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tabRatio="819" activeTab="9"/>
  </bookViews>
  <sheets>
    <sheet name="Consolidado " sheetId="1" r:id="rId1"/>
    <sheet name="Pertinencia" sheetId="15" r:id="rId2"/>
    <sheet name="Enero" sheetId="5" r:id="rId3"/>
    <sheet name="Febrero" sheetId="6" r:id="rId4"/>
    <sheet name="Marzo " sheetId="7" r:id="rId5"/>
    <sheet name="Abril " sheetId="13" r:id="rId6"/>
    <sheet name="Mayo " sheetId="12" r:id="rId7"/>
    <sheet name="Junio" sheetId="11" r:id="rId8"/>
    <sheet name="Julio" sheetId="10" r:id="rId9"/>
    <sheet name="Agosto" sheetId="9" r:id="rId10"/>
    <sheet name="Septiembre" sheetId="8" r:id="rId11"/>
    <sheet name="Octubre " sheetId="4" r:id="rId12"/>
    <sheet name="Noviembre" sheetId="2" r:id="rId13"/>
    <sheet name="Diciembre 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195" i="9" l="1"/>
  <c r="E119" i="9"/>
  <c r="D119" i="9"/>
  <c r="C119" i="9" s="1"/>
  <c r="E118" i="9"/>
  <c r="D118" i="9"/>
  <c r="C118" i="9"/>
  <c r="E117" i="9"/>
  <c r="D117" i="9"/>
  <c r="C117" i="9"/>
  <c r="E116" i="9"/>
  <c r="D116" i="9"/>
  <c r="C116" i="9" s="1"/>
  <c r="E115" i="9"/>
  <c r="D115" i="9"/>
  <c r="C115" i="9" s="1"/>
  <c r="E114" i="9"/>
  <c r="D114" i="9"/>
  <c r="C114" i="9"/>
  <c r="E113" i="9"/>
  <c r="D113" i="9"/>
  <c r="C113" i="9"/>
  <c r="E112" i="9"/>
  <c r="D112" i="9"/>
  <c r="C112" i="9" s="1"/>
  <c r="E111" i="9"/>
  <c r="D111" i="9"/>
  <c r="C111" i="9" s="1"/>
  <c r="E110" i="9"/>
  <c r="D110" i="9"/>
  <c r="C110" i="9"/>
  <c r="E109" i="9"/>
  <c r="D109" i="9"/>
  <c r="C109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/>
  <c r="E102" i="9"/>
  <c r="D102" i="9"/>
  <c r="C102" i="9" s="1"/>
  <c r="E101" i="9"/>
  <c r="D101" i="9"/>
  <c r="C101" i="9" s="1"/>
  <c r="E100" i="9"/>
  <c r="D100" i="9"/>
  <c r="C100" i="9"/>
  <c r="E99" i="9"/>
  <c r="D99" i="9"/>
  <c r="C99" i="9"/>
  <c r="E98" i="9"/>
  <c r="D98" i="9"/>
  <c r="C98" i="9" s="1"/>
  <c r="E97" i="9"/>
  <c r="D97" i="9"/>
  <c r="C97" i="9" s="1"/>
  <c r="E96" i="9"/>
  <c r="D96" i="9"/>
  <c r="C96" i="9"/>
  <c r="E95" i="9"/>
  <c r="D95" i="9"/>
  <c r="C95" i="9"/>
  <c r="E94" i="9"/>
  <c r="C94" i="9" s="1"/>
  <c r="E93" i="9"/>
  <c r="E104" i="9" s="1"/>
  <c r="D93" i="9"/>
  <c r="D104" i="9" s="1"/>
  <c r="C93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88" i="9" s="1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AB69" i="9" s="1"/>
  <c r="X14" i="9"/>
  <c r="B14" i="9"/>
  <c r="AB13" i="9"/>
  <c r="X13" i="9"/>
  <c r="X69" i="9" s="1"/>
  <c r="B13" i="9"/>
  <c r="AB12" i="9"/>
  <c r="X12" i="9"/>
  <c r="B12" i="9"/>
  <c r="B69" i="9" s="1"/>
  <c r="A5" i="9"/>
  <c r="A4" i="9"/>
  <c r="A3" i="9"/>
  <c r="A2" i="9"/>
  <c r="C104" i="9" l="1"/>
  <c r="A195" i="9" s="1"/>
  <c r="B195" i="10" l="1"/>
  <c r="E119" i="10"/>
  <c r="D119" i="10"/>
  <c r="C119" i="10" s="1"/>
  <c r="E118" i="10"/>
  <c r="D118" i="10"/>
  <c r="C118" i="10"/>
  <c r="E117" i="10"/>
  <c r="D117" i="10"/>
  <c r="C117" i="10"/>
  <c r="E116" i="10"/>
  <c r="D116" i="10"/>
  <c r="C116" i="10" s="1"/>
  <c r="E115" i="10"/>
  <c r="D115" i="10"/>
  <c r="C115" i="10" s="1"/>
  <c r="E114" i="10"/>
  <c r="D114" i="10"/>
  <c r="C114" i="10"/>
  <c r="E113" i="10"/>
  <c r="D113" i="10"/>
  <c r="C113" i="10"/>
  <c r="E112" i="10"/>
  <c r="D112" i="10"/>
  <c r="C112" i="10" s="1"/>
  <c r="E111" i="10"/>
  <c r="D111" i="10"/>
  <c r="C111" i="10" s="1"/>
  <c r="E110" i="10"/>
  <c r="D110" i="10"/>
  <c r="C110" i="10"/>
  <c r="E109" i="10"/>
  <c r="D109" i="10"/>
  <c r="C109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/>
  <c r="E102" i="10"/>
  <c r="D102" i="10"/>
  <c r="C102" i="10" s="1"/>
  <c r="E101" i="10"/>
  <c r="D101" i="10"/>
  <c r="C101" i="10" s="1"/>
  <c r="E100" i="10"/>
  <c r="D100" i="10"/>
  <c r="C100" i="10"/>
  <c r="E99" i="10"/>
  <c r="D99" i="10"/>
  <c r="C99" i="10"/>
  <c r="E98" i="10"/>
  <c r="D98" i="10"/>
  <c r="C98" i="10" s="1"/>
  <c r="E97" i="10"/>
  <c r="D97" i="10"/>
  <c r="C97" i="10" s="1"/>
  <c r="E96" i="10"/>
  <c r="D96" i="10"/>
  <c r="C96" i="10"/>
  <c r="E95" i="10"/>
  <c r="D95" i="10"/>
  <c r="C95" i="10"/>
  <c r="E94" i="10"/>
  <c r="C94" i="10" s="1"/>
  <c r="E93" i="10"/>
  <c r="E104" i="10" s="1"/>
  <c r="D93" i="10"/>
  <c r="D104" i="10" s="1"/>
  <c r="C93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88" i="10" s="1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AB69" i="10" s="1"/>
  <c r="X14" i="10"/>
  <c r="B14" i="10"/>
  <c r="AB13" i="10"/>
  <c r="X13" i="10"/>
  <c r="X69" i="10" s="1"/>
  <c r="B13" i="10"/>
  <c r="AB12" i="10"/>
  <c r="X12" i="10"/>
  <c r="B12" i="10"/>
  <c r="B69" i="10" s="1"/>
  <c r="A5" i="10"/>
  <c r="A4" i="10"/>
  <c r="A3" i="10"/>
  <c r="A2" i="10"/>
  <c r="C104" i="10" l="1"/>
  <c r="A195" i="10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B195" i="11" l="1"/>
  <c r="E119" i="11"/>
  <c r="D119" i="11"/>
  <c r="C119" i="11" s="1"/>
  <c r="E118" i="11"/>
  <c r="C118" i="11" s="1"/>
  <c r="D118" i="11"/>
  <c r="E117" i="11"/>
  <c r="D117" i="11"/>
  <c r="C117" i="11" s="1"/>
  <c r="E116" i="11"/>
  <c r="C116" i="11" s="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D102" i="11"/>
  <c r="C102" i="11"/>
  <c r="E101" i="11"/>
  <c r="D101" i="11"/>
  <c r="C101" i="11" s="1"/>
  <c r="E100" i="11"/>
  <c r="D100" i="11"/>
  <c r="E99" i="11"/>
  <c r="D99" i="11"/>
  <c r="C99" i="11" s="1"/>
  <c r="E98" i="11"/>
  <c r="D98" i="11"/>
  <c r="C98" i="11" s="1"/>
  <c r="E97" i="11"/>
  <c r="D97" i="11"/>
  <c r="C97" i="11" s="1"/>
  <c r="E96" i="11"/>
  <c r="C96" i="11" s="1"/>
  <c r="D96" i="11"/>
  <c r="E95" i="11"/>
  <c r="D95" i="11"/>
  <c r="C95" i="11" s="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AB69" i="11" s="1"/>
  <c r="X12" i="11"/>
  <c r="B12" i="11"/>
  <c r="A5" i="11"/>
  <c r="A4" i="11"/>
  <c r="A3" i="11"/>
  <c r="A2" i="11"/>
  <c r="B195" i="12"/>
  <c r="E119" i="12"/>
  <c r="D119" i="12"/>
  <c r="E118" i="12"/>
  <c r="D118" i="12"/>
  <c r="C118" i="12"/>
  <c r="E117" i="12"/>
  <c r="D117" i="12"/>
  <c r="C117" i="12"/>
  <c r="E116" i="12"/>
  <c r="D116" i="12"/>
  <c r="E115" i="12"/>
  <c r="D115" i="12"/>
  <c r="C115" i="12" s="1"/>
  <c r="E114" i="12"/>
  <c r="C114" i="12" s="1"/>
  <c r="D114" i="12"/>
  <c r="E113" i="12"/>
  <c r="D113" i="12"/>
  <c r="C113" i="12" s="1"/>
  <c r="E112" i="12"/>
  <c r="D112" i="12"/>
  <c r="C112" i="12" s="1"/>
  <c r="E111" i="12"/>
  <c r="D111" i="12"/>
  <c r="E110" i="12"/>
  <c r="D110" i="12"/>
  <c r="C110" i="12"/>
  <c r="E109" i="12"/>
  <c r="D109" i="12"/>
  <c r="C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C102" i="12" s="1"/>
  <c r="E101" i="12"/>
  <c r="D101" i="12"/>
  <c r="C101" i="12" s="1"/>
  <c r="E100" i="12"/>
  <c r="D100" i="12"/>
  <c r="C100" i="12"/>
  <c r="E99" i="12"/>
  <c r="C99" i="12" s="1"/>
  <c r="D99" i="12"/>
  <c r="E98" i="12"/>
  <c r="D98" i="12"/>
  <c r="C98" i="12" s="1"/>
  <c r="E97" i="12"/>
  <c r="D97" i="12"/>
  <c r="C97" i="12" s="1"/>
  <c r="E96" i="12"/>
  <c r="D96" i="12"/>
  <c r="C96" i="12" s="1"/>
  <c r="E95" i="12"/>
  <c r="D95" i="12"/>
  <c r="C95" i="12"/>
  <c r="E94" i="12"/>
  <c r="C94" i="12" s="1"/>
  <c r="E93" i="12"/>
  <c r="D93" i="12"/>
  <c r="C93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AB69" i="12" s="1"/>
  <c r="X14" i="12"/>
  <c r="B14" i="12"/>
  <c r="AB13" i="12"/>
  <c r="X13" i="12"/>
  <c r="X69" i="12" s="1"/>
  <c r="B13" i="12"/>
  <c r="AB12" i="12"/>
  <c r="X12" i="12"/>
  <c r="B12" i="12"/>
  <c r="B69" i="12" s="1"/>
  <c r="A5" i="12"/>
  <c r="A4" i="12"/>
  <c r="A3" i="12"/>
  <c r="A2" i="12"/>
  <c r="B195" i="13"/>
  <c r="E119" i="13"/>
  <c r="D119" i="13"/>
  <c r="C119" i="13"/>
  <c r="E118" i="13"/>
  <c r="D118" i="13"/>
  <c r="C118" i="13"/>
  <c r="E117" i="13"/>
  <c r="C117" i="13" s="1"/>
  <c r="D117" i="13"/>
  <c r="E116" i="13"/>
  <c r="D116" i="13"/>
  <c r="C116" i="13" s="1"/>
  <c r="E115" i="13"/>
  <c r="C115" i="13" s="1"/>
  <c r="D115" i="13"/>
  <c r="E114" i="13"/>
  <c r="D114" i="13"/>
  <c r="C114" i="13" s="1"/>
  <c r="E113" i="13"/>
  <c r="D113" i="13"/>
  <c r="E112" i="13"/>
  <c r="D112" i="13"/>
  <c r="E111" i="13"/>
  <c r="D111" i="13"/>
  <c r="C111" i="13"/>
  <c r="E110" i="13"/>
  <c r="D110" i="13"/>
  <c r="C110" i="13"/>
  <c r="E109" i="13"/>
  <c r="C109" i="13" s="1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C103" i="13" s="1"/>
  <c r="D103" i="13"/>
  <c r="E102" i="13"/>
  <c r="D102" i="13"/>
  <c r="C102" i="13" s="1"/>
  <c r="E101" i="13"/>
  <c r="C101" i="13" s="1"/>
  <c r="D101" i="13"/>
  <c r="E100" i="13"/>
  <c r="D100" i="13"/>
  <c r="C100" i="13" s="1"/>
  <c r="E99" i="13"/>
  <c r="D99" i="13"/>
  <c r="E98" i="13"/>
  <c r="D98" i="13"/>
  <c r="E97" i="13"/>
  <c r="D97" i="13"/>
  <c r="C97" i="13"/>
  <c r="E96" i="13"/>
  <c r="D96" i="13"/>
  <c r="C96" i="13"/>
  <c r="E95" i="13"/>
  <c r="C95" i="13" s="1"/>
  <c r="D95" i="13"/>
  <c r="E94" i="13"/>
  <c r="C94" i="13"/>
  <c r="E93" i="13"/>
  <c r="E104" i="13" s="1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B88" i="13" l="1"/>
  <c r="D104" i="12"/>
  <c r="B88" i="11"/>
  <c r="C100" i="11"/>
  <c r="B69" i="13"/>
  <c r="X69" i="13"/>
  <c r="AB69" i="13"/>
  <c r="C93" i="13"/>
  <c r="C104" i="13" s="1"/>
  <c r="A195" i="13" s="1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C104" i="11" s="1"/>
  <c r="A195" i="11" s="1"/>
  <c r="C104" i="12"/>
  <c r="B195" i="6"/>
  <c r="E119" i="6"/>
  <c r="D119" i="6"/>
  <c r="E118" i="6"/>
  <c r="D118" i="6"/>
  <c r="C118" i="6" s="1"/>
  <c r="E117" i="6"/>
  <c r="D117" i="6"/>
  <c r="C117" i="6"/>
  <c r="E116" i="6"/>
  <c r="D116" i="6"/>
  <c r="E115" i="6"/>
  <c r="D115" i="6"/>
  <c r="C115" i="6" s="1"/>
  <c r="E114" i="6"/>
  <c r="D114" i="6"/>
  <c r="C114" i="6"/>
  <c r="E113" i="6"/>
  <c r="D113" i="6"/>
  <c r="C113" i="6" s="1"/>
  <c r="E112" i="6"/>
  <c r="D112" i="6"/>
  <c r="E111" i="6"/>
  <c r="D111" i="6"/>
  <c r="E110" i="6"/>
  <c r="D110" i="6"/>
  <c r="C110" i="6" s="1"/>
  <c r="E109" i="6"/>
  <c r="D109" i="6"/>
  <c r="C109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C103" i="6" s="1"/>
  <c r="E102" i="6"/>
  <c r="D102" i="6"/>
  <c r="C102" i="6" s="1"/>
  <c r="E101" i="6"/>
  <c r="D101" i="6"/>
  <c r="E100" i="6"/>
  <c r="D100" i="6"/>
  <c r="C100" i="6"/>
  <c r="E99" i="6"/>
  <c r="D99" i="6"/>
  <c r="C99" i="6"/>
  <c r="E98" i="6"/>
  <c r="D98" i="6"/>
  <c r="E97" i="6"/>
  <c r="D97" i="6"/>
  <c r="C97" i="6" s="1"/>
  <c r="E96" i="6"/>
  <c r="D96" i="6"/>
  <c r="C96" i="6" s="1"/>
  <c r="E95" i="6"/>
  <c r="D95" i="6"/>
  <c r="C95" i="6" s="1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E104" i="6" l="1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A195" i="12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C118" i="7" s="1"/>
  <c r="E117" i="7"/>
  <c r="D117" i="7"/>
  <c r="C117" i="7"/>
  <c r="E116" i="7"/>
  <c r="D116" i="7"/>
  <c r="E115" i="7"/>
  <c r="D115" i="7"/>
  <c r="C115" i="7" s="1"/>
  <c r="E114" i="7"/>
  <c r="D114" i="7"/>
  <c r="C114" i="7" s="1"/>
  <c r="E113" i="7"/>
  <c r="D113" i="7"/>
  <c r="C113" i="7" s="1"/>
  <c r="E112" i="7"/>
  <c r="D112" i="7"/>
  <c r="C112" i="7" s="1"/>
  <c r="E111" i="7"/>
  <c r="D111" i="7"/>
  <c r="E110" i="7"/>
  <c r="D110" i="7"/>
  <c r="C110" i="7"/>
  <c r="E109" i="7"/>
  <c r="D109" i="7"/>
  <c r="C109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/>
  <c r="E102" i="7"/>
  <c r="D102" i="7"/>
  <c r="E101" i="7"/>
  <c r="D101" i="7"/>
  <c r="C101" i="7" s="1"/>
  <c r="E100" i="7"/>
  <c r="D100" i="7"/>
  <c r="C100" i="7"/>
  <c r="E99" i="7"/>
  <c r="D99" i="7"/>
  <c r="C99" i="7" s="1"/>
  <c r="E98" i="7"/>
  <c r="D98" i="7"/>
  <c r="C98" i="7" s="1"/>
  <c r="E97" i="7"/>
  <c r="D97" i="7"/>
  <c r="E96" i="7"/>
  <c r="D96" i="7"/>
  <c r="C96" i="7" s="1"/>
  <c r="E95" i="7"/>
  <c r="D95" i="7"/>
  <c r="C95" i="7" s="1"/>
  <c r="E94" i="7"/>
  <c r="C94" i="7"/>
  <c r="E93" i="7"/>
  <c r="E104" i="7" s="1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C117" i="5"/>
  <c r="E116" i="5"/>
  <c r="D116" i="5"/>
  <c r="E115" i="5"/>
  <c r="D115" i="5"/>
  <c r="C115" i="5" s="1"/>
  <c r="E114" i="5"/>
  <c r="D114" i="5"/>
  <c r="C114" i="5"/>
  <c r="E113" i="5"/>
  <c r="D113" i="5"/>
  <c r="C113" i="5" s="1"/>
  <c r="E112" i="5"/>
  <c r="D112" i="5"/>
  <c r="C112" i="5" s="1"/>
  <c r="E111" i="5"/>
  <c r="D111" i="5"/>
  <c r="E110" i="5"/>
  <c r="D110" i="5"/>
  <c r="C110" i="5" s="1"/>
  <c r="E109" i="5"/>
  <c r="D109" i="5"/>
  <c r="C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C102" i="5" s="1"/>
  <c r="E101" i="5"/>
  <c r="D101" i="5"/>
  <c r="E100" i="5"/>
  <c r="D100" i="5"/>
  <c r="C100" i="5"/>
  <c r="E99" i="5"/>
  <c r="D99" i="5"/>
  <c r="C99" i="5"/>
  <c r="E98" i="5"/>
  <c r="D98" i="5"/>
  <c r="E97" i="5"/>
  <c r="D97" i="5"/>
  <c r="C97" i="5" s="1"/>
  <c r="E96" i="5"/>
  <c r="D96" i="5"/>
  <c r="E95" i="5"/>
  <c r="D95" i="5"/>
  <c r="C95" i="5" s="1"/>
  <c r="E94" i="5"/>
  <c r="E93" i="5"/>
  <c r="D93" i="5"/>
  <c r="C93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X68" i="5"/>
  <c r="B68" i="5"/>
  <c r="AB67" i="5"/>
  <c r="X67" i="5"/>
  <c r="B67" i="5"/>
  <c r="AB66" i="5"/>
  <c r="X66" i="5"/>
  <c r="B66" i="5"/>
  <c r="AB65" i="5"/>
  <c r="X65" i="5"/>
  <c r="B65" i="5"/>
  <c r="AB64" i="5"/>
  <c r="X64" i="5"/>
  <c r="B64" i="5"/>
  <c r="AB63" i="5"/>
  <c r="X63" i="5"/>
  <c r="B63" i="5"/>
  <c r="AB62" i="5"/>
  <c r="X62" i="5"/>
  <c r="B62" i="5"/>
  <c r="AB61" i="5"/>
  <c r="X61" i="5"/>
  <c r="B61" i="5"/>
  <c r="AB60" i="5"/>
  <c r="X60" i="5"/>
  <c r="B60" i="5"/>
  <c r="AB59" i="5"/>
  <c r="X59" i="5"/>
  <c r="B59" i="5"/>
  <c r="AB58" i="5"/>
  <c r="X58" i="5"/>
  <c r="B58" i="5"/>
  <c r="AB57" i="5"/>
  <c r="X57" i="5"/>
  <c r="B57" i="5"/>
  <c r="AB56" i="5"/>
  <c r="X56" i="5"/>
  <c r="B56" i="5"/>
  <c r="AB55" i="5"/>
  <c r="X55" i="5"/>
  <c r="B55" i="5"/>
  <c r="AB54" i="5"/>
  <c r="X54" i="5"/>
  <c r="B54" i="5"/>
  <c r="AB53" i="5"/>
  <c r="X53" i="5"/>
  <c r="B53" i="5"/>
  <c r="AB52" i="5"/>
  <c r="X52" i="5"/>
  <c r="B52" i="5"/>
  <c r="AB51" i="5"/>
  <c r="X51" i="5"/>
  <c r="B51" i="5"/>
  <c r="AB50" i="5"/>
  <c r="X50" i="5"/>
  <c r="B50" i="5"/>
  <c r="AB49" i="5"/>
  <c r="X49" i="5"/>
  <c r="B49" i="5"/>
  <c r="AB48" i="5"/>
  <c r="X48" i="5"/>
  <c r="B48" i="5"/>
  <c r="AB47" i="5"/>
  <c r="X47" i="5"/>
  <c r="B47" i="5"/>
  <c r="AB46" i="5"/>
  <c r="X46" i="5"/>
  <c r="B46" i="5"/>
  <c r="AB45" i="5"/>
  <c r="X45" i="5"/>
  <c r="B45" i="5"/>
  <c r="AB44" i="5"/>
  <c r="X44" i="5"/>
  <c r="B44" i="5"/>
  <c r="AB43" i="5"/>
  <c r="X43" i="5"/>
  <c r="B43" i="5"/>
  <c r="AB42" i="5"/>
  <c r="X42" i="5"/>
  <c r="B42" i="5"/>
  <c r="AB41" i="5"/>
  <c r="X41" i="5"/>
  <c r="B41" i="5"/>
  <c r="AB40" i="5"/>
  <c r="X40" i="5"/>
  <c r="B40" i="5"/>
  <c r="AB39" i="5"/>
  <c r="X39" i="5"/>
  <c r="B39" i="5"/>
  <c r="AB38" i="5"/>
  <c r="B38" i="5"/>
  <c r="AB37" i="5"/>
  <c r="X37" i="5"/>
  <c r="B37" i="5"/>
  <c r="AB36" i="5"/>
  <c r="X36" i="5"/>
  <c r="B36" i="5"/>
  <c r="AB35" i="5"/>
  <c r="X35" i="5"/>
  <c r="B35" i="5"/>
  <c r="AB34" i="5"/>
  <c r="X34" i="5"/>
  <c r="B34" i="5"/>
  <c r="AB33" i="5"/>
  <c r="X33" i="5"/>
  <c r="B33" i="5"/>
  <c r="AB32" i="5"/>
  <c r="X32" i="5"/>
  <c r="B32" i="5"/>
  <c r="AB31" i="5"/>
  <c r="X31" i="5"/>
  <c r="B31" i="5"/>
  <c r="AB30" i="5"/>
  <c r="X30" i="5"/>
  <c r="B30" i="5"/>
  <c r="AB29" i="5"/>
  <c r="X29" i="5"/>
  <c r="B29" i="5"/>
  <c r="AB28" i="5"/>
  <c r="X28" i="5"/>
  <c r="B28" i="5"/>
  <c r="AB27" i="5"/>
  <c r="X27" i="5"/>
  <c r="B27" i="5"/>
  <c r="AB26" i="5"/>
  <c r="X26" i="5"/>
  <c r="B26" i="5"/>
  <c r="AB25" i="5"/>
  <c r="X25" i="5"/>
  <c r="B25" i="5"/>
  <c r="AB24" i="5"/>
  <c r="X24" i="5"/>
  <c r="B24" i="5"/>
  <c r="AB23" i="5"/>
  <c r="X23" i="5"/>
  <c r="B23" i="5"/>
  <c r="AB22" i="5"/>
  <c r="X22" i="5"/>
  <c r="B22" i="5"/>
  <c r="AB21" i="5"/>
  <c r="X21" i="5"/>
  <c r="B21" i="5"/>
  <c r="AB20" i="5"/>
  <c r="X20" i="5"/>
  <c r="B20" i="5"/>
  <c r="AB19" i="5"/>
  <c r="X19" i="5"/>
  <c r="B19" i="5"/>
  <c r="AB18" i="5"/>
  <c r="X18" i="5"/>
  <c r="B18" i="5"/>
  <c r="AB17" i="5"/>
  <c r="X17" i="5"/>
  <c r="B17" i="5"/>
  <c r="AB16" i="5"/>
  <c r="X16" i="5"/>
  <c r="B16" i="5"/>
  <c r="AB15" i="5"/>
  <c r="X15" i="5"/>
  <c r="B15" i="5"/>
  <c r="AB14" i="5"/>
  <c r="X14" i="5"/>
  <c r="B14" i="5"/>
  <c r="AB13" i="5"/>
  <c r="X13" i="5"/>
  <c r="B13" i="5"/>
  <c r="AB12" i="5"/>
  <c r="X12" i="5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B55" i="1" l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104" i="5"/>
  <c r="A195" i="5" s="1"/>
  <c r="C96" i="1"/>
  <c r="AI5" i="15"/>
  <c r="AJ5" i="15"/>
  <c r="AL5" i="15"/>
  <c r="AM5" i="15"/>
  <c r="AI6" i="15"/>
  <c r="AJ6" i="15"/>
  <c r="AL6" i="15"/>
  <c r="AM6" i="15"/>
  <c r="AI7" i="15"/>
  <c r="AJ7" i="15"/>
  <c r="AL7" i="15"/>
  <c r="AM7" i="15"/>
  <c r="AI8" i="15"/>
  <c r="AJ8" i="15"/>
  <c r="AL8" i="15"/>
  <c r="AM8" i="15"/>
  <c r="AI9" i="15"/>
  <c r="AJ9" i="15"/>
  <c r="AL9" i="15"/>
  <c r="AM9" i="15"/>
  <c r="AI10" i="15"/>
  <c r="AJ10" i="15"/>
  <c r="AL10" i="15"/>
  <c r="AM10" i="15"/>
  <c r="AI11" i="15"/>
  <c r="AJ11" i="15"/>
  <c r="AL11" i="15"/>
  <c r="AM11" i="15"/>
  <c r="AI12" i="15"/>
  <c r="AJ12" i="15"/>
  <c r="AL12" i="15"/>
  <c r="AM12" i="15"/>
  <c r="AI13" i="15"/>
  <c r="AJ13" i="15"/>
  <c r="AL13" i="15"/>
  <c r="AM13" i="15"/>
  <c r="AI14" i="15"/>
  <c r="AJ14" i="15"/>
  <c r="AL14" i="15"/>
  <c r="AM14" i="15"/>
  <c r="AI15" i="15"/>
  <c r="AJ15" i="15"/>
  <c r="AL15" i="15"/>
  <c r="AM15" i="15"/>
  <c r="AI16" i="15"/>
  <c r="AJ16" i="15"/>
  <c r="AL16" i="15"/>
  <c r="AM16" i="15"/>
  <c r="AI17" i="15"/>
  <c r="AJ17" i="15"/>
  <c r="AL17" i="15"/>
  <c r="AM17" i="15"/>
  <c r="AI18" i="15"/>
  <c r="AJ18" i="15"/>
  <c r="AL18" i="15"/>
  <c r="AM18" i="15"/>
  <c r="AI19" i="15"/>
  <c r="AJ19" i="15"/>
  <c r="AL19" i="15"/>
  <c r="AM19" i="15"/>
  <c r="AI20" i="15"/>
  <c r="AJ20" i="15"/>
  <c r="AL20" i="15"/>
  <c r="AM20" i="15"/>
  <c r="AI21" i="15"/>
  <c r="AJ21" i="15"/>
  <c r="AL21" i="15"/>
  <c r="AM21" i="15"/>
  <c r="AI22" i="15"/>
  <c r="AJ22" i="15"/>
  <c r="AL22" i="15"/>
  <c r="AM22" i="15"/>
  <c r="AI23" i="15"/>
  <c r="AJ23" i="15"/>
  <c r="AL23" i="15"/>
  <c r="AM23" i="15"/>
  <c r="AI24" i="15"/>
  <c r="AJ24" i="15"/>
  <c r="AL24" i="15"/>
  <c r="AM24" i="15"/>
  <c r="AI25" i="15"/>
  <c r="AJ25" i="15"/>
  <c r="AL25" i="15"/>
  <c r="AM25" i="15"/>
  <c r="AI26" i="15"/>
  <c r="AJ26" i="15"/>
  <c r="AL26" i="15"/>
  <c r="AM26" i="15"/>
  <c r="AI27" i="15"/>
  <c r="AJ27" i="15"/>
  <c r="AL27" i="15"/>
  <c r="AM27" i="15"/>
  <c r="AI28" i="15"/>
  <c r="AJ28" i="15"/>
  <c r="AL28" i="15"/>
  <c r="AM28" i="15"/>
  <c r="AI29" i="15"/>
  <c r="AJ29" i="15"/>
  <c r="AL29" i="15"/>
  <c r="AM29" i="15"/>
  <c r="AI30" i="15"/>
  <c r="AJ30" i="15"/>
  <c r="AL30" i="15"/>
  <c r="AM30" i="15"/>
  <c r="AI31" i="15"/>
  <c r="AJ31" i="15"/>
  <c r="AL31" i="15"/>
  <c r="AM31" i="15"/>
  <c r="AI32" i="15"/>
  <c r="AJ32" i="15"/>
  <c r="AL32" i="15"/>
  <c r="AM32" i="15"/>
  <c r="AI33" i="15"/>
  <c r="AJ33" i="15"/>
  <c r="AL33" i="15"/>
  <c r="AM33" i="15"/>
  <c r="AI34" i="15"/>
  <c r="AJ34" i="15"/>
  <c r="AL34" i="15"/>
  <c r="AM34" i="15"/>
  <c r="AI35" i="15"/>
  <c r="AJ35" i="15"/>
  <c r="AL35" i="15"/>
  <c r="AM35" i="15"/>
  <c r="AI36" i="15"/>
  <c r="AJ36" i="15"/>
  <c r="AL36" i="15"/>
  <c r="AM36" i="15"/>
  <c r="AI37" i="15"/>
  <c r="AJ37" i="15"/>
  <c r="AL37" i="15"/>
  <c r="AM37" i="15"/>
  <c r="AI38" i="15"/>
  <c r="AJ38" i="15"/>
  <c r="AL38" i="15"/>
  <c r="AM38" i="15"/>
  <c r="AI39" i="15"/>
  <c r="AJ39" i="15"/>
  <c r="AL39" i="15"/>
  <c r="AM39" i="15"/>
  <c r="AI40" i="15"/>
  <c r="AJ40" i="15"/>
  <c r="AL40" i="15"/>
  <c r="AM40" i="15"/>
  <c r="AI41" i="15"/>
  <c r="AJ41" i="15"/>
  <c r="AL41" i="15"/>
  <c r="AM41" i="15"/>
  <c r="AI42" i="15"/>
  <c r="AJ42" i="15"/>
  <c r="AL42" i="15"/>
  <c r="AM42" i="15"/>
  <c r="AI43" i="15"/>
  <c r="AJ43" i="15"/>
  <c r="AL43" i="15"/>
  <c r="AM43" i="15"/>
  <c r="AI44" i="15"/>
  <c r="AJ44" i="15"/>
  <c r="AL44" i="15"/>
  <c r="AM44" i="15"/>
  <c r="AI45" i="15"/>
  <c r="AJ45" i="15"/>
  <c r="AL45" i="15"/>
  <c r="AM45" i="15"/>
  <c r="AI46" i="15"/>
  <c r="AJ46" i="15"/>
  <c r="AL46" i="15"/>
  <c r="AM46" i="15"/>
  <c r="AI47" i="15"/>
  <c r="AJ47" i="15"/>
  <c r="AL47" i="15"/>
  <c r="AM47" i="15"/>
  <c r="AI48" i="15"/>
  <c r="AJ48" i="15"/>
  <c r="AL48" i="15"/>
  <c r="AM48" i="15"/>
  <c r="AI49" i="15"/>
  <c r="AJ49" i="15"/>
  <c r="AL49" i="15"/>
  <c r="AM49" i="15"/>
  <c r="AM4" i="15"/>
  <c r="AL4" i="15"/>
  <c r="AJ4" i="15"/>
  <c r="AI4" i="15"/>
  <c r="AA5" i="15"/>
  <c r="AB5" i="15"/>
  <c r="AD5" i="15"/>
  <c r="AE5" i="15"/>
  <c r="AA6" i="15"/>
  <c r="AB6" i="15"/>
  <c r="AD6" i="15"/>
  <c r="AE6" i="15"/>
  <c r="AA7" i="15"/>
  <c r="AB7" i="15"/>
  <c r="AD7" i="15"/>
  <c r="AE7" i="15"/>
  <c r="AA8" i="15"/>
  <c r="AB8" i="15"/>
  <c r="AD8" i="15"/>
  <c r="AE8" i="15"/>
  <c r="AA9" i="15"/>
  <c r="AB9" i="15"/>
  <c r="AD9" i="15"/>
  <c r="AE9" i="15"/>
  <c r="AA10" i="15"/>
  <c r="AB10" i="15"/>
  <c r="AD10" i="15"/>
  <c r="AE10" i="15"/>
  <c r="AA11" i="15"/>
  <c r="AB11" i="15"/>
  <c r="AD11" i="15"/>
  <c r="AE11" i="15"/>
  <c r="AA12" i="15"/>
  <c r="AB12" i="15"/>
  <c r="AD12" i="15"/>
  <c r="AE12" i="15"/>
  <c r="AA13" i="15"/>
  <c r="AB13" i="15"/>
  <c r="AD13" i="15"/>
  <c r="AE13" i="15"/>
  <c r="AA14" i="15"/>
  <c r="AB14" i="15"/>
  <c r="AD14" i="15"/>
  <c r="AE14" i="15"/>
  <c r="AA15" i="15"/>
  <c r="AB15" i="15"/>
  <c r="AD15" i="15"/>
  <c r="AE15" i="15"/>
  <c r="AA16" i="15"/>
  <c r="AB16" i="15"/>
  <c r="AD16" i="15"/>
  <c r="AE16" i="15"/>
  <c r="AA17" i="15"/>
  <c r="AB17" i="15"/>
  <c r="AD17" i="15"/>
  <c r="AE17" i="15"/>
  <c r="AA18" i="15"/>
  <c r="AB18" i="15"/>
  <c r="AD18" i="15"/>
  <c r="AE18" i="15"/>
  <c r="AA19" i="15"/>
  <c r="AB19" i="15"/>
  <c r="AD19" i="15"/>
  <c r="AE19" i="15"/>
  <c r="AA20" i="15"/>
  <c r="AB20" i="15"/>
  <c r="AD20" i="15"/>
  <c r="AE20" i="15"/>
  <c r="AA21" i="15"/>
  <c r="AB21" i="15"/>
  <c r="AD21" i="15"/>
  <c r="AE21" i="15"/>
  <c r="AA22" i="15"/>
  <c r="AB22" i="15"/>
  <c r="AD22" i="15"/>
  <c r="AE22" i="15"/>
  <c r="AA23" i="15"/>
  <c r="AB23" i="15"/>
  <c r="AD23" i="15"/>
  <c r="AE23" i="15"/>
  <c r="AA24" i="15"/>
  <c r="AB24" i="15"/>
  <c r="AD24" i="15"/>
  <c r="AE24" i="15"/>
  <c r="AA25" i="15"/>
  <c r="AB25" i="15"/>
  <c r="AD25" i="15"/>
  <c r="AE25" i="15"/>
  <c r="AA26" i="15"/>
  <c r="AB26" i="15"/>
  <c r="AD26" i="15"/>
  <c r="AE26" i="15"/>
  <c r="AA27" i="15"/>
  <c r="AB27" i="15"/>
  <c r="AD27" i="15"/>
  <c r="AE27" i="15"/>
  <c r="AA28" i="15"/>
  <c r="AB28" i="15"/>
  <c r="AD28" i="15"/>
  <c r="AE28" i="15"/>
  <c r="AA29" i="15"/>
  <c r="AB29" i="15"/>
  <c r="AD29" i="15"/>
  <c r="AE29" i="15"/>
  <c r="AA30" i="15"/>
  <c r="AB30" i="15"/>
  <c r="AD30" i="15"/>
  <c r="AE30" i="15"/>
  <c r="AA31" i="15"/>
  <c r="AB31" i="15"/>
  <c r="AD31" i="15"/>
  <c r="AE31" i="15"/>
  <c r="AA32" i="15"/>
  <c r="AB32" i="15"/>
  <c r="AD32" i="15"/>
  <c r="AE32" i="15"/>
  <c r="AA33" i="15"/>
  <c r="AB33" i="15"/>
  <c r="AD33" i="15"/>
  <c r="AE33" i="15"/>
  <c r="AA34" i="15"/>
  <c r="AB34" i="15"/>
  <c r="AD34" i="15"/>
  <c r="AE34" i="15"/>
  <c r="AA35" i="15"/>
  <c r="AB35" i="15"/>
  <c r="AD35" i="15"/>
  <c r="AE35" i="15"/>
  <c r="AA36" i="15"/>
  <c r="AB36" i="15"/>
  <c r="AD36" i="15"/>
  <c r="AE36" i="15"/>
  <c r="AA37" i="15"/>
  <c r="AB37" i="15"/>
  <c r="AD37" i="15"/>
  <c r="AE37" i="15"/>
  <c r="AA38" i="15"/>
  <c r="AB38" i="15"/>
  <c r="AD38" i="15"/>
  <c r="AE38" i="15"/>
  <c r="AA39" i="15"/>
  <c r="AB39" i="15"/>
  <c r="AD39" i="15"/>
  <c r="AE39" i="15"/>
  <c r="AA40" i="15"/>
  <c r="AB40" i="15"/>
  <c r="AD40" i="15"/>
  <c r="AE40" i="15"/>
  <c r="AA41" i="15"/>
  <c r="AB41" i="15"/>
  <c r="AD41" i="15"/>
  <c r="AE41" i="15"/>
  <c r="AA42" i="15"/>
  <c r="AB42" i="15"/>
  <c r="AD42" i="15"/>
  <c r="AE42" i="15"/>
  <c r="AA43" i="15"/>
  <c r="AB43" i="15"/>
  <c r="AD43" i="15"/>
  <c r="AE43" i="15"/>
  <c r="AA44" i="15"/>
  <c r="AB44" i="15"/>
  <c r="AD44" i="15"/>
  <c r="AE44" i="15"/>
  <c r="AA45" i="15"/>
  <c r="AB45" i="15"/>
  <c r="AD45" i="15"/>
  <c r="AE45" i="15"/>
  <c r="AA46" i="15"/>
  <c r="AB46" i="15"/>
  <c r="AD46" i="15"/>
  <c r="AE46" i="15"/>
  <c r="AA47" i="15"/>
  <c r="AB47" i="15"/>
  <c r="AD47" i="15"/>
  <c r="AE47" i="15"/>
  <c r="AA48" i="15"/>
  <c r="AB48" i="15"/>
  <c r="AD48" i="15"/>
  <c r="AE48" i="15"/>
  <c r="AA49" i="15"/>
  <c r="AB49" i="15"/>
  <c r="AD49" i="15"/>
  <c r="AE49" i="15"/>
  <c r="AE4" i="15"/>
  <c r="AD4" i="15"/>
  <c r="AB4" i="15"/>
  <c r="AA4" i="15"/>
  <c r="S5" i="15"/>
  <c r="T5" i="15"/>
  <c r="V5" i="15"/>
  <c r="W5" i="15"/>
  <c r="S6" i="15"/>
  <c r="T6" i="15"/>
  <c r="V6" i="15"/>
  <c r="W6" i="15"/>
  <c r="S7" i="15"/>
  <c r="T7" i="15"/>
  <c r="V7" i="15"/>
  <c r="W7" i="15"/>
  <c r="S8" i="15"/>
  <c r="T8" i="15"/>
  <c r="V8" i="15"/>
  <c r="W8" i="15"/>
  <c r="S9" i="15"/>
  <c r="T9" i="15"/>
  <c r="V9" i="15"/>
  <c r="W9" i="15"/>
  <c r="S10" i="15"/>
  <c r="T10" i="15"/>
  <c r="V10" i="15"/>
  <c r="W10" i="15"/>
  <c r="S11" i="15"/>
  <c r="T11" i="15"/>
  <c r="V11" i="15"/>
  <c r="W11" i="15"/>
  <c r="S12" i="15"/>
  <c r="T12" i="15"/>
  <c r="V12" i="15"/>
  <c r="W12" i="15"/>
  <c r="S13" i="15"/>
  <c r="T13" i="15"/>
  <c r="V13" i="15"/>
  <c r="W13" i="15"/>
  <c r="S14" i="15"/>
  <c r="T14" i="15"/>
  <c r="V14" i="15"/>
  <c r="W14" i="15"/>
  <c r="S15" i="15"/>
  <c r="T15" i="15"/>
  <c r="V15" i="15"/>
  <c r="W15" i="15"/>
  <c r="S16" i="15"/>
  <c r="T16" i="15"/>
  <c r="V16" i="15"/>
  <c r="W16" i="15"/>
  <c r="S17" i="15"/>
  <c r="T17" i="15"/>
  <c r="V17" i="15"/>
  <c r="W17" i="15"/>
  <c r="S18" i="15"/>
  <c r="T18" i="15"/>
  <c r="V18" i="15"/>
  <c r="W18" i="15"/>
  <c r="S19" i="15"/>
  <c r="T19" i="15"/>
  <c r="V19" i="15"/>
  <c r="W19" i="15"/>
  <c r="S20" i="15"/>
  <c r="T20" i="15"/>
  <c r="V20" i="15"/>
  <c r="W20" i="15"/>
  <c r="S21" i="15"/>
  <c r="T21" i="15"/>
  <c r="V21" i="15"/>
  <c r="W21" i="15"/>
  <c r="S22" i="15"/>
  <c r="T22" i="15"/>
  <c r="V22" i="15"/>
  <c r="W22" i="15"/>
  <c r="S23" i="15"/>
  <c r="T23" i="15"/>
  <c r="V23" i="15"/>
  <c r="W23" i="15"/>
  <c r="S24" i="15"/>
  <c r="T24" i="15"/>
  <c r="V24" i="15"/>
  <c r="W24" i="15"/>
  <c r="S25" i="15"/>
  <c r="T25" i="15"/>
  <c r="V25" i="15"/>
  <c r="W25" i="15"/>
  <c r="S26" i="15"/>
  <c r="T26" i="15"/>
  <c r="V26" i="15"/>
  <c r="W26" i="15"/>
  <c r="S27" i="15"/>
  <c r="T27" i="15"/>
  <c r="V27" i="15"/>
  <c r="W27" i="15"/>
  <c r="S28" i="15"/>
  <c r="T28" i="15"/>
  <c r="V28" i="15"/>
  <c r="W28" i="15"/>
  <c r="S29" i="15"/>
  <c r="T29" i="15"/>
  <c r="V29" i="15"/>
  <c r="W29" i="15"/>
  <c r="S30" i="15"/>
  <c r="T30" i="15"/>
  <c r="V30" i="15"/>
  <c r="W30" i="15"/>
  <c r="S31" i="15"/>
  <c r="T31" i="15"/>
  <c r="V31" i="15"/>
  <c r="W31" i="15"/>
  <c r="S32" i="15"/>
  <c r="T32" i="15"/>
  <c r="V32" i="15"/>
  <c r="W32" i="15"/>
  <c r="S33" i="15"/>
  <c r="T33" i="15"/>
  <c r="V33" i="15"/>
  <c r="W33" i="15"/>
  <c r="S34" i="15"/>
  <c r="T34" i="15"/>
  <c r="V34" i="15"/>
  <c r="W34" i="15"/>
  <c r="S35" i="15"/>
  <c r="T35" i="15"/>
  <c r="V35" i="15"/>
  <c r="W35" i="15"/>
  <c r="S36" i="15"/>
  <c r="T36" i="15"/>
  <c r="V36" i="15"/>
  <c r="W36" i="15"/>
  <c r="S37" i="15"/>
  <c r="T37" i="15"/>
  <c r="V37" i="15"/>
  <c r="W37" i="15"/>
  <c r="S38" i="15"/>
  <c r="T38" i="15"/>
  <c r="V38" i="15"/>
  <c r="W38" i="15"/>
  <c r="S39" i="15"/>
  <c r="T39" i="15"/>
  <c r="V39" i="15"/>
  <c r="W39" i="15"/>
  <c r="S40" i="15"/>
  <c r="T40" i="15"/>
  <c r="V40" i="15"/>
  <c r="W40" i="15"/>
  <c r="S41" i="15"/>
  <c r="T41" i="15"/>
  <c r="V41" i="15"/>
  <c r="W41" i="15"/>
  <c r="S42" i="15"/>
  <c r="T42" i="15"/>
  <c r="V42" i="15"/>
  <c r="W42" i="15"/>
  <c r="S43" i="15"/>
  <c r="T43" i="15"/>
  <c r="V43" i="15"/>
  <c r="W43" i="15"/>
  <c r="S44" i="15"/>
  <c r="T44" i="15"/>
  <c r="V44" i="15"/>
  <c r="W44" i="15"/>
  <c r="S45" i="15"/>
  <c r="T45" i="15"/>
  <c r="V45" i="15"/>
  <c r="W45" i="15"/>
  <c r="S46" i="15"/>
  <c r="T46" i="15"/>
  <c r="V46" i="15"/>
  <c r="W46" i="15"/>
  <c r="S47" i="15"/>
  <c r="T47" i="15"/>
  <c r="V47" i="15"/>
  <c r="W47" i="15"/>
  <c r="S48" i="15"/>
  <c r="T48" i="15"/>
  <c r="V48" i="15"/>
  <c r="W48" i="15"/>
  <c r="S49" i="15"/>
  <c r="T49" i="15"/>
  <c r="V49" i="15"/>
  <c r="W49" i="15"/>
  <c r="W4" i="15"/>
  <c r="V4" i="15"/>
  <c r="T4" i="15"/>
  <c r="S4" i="15"/>
  <c r="N5" i="15"/>
  <c r="O5" i="15"/>
  <c r="N6" i="15"/>
  <c r="F6" i="15" s="1"/>
  <c r="O6" i="15"/>
  <c r="G6" i="15" s="1"/>
  <c r="N7" i="15"/>
  <c r="O7" i="15"/>
  <c r="N8" i="15"/>
  <c r="F8" i="15" s="1"/>
  <c r="O8" i="15"/>
  <c r="G8" i="15" s="1"/>
  <c r="N9" i="15"/>
  <c r="O9" i="15"/>
  <c r="N10" i="15"/>
  <c r="F10" i="15" s="1"/>
  <c r="O10" i="15"/>
  <c r="G10" i="15" s="1"/>
  <c r="N11" i="15"/>
  <c r="O11" i="15"/>
  <c r="N12" i="15"/>
  <c r="F12" i="15" s="1"/>
  <c r="O12" i="15"/>
  <c r="G12" i="15" s="1"/>
  <c r="N13" i="15"/>
  <c r="O13" i="15"/>
  <c r="N14" i="15"/>
  <c r="F14" i="15" s="1"/>
  <c r="O14" i="15"/>
  <c r="G14" i="15" s="1"/>
  <c r="N15" i="15"/>
  <c r="O15" i="15"/>
  <c r="N16" i="15"/>
  <c r="F16" i="15" s="1"/>
  <c r="O16" i="15"/>
  <c r="G16" i="15" s="1"/>
  <c r="N17" i="15"/>
  <c r="O17" i="15"/>
  <c r="N18" i="15"/>
  <c r="F18" i="15" s="1"/>
  <c r="O18" i="15"/>
  <c r="G18" i="15" s="1"/>
  <c r="N19" i="15"/>
  <c r="O19" i="15"/>
  <c r="N20" i="15"/>
  <c r="F20" i="15" s="1"/>
  <c r="O20" i="15"/>
  <c r="G20" i="15" s="1"/>
  <c r="N21" i="15"/>
  <c r="O21" i="15"/>
  <c r="N22" i="15"/>
  <c r="F22" i="15" s="1"/>
  <c r="O22" i="15"/>
  <c r="G22" i="15" s="1"/>
  <c r="N23" i="15"/>
  <c r="O23" i="15"/>
  <c r="N24" i="15"/>
  <c r="F24" i="15" s="1"/>
  <c r="O24" i="15"/>
  <c r="G24" i="15" s="1"/>
  <c r="N25" i="15"/>
  <c r="O25" i="15"/>
  <c r="N26" i="15"/>
  <c r="F26" i="15" s="1"/>
  <c r="O26" i="15"/>
  <c r="G26" i="15" s="1"/>
  <c r="N27" i="15"/>
  <c r="O27" i="15"/>
  <c r="N28" i="15"/>
  <c r="F28" i="15" s="1"/>
  <c r="O28" i="15"/>
  <c r="G28" i="15" s="1"/>
  <c r="N29" i="15"/>
  <c r="O29" i="15"/>
  <c r="N30" i="15"/>
  <c r="F30" i="15" s="1"/>
  <c r="O30" i="15"/>
  <c r="G30" i="15" s="1"/>
  <c r="N31" i="15"/>
  <c r="O31" i="15"/>
  <c r="N32" i="15"/>
  <c r="F32" i="15" s="1"/>
  <c r="O32" i="15"/>
  <c r="G32" i="15" s="1"/>
  <c r="N33" i="15"/>
  <c r="O33" i="15"/>
  <c r="N34" i="15"/>
  <c r="F34" i="15" s="1"/>
  <c r="O34" i="15"/>
  <c r="G34" i="15" s="1"/>
  <c r="N35" i="15"/>
  <c r="O35" i="15"/>
  <c r="N36" i="15"/>
  <c r="F36" i="15" s="1"/>
  <c r="O36" i="15"/>
  <c r="G36" i="15" s="1"/>
  <c r="N37" i="15"/>
  <c r="O37" i="15"/>
  <c r="N38" i="15"/>
  <c r="F38" i="15" s="1"/>
  <c r="O38" i="15"/>
  <c r="G38" i="15" s="1"/>
  <c r="N39" i="15"/>
  <c r="O39" i="15"/>
  <c r="N40" i="15"/>
  <c r="F40" i="15" s="1"/>
  <c r="O40" i="15"/>
  <c r="G40" i="15" s="1"/>
  <c r="N41" i="15"/>
  <c r="O41" i="15"/>
  <c r="N42" i="15"/>
  <c r="F42" i="15" s="1"/>
  <c r="O42" i="15"/>
  <c r="G42" i="15" s="1"/>
  <c r="N43" i="15"/>
  <c r="O43" i="15"/>
  <c r="N44" i="15"/>
  <c r="F44" i="15" s="1"/>
  <c r="O44" i="15"/>
  <c r="G44" i="15" s="1"/>
  <c r="N45" i="15"/>
  <c r="O45" i="15"/>
  <c r="N46" i="15"/>
  <c r="F46" i="15" s="1"/>
  <c r="O46" i="15"/>
  <c r="G46" i="15" s="1"/>
  <c r="N47" i="15"/>
  <c r="O47" i="15"/>
  <c r="N48" i="15"/>
  <c r="F48" i="15" s="1"/>
  <c r="O48" i="15"/>
  <c r="G48" i="15" s="1"/>
  <c r="N49" i="15"/>
  <c r="O49" i="15"/>
  <c r="O4" i="15"/>
  <c r="N4" i="15"/>
  <c r="L5" i="15"/>
  <c r="L6" i="15"/>
  <c r="D6" i="15" s="1"/>
  <c r="L7" i="15"/>
  <c r="L8" i="15"/>
  <c r="L9" i="15"/>
  <c r="L10" i="15"/>
  <c r="D10" i="15" s="1"/>
  <c r="L11" i="15"/>
  <c r="L12" i="15"/>
  <c r="L13" i="15"/>
  <c r="L14" i="15"/>
  <c r="D14" i="15" s="1"/>
  <c r="L15" i="15"/>
  <c r="L16" i="15"/>
  <c r="L17" i="15"/>
  <c r="L18" i="15"/>
  <c r="D18" i="15" s="1"/>
  <c r="L19" i="15"/>
  <c r="L20" i="15"/>
  <c r="L21" i="15"/>
  <c r="L22" i="15"/>
  <c r="D22" i="15" s="1"/>
  <c r="L23" i="15"/>
  <c r="L24" i="15"/>
  <c r="L25" i="15"/>
  <c r="L26" i="15"/>
  <c r="D26" i="15" s="1"/>
  <c r="L27" i="15"/>
  <c r="L28" i="15"/>
  <c r="L29" i="15"/>
  <c r="L30" i="15"/>
  <c r="D30" i="15" s="1"/>
  <c r="L31" i="15"/>
  <c r="L32" i="15"/>
  <c r="L33" i="15"/>
  <c r="L34" i="15"/>
  <c r="D34" i="15" s="1"/>
  <c r="L35" i="15"/>
  <c r="L36" i="15"/>
  <c r="L37" i="15"/>
  <c r="L38" i="15"/>
  <c r="D38" i="15" s="1"/>
  <c r="L39" i="15"/>
  <c r="L40" i="15"/>
  <c r="L41" i="15"/>
  <c r="L42" i="15"/>
  <c r="D42" i="15" s="1"/>
  <c r="L43" i="15"/>
  <c r="L44" i="15"/>
  <c r="L45" i="15"/>
  <c r="L46" i="15"/>
  <c r="D46" i="15" s="1"/>
  <c r="L47" i="15"/>
  <c r="L48" i="15"/>
  <c r="L49" i="15"/>
  <c r="L4" i="15"/>
  <c r="K5" i="15"/>
  <c r="K6" i="15"/>
  <c r="K7" i="15"/>
  <c r="C7" i="15" s="1"/>
  <c r="K8" i="15"/>
  <c r="K9" i="15"/>
  <c r="K10" i="15"/>
  <c r="K11" i="15"/>
  <c r="K12" i="15"/>
  <c r="K13" i="15"/>
  <c r="K14" i="15"/>
  <c r="K15" i="15"/>
  <c r="C15" i="15" s="1"/>
  <c r="K16" i="15"/>
  <c r="K17" i="15"/>
  <c r="K18" i="15"/>
  <c r="K19" i="15"/>
  <c r="C19" i="15" s="1"/>
  <c r="K20" i="15"/>
  <c r="K21" i="15"/>
  <c r="K22" i="15"/>
  <c r="K23" i="15"/>
  <c r="C23" i="15" s="1"/>
  <c r="K24" i="15"/>
  <c r="K25" i="15"/>
  <c r="K26" i="15"/>
  <c r="K27" i="15"/>
  <c r="C27" i="15" s="1"/>
  <c r="K28" i="15"/>
  <c r="K29" i="15"/>
  <c r="K30" i="15"/>
  <c r="K31" i="15"/>
  <c r="C31" i="15" s="1"/>
  <c r="K32" i="15"/>
  <c r="K33" i="15"/>
  <c r="K34" i="15"/>
  <c r="K35" i="15"/>
  <c r="C35" i="15" s="1"/>
  <c r="K36" i="15"/>
  <c r="K37" i="15"/>
  <c r="K38" i="15"/>
  <c r="K39" i="15"/>
  <c r="C39" i="15" s="1"/>
  <c r="K40" i="15"/>
  <c r="K41" i="15"/>
  <c r="K42" i="15"/>
  <c r="K43" i="15"/>
  <c r="C43" i="15" s="1"/>
  <c r="K44" i="15"/>
  <c r="K45" i="15"/>
  <c r="K46" i="15"/>
  <c r="K47" i="15"/>
  <c r="C47" i="15" s="1"/>
  <c r="K48" i="15"/>
  <c r="K49" i="15"/>
  <c r="K4" i="15"/>
  <c r="C4" i="15" s="1"/>
  <c r="C119" i="1" l="1"/>
  <c r="E104" i="1"/>
  <c r="A195" i="7"/>
  <c r="B88" i="1"/>
  <c r="C93" i="1"/>
  <c r="C104" i="1" s="1"/>
  <c r="B69" i="1"/>
  <c r="C11" i="15"/>
  <c r="D48" i="15"/>
  <c r="D44" i="15"/>
  <c r="D40" i="15"/>
  <c r="D36" i="15"/>
  <c r="D32" i="15"/>
  <c r="D28" i="15"/>
  <c r="D24" i="15"/>
  <c r="D20" i="15"/>
  <c r="D16" i="15"/>
  <c r="D12" i="15"/>
  <c r="D8" i="15"/>
  <c r="F4" i="15"/>
  <c r="C49" i="15"/>
  <c r="C41" i="15"/>
  <c r="C37" i="15"/>
  <c r="C33" i="15"/>
  <c r="C29" i="15"/>
  <c r="C25" i="15"/>
  <c r="C21" i="15"/>
  <c r="C17" i="15"/>
  <c r="C13" i="15"/>
  <c r="C9" i="15"/>
  <c r="C5" i="15"/>
  <c r="G4" i="15"/>
  <c r="C45" i="15"/>
  <c r="U45" i="15"/>
  <c r="U13" i="15"/>
  <c r="D47" i="15"/>
  <c r="D43" i="15"/>
  <c r="D39" i="15"/>
  <c r="D35" i="15"/>
  <c r="D31" i="15"/>
  <c r="D27" i="15"/>
  <c r="D23" i="15"/>
  <c r="D19" i="15"/>
  <c r="D15" i="15"/>
  <c r="D11" i="15"/>
  <c r="D7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G49" i="15"/>
  <c r="G47" i="15"/>
  <c r="G45" i="15"/>
  <c r="G43" i="15"/>
  <c r="G41" i="15"/>
  <c r="G39" i="15"/>
  <c r="G37" i="15"/>
  <c r="G35" i="15"/>
  <c r="G33" i="15"/>
  <c r="G31" i="15"/>
  <c r="G29" i="15"/>
  <c r="G27" i="15"/>
  <c r="G25" i="15"/>
  <c r="G23" i="15"/>
  <c r="G21" i="15"/>
  <c r="G19" i="15"/>
  <c r="G17" i="15"/>
  <c r="G15" i="15"/>
  <c r="G13" i="15"/>
  <c r="G11" i="15"/>
  <c r="G9" i="15"/>
  <c r="G7" i="15"/>
  <c r="G5" i="15"/>
  <c r="F49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C46" i="15"/>
  <c r="C42" i="15"/>
  <c r="C38" i="15"/>
  <c r="C34" i="15"/>
  <c r="C30" i="15"/>
  <c r="C26" i="15"/>
  <c r="C22" i="15"/>
  <c r="C18" i="15"/>
  <c r="C14" i="15"/>
  <c r="C10" i="15"/>
  <c r="C6" i="15"/>
  <c r="C48" i="15"/>
  <c r="C44" i="15"/>
  <c r="C40" i="15"/>
  <c r="C36" i="15"/>
  <c r="C32" i="15"/>
  <c r="C28" i="15"/>
  <c r="C24" i="15"/>
  <c r="C20" i="15"/>
  <c r="C16" i="15"/>
  <c r="C12" i="15"/>
  <c r="C8" i="15"/>
  <c r="D4" i="15"/>
  <c r="AC29" i="15"/>
  <c r="AC28" i="15"/>
  <c r="AC27" i="15"/>
  <c r="AF27" i="15" s="1"/>
  <c r="AC26" i="15"/>
  <c r="AF26" i="15" s="1"/>
  <c r="AC25" i="15"/>
  <c r="AC24" i="15"/>
  <c r="AF24" i="15" s="1"/>
  <c r="X45" i="15"/>
  <c r="AC21" i="15"/>
  <c r="AC20" i="15"/>
  <c r="AC19" i="15"/>
  <c r="AC17" i="15"/>
  <c r="AC16" i="15"/>
  <c r="AC13" i="15"/>
  <c r="M48" i="15"/>
  <c r="M40" i="15"/>
  <c r="M36" i="15"/>
  <c r="M28" i="15"/>
  <c r="M24" i="15"/>
  <c r="M20" i="15"/>
  <c r="M16" i="15"/>
  <c r="M12" i="15"/>
  <c r="M8" i="15"/>
  <c r="M44" i="15"/>
  <c r="M32" i="15"/>
  <c r="AC32" i="15"/>
  <c r="AK44" i="15"/>
  <c r="AK43" i="15"/>
  <c r="AN43" i="15" s="1"/>
  <c r="AK42" i="15"/>
  <c r="AK41" i="15"/>
  <c r="AN41" i="15" s="1"/>
  <c r="AK40" i="15"/>
  <c r="AN40" i="15" s="1"/>
  <c r="AK39" i="15"/>
  <c r="AN39" i="15" s="1"/>
  <c r="AK38" i="15"/>
  <c r="AN38" i="15" s="1"/>
  <c r="AK37" i="15"/>
  <c r="AK36" i="15"/>
  <c r="AK34" i="15"/>
  <c r="AK33" i="15"/>
  <c r="AK32" i="15"/>
  <c r="AK31" i="15"/>
  <c r="AK30" i="15"/>
  <c r="AN30" i="15" s="1"/>
  <c r="AK28" i="15"/>
  <c r="AK27" i="15"/>
  <c r="AN27" i="15" s="1"/>
  <c r="AK26" i="15"/>
  <c r="AN26" i="15" s="1"/>
  <c r="AK25" i="15"/>
  <c r="AK24" i="15"/>
  <c r="AN24" i="15" s="1"/>
  <c r="AK23" i="15"/>
  <c r="AK22" i="15"/>
  <c r="AN22" i="15" s="1"/>
  <c r="AK21" i="15"/>
  <c r="AK20" i="15"/>
  <c r="AK12" i="15"/>
  <c r="U4" i="15"/>
  <c r="X4" i="15" s="1"/>
  <c r="AK5" i="15"/>
  <c r="AN5" i="15" s="1"/>
  <c r="U38" i="15"/>
  <c r="X38" i="15" s="1"/>
  <c r="U43" i="15"/>
  <c r="X43" i="15" s="1"/>
  <c r="U41" i="15"/>
  <c r="X41" i="15" s="1"/>
  <c r="U39" i="15"/>
  <c r="X39" i="15" s="1"/>
  <c r="U37" i="15"/>
  <c r="U35" i="15"/>
  <c r="U33" i="15"/>
  <c r="U31" i="15"/>
  <c r="U29" i="15"/>
  <c r="U27" i="15"/>
  <c r="X27" i="15" s="1"/>
  <c r="U25" i="15"/>
  <c r="U23" i="15"/>
  <c r="U21" i="15"/>
  <c r="AK11" i="15"/>
  <c r="AK8" i="15"/>
  <c r="AN8" i="15" s="1"/>
  <c r="M46" i="15"/>
  <c r="M42" i="15"/>
  <c r="M38" i="15"/>
  <c r="M34" i="15"/>
  <c r="M30" i="15"/>
  <c r="M26" i="15"/>
  <c r="M22" i="15"/>
  <c r="M18" i="15"/>
  <c r="M14" i="15"/>
  <c r="M10" i="15"/>
  <c r="M6" i="15"/>
  <c r="U12" i="15"/>
  <c r="U11" i="15"/>
  <c r="U10" i="15"/>
  <c r="X10" i="15" s="1"/>
  <c r="U9" i="15"/>
  <c r="U8" i="15"/>
  <c r="X8" i="15" s="1"/>
  <c r="U7" i="15"/>
  <c r="X7" i="15" s="1"/>
  <c r="U6" i="15"/>
  <c r="X6" i="15" s="1"/>
  <c r="U5" i="15"/>
  <c r="X5" i="15" s="1"/>
  <c r="AC49" i="15"/>
  <c r="AC48" i="15"/>
  <c r="AF48" i="15" s="1"/>
  <c r="AC45" i="15"/>
  <c r="AF45" i="15" s="1"/>
  <c r="AC44" i="15"/>
  <c r="AC43" i="15"/>
  <c r="AF43" i="15" s="1"/>
  <c r="AC42" i="15"/>
  <c r="AC41" i="15"/>
  <c r="AF41" i="15" s="1"/>
  <c r="AC37" i="15"/>
  <c r="AK45" i="15"/>
  <c r="AN45" i="15" s="1"/>
  <c r="U44" i="15"/>
  <c r="U42" i="15"/>
  <c r="U40" i="15"/>
  <c r="X40" i="15" s="1"/>
  <c r="U36" i="15"/>
  <c r="U34" i="15"/>
  <c r="U32" i="15"/>
  <c r="U30" i="15"/>
  <c r="X30" i="15" s="1"/>
  <c r="U28" i="15"/>
  <c r="U26" i="15"/>
  <c r="X26" i="15" s="1"/>
  <c r="U24" i="15"/>
  <c r="X24" i="15" s="1"/>
  <c r="AK9" i="15"/>
  <c r="AK7" i="15"/>
  <c r="AN7" i="15" s="1"/>
  <c r="M49" i="15"/>
  <c r="M45" i="15"/>
  <c r="M41" i="15"/>
  <c r="M37" i="15"/>
  <c r="M33" i="15"/>
  <c r="M29" i="15"/>
  <c r="M25" i="15"/>
  <c r="M21" i="15"/>
  <c r="M17" i="15"/>
  <c r="M13" i="15"/>
  <c r="M9" i="15"/>
  <c r="M5" i="15"/>
  <c r="AC4" i="15"/>
  <c r="AF4" i="15" s="1"/>
  <c r="AC12" i="15"/>
  <c r="AC11" i="15"/>
  <c r="AC10" i="15"/>
  <c r="AF10" i="15" s="1"/>
  <c r="AC9" i="15"/>
  <c r="AC8" i="15"/>
  <c r="AF8" i="15" s="1"/>
  <c r="AC5" i="15"/>
  <c r="AF5" i="15" s="1"/>
  <c r="AK29" i="15"/>
  <c r="AK13" i="15"/>
  <c r="U49" i="15"/>
  <c r="U48" i="15"/>
  <c r="X48" i="15" s="1"/>
  <c r="U47" i="15"/>
  <c r="X47" i="15" s="1"/>
  <c r="U46" i="15"/>
  <c r="U20" i="15"/>
  <c r="U19" i="15"/>
  <c r="U18" i="15"/>
  <c r="X18" i="15" s="1"/>
  <c r="U17" i="15"/>
  <c r="U16" i="15"/>
  <c r="U15" i="15"/>
  <c r="U14" i="15"/>
  <c r="X14" i="15" s="1"/>
  <c r="AC36" i="15"/>
  <c r="AC35" i="15"/>
  <c r="AC34" i="15"/>
  <c r="AC33" i="15"/>
  <c r="AK49" i="15"/>
  <c r="AK48" i="15"/>
  <c r="AN48" i="15" s="1"/>
  <c r="AK47" i="15"/>
  <c r="AN47" i="15" s="1"/>
  <c r="AK46" i="15"/>
  <c r="AK19" i="15"/>
  <c r="AK18" i="15"/>
  <c r="AN18" i="15" s="1"/>
  <c r="AK17" i="15"/>
  <c r="AK16" i="15"/>
  <c r="AK15" i="15"/>
  <c r="AK14" i="15"/>
  <c r="AN14" i="15" s="1"/>
  <c r="M43" i="15"/>
  <c r="M35" i="15"/>
  <c r="M31" i="15"/>
  <c r="M27" i="15"/>
  <c r="M23" i="15"/>
  <c r="M19" i="15"/>
  <c r="M15" i="15"/>
  <c r="M11" i="15"/>
  <c r="M7" i="15"/>
  <c r="AK6" i="15"/>
  <c r="AN6" i="15" s="1"/>
  <c r="M47" i="15"/>
  <c r="M39" i="15"/>
  <c r="U22" i="15"/>
  <c r="X22" i="15" s="1"/>
  <c r="AC40" i="15"/>
  <c r="AF40" i="15" s="1"/>
  <c r="AK35" i="15"/>
  <c r="AK10" i="15"/>
  <c r="AN10" i="15" s="1"/>
  <c r="AC18" i="15"/>
  <c r="AF18" i="15" s="1"/>
  <c r="AK4" i="15"/>
  <c r="AN4" i="15" s="1"/>
  <c r="M4" i="15"/>
  <c r="AC47" i="15"/>
  <c r="AF47" i="15" s="1"/>
  <c r="AC46" i="15"/>
  <c r="AC39" i="15"/>
  <c r="AF39" i="15" s="1"/>
  <c r="AC38" i="15"/>
  <c r="AC31" i="15"/>
  <c r="AC30" i="15"/>
  <c r="AF30" i="15" s="1"/>
  <c r="AC23" i="15"/>
  <c r="AC22" i="15"/>
  <c r="AF22" i="15" s="1"/>
  <c r="AC15" i="15"/>
  <c r="AC14" i="15"/>
  <c r="AF14" i="15" s="1"/>
  <c r="AC7" i="15"/>
  <c r="AF7" i="15" s="1"/>
  <c r="AC6" i="15"/>
  <c r="AF6" i="15" s="1"/>
  <c r="A195" i="1" l="1"/>
  <c r="E13" i="15"/>
  <c r="E29" i="15"/>
  <c r="E36" i="15"/>
  <c r="E11" i="15"/>
  <c r="P27" i="15"/>
  <c r="E27" i="15"/>
  <c r="H27" i="15" s="1"/>
  <c r="P10" i="15"/>
  <c r="E10" i="15"/>
  <c r="H10" i="15" s="1"/>
  <c r="E42" i="15"/>
  <c r="E32" i="15"/>
  <c r="E16" i="15"/>
  <c r="E15" i="15"/>
  <c r="E33" i="15"/>
  <c r="P14" i="15"/>
  <c r="E14" i="15"/>
  <c r="H14" i="15" s="1"/>
  <c r="E46" i="15"/>
  <c r="E44" i="15"/>
  <c r="E20" i="15"/>
  <c r="P40" i="15"/>
  <c r="E40" i="15"/>
  <c r="H40" i="15" s="1"/>
  <c r="E19" i="15"/>
  <c r="E35" i="15"/>
  <c r="P5" i="15"/>
  <c r="E5" i="15"/>
  <c r="H5" i="15" s="1"/>
  <c r="E21" i="15"/>
  <c r="E37" i="15"/>
  <c r="P18" i="15"/>
  <c r="E18" i="15"/>
  <c r="H18" i="15" s="1"/>
  <c r="E34" i="15"/>
  <c r="P8" i="15"/>
  <c r="E8" i="15"/>
  <c r="H8" i="15" s="1"/>
  <c r="P24" i="15"/>
  <c r="E24" i="15"/>
  <c r="H24" i="15" s="1"/>
  <c r="P48" i="15"/>
  <c r="E48" i="15"/>
  <c r="H48" i="15" s="1"/>
  <c r="P39" i="15"/>
  <c r="E39" i="15"/>
  <c r="H39" i="15" s="1"/>
  <c r="P45" i="15"/>
  <c r="E45" i="15"/>
  <c r="H45" i="15" s="1"/>
  <c r="P26" i="15"/>
  <c r="E26" i="15"/>
  <c r="H26" i="15" s="1"/>
  <c r="P4" i="15"/>
  <c r="E4" i="15"/>
  <c r="H4" i="15" s="1"/>
  <c r="P47" i="15"/>
  <c r="E47" i="15"/>
  <c r="H47" i="15" s="1"/>
  <c r="E31" i="15"/>
  <c r="E17" i="15"/>
  <c r="E49" i="15"/>
  <c r="P30" i="15"/>
  <c r="E30" i="15"/>
  <c r="H30" i="15" s="1"/>
  <c r="P7" i="15"/>
  <c r="E7" i="15"/>
  <c r="H7" i="15" s="1"/>
  <c r="E23" i="15"/>
  <c r="P43" i="15"/>
  <c r="E43" i="15"/>
  <c r="H43" i="15" s="1"/>
  <c r="E9" i="15"/>
  <c r="E25" i="15"/>
  <c r="P41" i="15"/>
  <c r="E41" i="15"/>
  <c r="H41" i="15" s="1"/>
  <c r="P6" i="15"/>
  <c r="E6" i="15"/>
  <c r="H6" i="15" s="1"/>
  <c r="P22" i="15"/>
  <c r="E22" i="15"/>
  <c r="H22" i="15" s="1"/>
  <c r="P38" i="15"/>
  <c r="E38" i="15"/>
  <c r="H38" i="15" s="1"/>
  <c r="E12" i="15"/>
  <c r="E28" i="15"/>
</calcChain>
</file>

<file path=xl/sharedStrings.xml><?xml version="1.0" encoding="utf-8"?>
<sst xmlns="http://schemas.openxmlformats.org/spreadsheetml/2006/main" count="3928" uniqueCount="226">
  <si>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</si>
  <si>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</si>
  <si>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</si>
  <si>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</si>
  <si>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</si>
  <si>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</si>
  <si>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</si>
  <si>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</si>
  <si>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</si>
  <si>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</si>
  <si>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</si>
  <si>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</si>
  <si>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</si>
  <si>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</si>
  <si>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</si>
  <si>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</si>
  <si>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</si>
  <si>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</si>
  <si>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</si>
  <si>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</si>
  <si>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</si>
  <si>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</si>
  <si>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</si>
  <si>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</si>
  <si>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</si>
  <si>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</si>
  <si>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</si>
  <si>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</si>
  <si>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</si>
  <si>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</si>
  <si>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</si>
  <si>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</si>
  <si>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</si>
  <si>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</si>
  <si>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</si>
  <si>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</si>
  <si>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</si>
  <si>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</si>
  <si>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</si>
  <si>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</si>
  <si>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</si>
  <si>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</si>
  <si>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</si>
  <si>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</si>
  <si>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</si>
  <si>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</si>
  <si>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</si>
  <si>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</si>
  <si>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</si>
  <si>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</si>
  <si>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</si>
  <si>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</si>
  <si>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</si>
  <si>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</si>
  <si>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</si>
  <si>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</si>
  <si>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</si>
  <si>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</si>
  <si>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</si>
  <si>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</si>
  <si>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</si>
  <si>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</si>
  <si>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</si>
  <si>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</si>
  <si>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</si>
  <si>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</si>
  <si>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</si>
  <si>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</si>
  <si>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</si>
  <si>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</si>
  <si>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</si>
  <si>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</si>
  <si>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</si>
  <si>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</si>
  <si>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</si>
  <si>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</si>
  <si>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</si>
  <si>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</si>
  <si>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</si>
  <si>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</si>
  <si>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 e Infertilidad)</t>
  </si>
  <si>
    <t>Ginecología  Patología Cervical</t>
  </si>
  <si>
    <t>Ginecología  Infertilidad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</si>
  <si>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</si>
  <si>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</si>
  <si>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</si>
  <si>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</si>
  <si>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</si>
  <si>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</si>
  <si>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</si>
  <si>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</si>
  <si>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</si>
  <si>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</si>
  <si>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</si>
  <si>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</si>
  <si>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</si>
  <si>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</si>
  <si>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</si>
  <si>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</si>
  <si>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</si>
  <si>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</si>
  <si>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</si>
  <si>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</si>
  <si>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</si>
  <si>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</si>
  <si>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</si>
  <si>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</si>
  <si>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</si>
  <si>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</si>
  <si>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</si>
  <si>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</si>
  <si>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</si>
  <si>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</si>
  <si>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</si>
  <si>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</si>
  <si>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</si>
  <si>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</si>
  <si>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</si>
  <si>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</si>
  <si>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</si>
  <si>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</si>
  <si>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</si>
  <si>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</si>
  <si>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</si>
  <si>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Informes Anual Pertinencia 2016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</si>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</sst>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6" borderId="70" applyNumberFormat="0" applyFont="0" applyAlignment="0" applyProtection="0"/>
  </cellStyleXfs>
  <cellXfs count="608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62" xfId="0" applyBorder="1" applyAlignment="1">
      <alignment horizontal="left" vertical="center" wrapText="1"/>
    </xf>
    <xf numFmtId="0" fontId="0" fillId="0" borderId="62" xfId="0" applyBorder="1" applyAlignment="1">
      <alignment horizontal="center" vertical="center" wrapText="1"/>
    </xf>
    <xf numFmtId="164" fontId="0" fillId="0" borderId="62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62" xfId="2" applyFont="1" applyBorder="1" applyAlignment="1">
      <alignment horizontal="center" vertical="center" wrapText="1"/>
    </xf>
    <xf numFmtId="43" fontId="0" fillId="0" borderId="6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9" fontId="10" fillId="0" borderId="62" xfId="2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3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70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5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5" fillId="2" borderId="44" xfId="0" applyNumberFormat="1" applyFont="1" applyFill="1" applyBorder="1" applyProtection="1">
      <protection locked="0"/>
    </xf>
    <xf numFmtId="3" fontId="15" fillId="2" borderId="3" xfId="0" applyNumberFormat="1" applyFont="1" applyFill="1" applyBorder="1" applyProtection="1">
      <protection locked="0"/>
    </xf>
    <xf numFmtId="3" fontId="15" fillId="2" borderId="2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Protection="1">
      <protection locked="0"/>
    </xf>
    <xf numFmtId="0" fontId="17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5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5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3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3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5" fillId="2" borderId="44" xfId="0" applyNumberFormat="1" applyFont="1" applyFill="1" applyBorder="1" applyProtection="1"/>
    <xf numFmtId="3" fontId="15" fillId="2" borderId="3" xfId="0" applyNumberFormat="1" applyFont="1" applyFill="1" applyBorder="1" applyProtection="1"/>
    <xf numFmtId="3" fontId="15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3" fillId="7" borderId="0" xfId="0" applyNumberFormat="1" applyFont="1" applyFill="1"/>
    <xf numFmtId="0" fontId="13" fillId="7" borderId="0" xfId="0" applyFont="1" applyFill="1"/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3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5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70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5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5" fillId="2" borderId="44" xfId="0" applyNumberFormat="1" applyFont="1" applyFill="1" applyBorder="1" applyProtection="1"/>
    <xf numFmtId="1" fontId="15" fillId="2" borderId="3" xfId="0" applyNumberFormat="1" applyFont="1" applyFill="1" applyBorder="1" applyProtection="1"/>
    <xf numFmtId="1" fontId="15" fillId="2" borderId="2" xfId="0" applyNumberFormat="1" applyFont="1" applyFill="1" applyBorder="1" applyProtection="1"/>
    <xf numFmtId="1" fontId="15" fillId="2" borderId="0" xfId="0" applyNumberFormat="1" applyFont="1" applyFill="1"/>
    <xf numFmtId="1" fontId="15" fillId="2" borderId="0" xfId="0" applyNumberFormat="1" applyFont="1" applyFill="1" applyProtection="1">
      <protection locked="0"/>
    </xf>
    <xf numFmtId="1" fontId="17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5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5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3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71" xfId="0" applyNumberFormat="1" applyFont="1" applyFill="1" applyBorder="1" applyAlignment="1" applyProtection="1">
      <alignment horizontal="right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3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3" fillId="7" borderId="0" xfId="0" applyNumberFormat="1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2" fillId="0" borderId="66" xfId="0" applyFont="1" applyBorder="1" applyAlignment="1">
      <alignment horizontal="center" wrapText="1"/>
    </xf>
    <xf numFmtId="0" fontId="12" fillId="0" borderId="68" xfId="0" applyFont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2" fillId="0" borderId="6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71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0" borderId="66" xfId="0" applyNumberFormat="1" applyFont="1" applyBorder="1" applyAlignment="1">
      <alignment horizontal="center" wrapText="1"/>
    </xf>
    <xf numFmtId="1" fontId="12" fillId="0" borderId="68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2" fillId="0" borderId="67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69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53126976"/>
        <c:axId val="-753124176"/>
      </c:lineChart>
      <c:catAx>
        <c:axId val="-75312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4176"/>
        <c:crosses val="autoZero"/>
        <c:auto val="1"/>
        <c:lblAlgn val="ctr"/>
        <c:lblOffset val="100"/>
        <c:noMultiLvlLbl val="0"/>
      </c:catAx>
      <c:valAx>
        <c:axId val="-7531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27688512"/>
        <c:axId val="-738819008"/>
      </c:lineChart>
      <c:catAx>
        <c:axId val="-7276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8819008"/>
        <c:crosses val="autoZero"/>
        <c:auto val="1"/>
        <c:lblAlgn val="ctr"/>
        <c:lblOffset val="100"/>
        <c:noMultiLvlLbl val="0"/>
      </c:catAx>
      <c:valAx>
        <c:axId val="-7388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276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0.660377358490566</c:v>
                </c:pt>
                <c:pt idx="1">
                  <c:v>0.71274038461538458</c:v>
                </c:pt>
                <c:pt idx="2">
                  <c:v>0</c:v>
                </c:pt>
                <c:pt idx="3">
                  <c:v>0.19148936170212766</c:v>
                </c:pt>
                <c:pt idx="4">
                  <c:v>0</c:v>
                </c:pt>
                <c:pt idx="5">
                  <c:v>0.91878172588832485</c:v>
                </c:pt>
                <c:pt idx="6">
                  <c:v>0.8928571428571429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0.78378378378378377</c:v>
                </c:pt>
                <c:pt idx="20">
                  <c:v>0.91914893617021276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12624"/>
        <c:axId val="-90012064"/>
      </c:lineChart>
      <c:catAx>
        <c:axId val="-900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064"/>
        <c:crosses val="autoZero"/>
        <c:auto val="1"/>
        <c:lblAlgn val="ctr"/>
        <c:lblOffset val="100"/>
        <c:noMultiLvlLbl val="0"/>
      </c:catAx>
      <c:valAx>
        <c:axId val="-900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09824"/>
        <c:axId val="-90009264"/>
      </c:lineChart>
      <c:catAx>
        <c:axId val="-900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264"/>
        <c:crosses val="autoZero"/>
        <c:auto val="1"/>
        <c:lblAlgn val="ctr"/>
        <c:lblOffset val="100"/>
        <c:noMultiLvlLbl val="0"/>
      </c:catAx>
      <c:valAx>
        <c:axId val="-900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(Pertinencia!$J$5,Pertinencia!$J$7:$J$8,Pertinencia!$J$10,Pertinencia!$J$18,Pertinencia!$J$22)</c:f>
              <c:strCache>
                <c:ptCount val="6"/>
                <c:pt idx="0">
                  <c:v>Medicina Interna</c:v>
                </c:pt>
                <c:pt idx="1">
                  <c:v>Broncopulmonar </c:v>
                </c:pt>
                <c:pt idx="2">
                  <c:v>Cardiología </c:v>
                </c:pt>
                <c:pt idx="3">
                  <c:v>Gastroenterología </c:v>
                </c:pt>
                <c:pt idx="4">
                  <c:v>Inf. Transmisión Sexual (excluye VIH/SIDA)</c:v>
                </c:pt>
                <c:pt idx="5">
                  <c:v>Neurología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Pertinencia!$H$4:$H$49</c15:sqref>
                  </c15:fullRef>
                </c:ext>
              </c:extLst>
              <c:f>(Pertinencia!$H$5,Pertinencia!$H$7:$H$8,Pertinencia!$H$10,Pertinencia!$H$18,Pertinencia!$H$22)</c:f>
              <c:numCache>
                <c:formatCode>0%</c:formatCode>
                <c:ptCount val="6"/>
                <c:pt idx="0">
                  <c:v>0.65231788079470199</c:v>
                </c:pt>
                <c:pt idx="1">
                  <c:v>0.46590909090909088</c:v>
                </c:pt>
                <c:pt idx="2">
                  <c:v>0.3925233644859813</c:v>
                </c:pt>
                <c:pt idx="3">
                  <c:v>0.87988826815642462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7111296"/>
        <c:axId val="387111856"/>
      </c:lineChart>
      <c:catAx>
        <c:axId val="3871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856"/>
        <c:crosses val="autoZero"/>
        <c:auto val="1"/>
        <c:lblAlgn val="ctr"/>
        <c:lblOffset val="100"/>
        <c:noMultiLvlLbl val="0"/>
      </c:catAx>
      <c:valAx>
        <c:axId val="3871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2016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ser>
          <c:idx val="2"/>
          <c:order val="2"/>
          <c:tx>
            <c:v>Trimestre III</c:v>
          </c:tx>
          <c:spPr>
            <a:ln w="38100" cap="flat" cmpd="dbl" algn="ctr">
              <a:solidFill>
                <a:schemeClr val="tx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0.660377358490566</c:v>
                </c:pt>
                <c:pt idx="1">
                  <c:v>0.71274038461538458</c:v>
                </c:pt>
                <c:pt idx="2">
                  <c:v>0</c:v>
                </c:pt>
                <c:pt idx="3">
                  <c:v>0.19148936170212766</c:v>
                </c:pt>
                <c:pt idx="4">
                  <c:v>0</c:v>
                </c:pt>
                <c:pt idx="5">
                  <c:v>0.91878172588832485</c:v>
                </c:pt>
                <c:pt idx="6">
                  <c:v>0.8928571428571429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0.78378378378378377</c:v>
                </c:pt>
                <c:pt idx="20">
                  <c:v>0.91914893617021276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9-4CA8-BD6F-04964CD56070}"/>
            </c:ext>
          </c:extLst>
        </c:ser>
        <c:ser>
          <c:idx val="3"/>
          <c:order val="3"/>
          <c:tx>
            <c:v>Trimestre IV</c:v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9-4CA8-BD6F-04964CD5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3814896"/>
        <c:axId val="-736225312"/>
      </c:lineChart>
      <c:catAx>
        <c:axId val="-75381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6225312"/>
        <c:crosses val="autoZero"/>
        <c:auto val="1"/>
        <c:lblAlgn val="ctr"/>
        <c:lblOffset val="100"/>
        <c:noMultiLvlLbl val="0"/>
      </c:catAx>
      <c:valAx>
        <c:axId val="-7362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81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1019175</xdr:colOff>
      <xdr:row>49</xdr:row>
      <xdr:rowOff>77561</xdr:rowOff>
    </xdr:from>
    <xdr:to>
      <xdr:col>16</xdr:col>
      <xdr:colOff>27214</xdr:colOff>
      <xdr:row>66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217714</xdr:colOff>
      <xdr:row>50</xdr:row>
      <xdr:rowOff>81642</xdr:rowOff>
    </xdr:from>
    <xdr:to>
      <xdr:col>23</xdr:col>
      <xdr:colOff>757918</xdr:colOff>
      <xdr:row>67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95251</xdr:colOff>
      <xdr:row>49</xdr:row>
      <xdr:rowOff>180975</xdr:rowOff>
    </xdr:from>
    <xdr:to>
      <xdr:col>32</xdr:col>
      <xdr:colOff>1</xdr:colOff>
      <xdr:row>67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13607</xdr:colOff>
      <xdr:row>50</xdr:row>
      <xdr:rowOff>19050</xdr:rowOff>
    </xdr:from>
    <xdr:to>
      <xdr:col>39</xdr:col>
      <xdr:colOff>870857</xdr:colOff>
      <xdr:row>67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50</xdr:row>
      <xdr:rowOff>0</xdr:rowOff>
    </xdr:from>
    <xdr:to>
      <xdr:col>8</xdr:col>
      <xdr:colOff>231322</xdr:colOff>
      <xdr:row>65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68</xdr:row>
      <xdr:rowOff>0</xdr:rowOff>
    </xdr:from>
    <xdr:to>
      <xdr:col>9</xdr:col>
      <xdr:colOff>381001</xdr:colOff>
      <xdr:row>93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96" workbookViewId="0">
      <selection activeCell="F121" sqref="F121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/>
    </row>
    <row r="5" spans="1:89" ht="15" customHeight="1" x14ac:dyDescent="0.2">
      <c r="A5" s="114" t="str">
        <f>CONCATENATE("AÑO: ",[1]NOMBRE!B7)</f>
        <v>AÑO: 2017</v>
      </c>
      <c r="AP5" s="482"/>
      <c r="AQ5" s="484"/>
      <c r="AR5" s="484"/>
    </row>
    <row r="6" spans="1:89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1"/>
      <c r="AF6" s="1"/>
      <c r="AG6" s="1"/>
      <c r="AH6" s="95"/>
      <c r="AI6" s="1"/>
      <c r="AJ6" s="1"/>
      <c r="AK6" s="95"/>
      <c r="AL6" s="1"/>
      <c r="AM6" s="1"/>
      <c r="AN6" s="92"/>
      <c r="AP6" s="482"/>
      <c r="AQ6" s="484"/>
      <c r="AR6" s="484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2"/>
      <c r="AQ7" s="484"/>
      <c r="AR7" s="484"/>
      <c r="AS7" s="486"/>
      <c r="AT7" s="487"/>
      <c r="AU7" s="487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3"/>
      <c r="AQ8" s="485"/>
      <c r="AR8" s="485"/>
      <c r="AS8" s="488"/>
      <c r="AT8" s="489"/>
      <c r="AU8" s="489"/>
    </row>
    <row r="9" spans="1:89" ht="39" customHeight="1" x14ac:dyDescent="0.2">
      <c r="A9" s="444" t="s">
        <v>2</v>
      </c>
      <c r="B9" s="491" t="s">
        <v>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44" t="s">
        <v>15</v>
      </c>
      <c r="Y9" s="445"/>
      <c r="Z9" s="445"/>
      <c r="AA9" s="445"/>
      <c r="AB9" s="445"/>
      <c r="AC9" s="445"/>
      <c r="AD9" s="445"/>
      <c r="AE9" s="464"/>
      <c r="AF9" s="493" t="s">
        <v>4</v>
      </c>
      <c r="AG9" s="494"/>
      <c r="AH9" s="444" t="s">
        <v>5</v>
      </c>
      <c r="AI9" s="464"/>
      <c r="AJ9" s="497" t="s">
        <v>6</v>
      </c>
      <c r="AK9" s="444" t="s">
        <v>7</v>
      </c>
      <c r="AL9" s="464"/>
      <c r="AM9" s="444" t="s">
        <v>8</v>
      </c>
      <c r="AN9" s="464"/>
      <c r="AO9" s="465" t="s">
        <v>126</v>
      </c>
      <c r="AP9" s="468" t="s">
        <v>127</v>
      </c>
      <c r="AQ9" s="471" t="s">
        <v>128</v>
      </c>
      <c r="AR9" s="472"/>
      <c r="AS9" s="444" t="s">
        <v>129</v>
      </c>
      <c r="AT9" s="445"/>
      <c r="AU9" s="445"/>
      <c r="AV9" s="118"/>
    </row>
    <row r="10" spans="1:89" x14ac:dyDescent="0.2">
      <c r="A10" s="490"/>
      <c r="B10" s="475" t="s">
        <v>11</v>
      </c>
      <c r="C10" s="444" t="s">
        <v>12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64"/>
      <c r="T10" s="444" t="s">
        <v>13</v>
      </c>
      <c r="U10" s="464"/>
      <c r="V10" s="459" t="s">
        <v>14</v>
      </c>
      <c r="W10" s="461"/>
      <c r="X10" s="460" t="s">
        <v>16</v>
      </c>
      <c r="Y10" s="460"/>
      <c r="Z10" s="460"/>
      <c r="AA10" s="461"/>
      <c r="AB10" s="459" t="s">
        <v>17</v>
      </c>
      <c r="AC10" s="460"/>
      <c r="AD10" s="460"/>
      <c r="AE10" s="461"/>
      <c r="AF10" s="495"/>
      <c r="AG10" s="496"/>
      <c r="AH10" s="446"/>
      <c r="AI10" s="448"/>
      <c r="AJ10" s="498"/>
      <c r="AK10" s="446"/>
      <c r="AL10" s="448"/>
      <c r="AM10" s="446"/>
      <c r="AN10" s="448"/>
      <c r="AO10" s="466"/>
      <c r="AP10" s="469"/>
      <c r="AQ10" s="473"/>
      <c r="AR10" s="474"/>
      <c r="AS10" s="446"/>
      <c r="AT10" s="447"/>
      <c r="AU10" s="448"/>
    </row>
    <row r="11" spans="1:89" ht="31.5" customHeight="1" x14ac:dyDescent="0.2">
      <c r="A11" s="446"/>
      <c r="B11" s="477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99"/>
      <c r="AK11" s="7" t="s">
        <v>9</v>
      </c>
      <c r="AL11" s="11" t="s">
        <v>35</v>
      </c>
      <c r="AM11" s="7" t="s">
        <v>9</v>
      </c>
      <c r="AN11" s="11" t="s">
        <v>35</v>
      </c>
      <c r="AO11" s="467"/>
      <c r="AP11" s="470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2073</v>
      </c>
      <c r="C12" s="15">
        <f>+Enero!C12+Febrero!C12+'Marzo '!C12+'Abril '!C12+'Mayo '!C12+Junio!C12+Julio!C12+Agosto!C12+Septiembre!C12+'Octubre '!C12+Noviembre!C12+'Diciembre '!C12</f>
        <v>837</v>
      </c>
      <c r="D12" s="15">
        <f>+Enero!D12+Febrero!D12+'Marzo '!D12+'Abril '!D12+'Mayo '!D12+Junio!D12+Julio!D12+Agosto!D12+Septiembre!D12+'Octubre '!D12+Noviembre!D12+'Diciembre '!D12</f>
        <v>675</v>
      </c>
      <c r="E12" s="15">
        <f>+Enero!E12+Febrero!E12+'Marzo '!E12+'Abril '!E12+'Mayo '!E12+Junio!E12+Julio!E12+Agosto!E12+Septiembre!E12+'Octubre '!E12+Noviembre!E12+'Diciembre '!E12</f>
        <v>561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2073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949</v>
      </c>
      <c r="W12" s="15">
        <f>+Enero!W12+Febrero!W12+'Marzo '!W12+'Abril '!W12+'Mayo '!W12+Junio!W12+Julio!W12+Agosto!W12+Septiembre!W12+'Octubre '!W12+Noviembre!W12+'Diciembre '!W12</f>
        <v>1124</v>
      </c>
      <c r="X12" s="15">
        <f>+Enero!X12+Febrero!X12+'Marzo '!X12+'Abril '!X12+'Mayo '!X12+Junio!X12+Julio!X12+Agosto!X12+Septiembre!X12+'Octubre '!X12+Noviembre!X12+'Diciembre '!X12</f>
        <v>834</v>
      </c>
      <c r="Y12" s="15">
        <f>+Enero!Y12+Febrero!Y12+'Marzo '!Y12+'Abril '!Y12+'Mayo '!Y12+Junio!Y12+Julio!Y12+Agosto!Y12+Septiembre!Y12+'Octubre '!Y12+Noviembre!Y12+'Diciembre '!Y12</f>
        <v>834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0</v>
      </c>
      <c r="AB12" s="15">
        <f>+Enero!AB12+Febrero!AB12+'Marzo '!AB12+'Abril '!AB12+'Mayo '!AB12+Junio!AB12+Julio!AB12+Agosto!AB12+Septiembre!AB12+'Octubre '!AB12+Noviembre!AB12+'Diciembre '!AB12</f>
        <v>3</v>
      </c>
      <c r="AC12" s="15">
        <f>+Enero!AC12+Febrero!AC12+'Marzo '!AC12+'Abril '!AC12+'Mayo '!AC12+Junio!AC12+Julio!AC12+Agosto!AC12+Septiembre!AC12+'Octubre '!AC12+Noviembre!AC12+'Diciembre '!AC12</f>
        <v>3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575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252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73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142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7422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96</v>
      </c>
      <c r="G13" s="15">
        <f>+Enero!G13+Febrero!G13+'Marzo '!G13+'Abril '!G13+'Mayo '!G13+Junio!G13+Julio!G13+Agosto!G13+Septiembre!G13+'Octubre '!G13+Noviembre!G13+'Diciembre '!G13</f>
        <v>282</v>
      </c>
      <c r="H13" s="15">
        <f>+Enero!H13+Febrero!H13+'Marzo '!H13+'Abril '!H13+'Mayo '!H13+Junio!H13+Julio!H13+Agosto!H13+Septiembre!H13+'Octubre '!H13+Noviembre!H13+'Diciembre '!H13</f>
        <v>474</v>
      </c>
      <c r="I13" s="15">
        <f>+Enero!I13+Febrero!I13+'Marzo '!I13+'Abril '!I13+'Mayo '!I13+Junio!I13+Julio!I13+Agosto!I13+Septiembre!I13+'Octubre '!I13+Noviembre!I13+'Diciembre '!I13</f>
        <v>353</v>
      </c>
      <c r="J13" s="15">
        <f>+Enero!J13+Febrero!J13+'Marzo '!J13+'Abril '!J13+'Mayo '!J13+Junio!J13+Julio!J13+Agosto!J13+Septiembre!J13+'Octubre '!J13+Noviembre!J13+'Diciembre '!J13</f>
        <v>347</v>
      </c>
      <c r="K13" s="15">
        <f>+Enero!K13+Febrero!K13+'Marzo '!K13+'Abril '!K13+'Mayo '!K13+Junio!K13+Julio!K13+Agosto!K13+Septiembre!K13+'Octubre '!K13+Noviembre!K13+'Diciembre '!K13</f>
        <v>323</v>
      </c>
      <c r="L13" s="15">
        <f>+Enero!L13+Febrero!L13+'Marzo '!L13+'Abril '!L13+'Mayo '!L13+Junio!L13+Julio!L13+Agosto!L13+Septiembre!L13+'Octubre '!L13+Noviembre!L13+'Diciembre '!L13</f>
        <v>439</v>
      </c>
      <c r="M13" s="15">
        <f>+Enero!M13+Febrero!M13+'Marzo '!M13+'Abril '!M13+'Mayo '!M13+Junio!M13+Julio!M13+Agosto!M13+Septiembre!M13+'Octubre '!M13+Noviembre!M13+'Diciembre '!M13</f>
        <v>568</v>
      </c>
      <c r="N13" s="15">
        <f>+Enero!N13+Febrero!N13+'Marzo '!N13+'Abril '!N13+'Mayo '!N13+Junio!N13+Julio!N13+Agosto!N13+Septiembre!N13+'Octubre '!N13+Noviembre!N13+'Diciembre '!N13</f>
        <v>616</v>
      </c>
      <c r="O13" s="15">
        <f>+Enero!O13+Febrero!O13+'Marzo '!O13+'Abril '!O13+'Mayo '!O13+Junio!O13+Julio!O13+Agosto!O13+Septiembre!O13+'Octubre '!O13+Noviembre!O13+'Diciembre '!O13</f>
        <v>711</v>
      </c>
      <c r="P13" s="15">
        <f>+Enero!P13+Febrero!P13+'Marzo '!P13+'Abril '!P13+'Mayo '!P13+Junio!P13+Julio!P13+Agosto!P13+Septiembre!P13+'Octubre '!P13+Noviembre!P13+'Diciembre '!P13</f>
        <v>809</v>
      </c>
      <c r="Q13" s="15">
        <f>+Enero!Q13+Febrero!Q13+'Marzo '!Q13+'Abril '!Q13+'Mayo '!Q13+Junio!Q13+Julio!Q13+Agosto!Q13+Septiembre!Q13+'Octubre '!Q13+Noviembre!Q13+'Diciembre '!Q13</f>
        <v>776</v>
      </c>
      <c r="R13" s="15">
        <f>+Enero!R13+Febrero!R13+'Marzo '!R13+'Abril '!R13+'Mayo '!R13+Junio!R13+Julio!R13+Agosto!R13+Septiembre!R13+'Octubre '!R13+Noviembre!R13+'Diciembre '!R13</f>
        <v>691</v>
      </c>
      <c r="S13" s="15">
        <f>+Enero!S13+Febrero!S13+'Marzo '!S13+'Abril '!S13+'Mayo '!S13+Junio!S13+Julio!S13+Agosto!S13+Septiembre!S13+'Octubre '!S13+Noviembre!S13+'Diciembre '!S13</f>
        <v>937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7422</v>
      </c>
      <c r="V13" s="15">
        <f>+Enero!V13+Febrero!V13+'Marzo '!V13+'Abril '!V13+'Mayo '!V13+Junio!V13+Julio!V13+Agosto!V13+Septiembre!V13+'Octubre '!V13+Noviembre!V13+'Diciembre '!V13</f>
        <v>2926</v>
      </c>
      <c r="W13" s="15">
        <f>+Enero!W13+Febrero!W13+'Marzo '!W13+'Abril '!W13+'Mayo '!W13+Junio!W13+Julio!W13+Agosto!W13+Septiembre!W13+'Octubre '!W13+Noviembre!W13+'Diciembre '!W13</f>
        <v>4494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3671</v>
      </c>
      <c r="AC13" s="15">
        <f>+Enero!AC13+Febrero!AC13+'Marzo '!AC13+'Abril '!AC13+'Mayo '!AC13+Junio!AC13+Julio!AC13+Agosto!AC13+Septiembre!AC13+'Octubre '!AC13+Noviembre!AC13+'Diciembre '!AC13</f>
        <v>3624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47</v>
      </c>
      <c r="AF13" s="15">
        <f>+Enero!AF13+Febrero!AF13+'Marzo '!AF13+'Abril '!AF13+'Mayo '!AF13+Junio!AF13+Julio!AF13+Agosto!AF13+Septiembre!AF13+'Octubre '!AF13+Noviembre!AF13+'Diciembre '!AF13</f>
        <v>2364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1172</v>
      </c>
      <c r="AJ13" s="15">
        <f>+Enero!AJ13+Febrero!AJ13+'Marzo '!AJ13+'Abril '!AJ13+'Mayo '!AJ13+Junio!AJ13+Julio!AJ13+Agosto!AJ13+Septiembre!AJ13+'Octubre '!AJ13+Noviembre!AJ13+'Diciembre '!AJ13</f>
        <v>4719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185</v>
      </c>
      <c r="AM13" s="15">
        <f>+Enero!AM13+Febrero!AM13+'Marzo '!AM13+'Abril '!AM13+'Mayo '!AM13+Junio!AM13+Julio!AM13+Agosto!AM13+Septiembre!AM13+'Octubre '!AM13+Noviembre!AM13+'Diciembre '!AM13</f>
        <v>12</v>
      </c>
      <c r="AN13" s="15">
        <f>+Enero!AN13+Febrero!AN13+'Marzo '!AN13+'Abril '!AN13+'Mayo '!AN13+Junio!AN13+Julio!AN13+Agosto!AN13+Septiembre!AN13+'Octubre '!AN13+Noviembre!AN13+'Diciembre '!AN13</f>
        <v>582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125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796</v>
      </c>
      <c r="C14" s="15">
        <f>+Enero!C14+Febrero!C14+'Marzo '!C14+'Abril '!C14+'Mayo '!C14+Junio!C14+Julio!C14+Agosto!C14+Septiembre!C14+'Octubre '!C14+Noviembre!C14+'Diciembre '!C14</f>
        <v>796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796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438</v>
      </c>
      <c r="W14" s="15">
        <f>+Enero!W14+Febrero!W14+'Marzo '!W14+'Abril '!W14+'Mayo '!W14+Junio!W14+Julio!W14+Agosto!W14+Septiembre!W14+'Octubre '!W14+Noviembre!W14+'Diciembre '!W14</f>
        <v>358</v>
      </c>
      <c r="X14" s="15">
        <f>+Enero!X14+Febrero!X14+'Marzo '!X14+'Abril '!X14+'Mayo '!X14+Junio!X14+Julio!X14+Agosto!X14+Septiembre!X14+'Octubre '!X14+Noviembre!X14+'Diciembre '!X14</f>
        <v>213</v>
      </c>
      <c r="Y14" s="15">
        <f>+Enero!Y14+Febrero!Y14+'Marzo '!Y14+'Abril '!Y14+'Mayo '!Y14+Junio!Y14+Julio!Y14+Agosto!Y14+Septiembre!Y14+'Octubre '!Y14+Noviembre!Y14+'Diciembre '!Y14</f>
        <v>213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0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106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4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64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435</v>
      </c>
      <c r="C15" s="15">
        <f>+Enero!C15+Febrero!C15+'Marzo '!C15+'Abril '!C15+'Mayo '!C15+Junio!C15+Julio!C15+Agosto!C15+Septiembre!C15+'Octubre '!C15+Noviembre!C15+'Diciembre '!C15</f>
        <v>246</v>
      </c>
      <c r="D15" s="15">
        <f>+Enero!D15+Febrero!D15+'Marzo '!D15+'Abril '!D15+'Mayo '!D15+Junio!D15+Julio!D15+Agosto!D15+Septiembre!D15+'Octubre '!D15+Noviembre!D15+'Diciembre '!D15</f>
        <v>113</v>
      </c>
      <c r="E15" s="15">
        <f>+Enero!E15+Febrero!E15+'Marzo '!E15+'Abril '!E15+'Mayo '!E15+Junio!E15+Julio!E15+Agosto!E15+Septiembre!E15+'Octubre '!E15+Noviembre!E15+'Diciembre '!E15</f>
        <v>76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435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277</v>
      </c>
      <c r="W15" s="15">
        <f>+Enero!W15+Febrero!W15+'Marzo '!W15+'Abril '!W15+'Mayo '!W15+Junio!W15+Julio!W15+Agosto!W15+Septiembre!W15+'Octubre '!W15+Noviembre!W15+'Diciembre '!W15</f>
        <v>158</v>
      </c>
      <c r="X15" s="15">
        <f>+Enero!X15+Febrero!X15+'Marzo '!X15+'Abril '!X15+'Mayo '!X15+Junio!X15+Julio!X15+Agosto!X15+Septiembre!X15+'Octubre '!X15+Noviembre!X15+'Diciembre '!X15</f>
        <v>176</v>
      </c>
      <c r="Y15" s="15">
        <f>+Enero!Y15+Febrero!Y15+'Marzo '!Y15+'Abril '!Y15+'Mayo '!Y15+Junio!Y15+Julio!Y15+Agosto!Y15+Septiembre!Y15+'Octubre '!Y15+Noviembre!Y15+'Diciembre '!Y15</f>
        <v>176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82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62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5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488</v>
      </c>
      <c r="C17" s="15">
        <f>+Enero!C17+Febrero!C17+'Marzo '!C17+'Abril '!C17+'Mayo '!C17+Junio!C17+Julio!C17+Agosto!C17+Septiembre!C17+'Octubre '!C17+Noviembre!C17+'Diciembre '!C17</f>
        <v>293</v>
      </c>
      <c r="D17" s="15">
        <f>+Enero!D17+Febrero!D17+'Marzo '!D17+'Abril '!D17+'Mayo '!D17+Junio!D17+Julio!D17+Agosto!D17+Septiembre!D17+'Octubre '!D17+Noviembre!D17+'Diciembre '!D17</f>
        <v>85</v>
      </c>
      <c r="E17" s="15">
        <f>+Enero!E17+Febrero!E17+'Marzo '!E17+'Abril '!E17+'Mayo '!E17+Junio!E17+Julio!E17+Agosto!E17+Septiembre!E17+'Octubre '!E17+Noviembre!E17+'Diciembre '!E17</f>
        <v>110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488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285</v>
      </c>
      <c r="W17" s="15">
        <f>+Enero!W17+Febrero!W17+'Marzo '!W17+'Abril '!W17+'Mayo '!W17+Junio!W17+Julio!W17+Agosto!W17+Septiembre!W17+'Octubre '!W17+Noviembre!W17+'Diciembre '!W17</f>
        <v>203</v>
      </c>
      <c r="X17" s="15">
        <f>+Enero!X17+Febrero!X17+'Marzo '!X17+'Abril '!X17+'Mayo '!X17+Junio!X17+Julio!X17+Agosto!X17+Septiembre!X17+'Octubre '!X17+Noviembre!X17+'Diciembre '!X17</f>
        <v>238</v>
      </c>
      <c r="Y17" s="15">
        <f>+Enero!Y17+Febrero!Y17+'Marzo '!Y17+'Abril '!Y17+'Mayo '!Y17+Junio!Y17+Julio!Y17+Agosto!Y17+Septiembre!Y17+'Octubre '!Y17+Noviembre!Y17+'Diciembre '!Y17</f>
        <v>238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219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11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33</v>
      </c>
      <c r="AK17" s="15">
        <f>+Enero!AK17+Febrero!AK17+'Marzo '!AK17+'Abril '!AK17+'Mayo '!AK17+Junio!AK17+Julio!AK17+Agosto!AK17+Septiembre!AK17+'Octubre '!AK17+Noviembre!AK17+'Diciembre '!AK17</f>
        <v>16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31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293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2925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25</v>
      </c>
      <c r="G18" s="15">
        <f>+Enero!G18+Febrero!G18+'Marzo '!G18+'Abril '!G18+'Mayo '!G18+Junio!G18+Julio!G18+Agosto!G18+Septiembre!G18+'Octubre '!G18+Noviembre!G18+'Diciembre '!G18</f>
        <v>23</v>
      </c>
      <c r="H18" s="15">
        <f>+Enero!H18+Febrero!H18+'Marzo '!H18+'Abril '!H18+'Mayo '!H18+Junio!H18+Julio!H18+Agosto!H18+Septiembre!H18+'Octubre '!H18+Noviembre!H18+'Diciembre '!H18</f>
        <v>18</v>
      </c>
      <c r="I18" s="15">
        <f>+Enero!I18+Febrero!I18+'Marzo '!I18+'Abril '!I18+'Mayo '!I18+Junio!I18+Julio!I18+Agosto!I18+Septiembre!I18+'Octubre '!I18+Noviembre!I18+'Diciembre '!I18</f>
        <v>17</v>
      </c>
      <c r="J18" s="15">
        <f>+Enero!J18+Febrero!J18+'Marzo '!J18+'Abril '!J18+'Mayo '!J18+Junio!J18+Julio!J18+Agosto!J18+Septiembre!J18+'Octubre '!J18+Noviembre!J18+'Diciembre '!J18</f>
        <v>41</v>
      </c>
      <c r="K18" s="15">
        <f>+Enero!K18+Febrero!K18+'Marzo '!K18+'Abril '!K18+'Mayo '!K18+Junio!K18+Julio!K18+Agosto!K18+Septiembre!K18+'Octubre '!K18+Noviembre!K18+'Diciembre '!K18</f>
        <v>55</v>
      </c>
      <c r="L18" s="15">
        <f>+Enero!L18+Febrero!L18+'Marzo '!L18+'Abril '!L18+'Mayo '!L18+Junio!L18+Julio!L18+Agosto!L18+Septiembre!L18+'Octubre '!L18+Noviembre!L18+'Diciembre '!L18</f>
        <v>88</v>
      </c>
      <c r="M18" s="15">
        <f>+Enero!M18+Febrero!M18+'Marzo '!M18+'Abril '!M18+'Mayo '!M18+Junio!M18+Julio!M18+Agosto!M18+Septiembre!M18+'Octubre '!M18+Noviembre!M18+'Diciembre '!M18</f>
        <v>215</v>
      </c>
      <c r="N18" s="15">
        <f>+Enero!N18+Febrero!N18+'Marzo '!N18+'Abril '!N18+'Mayo '!N18+Junio!N18+Julio!N18+Agosto!N18+Septiembre!N18+'Octubre '!N18+Noviembre!N18+'Diciembre '!N18</f>
        <v>281</v>
      </c>
      <c r="O18" s="15">
        <f>+Enero!O18+Febrero!O18+'Marzo '!O18+'Abril '!O18+'Mayo '!O18+Junio!O18+Julio!O18+Agosto!O18+Septiembre!O18+'Octubre '!O18+Noviembre!O18+'Diciembre '!O18</f>
        <v>397</v>
      </c>
      <c r="P18" s="15">
        <f>+Enero!P18+Febrero!P18+'Marzo '!P18+'Abril '!P18+'Mayo '!P18+Junio!P18+Julio!P18+Agosto!P18+Septiembre!P18+'Octubre '!P18+Noviembre!P18+'Diciembre '!P18</f>
        <v>459</v>
      </c>
      <c r="Q18" s="15">
        <f>+Enero!Q18+Febrero!Q18+'Marzo '!Q18+'Abril '!Q18+'Mayo '!Q18+Junio!Q18+Julio!Q18+Agosto!Q18+Septiembre!Q18+'Octubre '!Q18+Noviembre!Q18+'Diciembre '!Q18</f>
        <v>394</v>
      </c>
      <c r="R18" s="15">
        <f>+Enero!R18+Febrero!R18+'Marzo '!R18+'Abril '!R18+'Mayo '!R18+Junio!R18+Julio!R18+Agosto!R18+Septiembre!R18+'Octubre '!R18+Noviembre!R18+'Diciembre '!R18</f>
        <v>379</v>
      </c>
      <c r="S18" s="15">
        <f>+Enero!S18+Febrero!S18+'Marzo '!S18+'Abril '!S18+'Mayo '!S18+Junio!S18+Julio!S18+Agosto!S18+Septiembre!S18+'Octubre '!S18+Noviembre!S18+'Diciembre '!S18</f>
        <v>454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2846</v>
      </c>
      <c r="V18" s="15">
        <f>+Enero!V18+Febrero!V18+'Marzo '!V18+'Abril '!V18+'Mayo '!V18+Junio!V18+Julio!V18+Agosto!V18+Septiembre!V18+'Octubre '!V18+Noviembre!V18+'Diciembre '!V18</f>
        <v>1533</v>
      </c>
      <c r="W18" s="15">
        <f>+Enero!W18+Febrero!W18+'Marzo '!W18+'Abril '!W18+'Mayo '!W18+Junio!W18+Julio!W18+Agosto!W18+Septiembre!W18+'Octubre '!W18+Noviembre!W18+'Diciembre '!W18</f>
        <v>1392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683</v>
      </c>
      <c r="AC18" s="15">
        <f>+Enero!AC18+Febrero!AC18+'Marzo '!AC18+'Abril '!AC18+'Mayo '!AC18+Junio!AC18+Julio!AC18+Agosto!AC18+Septiembre!AC18+'Octubre '!AC18+Noviembre!AC18+'Diciembre '!AC18</f>
        <v>683</v>
      </c>
      <c r="AD18" s="15">
        <f>+Enero!AD18+Febrero!AD18+'Marzo '!AD18+'Abril '!AD18+'Mayo '!AD18+Junio!AD18+Julio!AD18+Agosto!AD18+Septiembre!AD18+'Octubre '!AD18+Noviembre!AD18+'Diciembre '!AD18</f>
        <v>0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630</v>
      </c>
      <c r="AG18" s="15">
        <f>+Enero!AG18+Febrero!AG18+'Marzo '!AG18+'Abril '!AG18+'Mayo '!AG18+Junio!AG18+Julio!AG18+Agosto!AG18+Septiembre!AG18+'Octubre '!AG18+Noviembre!AG18+'Diciembre '!AG18</f>
        <v>138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532</v>
      </c>
      <c r="AJ18" s="15">
        <f>+Enero!AJ18+Febrero!AJ18+'Marzo '!AJ18+'Abril '!AJ18+'Mayo '!AJ18+Junio!AJ18+Julio!AJ18+Agosto!AJ18+Septiembre!AJ18+'Octubre '!AJ18+Noviembre!AJ18+'Diciembre '!AJ18</f>
        <v>4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363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519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61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898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59</v>
      </c>
      <c r="G20" s="15">
        <f>+Enero!G20+Febrero!G20+'Marzo '!G20+'Abril '!G20+'Mayo '!G20+Junio!G20+Julio!G20+Agosto!G20+Septiembre!G20+'Octubre '!G20+Noviembre!G20+'Diciembre '!G20</f>
        <v>38</v>
      </c>
      <c r="H20" s="15">
        <f>+Enero!H20+Febrero!H20+'Marzo '!H20+'Abril '!H20+'Mayo '!H20+Junio!H20+Julio!H20+Agosto!H20+Septiembre!H20+'Octubre '!H20+Noviembre!H20+'Diciembre '!H20</f>
        <v>48</v>
      </c>
      <c r="I20" s="15">
        <f>+Enero!I20+Febrero!I20+'Marzo '!I20+'Abril '!I20+'Mayo '!I20+Junio!I20+Julio!I20+Agosto!I20+Septiembre!I20+'Octubre '!I20+Noviembre!I20+'Diciembre '!I20</f>
        <v>67</v>
      </c>
      <c r="J20" s="15">
        <f>+Enero!J20+Febrero!J20+'Marzo '!J20+'Abril '!J20+'Mayo '!J20+Junio!J20+Julio!J20+Agosto!J20+Septiembre!J20+'Octubre '!J20+Noviembre!J20+'Diciembre '!J20</f>
        <v>79</v>
      </c>
      <c r="K20" s="15">
        <f>+Enero!K20+Febrero!K20+'Marzo '!K20+'Abril '!K20+'Mayo '!K20+Junio!K20+Julio!K20+Agosto!K20+Septiembre!K20+'Octubre '!K20+Noviembre!K20+'Diciembre '!K20</f>
        <v>57</v>
      </c>
      <c r="L20" s="15">
        <f>+Enero!L20+Febrero!L20+'Marzo '!L20+'Abril '!L20+'Mayo '!L20+Junio!L20+Julio!L20+Agosto!L20+Septiembre!L20+'Octubre '!L20+Noviembre!L20+'Diciembre '!L20</f>
        <v>70</v>
      </c>
      <c r="M20" s="15">
        <f>+Enero!M20+Febrero!M20+'Marzo '!M20+'Abril '!M20+'Mayo '!M20+Junio!M20+Julio!M20+Agosto!M20+Septiembre!M20+'Octubre '!M20+Noviembre!M20+'Diciembre '!M20</f>
        <v>109</v>
      </c>
      <c r="N20" s="15">
        <f>+Enero!N20+Febrero!N20+'Marzo '!N20+'Abril '!N20+'Mayo '!N20+Junio!N20+Julio!N20+Agosto!N20+Septiembre!N20+'Octubre '!N20+Noviembre!N20+'Diciembre '!N20</f>
        <v>108</v>
      </c>
      <c r="O20" s="15">
        <f>+Enero!O20+Febrero!O20+'Marzo '!O20+'Abril '!O20+'Mayo '!O20+Junio!O20+Julio!O20+Agosto!O20+Septiembre!O20+'Octubre '!O20+Noviembre!O20+'Diciembre '!O20</f>
        <v>68</v>
      </c>
      <c r="P20" s="15">
        <f>+Enero!P20+Febrero!P20+'Marzo '!P20+'Abril '!P20+'Mayo '!P20+Junio!P20+Julio!P20+Agosto!P20+Septiembre!P20+'Octubre '!P20+Noviembre!P20+'Diciembre '!P20</f>
        <v>79</v>
      </c>
      <c r="Q20" s="15">
        <f>+Enero!Q20+Febrero!Q20+'Marzo '!Q20+'Abril '!Q20+'Mayo '!Q20+Junio!Q20+Julio!Q20+Agosto!Q20+Septiembre!Q20+'Octubre '!Q20+Noviembre!Q20+'Diciembre '!Q20</f>
        <v>58</v>
      </c>
      <c r="R20" s="15">
        <f>+Enero!R20+Febrero!R20+'Marzo '!R20+'Abril '!R20+'Mayo '!R20+Junio!R20+Julio!R20+Agosto!R20+Septiembre!R20+'Octubre '!R20+Noviembre!R20+'Diciembre '!R20</f>
        <v>33</v>
      </c>
      <c r="S20" s="15">
        <f>+Enero!S20+Febrero!S20+'Marzo '!S20+'Abril '!S20+'Mayo '!S20+Junio!S20+Julio!S20+Agosto!S20+Septiembre!S20+'Octubre '!S20+Noviembre!S20+'Diciembre '!S20</f>
        <v>25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898</v>
      </c>
      <c r="V20" s="15">
        <f>+Enero!V20+Febrero!V20+'Marzo '!V20+'Abril '!V20+'Mayo '!V20+Junio!V20+Julio!V20+Agosto!V20+Septiembre!V20+'Octubre '!V20+Noviembre!V20+'Diciembre '!V20</f>
        <v>137</v>
      </c>
      <c r="W20" s="15">
        <f>+Enero!W20+Febrero!W20+'Marzo '!W20+'Abril '!W20+'Mayo '!W20+Junio!W20+Julio!W20+Agosto!W20+Septiembre!W20+'Octubre '!W20+Noviembre!W20+'Diciembre '!W20</f>
        <v>761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548</v>
      </c>
      <c r="AC20" s="15">
        <f>+Enero!AC20+Febrero!AC20+'Marzo '!AC20+'Abril '!AC20+'Mayo '!AC20+Junio!AC20+Julio!AC20+Agosto!AC20+Septiembre!AC20+'Octubre '!AC20+Noviembre!AC20+'Diciembre '!AC20</f>
        <v>548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515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138</v>
      </c>
      <c r="AJ20" s="15">
        <f>+Enero!AJ20+Febrero!AJ20+'Marzo '!AJ20+'Abril '!AJ20+'Mayo '!AJ20+Junio!AJ20+Julio!AJ20+Agosto!AJ20+Septiembre!AJ20+'Octubre '!AJ20+Noviembre!AJ20+'Diciembre '!AJ20</f>
        <v>1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5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62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1445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31</v>
      </c>
      <c r="G22" s="15">
        <f>+Enero!G22+Febrero!G22+'Marzo '!G22+'Abril '!G22+'Mayo '!G22+Junio!G22+Julio!G22+Agosto!G22+Septiembre!G22+'Octubre '!G22+Noviembre!G22+'Diciembre '!G22</f>
        <v>37</v>
      </c>
      <c r="H22" s="15">
        <f>+Enero!H22+Febrero!H22+'Marzo '!H22+'Abril '!H22+'Mayo '!H22+Junio!H22+Julio!H22+Agosto!H22+Septiembre!H22+'Octubre '!H22+Noviembre!H22+'Diciembre '!H22</f>
        <v>43</v>
      </c>
      <c r="I22" s="15">
        <f>+Enero!I22+Febrero!I22+'Marzo '!I22+'Abril '!I22+'Mayo '!I22+Junio!I22+Julio!I22+Agosto!I22+Septiembre!I22+'Octubre '!I22+Noviembre!I22+'Diciembre '!I22</f>
        <v>46</v>
      </c>
      <c r="J22" s="15">
        <f>+Enero!J22+Febrero!J22+'Marzo '!J22+'Abril '!J22+'Mayo '!J22+Junio!J22+Julio!J22+Agosto!J22+Septiembre!J22+'Octubre '!J22+Noviembre!J22+'Diciembre '!J22</f>
        <v>95</v>
      </c>
      <c r="K22" s="15">
        <f>+Enero!K22+Febrero!K22+'Marzo '!K22+'Abril '!K22+'Mayo '!K22+Junio!K22+Julio!K22+Agosto!K22+Septiembre!K22+'Octubre '!K22+Noviembre!K22+'Diciembre '!K22</f>
        <v>95</v>
      </c>
      <c r="L22" s="15">
        <f>+Enero!L22+Febrero!L22+'Marzo '!L22+'Abril '!L22+'Mayo '!L22+Junio!L22+Julio!L22+Agosto!L22+Septiembre!L22+'Octubre '!L22+Noviembre!L22+'Diciembre '!L22</f>
        <v>130</v>
      </c>
      <c r="M22" s="15">
        <f>+Enero!M22+Febrero!M22+'Marzo '!M22+'Abril '!M22+'Mayo '!M22+Junio!M22+Julio!M22+Agosto!M22+Septiembre!M22+'Octubre '!M22+Noviembre!M22+'Diciembre '!M22</f>
        <v>158</v>
      </c>
      <c r="N22" s="15">
        <f>+Enero!N22+Febrero!N22+'Marzo '!N22+'Abril '!N22+'Mayo '!N22+Junio!N22+Julio!N22+Agosto!N22+Septiembre!N22+'Octubre '!N22+Noviembre!N22+'Diciembre '!N22</f>
        <v>167</v>
      </c>
      <c r="O22" s="15">
        <f>+Enero!O22+Febrero!O22+'Marzo '!O22+'Abril '!O22+'Mayo '!O22+Junio!O22+Julio!O22+Agosto!O22+Septiembre!O22+'Octubre '!O22+Noviembre!O22+'Diciembre '!O22</f>
        <v>169</v>
      </c>
      <c r="P22" s="15">
        <f>+Enero!P22+Febrero!P22+'Marzo '!P22+'Abril '!P22+'Mayo '!P22+Junio!P22+Julio!P22+Agosto!P22+Septiembre!P22+'Octubre '!P22+Noviembre!P22+'Diciembre '!P22</f>
        <v>159</v>
      </c>
      <c r="Q22" s="15">
        <f>+Enero!Q22+Febrero!Q22+'Marzo '!Q22+'Abril '!Q22+'Mayo '!Q22+Junio!Q22+Julio!Q22+Agosto!Q22+Septiembre!Q22+'Octubre '!Q22+Noviembre!Q22+'Diciembre '!Q22</f>
        <v>131</v>
      </c>
      <c r="R22" s="15">
        <f>+Enero!R22+Febrero!R22+'Marzo '!R22+'Abril '!R22+'Mayo '!R22+Junio!R22+Julio!R22+Agosto!R22+Septiembre!R22+'Octubre '!R22+Noviembre!R22+'Diciembre '!R22</f>
        <v>98</v>
      </c>
      <c r="S22" s="15">
        <f>+Enero!S22+Febrero!S22+'Marzo '!S22+'Abril '!S22+'Mayo '!S22+Junio!S22+Julio!S22+Agosto!S22+Septiembre!S22+'Octubre '!S22+Noviembre!S22+'Diciembre '!S22</f>
        <v>86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1445</v>
      </c>
      <c r="V22" s="15">
        <f>+Enero!V22+Febrero!V22+'Marzo '!V22+'Abril '!V22+'Mayo '!V22+Junio!V22+Julio!V22+Agosto!V22+Septiembre!V22+'Octubre '!V22+Noviembre!V22+'Diciembre '!V22</f>
        <v>547</v>
      </c>
      <c r="W22" s="15">
        <f>+Enero!W22+Febrero!W22+'Marzo '!W22+'Abril '!W22+'Mayo '!W22+Junio!W22+Julio!W22+Agosto!W22+Septiembre!W22+'Octubre '!W22+Noviembre!W22+'Diciembre '!W22</f>
        <v>898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810</v>
      </c>
      <c r="AC22" s="15">
        <f>+Enero!AC22+Febrero!AC22+'Marzo '!AC22+'Abril '!AC22+'Mayo '!AC22+Junio!AC22+Julio!AC22+Agosto!AC22+Septiembre!AC22+'Octubre '!AC22+Noviembre!AC22+'Diciembre '!AC22</f>
        <v>810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679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391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305</v>
      </c>
      <c r="AM22" s="15">
        <f>+Enero!AM22+Febrero!AM22+'Marzo '!AM22+'Abril '!AM22+'Mayo '!AM22+Junio!AM22+Julio!AM22+Agosto!AM22+Septiembre!AM22+'Octubre '!AM22+Noviembre!AM22+'Diciembre '!AM22</f>
        <v>0</v>
      </c>
      <c r="AN22" s="15">
        <f>+Enero!AN22+Febrero!AN22+'Marzo '!AN22+'Abril '!AN22+'Mayo '!AN22+Junio!AN22+Julio!AN22+Agosto!AN22+Septiembre!AN22+'Octubre '!AN22+Noviembre!AN22+'Diciembre '!AN22</f>
        <v>320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0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89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3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257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4</v>
      </c>
      <c r="L27" s="15">
        <f>+Enero!L27+Febrero!L27+'Marzo '!L27+'Abril '!L27+'Mayo '!L27+Junio!L27+Julio!L27+Agosto!L27+Septiembre!L27+'Octubre '!L27+Noviembre!L27+'Diciembre '!L27</f>
        <v>8</v>
      </c>
      <c r="M27" s="15">
        <f>+Enero!M27+Febrero!M27+'Marzo '!M27+'Abril '!M27+'Mayo '!M27+Junio!M27+Julio!M27+Agosto!M27+Septiembre!M27+'Octubre '!M27+Noviembre!M27+'Diciembre '!M27</f>
        <v>10</v>
      </c>
      <c r="N27" s="15">
        <f>+Enero!N27+Febrero!N27+'Marzo '!N27+'Abril '!N27+'Mayo '!N27+Junio!N27+Julio!N27+Agosto!N27+Septiembre!N27+'Octubre '!N27+Noviembre!N27+'Diciembre '!N27</f>
        <v>17</v>
      </c>
      <c r="O27" s="15">
        <f>+Enero!O27+Febrero!O27+'Marzo '!O27+'Abril '!O27+'Mayo '!O27+Junio!O27+Julio!O27+Agosto!O27+Septiembre!O27+'Octubre '!O27+Noviembre!O27+'Diciembre '!O27</f>
        <v>23</v>
      </c>
      <c r="P27" s="15">
        <f>+Enero!P27+Febrero!P27+'Marzo '!P27+'Abril '!P27+'Mayo '!P27+Junio!P27+Julio!P27+Agosto!P27+Septiembre!P27+'Octubre '!P27+Noviembre!P27+'Diciembre '!P27</f>
        <v>44</v>
      </c>
      <c r="Q27" s="15">
        <f>+Enero!Q27+Febrero!Q27+'Marzo '!Q27+'Abril '!Q27+'Mayo '!Q27+Junio!Q27+Julio!Q27+Agosto!Q27+Septiembre!Q27+'Octubre '!Q27+Noviembre!Q27+'Diciembre '!Q27</f>
        <v>36</v>
      </c>
      <c r="R27" s="15">
        <f>+Enero!R27+Febrero!R27+'Marzo '!R27+'Abril '!R27+'Mayo '!R27+Junio!R27+Julio!R27+Agosto!R27+Septiembre!R27+'Octubre '!R27+Noviembre!R27+'Diciembre '!R27</f>
        <v>56</v>
      </c>
      <c r="S27" s="15">
        <f>+Enero!S27+Febrero!S27+'Marzo '!S27+'Abril '!S27+'Mayo '!S27+Junio!S27+Julio!S27+Agosto!S27+Septiembre!S27+'Octubre '!S27+Noviembre!S27+'Diciembre '!S27</f>
        <v>49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257</v>
      </c>
      <c r="V27" s="15">
        <f>+Enero!V27+Febrero!V27+'Marzo '!V27+'Abril '!V27+'Mayo '!V27+Junio!V27+Julio!V27+Agosto!V27+Septiembre!V27+'Octubre '!V27+Noviembre!V27+'Diciembre '!V27</f>
        <v>121</v>
      </c>
      <c r="W27" s="15">
        <f>+Enero!W27+Febrero!W27+'Marzo '!W27+'Abril '!W27+'Mayo '!W27+Junio!W27+Julio!W27+Agosto!W27+Septiembre!W27+'Octubre '!W27+Noviembre!W27+'Diciembre '!W27</f>
        <v>136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176</v>
      </c>
      <c r="AC27" s="15">
        <f>+Enero!AC27+Febrero!AC27+'Marzo '!AC27+'Abril '!AC27+'Mayo '!AC27+Junio!AC27+Julio!AC27+Agosto!AC27+Septiembre!AC27+'Octubre '!AC27+Noviembre!AC27+'Diciembre '!AC27</f>
        <v>176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75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62</v>
      </c>
      <c r="AJ27" s="15">
        <f>+Enero!AJ27+Febrero!AJ27+'Marzo '!AJ27+'Abril '!AJ27+'Mayo '!AJ27+Junio!AJ27+Julio!AJ27+Agosto!AJ27+Septiembre!AJ27+'Octubre '!AJ27+Noviembre!AJ27+'Diciembre '!AJ27</f>
        <v>477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125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248</v>
      </c>
      <c r="C32" s="15">
        <f>+Enero!C32+Febrero!C32+'Marzo '!C32+'Abril '!C32+'Mayo '!C32+Junio!C32+Julio!C32+Agosto!C32+Septiembre!C32+'Octubre '!C32+Noviembre!C32+'Diciembre '!C32</f>
        <v>25</v>
      </c>
      <c r="D32" s="15">
        <f>+Enero!D32+Febrero!D32+'Marzo '!D32+'Abril '!D32+'Mayo '!D32+Junio!D32+Julio!D32+Agosto!D32+Septiembre!D32+'Octubre '!D32+Noviembre!D32+'Diciembre '!D32</f>
        <v>23</v>
      </c>
      <c r="E32" s="15">
        <f>+Enero!E32+Febrero!E32+'Marzo '!E32+'Abril '!E32+'Mayo '!E32+Junio!E32+Julio!E32+Agosto!E32+Septiembre!E32+'Octubre '!E32+Noviembre!E32+'Diciembre '!E32</f>
        <v>20</v>
      </c>
      <c r="F32" s="15">
        <f>+Enero!F32+Febrero!F32+'Marzo '!F32+'Abril '!F32+'Mayo '!F32+Junio!F32+Julio!F32+Agosto!F32+Septiembre!F32+'Octubre '!F32+Noviembre!F32+'Diciembre '!F32</f>
        <v>17</v>
      </c>
      <c r="G32" s="15">
        <f>+Enero!G32+Febrero!G32+'Marzo '!G32+'Abril '!G32+'Mayo '!G32+Junio!G32+Julio!G32+Agosto!G32+Septiembre!G32+'Octubre '!G32+Noviembre!G32+'Diciembre '!G32</f>
        <v>12</v>
      </c>
      <c r="H32" s="15">
        <f>+Enero!H32+Febrero!H32+'Marzo '!H32+'Abril '!H32+'Mayo '!H32+Junio!H32+Julio!H32+Agosto!H32+Septiembre!H32+'Octubre '!H32+Noviembre!H32+'Diciembre '!H32</f>
        <v>12</v>
      </c>
      <c r="I32" s="15">
        <f>+Enero!I32+Febrero!I32+'Marzo '!I32+'Abril '!I32+'Mayo '!I32+Junio!I32+Julio!I32+Agosto!I32+Septiembre!I32+'Octubre '!I32+Noviembre!I32+'Diciembre '!I32</f>
        <v>7</v>
      </c>
      <c r="J32" s="15">
        <f>+Enero!J32+Febrero!J32+'Marzo '!J32+'Abril '!J32+'Mayo '!J32+Junio!J32+Julio!J32+Agosto!J32+Septiembre!J32+'Octubre '!J32+Noviembre!J32+'Diciembre '!J32</f>
        <v>11</v>
      </c>
      <c r="K32" s="15">
        <f>+Enero!K32+Febrero!K32+'Marzo '!K32+'Abril '!K32+'Mayo '!K32+Junio!K32+Julio!K32+Agosto!K32+Septiembre!K32+'Octubre '!K32+Noviembre!K32+'Diciembre '!K32</f>
        <v>10</v>
      </c>
      <c r="L32" s="15">
        <f>+Enero!L32+Febrero!L32+'Marzo '!L32+'Abril '!L32+'Mayo '!L32+Junio!L32+Julio!L32+Agosto!L32+Septiembre!L32+'Octubre '!L32+Noviembre!L32+'Diciembre '!L32</f>
        <v>14</v>
      </c>
      <c r="M32" s="15">
        <f>+Enero!M32+Febrero!M32+'Marzo '!M32+'Abril '!M32+'Mayo '!M32+Junio!M32+Julio!M32+Agosto!M32+Septiembre!M32+'Octubre '!M32+Noviembre!M32+'Diciembre '!M32</f>
        <v>20</v>
      </c>
      <c r="N32" s="15">
        <f>+Enero!N32+Febrero!N32+'Marzo '!N32+'Abril '!N32+'Mayo '!N32+Junio!N32+Julio!N32+Agosto!N32+Septiembre!N32+'Octubre '!N32+Noviembre!N32+'Diciembre '!N32</f>
        <v>14</v>
      </c>
      <c r="O32" s="15">
        <f>+Enero!O32+Febrero!O32+'Marzo '!O32+'Abril '!O32+'Mayo '!O32+Junio!O32+Julio!O32+Agosto!O32+Septiembre!O32+'Octubre '!O32+Noviembre!O32+'Diciembre '!O32</f>
        <v>18</v>
      </c>
      <c r="P32" s="15">
        <f>+Enero!P32+Febrero!P32+'Marzo '!P32+'Abril '!P32+'Mayo '!P32+Junio!P32+Julio!P32+Agosto!P32+Septiembre!P32+'Octubre '!P32+Noviembre!P32+'Diciembre '!P32</f>
        <v>8</v>
      </c>
      <c r="Q32" s="15">
        <f>+Enero!Q32+Febrero!Q32+'Marzo '!Q32+'Abril '!Q32+'Mayo '!Q32+Junio!Q32+Julio!Q32+Agosto!Q32+Septiembre!Q32+'Octubre '!Q32+Noviembre!Q32+'Diciembre '!Q32</f>
        <v>13</v>
      </c>
      <c r="R32" s="15">
        <f>+Enero!R32+Febrero!R32+'Marzo '!R32+'Abril '!R32+'Mayo '!R32+Junio!R32+Julio!R32+Agosto!R32+Septiembre!R32+'Octubre '!R32+Noviembre!R32+'Diciembre '!R32</f>
        <v>8</v>
      </c>
      <c r="S32" s="15">
        <f>+Enero!S32+Febrero!S32+'Marzo '!S32+'Abril '!S32+'Mayo '!S32+Junio!S32+Julio!S32+Agosto!S32+Septiembre!S32+'Octubre '!S32+Noviembre!S32+'Diciembre '!S32</f>
        <v>16</v>
      </c>
      <c r="T32" s="15">
        <f>+Enero!T32+Febrero!T32+'Marzo '!T32+'Abril '!T32+'Mayo '!T32+Junio!T32+Julio!T32+Agosto!T32+Septiembre!T32+'Octubre '!T32+Noviembre!T32+'Diciembre '!T32</f>
        <v>68</v>
      </c>
      <c r="U32" s="15">
        <f>+Enero!U32+Febrero!U32+'Marzo '!U32+'Abril '!U32+'Mayo '!U32+Junio!U32+Julio!U32+Agosto!U32+Septiembre!U32+'Octubre '!U32+Noviembre!U32+'Diciembre '!U32</f>
        <v>180</v>
      </c>
      <c r="V32" s="15">
        <f>+Enero!V32+Febrero!V32+'Marzo '!V32+'Abril '!V32+'Mayo '!V32+Junio!V32+Julio!V32+Agosto!V32+Septiembre!V32+'Octubre '!V32+Noviembre!V32+'Diciembre '!V32</f>
        <v>91</v>
      </c>
      <c r="W32" s="15">
        <f>+Enero!W32+Febrero!W32+'Marzo '!W32+'Abril '!W32+'Mayo '!W32+Junio!W32+Julio!W32+Agosto!W32+Septiembre!W32+'Octubre '!W32+Noviembre!W32+'Diciembre '!W32</f>
        <v>157</v>
      </c>
      <c r="X32" s="15">
        <f>+Enero!X32+Febrero!X32+'Marzo '!X32+'Abril '!X32+'Mayo '!X32+Junio!X32+Julio!X32+Agosto!X32+Septiembre!X32+'Octubre '!X32+Noviembre!X32+'Diciembre '!X32</f>
        <v>20</v>
      </c>
      <c r="Y32" s="15">
        <f>+Enero!Y32+Febrero!Y32+'Marzo '!Y32+'Abril '!Y32+'Mayo '!Y32+Junio!Y32+Julio!Y32+Agosto!Y32+Septiembre!Y32+'Octubre '!Y32+Noviembre!Y32+'Diciembre '!Y32</f>
        <v>20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60</v>
      </c>
      <c r="AC32" s="15">
        <f>+Enero!AC32+Febrero!AC32+'Marzo '!AC32+'Abril '!AC32+'Mayo '!AC32+Junio!AC32+Julio!AC32+Agosto!AC32+Septiembre!AC32+'Octubre '!AC32+Noviembre!AC32+'Diciembre '!AC32</f>
        <v>60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65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10</v>
      </c>
      <c r="AI32" s="15">
        <f>+Enero!AI32+Febrero!AI32+'Marzo '!AI32+'Abril '!AI32+'Mayo '!AI32+Junio!AI32+Julio!AI32+Agosto!AI32+Septiembre!AI32+'Octubre '!AI32+Noviembre!AI32+'Diciembre '!AI32</f>
        <v>38</v>
      </c>
      <c r="AJ32" s="15">
        <f>+Enero!AJ32+Febrero!AJ32+'Marzo '!AJ32+'Abril '!AJ32+'Mayo '!AJ32+Junio!AJ32+Julio!AJ32+Agosto!AJ32+Septiembre!AJ32+'Octubre '!AJ32+Noviembre!AJ32+'Diciembre '!AJ32</f>
        <v>0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4</v>
      </c>
      <c r="AM32" s="15">
        <f>+Enero!AM32+Febrero!AM32+'Marzo '!AM32+'Abril '!AM32+'Mayo '!AM32+Junio!AM32+Julio!AM32+Agosto!AM32+Septiembre!AM32+'Octubre '!AM32+Noviembre!AM32+'Diciembre '!AM32</f>
        <v>16</v>
      </c>
      <c r="AN32" s="15">
        <f>+Enero!AN32+Febrero!AN32+'Marzo '!AN32+'Abril '!AN32+'Mayo '!AN32+Junio!AN32+Julio!AN32+Agosto!AN32+Septiembre!AN32+'Octubre '!AN32+Noviembre!AN32+'Diciembre '!AN32</f>
        <v>21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0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1431</v>
      </c>
      <c r="C39" s="15">
        <f>+Enero!C39+Febrero!C39+'Marzo '!C39+'Abril '!C39+'Mayo '!C39+Junio!C39+Julio!C39+Agosto!C39+Septiembre!C39+'Octubre '!C39+Noviembre!C39+'Diciembre '!C39</f>
        <v>339</v>
      </c>
      <c r="D39" s="15">
        <f>+Enero!D39+Febrero!D39+'Marzo '!D39+'Abril '!D39+'Mayo '!D39+Junio!D39+Julio!D39+Agosto!D39+Septiembre!D39+'Octubre '!D39+Noviembre!D39+'Diciembre '!D39</f>
        <v>526</v>
      </c>
      <c r="E39" s="15">
        <f>+Enero!E39+Febrero!E39+'Marzo '!E39+'Abril '!E39+'Mayo '!E39+Junio!E39+Julio!E39+Agosto!E39+Septiembre!E39+'Octubre '!E39+Noviembre!E39+'Diciembre '!E39</f>
        <v>566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1431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1020</v>
      </c>
      <c r="W39" s="15">
        <f>+Enero!W39+Febrero!W39+'Marzo '!W39+'Abril '!W39+'Mayo '!W39+Junio!W39+Julio!W39+Agosto!W39+Septiembre!W39+'Octubre '!W39+Noviembre!W39+'Diciembre '!W39</f>
        <v>411</v>
      </c>
      <c r="X39" s="15">
        <f>+Enero!X39+Febrero!X39+'Marzo '!X39+'Abril '!X39+'Mayo '!X39+Junio!X39+Julio!X39+Agosto!X39+Septiembre!X39+'Octubre '!X39+Noviembre!X39+'Diciembre '!X39</f>
        <v>476</v>
      </c>
      <c r="Y39" s="15">
        <f>+Enero!Y39+Febrero!Y39+'Marzo '!Y39+'Abril '!Y39+'Mayo '!Y39+Junio!Y39+Julio!Y39+Agosto!Y39+Septiembre!Y39+'Octubre '!Y39+Noviembre!Y39+'Diciembre '!Y39</f>
        <v>476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468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1024</v>
      </c>
      <c r="AK39" s="15">
        <f>+Enero!AK39+Febrero!AK39+'Marzo '!AK39+'Abril '!AK39+'Mayo '!AK39+Junio!AK39+Julio!AK39+Agosto!AK39+Septiembre!AK39+'Octubre '!AK39+Noviembre!AK39+'Diciembre '!AK39</f>
        <v>51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9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1621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96</v>
      </c>
      <c r="G40" s="15">
        <f>+Enero!G40+Febrero!G40+'Marzo '!G40+'Abril '!G40+'Mayo '!G40+Junio!G40+Julio!G40+Agosto!G40+Septiembre!G40+'Octubre '!G40+Noviembre!G40+'Diciembre '!G40</f>
        <v>55</v>
      </c>
      <c r="H40" s="15">
        <f>+Enero!H40+Febrero!H40+'Marzo '!H40+'Abril '!H40+'Mayo '!H40+Junio!H40+Julio!H40+Agosto!H40+Septiembre!H40+'Octubre '!H40+Noviembre!H40+'Diciembre '!H40</f>
        <v>53</v>
      </c>
      <c r="I40" s="15">
        <f>+Enero!I40+Febrero!I40+'Marzo '!I40+'Abril '!I40+'Mayo '!I40+Junio!I40+Julio!I40+Agosto!I40+Septiembre!I40+'Octubre '!I40+Noviembre!I40+'Diciembre '!I40</f>
        <v>66</v>
      </c>
      <c r="J40" s="15">
        <f>+Enero!J40+Febrero!J40+'Marzo '!J40+'Abril '!J40+'Mayo '!J40+Junio!J40+Julio!J40+Agosto!J40+Septiembre!J40+'Octubre '!J40+Noviembre!J40+'Diciembre '!J40</f>
        <v>63</v>
      </c>
      <c r="K40" s="15">
        <f>+Enero!K40+Febrero!K40+'Marzo '!K40+'Abril '!K40+'Mayo '!K40+Junio!K40+Julio!K40+Agosto!K40+Septiembre!K40+'Octubre '!K40+Noviembre!K40+'Diciembre '!K40</f>
        <v>85</v>
      </c>
      <c r="L40" s="15">
        <f>+Enero!L40+Febrero!L40+'Marzo '!L40+'Abril '!L40+'Mayo '!L40+Junio!L40+Julio!L40+Agosto!L40+Septiembre!L40+'Octubre '!L40+Noviembre!L40+'Diciembre '!L40</f>
        <v>100</v>
      </c>
      <c r="M40" s="15">
        <f>+Enero!M40+Febrero!M40+'Marzo '!M40+'Abril '!M40+'Mayo '!M40+Junio!M40+Julio!M40+Agosto!M40+Septiembre!M40+'Octubre '!M40+Noviembre!M40+'Diciembre '!M40</f>
        <v>91</v>
      </c>
      <c r="N40" s="15">
        <f>+Enero!N40+Febrero!N40+'Marzo '!N40+'Abril '!N40+'Mayo '!N40+Junio!N40+Julio!N40+Agosto!N40+Septiembre!N40+'Octubre '!N40+Noviembre!N40+'Diciembre '!N40</f>
        <v>134</v>
      </c>
      <c r="O40" s="15">
        <f>+Enero!O40+Febrero!O40+'Marzo '!O40+'Abril '!O40+'Mayo '!O40+Junio!O40+Julio!O40+Agosto!O40+Septiembre!O40+'Octubre '!O40+Noviembre!O40+'Diciembre '!O40</f>
        <v>120</v>
      </c>
      <c r="P40" s="15">
        <f>+Enero!P40+Febrero!P40+'Marzo '!P40+'Abril '!P40+'Mayo '!P40+Junio!P40+Julio!P40+Agosto!P40+Septiembre!P40+'Octubre '!P40+Noviembre!P40+'Diciembre '!P40</f>
        <v>114</v>
      </c>
      <c r="Q40" s="15">
        <f>+Enero!Q40+Febrero!Q40+'Marzo '!Q40+'Abril '!Q40+'Mayo '!Q40+Junio!Q40+Julio!Q40+Agosto!Q40+Septiembre!Q40+'Octubre '!Q40+Noviembre!Q40+'Diciembre '!Q40</f>
        <v>149</v>
      </c>
      <c r="R40" s="15">
        <f>+Enero!R40+Febrero!R40+'Marzo '!R40+'Abril '!R40+'Mayo '!R40+Junio!R40+Julio!R40+Agosto!R40+Septiembre!R40+'Octubre '!R40+Noviembre!R40+'Diciembre '!R40</f>
        <v>123</v>
      </c>
      <c r="S40" s="15">
        <f>+Enero!S40+Febrero!S40+'Marzo '!S40+'Abril '!S40+'Mayo '!S40+Junio!S40+Julio!S40+Agosto!S40+Septiembre!S40+'Octubre '!S40+Noviembre!S40+'Diciembre '!S40</f>
        <v>164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1413</v>
      </c>
      <c r="V40" s="15">
        <f>+Enero!V40+Febrero!V40+'Marzo '!V40+'Abril '!V40+'Mayo '!V40+Junio!V40+Julio!V40+Agosto!V40+Septiembre!V40+'Octubre '!V40+Noviembre!V40+'Diciembre '!V40</f>
        <v>825</v>
      </c>
      <c r="W40" s="15">
        <f>+Enero!W40+Febrero!W40+'Marzo '!W40+'Abril '!W40+'Mayo '!W40+Junio!W40+Julio!W40+Agosto!W40+Septiembre!W40+'Octubre '!W40+Noviembre!W40+'Diciembre '!W40</f>
        <v>796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726</v>
      </c>
      <c r="AC40" s="15">
        <f>+Enero!AC40+Febrero!AC40+'Marzo '!AC40+'Abril '!AC40+'Mayo '!AC40+Junio!AC40+Julio!AC40+Agosto!AC40+Septiembre!AC40+'Octubre '!AC40+Noviembre!AC40+'Diciembre '!AC40</f>
        <v>724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546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227</v>
      </c>
      <c r="AJ40" s="15">
        <f>+Enero!AJ40+Febrero!AJ40+'Marzo '!AJ40+'Abril '!AJ40+'Mayo '!AJ40+Junio!AJ40+Julio!AJ40+Agosto!AJ40+Septiembre!AJ40+'Octubre '!AJ40+Noviembre!AJ40+'Diciembre '!AJ40</f>
        <v>175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156</v>
      </c>
      <c r="AM40" s="15">
        <f>+Enero!AM40+Febrero!AM40+'Marzo '!AM40+'Abril '!AM40+'Mayo '!AM40+Junio!AM40+Julio!AM40+Agosto!AM40+Septiembre!AM40+'Octubre '!AM40+Noviembre!AM40+'Diciembre '!AM40</f>
        <v>1</v>
      </c>
      <c r="AN40" s="15">
        <f>+Enero!AN40+Febrero!AN40+'Marzo '!AN40+'Abril '!AN40+'Mayo '!AN40+Junio!AN40+Julio!AN40+Agosto!AN40+Septiembre!AN40+'Octubre '!AN40+Noviembre!AN40+'Diciembre '!AN40</f>
        <v>189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82</v>
      </c>
      <c r="AR40" s="15">
        <f>+Enero!AR40+Febrero!AR40+'Marzo '!AR40+'Abril '!AR40+'Mayo '!AR40+Junio!AR40+Julio!AR40+Agosto!AR40+Septiembre!AR40+'Octubre '!AR40+Noviembre!AR40+'Diciembre '!AR40</f>
        <v>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2474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39</v>
      </c>
      <c r="E43" s="15">
        <f>+Enero!E43+Febrero!E43+'Marzo '!E43+'Abril '!E43+'Mayo '!E43+Junio!E43+Julio!E43+Agosto!E43+Septiembre!E43+'Octubre '!E43+Noviembre!E43+'Diciembre '!E43</f>
        <v>75</v>
      </c>
      <c r="F43" s="15">
        <f>+Enero!F43+Febrero!F43+'Marzo '!F43+'Abril '!F43+'Mayo '!F43+Junio!F43+Julio!F43+Agosto!F43+Septiembre!F43+'Octubre '!F43+Noviembre!F43+'Diciembre '!F43</f>
        <v>117</v>
      </c>
      <c r="G43" s="15">
        <f>+Enero!G43+Febrero!G43+'Marzo '!G43+'Abril '!G43+'Mayo '!G43+Junio!G43+Julio!G43+Agosto!G43+Septiembre!G43+'Octubre '!G43+Noviembre!G43+'Diciembre '!G43</f>
        <v>135</v>
      </c>
      <c r="H43" s="15">
        <f>+Enero!H43+Febrero!H43+'Marzo '!H43+'Abril '!H43+'Mayo '!H43+Junio!H43+Julio!H43+Agosto!H43+Septiembre!H43+'Octubre '!H43+Noviembre!H43+'Diciembre '!H43</f>
        <v>169</v>
      </c>
      <c r="I43" s="15">
        <f>+Enero!I43+Febrero!I43+'Marzo '!I43+'Abril '!I43+'Mayo '!I43+Junio!I43+Julio!I43+Agosto!I43+Septiembre!I43+'Octubre '!I43+Noviembre!I43+'Diciembre '!I43</f>
        <v>237</v>
      </c>
      <c r="J43" s="15">
        <f>+Enero!J43+Febrero!J43+'Marzo '!J43+'Abril '!J43+'Mayo '!J43+Junio!J43+Julio!J43+Agosto!J43+Septiembre!J43+'Octubre '!J43+Noviembre!J43+'Diciembre '!J43</f>
        <v>202</v>
      </c>
      <c r="K43" s="15">
        <f>+Enero!K43+Febrero!K43+'Marzo '!K43+'Abril '!K43+'Mayo '!K43+Junio!K43+Julio!K43+Agosto!K43+Septiembre!K43+'Octubre '!K43+Noviembre!K43+'Diciembre '!K43</f>
        <v>259</v>
      </c>
      <c r="L43" s="15">
        <f>+Enero!L43+Febrero!L43+'Marzo '!L43+'Abril '!L43+'Mayo '!L43+Junio!L43+Julio!L43+Agosto!L43+Septiembre!L43+'Octubre '!L43+Noviembre!L43+'Diciembre '!L43</f>
        <v>263</v>
      </c>
      <c r="M43" s="15">
        <f>+Enero!M43+Febrero!M43+'Marzo '!M43+'Abril '!M43+'Mayo '!M43+Junio!M43+Julio!M43+Agosto!M43+Septiembre!M43+'Octubre '!M43+Noviembre!M43+'Diciembre '!M43</f>
        <v>292</v>
      </c>
      <c r="N43" s="15">
        <f>+Enero!N43+Febrero!N43+'Marzo '!N43+'Abril '!N43+'Mayo '!N43+Junio!N43+Julio!N43+Agosto!N43+Septiembre!N43+'Octubre '!N43+Noviembre!N43+'Diciembre '!N43</f>
        <v>234</v>
      </c>
      <c r="O43" s="15">
        <f>+Enero!O43+Febrero!O43+'Marzo '!O43+'Abril '!O43+'Mayo '!O43+Junio!O43+Julio!O43+Agosto!O43+Septiembre!O43+'Octubre '!O43+Noviembre!O43+'Diciembre '!O43</f>
        <v>205</v>
      </c>
      <c r="P43" s="15">
        <f>+Enero!P43+Febrero!P43+'Marzo '!P43+'Abril '!P43+'Mayo '!P43+Junio!P43+Julio!P43+Agosto!P43+Septiembre!P43+'Octubre '!P43+Noviembre!P43+'Diciembre '!P43</f>
        <v>116</v>
      </c>
      <c r="Q43" s="15">
        <f>+Enero!Q43+Febrero!Q43+'Marzo '!Q43+'Abril '!Q43+'Mayo '!Q43+Junio!Q43+Julio!Q43+Agosto!Q43+Septiembre!Q43+'Octubre '!Q43+Noviembre!Q43+'Diciembre '!Q43</f>
        <v>57</v>
      </c>
      <c r="R43" s="15">
        <f>+Enero!R43+Febrero!R43+'Marzo '!R43+'Abril '!R43+'Mayo '!R43+Junio!R43+Julio!R43+Agosto!R43+Septiembre!R43+'Octubre '!R43+Noviembre!R43+'Diciembre '!R43</f>
        <v>33</v>
      </c>
      <c r="S43" s="15">
        <f>+Enero!S43+Febrero!S43+'Marzo '!S43+'Abril '!S43+'Mayo '!S43+Junio!S43+Julio!S43+Agosto!S43+Septiembre!S43+'Octubre '!S43+Noviembre!S43+'Diciembre '!S43</f>
        <v>39</v>
      </c>
      <c r="T43" s="15">
        <f>+Enero!T43+Febrero!T43+'Marzo '!T43+'Abril '!T43+'Mayo '!T43+Junio!T43+Julio!T43+Agosto!T43+Septiembre!T43+'Octubre '!T43+Noviembre!T43+'Diciembre '!T43</f>
        <v>116</v>
      </c>
      <c r="U43" s="15">
        <f>+Enero!U43+Febrero!U43+'Marzo '!U43+'Abril '!U43+'Mayo '!U43+Junio!U43+Julio!U43+Agosto!U43+Septiembre!U43+'Octubre '!U43+Noviembre!U43+'Diciembre '!U43</f>
        <v>2358</v>
      </c>
      <c r="V43" s="15">
        <f>+Enero!V43+Febrero!V43+'Marzo '!V43+'Abril '!V43+'Mayo '!V43+Junio!V43+Julio!V43+Agosto!V43+Septiembre!V43+'Octubre '!V43+Noviembre!V43+'Diciembre '!V43</f>
        <v>1000</v>
      </c>
      <c r="W43" s="15">
        <f>+Enero!W43+Febrero!W43+'Marzo '!W43+'Abril '!W43+'Mayo '!W43+Junio!W43+Julio!W43+Agosto!W43+Septiembre!W43+'Octubre '!W43+Noviembre!W43+'Diciembre '!W43</f>
        <v>1474</v>
      </c>
      <c r="X43" s="15">
        <f>+Enero!X43+Febrero!X43+'Marzo '!X43+'Abril '!X43+'Mayo '!X43+Junio!X43+Julio!X43+Agosto!X43+Septiembre!X43+'Octubre '!X43+Noviembre!X43+'Diciembre '!X43</f>
        <v>141</v>
      </c>
      <c r="Y43" s="15">
        <f>+Enero!Y43+Febrero!Y43+'Marzo '!Y43+'Abril '!Y43+'Mayo '!Y43+Junio!Y43+Julio!Y43+Agosto!Y43+Septiembre!Y43+'Octubre '!Y43+Noviembre!Y43+'Diciembre '!Y43</f>
        <v>141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181</v>
      </c>
      <c r="AC43" s="15">
        <f>+Enero!AC43+Febrero!AC43+'Marzo '!AC43+'Abril '!AC43+'Mayo '!AC43+Junio!AC43+Julio!AC43+Agosto!AC43+Septiembre!AC43+'Octubre '!AC43+Noviembre!AC43+'Diciembre '!AC43</f>
        <v>175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274</v>
      </c>
      <c r="AG43" s="15">
        <f>+Enero!AG43+Febrero!AG43+'Marzo '!AG43+'Abril '!AG43+'Mayo '!AG43+Junio!AG43+Julio!AG43+Agosto!AG43+Septiembre!AG43+'Octubre '!AG43+Noviembre!AG43+'Diciembre '!AG43</f>
        <v>12</v>
      </c>
      <c r="AH43" s="15">
        <f>+Enero!AH43+Febrero!AH43+'Marzo '!AH43+'Abril '!AH43+'Mayo '!AH43+Junio!AH43+Julio!AH43+Agosto!AH43+Septiembre!AH43+'Octubre '!AH43+Noviembre!AH43+'Diciembre '!AH43</f>
        <v>42</v>
      </c>
      <c r="AI43" s="15">
        <f>+Enero!AI43+Febrero!AI43+'Marzo '!AI43+'Abril '!AI43+'Mayo '!AI43+Junio!AI43+Julio!AI43+Agosto!AI43+Septiembre!AI43+'Octubre '!AI43+Noviembre!AI43+'Diciembre '!AI43</f>
        <v>582</v>
      </c>
      <c r="AJ43" s="15">
        <f>+Enero!AJ43+Febrero!AJ43+'Marzo '!AJ43+'Abril '!AJ43+'Mayo '!AJ43+Junio!AJ43+Julio!AJ43+Agosto!AJ43+Septiembre!AJ43+'Octubre '!AJ43+Noviembre!AJ43+'Diciembre '!AJ43</f>
        <v>2878</v>
      </c>
      <c r="AK43" s="15">
        <f>+Enero!AK43+Febrero!AK43+'Marzo '!AK43+'Abril '!AK43+'Mayo '!AK43+Junio!AK43+Julio!AK43+Agosto!AK43+Septiembre!AK43+'Octubre '!AK43+Noviembre!AK43+'Diciembre '!AK43</f>
        <v>0</v>
      </c>
      <c r="AL43" s="15">
        <f>+Enero!AL43+Febrero!AL43+'Marzo '!AL43+'Abril '!AL43+'Mayo '!AL43+Junio!AL43+Julio!AL43+Agosto!AL43+Septiembre!AL43+'Octubre '!AL43+Noviembre!AL43+'Diciembre '!AL43</f>
        <v>9</v>
      </c>
      <c r="AM43" s="15">
        <f>+Enero!AM43+Febrero!AM43+'Marzo '!AM43+'Abril '!AM43+'Mayo '!AM43+Junio!AM43+Julio!AM43+Agosto!AM43+Septiembre!AM43+'Octubre '!AM43+Noviembre!AM43+'Diciembre '!AM43</f>
        <v>2</v>
      </c>
      <c r="AN43" s="15">
        <f>+Enero!AN43+Febrero!AN43+'Marzo '!AN43+'Abril '!AN43+'Mayo '!AN43+Junio!AN43+Julio!AN43+Agosto!AN43+Septiembre!AN43+'Octubre '!AN43+Noviembre!AN43+'Diciembre '!AN43</f>
        <v>37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110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1306</v>
      </c>
      <c r="C44" s="15">
        <f>+Enero!C44+Febrero!C44+'Marzo '!C44+'Abril '!C44+'Mayo '!C44+Junio!C44+Julio!C44+Agosto!C44+Septiembre!C44+'Octubre '!C44+Noviembre!C44+'Diciembre '!C44</f>
        <v>631</v>
      </c>
      <c r="D44" s="15">
        <f>+Enero!D44+Febrero!D44+'Marzo '!D44+'Abril '!D44+'Mayo '!D44+Junio!D44+Julio!D44+Agosto!D44+Septiembre!D44+'Octubre '!D44+Noviembre!D44+'Diciembre '!D44</f>
        <v>467</v>
      </c>
      <c r="E44" s="15">
        <f>+Enero!E44+Febrero!E44+'Marzo '!E44+'Abril '!E44+'Mayo '!E44+Junio!E44+Julio!E44+Agosto!E44+Septiembre!E44+'Octubre '!E44+Noviembre!E44+'Diciembre '!E44</f>
        <v>208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1306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1055</v>
      </c>
      <c r="W44" s="15">
        <f>+Enero!W44+Febrero!W44+'Marzo '!W44+'Abril '!W44+'Mayo '!W44+Junio!W44+Julio!W44+Agosto!W44+Septiembre!W44+'Octubre '!W44+Noviembre!W44+'Diciembre '!W44</f>
        <v>251</v>
      </c>
      <c r="X44" s="15">
        <f>+Enero!X44+Febrero!X44+'Marzo '!X44+'Abril '!X44+'Mayo '!X44+Junio!X44+Julio!X44+Agosto!X44+Septiembre!X44+'Octubre '!X44+Noviembre!X44+'Diciembre '!X44</f>
        <v>962</v>
      </c>
      <c r="Y44" s="15">
        <f>+Enero!Y44+Febrero!Y44+'Marzo '!Y44+'Abril '!Y44+'Mayo '!Y44+Junio!Y44+Julio!Y44+Agosto!Y44+Septiembre!Y44+'Octubre '!Y44+Noviembre!Y44+'Diciembre '!Y44</f>
        <v>962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615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232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15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451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0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5037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134</v>
      </c>
      <c r="G45" s="15">
        <f>+Enero!G45+Febrero!G45+'Marzo '!G45+'Abril '!G45+'Mayo '!G45+Junio!G45+Julio!G45+Agosto!G45+Septiembre!G45+'Octubre '!G45+Noviembre!G45+'Diciembre '!G45</f>
        <v>132</v>
      </c>
      <c r="H45" s="15">
        <f>+Enero!H45+Febrero!H45+'Marzo '!H45+'Abril '!H45+'Mayo '!H45+Junio!H45+Julio!H45+Agosto!H45+Septiembre!H45+'Octubre '!H45+Noviembre!H45+'Diciembre '!H45</f>
        <v>176</v>
      </c>
      <c r="I45" s="15">
        <f>+Enero!I45+Febrero!I45+'Marzo '!I45+'Abril '!I45+'Mayo '!I45+Junio!I45+Julio!I45+Agosto!I45+Septiembre!I45+'Octubre '!I45+Noviembre!I45+'Diciembre '!I45</f>
        <v>265</v>
      </c>
      <c r="J45" s="15">
        <f>+Enero!J45+Febrero!J45+'Marzo '!J45+'Abril '!J45+'Mayo '!J45+Junio!J45+Julio!J45+Agosto!J45+Septiembre!J45+'Octubre '!J45+Noviembre!J45+'Diciembre '!J45</f>
        <v>313</v>
      </c>
      <c r="K45" s="15">
        <f>+Enero!K45+Febrero!K45+'Marzo '!K45+'Abril '!K45+'Mayo '!K45+Junio!K45+Julio!K45+Agosto!K45+Septiembre!K45+'Octubre '!K45+Noviembre!K45+'Diciembre '!K45</f>
        <v>457</v>
      </c>
      <c r="L45" s="15">
        <f>+Enero!L45+Febrero!L45+'Marzo '!L45+'Abril '!L45+'Mayo '!L45+Junio!L45+Julio!L45+Agosto!L45+Septiembre!L45+'Octubre '!L45+Noviembre!L45+'Diciembre '!L45</f>
        <v>500</v>
      </c>
      <c r="M45" s="15">
        <f>+Enero!M45+Febrero!M45+'Marzo '!M45+'Abril '!M45+'Mayo '!M45+Junio!M45+Julio!M45+Agosto!M45+Septiembre!M45+'Octubre '!M45+Noviembre!M45+'Diciembre '!M45</f>
        <v>548</v>
      </c>
      <c r="N45" s="15">
        <f>+Enero!N45+Febrero!N45+'Marzo '!N45+'Abril '!N45+'Mayo '!N45+Junio!N45+Julio!N45+Agosto!N45+Septiembre!N45+'Octubre '!N45+Noviembre!N45+'Diciembre '!N45</f>
        <v>557</v>
      </c>
      <c r="O45" s="15">
        <f>+Enero!O45+Febrero!O45+'Marzo '!O45+'Abril '!O45+'Mayo '!O45+Junio!O45+Julio!O45+Agosto!O45+Septiembre!O45+'Octubre '!O45+Noviembre!O45+'Diciembre '!O45</f>
        <v>544</v>
      </c>
      <c r="P45" s="15">
        <f>+Enero!P45+Febrero!P45+'Marzo '!P45+'Abril '!P45+'Mayo '!P45+Junio!P45+Julio!P45+Agosto!P45+Septiembre!P45+'Octubre '!P45+Noviembre!P45+'Diciembre '!P45</f>
        <v>470</v>
      </c>
      <c r="Q45" s="15">
        <f>+Enero!Q45+Febrero!Q45+'Marzo '!Q45+'Abril '!Q45+'Mayo '!Q45+Junio!Q45+Julio!Q45+Agosto!Q45+Septiembre!Q45+'Octubre '!Q45+Noviembre!Q45+'Diciembre '!Q45</f>
        <v>399</v>
      </c>
      <c r="R45" s="15">
        <f>+Enero!R45+Febrero!R45+'Marzo '!R45+'Abril '!R45+'Mayo '!R45+Junio!R45+Julio!R45+Agosto!R45+Septiembre!R45+'Octubre '!R45+Noviembre!R45+'Diciembre '!R45</f>
        <v>249</v>
      </c>
      <c r="S45" s="15">
        <f>+Enero!S45+Febrero!S45+'Marzo '!S45+'Abril '!S45+'Mayo '!S45+Junio!S45+Julio!S45+Agosto!S45+Septiembre!S45+'Octubre '!S45+Noviembre!S45+'Diciembre '!S45</f>
        <v>250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5037</v>
      </c>
      <c r="V45" s="15">
        <f>+Enero!V45+Febrero!V45+'Marzo '!V45+'Abril '!V45+'Mayo '!V45+Junio!V45+Julio!V45+Agosto!V45+Septiembre!V45+'Octubre '!V45+Noviembre!V45+'Diciembre '!V45</f>
        <v>1347</v>
      </c>
      <c r="W45" s="15">
        <f>+Enero!W45+Febrero!W45+'Marzo '!W45+'Abril '!W45+'Mayo '!W45+Junio!W45+Julio!W45+Agosto!W45+Septiembre!W45+'Octubre '!W45+Noviembre!W45+'Diciembre '!W45</f>
        <v>3690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2693</v>
      </c>
      <c r="AC45" s="15">
        <f>+Enero!AC45+Febrero!AC45+'Marzo '!AC45+'Abril '!AC45+'Mayo '!AC45+Junio!AC45+Julio!AC45+Agosto!AC45+Septiembre!AC45+'Octubre '!AC45+Noviembre!AC45+'Diciembre '!AC45</f>
        <v>2693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1451</v>
      </c>
      <c r="AG45" s="15">
        <f>+Enero!AG45+Febrero!AG45+'Marzo '!AG45+'Abril '!AG45+'Mayo '!AG45+Junio!AG45+Julio!AG45+Agosto!AG45+Septiembre!AG45+'Octubre '!AG45+Noviembre!AG45+'Diciembre '!AG45</f>
        <v>319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809</v>
      </c>
      <c r="AJ45" s="15">
        <f>+Enero!AJ45+Febrero!AJ45+'Marzo '!AJ45+'Abril '!AJ45+'Mayo '!AJ45+Junio!AJ45+Julio!AJ45+Agosto!AJ45+Septiembre!AJ45+'Octubre '!AJ45+Noviembre!AJ45+'Diciembre '!AJ45</f>
        <v>670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252</v>
      </c>
      <c r="AM45" s="15">
        <f>+Enero!AM45+Febrero!AM45+'Marzo '!AM45+'Abril '!AM45+'Mayo '!AM45+Junio!AM45+Julio!AM45+Agosto!AM45+Septiembre!AM45+'Octubre '!AM45+Noviembre!AM45+'Diciembre '!AM45</f>
        <v>0</v>
      </c>
      <c r="AN45" s="15">
        <f>+Enero!AN45+Febrero!AN45+'Marzo '!AN45+'Abril '!AN45+'Mayo '!AN45+Junio!AN45+Julio!AN45+Agosto!AN45+Septiembre!AN45+'Octubre '!AN45+Noviembre!AN45+'Diciembre '!AN45</f>
        <v>466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40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0"/>
        <v>1122</v>
      </c>
      <c r="C55" s="15">
        <f>+Enero!C55+Febrero!C55+'Marzo '!C55+'Abril '!C55+'Mayo '!C55+Junio!C55+Julio!C55+Agosto!C55+Septiembre!C55+'Octubre '!C55+Noviembre!C55+'Diciembre '!C55</f>
        <v>0</v>
      </c>
      <c r="D55" s="15">
        <f>+Enero!D55+Febrero!D55+'Marzo '!D55+'Abril '!D55+'Mayo '!D55+Junio!D55+Julio!D55+Agosto!D55+Septiembre!D55+'Octubre '!D55+Noviembre!D55+'Diciembre '!D55</f>
        <v>1</v>
      </c>
      <c r="E55" s="15">
        <f>+Enero!E55+Febrero!E55+'Marzo '!E55+'Abril '!E55+'Mayo '!E55+Junio!E55+Julio!E55+Agosto!E55+Septiembre!E55+'Octubre '!E55+Noviembre!E55+'Diciembre '!E55</f>
        <v>0</v>
      </c>
      <c r="F55" s="15">
        <f>+Enero!F55+Febrero!F55+'Marzo '!F55+'Abril '!F55+'Mayo '!F55+Junio!F55+Julio!F55+Agosto!F55+Septiembre!F55+'Octubre '!F55+Noviembre!F55+'Diciembre '!F55</f>
        <v>11</v>
      </c>
      <c r="G55" s="15">
        <f>+Enero!G55+Febrero!G55+'Marzo '!G55+'Abril '!G55+'Mayo '!G55+Junio!G55+Julio!G55+Agosto!G55+Septiembre!G55+'Octubre '!G55+Noviembre!G55+'Diciembre '!G55</f>
        <v>5</v>
      </c>
      <c r="H55" s="15">
        <f>+Enero!H55+Febrero!H55+'Marzo '!H55+'Abril '!H55+'Mayo '!H55+Junio!H55+Julio!H55+Agosto!H55+Septiembre!H55+'Octubre '!H55+Noviembre!H55+'Diciembre '!H55</f>
        <v>31</v>
      </c>
      <c r="I55" s="15">
        <f>+Enero!I55+Febrero!I55+'Marzo '!I55+'Abril '!I55+'Mayo '!I55+Junio!I55+Julio!I55+Agosto!I55+Septiembre!I55+'Octubre '!I55+Noviembre!I55+'Diciembre '!I55</f>
        <v>15</v>
      </c>
      <c r="J55" s="15">
        <f>+Enero!J55+Febrero!J55+'Marzo '!J55+'Abril '!J55+'Mayo '!J55+Junio!J55+Julio!J55+Agosto!J55+Septiembre!J55+'Octubre '!J55+Noviembre!J55+'Diciembre '!J55</f>
        <v>17</v>
      </c>
      <c r="K55" s="15">
        <f>+Enero!K55+Febrero!K55+'Marzo '!K55+'Abril '!K55+'Mayo '!K55+Junio!K55+Julio!K55+Agosto!K55+Septiembre!K55+'Octubre '!K55+Noviembre!K55+'Diciembre '!K55</f>
        <v>31</v>
      </c>
      <c r="L55" s="15">
        <f>+Enero!L55+Febrero!L55+'Marzo '!L55+'Abril '!L55+'Mayo '!L55+Junio!L55+Julio!L55+Agosto!L55+Septiembre!L55+'Octubre '!L55+Noviembre!L55+'Diciembre '!L55</f>
        <v>28</v>
      </c>
      <c r="M55" s="15">
        <f>+Enero!M55+Febrero!M55+'Marzo '!M55+'Abril '!M55+'Mayo '!M55+Junio!M55+Julio!M55+Agosto!M55+Septiembre!M55+'Octubre '!M55+Noviembre!M55+'Diciembre '!M55</f>
        <v>106</v>
      </c>
      <c r="N55" s="15">
        <f>+Enero!N55+Febrero!N55+'Marzo '!N55+'Abril '!N55+'Mayo '!N55+Junio!N55+Julio!N55+Agosto!N55+Septiembre!N55+'Octubre '!N55+Noviembre!N55+'Diciembre '!N55</f>
        <v>102</v>
      </c>
      <c r="O55" s="15">
        <f>+Enero!O55+Febrero!O55+'Marzo '!O55+'Abril '!O55+'Mayo '!O55+Junio!O55+Julio!O55+Agosto!O55+Septiembre!O55+'Octubre '!O55+Noviembre!O55+'Diciembre '!O55</f>
        <v>119</v>
      </c>
      <c r="P55" s="15">
        <f>+Enero!P55+Febrero!P55+'Marzo '!P55+'Abril '!P55+'Mayo '!P55+Junio!P55+Julio!P55+Agosto!P55+Septiembre!P55+'Octubre '!P55+Noviembre!P55+'Diciembre '!P55</f>
        <v>142</v>
      </c>
      <c r="Q55" s="15">
        <f>+Enero!Q55+Febrero!Q55+'Marzo '!Q55+'Abril '!Q55+'Mayo '!Q55+Junio!Q55+Julio!Q55+Agosto!Q55+Septiembre!Q55+'Octubre '!Q55+Noviembre!Q55+'Diciembre '!Q55</f>
        <v>169</v>
      </c>
      <c r="R55" s="15">
        <f>+Enero!R55+Febrero!R55+'Marzo '!R55+'Abril '!R55+'Mayo '!R55+Junio!R55+Julio!R55+Agosto!R55+Septiembre!R55+'Octubre '!R55+Noviembre!R55+'Diciembre '!R55</f>
        <v>125</v>
      </c>
      <c r="S55" s="15">
        <f>+Enero!S55+Febrero!S55+'Marzo '!S55+'Abril '!S55+'Mayo '!S55+Junio!S55+Julio!S55+Agosto!S55+Septiembre!S55+'Octubre '!S55+Noviembre!S55+'Diciembre '!S55</f>
        <v>220</v>
      </c>
      <c r="T55" s="15">
        <f>+Enero!T55+Febrero!T55+'Marzo '!T55+'Abril '!T55+'Mayo '!T55+Junio!T55+Julio!T55+Agosto!T55+Septiembre!T55+'Octubre '!T55+Noviembre!T55+'Diciembre '!T55</f>
        <v>1</v>
      </c>
      <c r="U55" s="15">
        <f>+Enero!U55+Febrero!U55+'Marzo '!U55+'Abril '!U55+'Mayo '!U55+Junio!U55+Julio!U55+Agosto!U55+Septiembre!U55+'Octubre '!U55+Noviembre!U55+'Diciembre '!U55</f>
        <v>1121</v>
      </c>
      <c r="V55" s="15">
        <f>+Enero!V55+Febrero!V55+'Marzo '!V55+'Abril '!V55+'Mayo '!V55+Junio!V55+Julio!V55+Agosto!V55+Septiembre!V55+'Octubre '!V55+Noviembre!V55+'Diciembre '!V55</f>
        <v>496</v>
      </c>
      <c r="W55" s="15">
        <f>+Enero!W55+Febrero!W55+'Marzo '!W55+'Abril '!W55+'Mayo '!W55+Junio!W55+Julio!W55+Agosto!W55+Septiembre!W55+'Octubre '!W55+Noviembre!W55+'Diciembre '!W55</f>
        <v>626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288</v>
      </c>
      <c r="AC55" s="15">
        <f>+Enero!AC55+Febrero!AC55+'Marzo '!AC55+'Abril '!AC55+'Mayo '!AC55+Junio!AC55+Julio!AC55+Agosto!AC55+Septiembre!AC55+'Octubre '!AC55+Noviembre!AC55+'Diciembre '!AC55</f>
        <v>288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198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154</v>
      </c>
      <c r="AJ55" s="15">
        <f>+Enero!AJ55+Febrero!AJ55+'Marzo '!AJ55+'Abril '!AJ55+'Mayo '!AJ55+Junio!AJ55+Julio!AJ55+Agosto!AJ55+Septiembre!AJ55+'Octubre '!AJ55+Noviembre!AJ55+'Diciembre '!AJ55</f>
        <v>0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8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0"/>
        <v>2163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25</v>
      </c>
      <c r="F56" s="15">
        <f>+Enero!F56+Febrero!F56+'Marzo '!F56+'Abril '!F56+'Mayo '!F56+Junio!F56+Julio!F56+Agosto!F56+Septiembre!F56+'Octubre '!F56+Noviembre!F56+'Diciembre '!F56</f>
        <v>167</v>
      </c>
      <c r="G56" s="15">
        <f>+Enero!G56+Febrero!G56+'Marzo '!G56+'Abril '!G56+'Mayo '!G56+Junio!G56+Julio!G56+Agosto!G56+Septiembre!G56+'Octubre '!G56+Noviembre!G56+'Diciembre '!G56</f>
        <v>358</v>
      </c>
      <c r="H56" s="15">
        <f>+Enero!H56+Febrero!H56+'Marzo '!H56+'Abril '!H56+'Mayo '!H56+Junio!H56+Julio!H56+Agosto!H56+Septiembre!H56+'Octubre '!H56+Noviembre!H56+'Diciembre '!H56</f>
        <v>539</v>
      </c>
      <c r="I56" s="15">
        <f>+Enero!I56+Febrero!I56+'Marzo '!I56+'Abril '!I56+'Mayo '!I56+Junio!I56+Julio!I56+Agosto!I56+Septiembre!I56+'Octubre '!I56+Noviembre!I56+'Diciembre '!I56</f>
        <v>520</v>
      </c>
      <c r="J56" s="15">
        <f>+Enero!J56+Febrero!J56+'Marzo '!J56+'Abril '!J56+'Mayo '!J56+Junio!J56+Julio!J56+Agosto!J56+Septiembre!J56+'Octubre '!J56+Noviembre!J56+'Diciembre '!J56</f>
        <v>361</v>
      </c>
      <c r="K56" s="15">
        <f>+Enero!K56+Febrero!K56+'Marzo '!K56+'Abril '!K56+'Mayo '!K56+Junio!K56+Julio!K56+Agosto!K56+Septiembre!K56+'Octubre '!K56+Noviembre!K56+'Diciembre '!K56</f>
        <v>169</v>
      </c>
      <c r="L56" s="15">
        <f>+Enero!L56+Febrero!L56+'Marzo '!L56+'Abril '!L56+'Mayo '!L56+Junio!L56+Julio!L56+Agosto!L56+Septiembre!L56+'Octubre '!L56+Noviembre!L56+'Diciembre '!L56</f>
        <v>24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25</v>
      </c>
      <c r="U56" s="15">
        <f>+Enero!U56+Febrero!U56+'Marzo '!U56+'Abril '!U56+'Mayo '!U56+Junio!U56+Julio!U56+Agosto!U56+Septiembre!U56+'Octubre '!U56+Noviembre!U56+'Diciembre '!U56</f>
        <v>2138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2163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966</v>
      </c>
      <c r="AC56" s="15">
        <f>+Enero!AC56+Febrero!AC56+'Marzo '!AC56+'Abril '!AC56+'Mayo '!AC56+Junio!AC56+Julio!AC56+Agosto!AC56+Septiembre!AC56+'Octubre '!AC56+Noviembre!AC56+'Diciembre '!AC56</f>
        <v>964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594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382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5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197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3959</v>
      </c>
      <c r="C58" s="15">
        <f>+Enero!C58+Febrero!C58+'Marzo '!C58+'Abril '!C58+'Mayo '!C58+Junio!C58+Julio!C58+Agosto!C58+Septiembre!C58+'Octubre '!C58+Noviembre!C58+'Diciembre '!C58</f>
        <v>30</v>
      </c>
      <c r="D58" s="15">
        <f>+Enero!D58+Febrero!D58+'Marzo '!D58+'Abril '!D58+'Mayo '!D58+Junio!D58+Julio!D58+Agosto!D58+Septiembre!D58+'Octubre '!D58+Noviembre!D58+'Diciembre '!D58</f>
        <v>58</v>
      </c>
      <c r="E58" s="15">
        <f>+Enero!E58+Febrero!E58+'Marzo '!E58+'Abril '!E58+'Mayo '!E58+Junio!E58+Julio!E58+Agosto!E58+Septiembre!E58+'Octubre '!E58+Noviembre!E58+'Diciembre '!E58</f>
        <v>85</v>
      </c>
      <c r="F58" s="15">
        <f>+Enero!F58+Febrero!F58+'Marzo '!F58+'Abril '!F58+'Mayo '!F58+Junio!F58+Julio!F58+Agosto!F58+Septiembre!F58+'Octubre '!F58+Noviembre!F58+'Diciembre '!F58</f>
        <v>208</v>
      </c>
      <c r="G58" s="15">
        <f>+Enero!G58+Febrero!G58+'Marzo '!G58+'Abril '!G58+'Mayo '!G58+Junio!G58+Julio!G58+Agosto!G58+Septiembre!G58+'Octubre '!G58+Noviembre!G58+'Diciembre '!G58</f>
        <v>151</v>
      </c>
      <c r="H58" s="15">
        <f>+Enero!H58+Febrero!H58+'Marzo '!H58+'Abril '!H58+'Mayo '!H58+Junio!H58+Julio!H58+Agosto!H58+Septiembre!H58+'Octubre '!H58+Noviembre!H58+'Diciembre '!H58</f>
        <v>304</v>
      </c>
      <c r="I58" s="15">
        <f>+Enero!I58+Febrero!I58+'Marzo '!I58+'Abril '!I58+'Mayo '!I58+Junio!I58+Julio!I58+Agosto!I58+Septiembre!I58+'Octubre '!I58+Noviembre!I58+'Diciembre '!I58</f>
        <v>424</v>
      </c>
      <c r="J58" s="15">
        <f>+Enero!J58+Febrero!J58+'Marzo '!J58+'Abril '!J58+'Mayo '!J58+Junio!J58+Julio!J58+Agosto!J58+Septiembre!J58+'Octubre '!J58+Noviembre!J58+'Diciembre '!J58</f>
        <v>406</v>
      </c>
      <c r="K58" s="15">
        <f>+Enero!K58+Febrero!K58+'Marzo '!K58+'Abril '!K58+'Mayo '!K58+Junio!K58+Julio!K58+Agosto!K58+Septiembre!K58+'Octubre '!K58+Noviembre!K58+'Diciembre '!K58</f>
        <v>478</v>
      </c>
      <c r="L58" s="15">
        <f>+Enero!L58+Febrero!L58+'Marzo '!L58+'Abril '!L58+'Mayo '!L58+Junio!L58+Julio!L58+Agosto!L58+Septiembre!L58+'Octubre '!L58+Noviembre!L58+'Diciembre '!L58</f>
        <v>497</v>
      </c>
      <c r="M58" s="15">
        <f>+Enero!M58+Febrero!M58+'Marzo '!M58+'Abril '!M58+'Mayo '!M58+Junio!M58+Julio!M58+Agosto!M58+Septiembre!M58+'Octubre '!M58+Noviembre!M58+'Diciembre '!M58</f>
        <v>550</v>
      </c>
      <c r="N58" s="15">
        <f>+Enero!N58+Febrero!N58+'Marzo '!N58+'Abril '!N58+'Mayo '!N58+Junio!N58+Julio!N58+Agosto!N58+Septiembre!N58+'Octubre '!N58+Noviembre!N58+'Diciembre '!N58</f>
        <v>278</v>
      </c>
      <c r="O58" s="15">
        <f>+Enero!O58+Febrero!O58+'Marzo '!O58+'Abril '!O58+'Mayo '!O58+Junio!O58+Julio!O58+Agosto!O58+Septiembre!O58+'Octubre '!O58+Noviembre!O58+'Diciembre '!O58</f>
        <v>196</v>
      </c>
      <c r="P58" s="15">
        <f>+Enero!P58+Febrero!P58+'Marzo '!P58+'Abril '!P58+'Mayo '!P58+Junio!P58+Julio!P58+Agosto!P58+Septiembre!P58+'Octubre '!P58+Noviembre!P58+'Diciembre '!P58</f>
        <v>149</v>
      </c>
      <c r="Q58" s="15">
        <f>+Enero!Q58+Febrero!Q58+'Marzo '!Q58+'Abril '!Q58+'Mayo '!Q58+Junio!Q58+Julio!Q58+Agosto!Q58+Septiembre!Q58+'Octubre '!Q58+Noviembre!Q58+'Diciembre '!Q58</f>
        <v>80</v>
      </c>
      <c r="R58" s="15">
        <f>+Enero!R58+Febrero!R58+'Marzo '!R58+'Abril '!R58+'Mayo '!R58+Junio!R58+Julio!R58+Agosto!R58+Septiembre!R58+'Octubre '!R58+Noviembre!R58+'Diciembre '!R58</f>
        <v>37</v>
      </c>
      <c r="S58" s="15">
        <f>+Enero!S58+Febrero!S58+'Marzo '!S58+'Abril '!S58+'Mayo '!S58+Junio!S58+Julio!S58+Agosto!S58+Septiembre!S58+'Octubre '!S58+Noviembre!S58+'Diciembre '!S58</f>
        <v>28</v>
      </c>
      <c r="T58" s="15">
        <f>+Enero!T58+Febrero!T58+'Marzo '!T58+'Abril '!T58+'Mayo '!T58+Junio!T58+Julio!T58+Agosto!T58+Septiembre!T58+'Octubre '!T58+Noviembre!T58+'Diciembre '!T58</f>
        <v>173</v>
      </c>
      <c r="U58" s="15">
        <f>+Enero!U58+Febrero!U58+'Marzo '!U58+'Abril '!U58+'Mayo '!U58+Junio!U58+Julio!U58+Agosto!U58+Septiembre!U58+'Octubre '!U58+Noviembre!U58+'Diciembre '!U58</f>
        <v>3786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3959</v>
      </c>
      <c r="X58" s="15">
        <f>+Enero!X58+Febrero!X58+'Marzo '!X58+'Abril '!X58+'Mayo '!X58+Junio!X58+Julio!X58+Agosto!X58+Septiembre!X58+'Octubre '!X58+Noviembre!X58+'Diciembre '!X58</f>
        <v>154</v>
      </c>
      <c r="Y58" s="15">
        <f>+Enero!Y58+Febrero!Y58+'Marzo '!Y58+'Abril '!Y58+'Mayo '!Y58+Junio!Y58+Julio!Y58+Agosto!Y58+Septiembre!Y58+'Octubre '!Y58+Noviembre!Y58+'Diciembre '!Y58</f>
        <v>154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2218</v>
      </c>
      <c r="AC58" s="15">
        <f>+Enero!AC58+Febrero!AC58+'Marzo '!AC58+'Abril '!AC58+'Mayo '!AC58+Junio!AC58+Julio!AC58+Agosto!AC58+Septiembre!AC58+'Octubre '!AC58+Noviembre!AC58+'Diciembre '!AC58</f>
        <v>2215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1458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20</v>
      </c>
      <c r="AI58" s="15">
        <f>+Enero!AI58+Febrero!AI58+'Marzo '!AI58+'Abril '!AI58+'Mayo '!AI58+Junio!AI58+Julio!AI58+Agosto!AI58+Septiembre!AI58+'Octubre '!AI58+Noviembre!AI58+'Diciembre '!AI58</f>
        <v>755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17</v>
      </c>
      <c r="AM58" s="15">
        <f>+Enero!AM58+Febrero!AM58+'Marzo '!AM58+'Abril '!AM58+'Mayo '!AM58+Junio!AM58+Julio!AM58+Agosto!AM58+Septiembre!AM58+'Octubre '!AM58+Noviembre!AM58+'Diciembre '!AM58</f>
        <v>19</v>
      </c>
      <c r="AN58" s="15">
        <f>+Enero!AN58+Febrero!AN58+'Marzo '!AN58+'Abril '!AN58+'Mayo '!AN58+Junio!AN58+Julio!AN58+Agosto!AN58+Septiembre!AN58+'Octubre '!AN58+Noviembre!AN58+'Diciembre '!AN58</f>
        <v>596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164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5467</v>
      </c>
      <c r="C59" s="15">
        <f>+Enero!C59+Febrero!C59+'Marzo '!C59+'Abril '!C59+'Mayo '!C59+Junio!C59+Julio!C59+Agosto!C59+Septiembre!C59+'Octubre '!C59+Noviembre!C59+'Diciembre '!C59</f>
        <v>300</v>
      </c>
      <c r="D59" s="15">
        <f>+Enero!D59+Febrero!D59+'Marzo '!D59+'Abril '!D59+'Mayo '!D59+Junio!D59+Julio!D59+Agosto!D59+Septiembre!D59+'Octubre '!D59+Noviembre!D59+'Diciembre '!D59</f>
        <v>116</v>
      </c>
      <c r="E59" s="15">
        <f>+Enero!E59+Febrero!E59+'Marzo '!E59+'Abril '!E59+'Mayo '!E59+Junio!E59+Julio!E59+Agosto!E59+Septiembre!E59+'Octubre '!E59+Noviembre!E59+'Diciembre '!E59</f>
        <v>57</v>
      </c>
      <c r="F59" s="15">
        <f>+Enero!F59+Febrero!F59+'Marzo '!F59+'Abril '!F59+'Mayo '!F59+Junio!F59+Julio!F59+Agosto!F59+Septiembre!F59+'Octubre '!F59+Noviembre!F59+'Diciembre '!F59</f>
        <v>69</v>
      </c>
      <c r="G59" s="15">
        <f>+Enero!G59+Febrero!G59+'Marzo '!G59+'Abril '!G59+'Mayo '!G59+Junio!G59+Julio!G59+Agosto!G59+Septiembre!G59+'Octubre '!G59+Noviembre!G59+'Diciembre '!G59</f>
        <v>44</v>
      </c>
      <c r="H59" s="15">
        <f>+Enero!H59+Febrero!H59+'Marzo '!H59+'Abril '!H59+'Mayo '!H59+Junio!H59+Julio!H59+Agosto!H59+Septiembre!H59+'Octubre '!H59+Noviembre!H59+'Diciembre '!H59</f>
        <v>86</v>
      </c>
      <c r="I59" s="15">
        <f>+Enero!I59+Febrero!I59+'Marzo '!I59+'Abril '!I59+'Mayo '!I59+Junio!I59+Julio!I59+Agosto!I59+Septiembre!I59+'Octubre '!I59+Noviembre!I59+'Diciembre '!I59</f>
        <v>97</v>
      </c>
      <c r="J59" s="15">
        <f>+Enero!J59+Febrero!J59+'Marzo '!J59+'Abril '!J59+'Mayo '!J59+Junio!J59+Julio!J59+Agosto!J59+Septiembre!J59+'Octubre '!J59+Noviembre!J59+'Diciembre '!J59</f>
        <v>123</v>
      </c>
      <c r="K59" s="15">
        <f>+Enero!K59+Febrero!K59+'Marzo '!K59+'Abril '!K59+'Mayo '!K59+Junio!K59+Julio!K59+Agosto!K59+Septiembre!K59+'Octubre '!K59+Noviembre!K59+'Diciembre '!K59</f>
        <v>166</v>
      </c>
      <c r="L59" s="15">
        <f>+Enero!L59+Febrero!L59+'Marzo '!L59+'Abril '!L59+'Mayo '!L59+Junio!L59+Julio!L59+Agosto!L59+Septiembre!L59+'Octubre '!L59+Noviembre!L59+'Diciembre '!L59</f>
        <v>179</v>
      </c>
      <c r="M59" s="15">
        <f>+Enero!M59+Febrero!M59+'Marzo '!M59+'Abril '!M59+'Mayo '!M59+Junio!M59+Julio!M59+Agosto!M59+Septiembre!M59+'Octubre '!M59+Noviembre!M59+'Diciembre '!M59</f>
        <v>349</v>
      </c>
      <c r="N59" s="15">
        <f>+Enero!N59+Febrero!N59+'Marzo '!N59+'Abril '!N59+'Mayo '!N59+Junio!N59+Julio!N59+Agosto!N59+Septiembre!N59+'Octubre '!N59+Noviembre!N59+'Diciembre '!N59</f>
        <v>362</v>
      </c>
      <c r="O59" s="15">
        <f>+Enero!O59+Febrero!O59+'Marzo '!O59+'Abril '!O59+'Mayo '!O59+Junio!O59+Julio!O59+Agosto!O59+Septiembre!O59+'Octubre '!O59+Noviembre!O59+'Diciembre '!O59</f>
        <v>462</v>
      </c>
      <c r="P59" s="15">
        <f>+Enero!P59+Febrero!P59+'Marzo '!P59+'Abril '!P59+'Mayo '!P59+Junio!P59+Julio!P59+Agosto!P59+Septiembre!P59+'Octubre '!P59+Noviembre!P59+'Diciembre '!P59</f>
        <v>720</v>
      </c>
      <c r="Q59" s="15">
        <f>+Enero!Q59+Febrero!Q59+'Marzo '!Q59+'Abril '!Q59+'Mayo '!Q59+Junio!Q59+Julio!Q59+Agosto!Q59+Septiembre!Q59+'Octubre '!Q59+Noviembre!Q59+'Diciembre '!Q59</f>
        <v>843</v>
      </c>
      <c r="R59" s="15">
        <f>+Enero!R59+Febrero!R59+'Marzo '!R59+'Abril '!R59+'Mayo '!R59+Junio!R59+Julio!R59+Agosto!R59+Septiembre!R59+'Octubre '!R59+Noviembre!R59+'Diciembre '!R59</f>
        <v>788</v>
      </c>
      <c r="S59" s="15">
        <f>+Enero!S59+Febrero!S59+'Marzo '!S59+'Abril '!S59+'Mayo '!S59+Junio!S59+Julio!S59+Agosto!S59+Septiembre!S59+'Octubre '!S59+Noviembre!S59+'Diciembre '!S59</f>
        <v>706</v>
      </c>
      <c r="T59" s="15">
        <f>+Enero!T59+Febrero!T59+'Marzo '!T59+'Abril '!T59+'Mayo '!T59+Junio!T59+Julio!T59+Agosto!T59+Septiembre!T59+'Octubre '!T59+Noviembre!T59+'Diciembre '!T59</f>
        <v>473</v>
      </c>
      <c r="U59" s="15">
        <f>+Enero!U59+Febrero!U59+'Marzo '!U59+'Abril '!U59+'Mayo '!U59+Junio!U59+Julio!U59+Agosto!U59+Septiembre!U59+'Octubre '!U59+Noviembre!U59+'Diciembre '!U59</f>
        <v>4994</v>
      </c>
      <c r="V59" s="15">
        <f>+Enero!V59+Febrero!V59+'Marzo '!V59+'Abril '!V59+'Mayo '!V59+Junio!V59+Julio!V59+Agosto!V59+Septiembre!V59+'Octubre '!V59+Noviembre!V59+'Diciembre '!V59</f>
        <v>2475</v>
      </c>
      <c r="W59" s="15">
        <f>+Enero!W59+Febrero!W59+'Marzo '!W59+'Abril '!W59+'Mayo '!W59+Junio!W59+Julio!W59+Agosto!W59+Septiembre!W59+'Octubre '!W59+Noviembre!W59+'Diciembre '!W59</f>
        <v>2992</v>
      </c>
      <c r="X59" s="15">
        <f>+Enero!X59+Febrero!X59+'Marzo '!X59+'Abril '!X59+'Mayo '!X59+Junio!X59+Julio!X59+Agosto!X59+Septiembre!X59+'Octubre '!X59+Noviembre!X59+'Diciembre '!X59</f>
        <v>294</v>
      </c>
      <c r="Y59" s="15">
        <f>+Enero!Y59+Febrero!Y59+'Marzo '!Y59+'Abril '!Y59+'Mayo '!Y59+Junio!Y59+Julio!Y59+Agosto!Y59+Septiembre!Y59+'Octubre '!Y59+Noviembre!Y59+'Diciembre '!Y59</f>
        <v>294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2691</v>
      </c>
      <c r="AC59" s="15">
        <f>+Enero!AC59+Febrero!AC59+'Marzo '!AC59+'Abril '!AC59+'Mayo '!AC59+Junio!AC59+Julio!AC59+Agosto!AC59+Septiembre!AC59+'Octubre '!AC59+Noviembre!AC59+'Diciembre '!AC59</f>
        <v>2683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2376</v>
      </c>
      <c r="AG59" s="15">
        <f>+Enero!AG59+Febrero!AG59+'Marzo '!AG59+'Abril '!AG59+'Mayo '!AG59+Junio!AG59+Julio!AG59+Agosto!AG59+Septiembre!AG59+'Octubre '!AG59+Noviembre!AG59+'Diciembre '!AG59</f>
        <v>167</v>
      </c>
      <c r="AH59" s="15">
        <f>+Enero!AH59+Febrero!AH59+'Marzo '!AH59+'Abril '!AH59+'Mayo '!AH59+Junio!AH59+Julio!AH59+Agosto!AH59+Septiembre!AH59+'Octubre '!AH59+Noviembre!AH59+'Diciembre '!AH59</f>
        <v>6</v>
      </c>
      <c r="AI59" s="15">
        <f>+Enero!AI59+Febrero!AI59+'Marzo '!AI59+'Abril '!AI59+'Mayo '!AI59+Junio!AI59+Julio!AI59+Agosto!AI59+Septiembre!AI59+'Octubre '!AI59+Noviembre!AI59+'Diciembre '!AI59</f>
        <v>124</v>
      </c>
      <c r="AJ59" s="15">
        <f>+Enero!AJ59+Febrero!AJ59+'Marzo '!AJ59+'Abril '!AJ59+'Mayo '!AJ59+Junio!AJ59+Julio!AJ59+Agosto!AJ59+Septiembre!AJ59+'Octubre '!AJ59+Noviembre!AJ59+'Diciembre '!AJ59</f>
        <v>1085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62</v>
      </c>
      <c r="AN59" s="15">
        <f>+Enero!AN59+Febrero!AN59+'Marzo '!AN59+'Abril '!AN59+'Mayo '!AN59+Junio!AN59+Julio!AN59+Agosto!AN59+Septiembre!AN59+'Octubre '!AN59+Noviembre!AN59+'Diciembre '!AN59</f>
        <v>693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26</v>
      </c>
      <c r="AR59" s="15">
        <f>+Enero!AR59+Febrero!AR59+'Marzo '!AR59+'Abril '!AR59+'Mayo '!AR59+Junio!AR59+Julio!AR59+Agosto!AR59+Septiembre!AR59+'Octubre '!AR59+Noviembre!AR59+'Diciembre '!AR59</f>
        <v>145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3029</v>
      </c>
      <c r="C60" s="15">
        <f>+Enero!C60+Febrero!C60+'Marzo '!C60+'Abril '!C60+'Mayo '!C60+Junio!C60+Julio!C60+Agosto!C60+Septiembre!C60+'Octubre '!C60+Noviembre!C60+'Diciembre '!C60</f>
        <v>305</v>
      </c>
      <c r="D60" s="15">
        <f>+Enero!D60+Febrero!D60+'Marzo '!D60+'Abril '!D60+'Mayo '!D60+Junio!D60+Julio!D60+Agosto!D60+Septiembre!D60+'Octubre '!D60+Noviembre!D60+'Diciembre '!D60</f>
        <v>610</v>
      </c>
      <c r="E60" s="15">
        <f>+Enero!E60+Febrero!E60+'Marzo '!E60+'Abril '!E60+'Mayo '!E60+Junio!E60+Julio!E60+Agosto!E60+Septiembre!E60+'Octubre '!E60+Noviembre!E60+'Diciembre '!E60</f>
        <v>304</v>
      </c>
      <c r="F60" s="15">
        <f>+Enero!F60+Febrero!F60+'Marzo '!F60+'Abril '!F60+'Mayo '!F60+Junio!F60+Julio!F60+Agosto!F60+Septiembre!F60+'Octubre '!F60+Noviembre!F60+'Diciembre '!F60</f>
        <v>146</v>
      </c>
      <c r="G60" s="15">
        <f>+Enero!G60+Febrero!G60+'Marzo '!G60+'Abril '!G60+'Mayo '!G60+Junio!G60+Julio!G60+Agosto!G60+Septiembre!G60+'Octubre '!G60+Noviembre!G60+'Diciembre '!G60</f>
        <v>109</v>
      </c>
      <c r="H60" s="15">
        <f>+Enero!H60+Febrero!H60+'Marzo '!H60+'Abril '!H60+'Mayo '!H60+Junio!H60+Julio!H60+Agosto!H60+Septiembre!H60+'Octubre '!H60+Noviembre!H60+'Diciembre '!H60</f>
        <v>45</v>
      </c>
      <c r="I60" s="15">
        <f>+Enero!I60+Febrero!I60+'Marzo '!I60+'Abril '!I60+'Mayo '!I60+Junio!I60+Julio!I60+Agosto!I60+Septiembre!I60+'Octubre '!I60+Noviembre!I60+'Diciembre '!I60</f>
        <v>58</v>
      </c>
      <c r="J60" s="15">
        <f>+Enero!J60+Febrero!J60+'Marzo '!J60+'Abril '!J60+'Mayo '!J60+Junio!J60+Julio!J60+Agosto!J60+Septiembre!J60+'Octubre '!J60+Noviembre!J60+'Diciembre '!J60</f>
        <v>73</v>
      </c>
      <c r="K60" s="15">
        <f>+Enero!K60+Febrero!K60+'Marzo '!K60+'Abril '!K60+'Mayo '!K60+Junio!K60+Julio!K60+Agosto!K60+Septiembre!K60+'Octubre '!K60+Noviembre!K60+'Diciembre '!K60</f>
        <v>81</v>
      </c>
      <c r="L60" s="15">
        <f>+Enero!L60+Febrero!L60+'Marzo '!L60+'Abril '!L60+'Mayo '!L60+Junio!L60+Julio!L60+Agosto!L60+Septiembre!L60+'Octubre '!L60+Noviembre!L60+'Diciembre '!L60</f>
        <v>110</v>
      </c>
      <c r="M60" s="15">
        <f>+Enero!M60+Febrero!M60+'Marzo '!M60+'Abril '!M60+'Mayo '!M60+Junio!M60+Julio!M60+Agosto!M60+Septiembre!M60+'Octubre '!M60+Noviembre!M60+'Diciembre '!M60</f>
        <v>191</v>
      </c>
      <c r="N60" s="15">
        <f>+Enero!N60+Febrero!N60+'Marzo '!N60+'Abril '!N60+'Mayo '!N60+Junio!N60+Julio!N60+Agosto!N60+Septiembre!N60+'Octubre '!N60+Noviembre!N60+'Diciembre '!N60</f>
        <v>158</v>
      </c>
      <c r="O60" s="15">
        <f>+Enero!O60+Febrero!O60+'Marzo '!O60+'Abril '!O60+'Mayo '!O60+Junio!O60+Julio!O60+Agosto!O60+Septiembre!O60+'Octubre '!O60+Noviembre!O60+'Diciembre '!O60</f>
        <v>156</v>
      </c>
      <c r="P60" s="15">
        <f>+Enero!P60+Febrero!P60+'Marzo '!P60+'Abril '!P60+'Mayo '!P60+Junio!P60+Julio!P60+Agosto!P60+Septiembre!P60+'Octubre '!P60+Noviembre!P60+'Diciembre '!P60</f>
        <v>213</v>
      </c>
      <c r="Q60" s="15">
        <f>+Enero!Q60+Febrero!Q60+'Marzo '!Q60+'Abril '!Q60+'Mayo '!Q60+Junio!Q60+Julio!Q60+Agosto!Q60+Septiembre!Q60+'Octubre '!Q60+Noviembre!Q60+'Diciembre '!Q60</f>
        <v>152</v>
      </c>
      <c r="R60" s="15">
        <f>+Enero!R60+Febrero!R60+'Marzo '!R60+'Abril '!R60+'Mayo '!R60+Junio!R60+Julio!R60+Agosto!R60+Septiembre!R60+'Octubre '!R60+Noviembre!R60+'Diciembre '!R60</f>
        <v>165</v>
      </c>
      <c r="S60" s="15">
        <f>+Enero!S60+Febrero!S60+'Marzo '!S60+'Abril '!S60+'Mayo '!S60+Junio!S60+Julio!S60+Agosto!S60+Septiembre!S60+'Octubre '!S60+Noviembre!S60+'Diciembre '!S60</f>
        <v>153</v>
      </c>
      <c r="T60" s="15">
        <f>+Enero!T60+Febrero!T60+'Marzo '!T60+'Abril '!T60+'Mayo '!T60+Junio!T60+Julio!T60+Agosto!T60+Septiembre!T60+'Octubre '!T60+Noviembre!T60+'Diciembre '!T60</f>
        <v>1219</v>
      </c>
      <c r="U60" s="15">
        <f>+Enero!U60+Febrero!U60+'Marzo '!U60+'Abril '!U60+'Mayo '!U60+Junio!U60+Julio!U60+Agosto!U60+Septiembre!U60+'Octubre '!U60+Noviembre!U60+'Diciembre '!U60</f>
        <v>1810</v>
      </c>
      <c r="V60" s="15">
        <f>+Enero!V60+Febrero!V60+'Marzo '!V60+'Abril '!V60+'Mayo '!V60+Junio!V60+Julio!V60+Agosto!V60+Septiembre!V60+'Octubre '!V60+Noviembre!V60+'Diciembre '!V60</f>
        <v>1461</v>
      </c>
      <c r="W60" s="15">
        <f>+Enero!W60+Febrero!W60+'Marzo '!W60+'Abril '!W60+'Mayo '!W60+Junio!W60+Julio!W60+Agosto!W60+Septiembre!W60+'Octubre '!W60+Noviembre!W60+'Diciembre '!W60</f>
        <v>1568</v>
      </c>
      <c r="X60" s="15">
        <f>+Enero!X60+Febrero!X60+'Marzo '!X60+'Abril '!X60+'Mayo '!X60+Junio!X60+Julio!X60+Agosto!X60+Septiembre!X60+'Octubre '!X60+Noviembre!X60+'Diciembre '!X60</f>
        <v>761</v>
      </c>
      <c r="Y60" s="15">
        <f>+Enero!Y60+Febrero!Y60+'Marzo '!Y60+'Abril '!Y60+'Mayo '!Y60+Junio!Y60+Julio!Y60+Agosto!Y60+Septiembre!Y60+'Octubre '!Y60+Noviembre!Y60+'Diciembre '!Y60</f>
        <v>761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1122</v>
      </c>
      <c r="AC60" s="15">
        <f>+Enero!AC60+Febrero!AC60+'Marzo '!AC60+'Abril '!AC60+'Mayo '!AC60+Junio!AC60+Julio!AC60+Agosto!AC60+Septiembre!AC60+'Octubre '!AC60+Noviembre!AC60+'Diciembre '!AC60</f>
        <v>1103</v>
      </c>
      <c r="AD60" s="15">
        <f>+Enero!AD60+Febrero!AD60+'Marzo '!AD60+'Abril '!AD60+'Mayo '!AD60+Junio!AD60+Julio!AD60+Agosto!AD60+Septiembre!AD60+'Octubre '!AD60+Noviembre!AD60+'Diciembre '!AD60</f>
        <v>10</v>
      </c>
      <c r="AE60" s="15">
        <f>+Enero!AE60+Febrero!AE60+'Marzo '!AE60+'Abril '!AE60+'Mayo '!AE60+Junio!AE60+Julio!AE60+Agosto!AE60+Septiembre!AE60+'Octubre '!AE60+Noviembre!AE60+'Diciembre '!AE60</f>
        <v>9</v>
      </c>
      <c r="AF60" s="15">
        <f>+Enero!AF60+Febrero!AF60+'Marzo '!AF60+'Abril '!AF60+'Mayo '!AF60+Junio!AF60+Julio!AF60+Agosto!AF60+Septiembre!AF60+'Octubre '!AF60+Noviembre!AF60+'Diciembre '!AF60</f>
        <v>1592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153</v>
      </c>
      <c r="AI60" s="15">
        <f>+Enero!AI60+Febrero!AI60+'Marzo '!AI60+'Abril '!AI60+'Mayo '!AI60+Junio!AI60+Julio!AI60+Agosto!AI60+Septiembre!AI60+'Octubre '!AI60+Noviembre!AI60+'Diciembre '!AI60</f>
        <v>312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178</v>
      </c>
      <c r="AN60" s="15">
        <f>+Enero!AN60+Febrero!AN60+'Marzo '!AN60+'Abril '!AN60+'Mayo '!AN60+Junio!AN60+Julio!AN60+Agosto!AN60+Septiembre!AN60+'Octubre '!AN60+Noviembre!AN60+'Diciembre '!AN60</f>
        <v>302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115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1905</v>
      </c>
      <c r="C61" s="15">
        <f>+Enero!C61+Febrero!C61+'Marzo '!C61+'Abril '!C61+'Mayo '!C61+Junio!C61+Julio!C61+Agosto!C61+Septiembre!C61+'Octubre '!C61+Noviembre!C61+'Diciembre '!C61</f>
        <v>723</v>
      </c>
      <c r="D61" s="15">
        <f>+Enero!D61+Febrero!D61+'Marzo '!D61+'Abril '!D61+'Mayo '!D61+Junio!D61+Julio!D61+Agosto!D61+Septiembre!D61+'Octubre '!D61+Noviembre!D61+'Diciembre '!D61</f>
        <v>596</v>
      </c>
      <c r="E61" s="15">
        <f>+Enero!E61+Febrero!E61+'Marzo '!E61+'Abril '!E61+'Mayo '!E61+Junio!E61+Julio!E61+Agosto!E61+Septiembre!E61+'Octubre '!E61+Noviembre!E61+'Diciembre '!E61</f>
        <v>585</v>
      </c>
      <c r="F61" s="15">
        <f>+Enero!F61+Febrero!F61+'Marzo '!F61+'Abril '!F61+'Mayo '!F61+Junio!F61+Julio!F61+Agosto!F61+Septiembre!F61+'Octubre '!F61+Noviembre!F61+'Diciembre '!F61</f>
        <v>1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1904</v>
      </c>
      <c r="U61" s="15">
        <f>+Enero!U61+Febrero!U61+'Marzo '!U61+'Abril '!U61+'Mayo '!U61+Junio!U61+Julio!U61+Agosto!U61+Septiembre!U61+'Octubre '!U61+Noviembre!U61+'Diciembre '!U61</f>
        <v>1</v>
      </c>
      <c r="V61" s="15">
        <f>+Enero!V61+Febrero!V61+'Marzo '!V61+'Abril '!V61+'Mayo '!V61+Junio!V61+Julio!V61+Agosto!V61+Septiembre!V61+'Octubre '!V61+Noviembre!V61+'Diciembre '!V61</f>
        <v>929</v>
      </c>
      <c r="W61" s="15">
        <f>+Enero!W61+Febrero!W61+'Marzo '!W61+'Abril '!W61+'Mayo '!W61+Junio!W61+Julio!W61+Agosto!W61+Septiembre!W61+'Octubre '!W61+Noviembre!W61+'Diciembre '!W61</f>
        <v>976</v>
      </c>
      <c r="X61" s="15">
        <f>+Enero!X61+Febrero!X61+'Marzo '!X61+'Abril '!X61+'Mayo '!X61+Junio!X61+Julio!X61+Agosto!X61+Septiembre!X61+'Octubre '!X61+Noviembre!X61+'Diciembre '!X61</f>
        <v>1016</v>
      </c>
      <c r="Y61" s="15">
        <f>+Enero!Y61+Febrero!Y61+'Marzo '!Y61+'Abril '!Y61+'Mayo '!Y61+Junio!Y61+Julio!Y61+Agosto!Y61+Septiembre!Y61+'Octubre '!Y61+Noviembre!Y61+'Diciembre '!Y61</f>
        <v>1016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637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284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588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5904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379</v>
      </c>
      <c r="G62" s="15">
        <f>+Enero!G62+Febrero!G62+'Marzo '!G62+'Abril '!G62+'Mayo '!G62+Junio!G62+Julio!G62+Agosto!G62+Septiembre!G62+'Octubre '!G62+Noviembre!G62+'Diciembre '!G62</f>
        <v>240</v>
      </c>
      <c r="H62" s="15">
        <f>+Enero!H62+Febrero!H62+'Marzo '!H62+'Abril '!H62+'Mayo '!H62+Junio!H62+Julio!H62+Agosto!H62+Septiembre!H62+'Octubre '!H62+Noviembre!H62+'Diciembre '!H62</f>
        <v>192</v>
      </c>
      <c r="I62" s="15">
        <f>+Enero!I62+Febrero!I62+'Marzo '!I62+'Abril '!I62+'Mayo '!I62+Junio!I62+Julio!I62+Agosto!I62+Septiembre!I62+'Octubre '!I62+Noviembre!I62+'Diciembre '!I62</f>
        <v>262</v>
      </c>
      <c r="J62" s="15">
        <f>+Enero!J62+Febrero!J62+'Marzo '!J62+'Abril '!J62+'Mayo '!J62+Junio!J62+Julio!J62+Agosto!J62+Septiembre!J62+'Octubre '!J62+Noviembre!J62+'Diciembre '!J62</f>
        <v>237</v>
      </c>
      <c r="K62" s="15">
        <f>+Enero!K62+Febrero!K62+'Marzo '!K62+'Abril '!K62+'Mayo '!K62+Junio!K62+Julio!K62+Agosto!K62+Septiembre!K62+'Octubre '!K62+Noviembre!K62+'Diciembre '!K62</f>
        <v>376</v>
      </c>
      <c r="L62" s="15">
        <f>+Enero!L62+Febrero!L62+'Marzo '!L62+'Abril '!L62+'Mayo '!L62+Junio!L62+Julio!L62+Agosto!L62+Septiembre!L62+'Octubre '!L62+Noviembre!L62+'Diciembre '!L62</f>
        <v>451</v>
      </c>
      <c r="M62" s="15">
        <f>+Enero!M62+Febrero!M62+'Marzo '!M62+'Abril '!M62+'Mayo '!M62+Junio!M62+Julio!M62+Agosto!M62+Septiembre!M62+'Octubre '!M62+Noviembre!M62+'Diciembre '!M62</f>
        <v>738</v>
      </c>
      <c r="N62" s="15">
        <f>+Enero!N62+Febrero!N62+'Marzo '!N62+'Abril '!N62+'Mayo '!N62+Junio!N62+Julio!N62+Agosto!N62+Septiembre!N62+'Octubre '!N62+Noviembre!N62+'Diciembre '!N62</f>
        <v>644</v>
      </c>
      <c r="O62" s="15">
        <f>+Enero!O62+Febrero!O62+'Marzo '!O62+'Abril '!O62+'Mayo '!O62+Junio!O62+Julio!O62+Agosto!O62+Septiembre!O62+'Octubre '!O62+Noviembre!O62+'Diciembre '!O62</f>
        <v>600</v>
      </c>
      <c r="P62" s="15">
        <f>+Enero!P62+Febrero!P62+'Marzo '!P62+'Abril '!P62+'Mayo '!P62+Junio!P62+Julio!P62+Agosto!P62+Septiembre!P62+'Octubre '!P62+Noviembre!P62+'Diciembre '!P62</f>
        <v>571</v>
      </c>
      <c r="Q62" s="15">
        <f>+Enero!Q62+Febrero!Q62+'Marzo '!Q62+'Abril '!Q62+'Mayo '!Q62+Junio!Q62+Julio!Q62+Agosto!Q62+Septiembre!Q62+'Octubre '!Q62+Noviembre!Q62+'Diciembre '!Q62</f>
        <v>407</v>
      </c>
      <c r="R62" s="15">
        <f>+Enero!R62+Febrero!R62+'Marzo '!R62+'Abril '!R62+'Mayo '!R62+Junio!R62+Julio!R62+Agosto!R62+Septiembre!R62+'Octubre '!R62+Noviembre!R62+'Diciembre '!R62</f>
        <v>284</v>
      </c>
      <c r="S62" s="15">
        <f>+Enero!S62+Febrero!S62+'Marzo '!S62+'Abril '!S62+'Mayo '!S62+Junio!S62+Julio!S62+Agosto!S62+Septiembre!S62+'Octubre '!S62+Noviembre!S62+'Diciembre '!S62</f>
        <v>277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5658</v>
      </c>
      <c r="V62" s="15">
        <f>+Enero!V62+Febrero!V62+'Marzo '!V62+'Abril '!V62+'Mayo '!V62+Junio!V62+Julio!V62+Agosto!V62+Septiembre!V62+'Octubre '!V62+Noviembre!V62+'Diciembre '!V62</f>
        <v>2423</v>
      </c>
      <c r="W62" s="15">
        <f>+Enero!W62+Febrero!W62+'Marzo '!W62+'Abril '!W62+'Mayo '!W62+Junio!W62+Julio!W62+Agosto!W62+Septiembre!W62+'Octubre '!W62+Noviembre!W62+'Diciembre '!W62</f>
        <v>3481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3420</v>
      </c>
      <c r="AC62" s="15">
        <f>+Enero!AC62+Febrero!AC62+'Marzo '!AC62+'Abril '!AC62+'Mayo '!AC62+Junio!AC62+Julio!AC62+Agosto!AC62+Septiembre!AC62+'Octubre '!AC62+Noviembre!AC62+'Diciembre '!AC62</f>
        <v>3344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2763</v>
      </c>
      <c r="AG62" s="15">
        <f>+Enero!AG62+Febrero!AG62+'Marzo '!AG62+'Abril '!AG62+'Mayo '!AG62+Junio!AG62+Julio!AG62+Agosto!AG62+Septiembre!AG62+'Octubre '!AG62+Noviembre!AG62+'Diciembre '!AG62</f>
        <v>322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822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91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1273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18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2642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32</v>
      </c>
      <c r="G64" s="15">
        <f>+Enero!G64+Febrero!G64+'Marzo '!G64+'Abril '!G64+'Mayo '!G64+Junio!G64+Julio!G64+Agosto!G64+Septiembre!G64+'Octubre '!G64+Noviembre!G64+'Diciembre '!G64</f>
        <v>34</v>
      </c>
      <c r="H64" s="15">
        <f>+Enero!H64+Febrero!H64+'Marzo '!H64+'Abril '!H64+'Mayo '!H64+Junio!H64+Julio!H64+Agosto!H64+Septiembre!H64+'Octubre '!H64+Noviembre!H64+'Diciembre '!H64</f>
        <v>44</v>
      </c>
      <c r="I64" s="15">
        <f>+Enero!I64+Febrero!I64+'Marzo '!I64+'Abril '!I64+'Mayo '!I64+Junio!I64+Julio!I64+Agosto!I64+Septiembre!I64+'Octubre '!I64+Noviembre!I64+'Diciembre '!I64</f>
        <v>40</v>
      </c>
      <c r="J64" s="15">
        <f>+Enero!J64+Febrero!J64+'Marzo '!J64+'Abril '!J64+'Mayo '!J64+Junio!J64+Julio!J64+Agosto!J64+Septiembre!J64+'Octubre '!J64+Noviembre!J64+'Diciembre '!J64</f>
        <v>60</v>
      </c>
      <c r="K64" s="15">
        <f>+Enero!K64+Febrero!K64+'Marzo '!K64+'Abril '!K64+'Mayo '!K64+Junio!K64+Julio!K64+Agosto!K64+Septiembre!K64+'Octubre '!K64+Noviembre!K64+'Diciembre '!K64</f>
        <v>94</v>
      </c>
      <c r="L64" s="15">
        <f>+Enero!L64+Febrero!L64+'Marzo '!L64+'Abril '!L64+'Mayo '!L64+Junio!L64+Julio!L64+Agosto!L64+Septiembre!L64+'Octubre '!L64+Noviembre!L64+'Diciembre '!L64</f>
        <v>101</v>
      </c>
      <c r="M64" s="15">
        <f>+Enero!M64+Febrero!M64+'Marzo '!M64+'Abril '!M64+'Mayo '!M64+Junio!M64+Julio!M64+Agosto!M64+Septiembre!M64+'Octubre '!M64+Noviembre!M64+'Diciembre '!M64</f>
        <v>141</v>
      </c>
      <c r="N64" s="15">
        <f>+Enero!N64+Febrero!N64+'Marzo '!N64+'Abril '!N64+'Mayo '!N64+Junio!N64+Julio!N64+Agosto!N64+Septiembre!N64+'Octubre '!N64+Noviembre!N64+'Diciembre '!N64</f>
        <v>213</v>
      </c>
      <c r="O64" s="15">
        <f>+Enero!O64+Febrero!O64+'Marzo '!O64+'Abril '!O64+'Mayo '!O64+Junio!O64+Julio!O64+Agosto!O64+Septiembre!O64+'Octubre '!O64+Noviembre!O64+'Diciembre '!O64</f>
        <v>257</v>
      </c>
      <c r="P64" s="15">
        <f>+Enero!P64+Febrero!P64+'Marzo '!P64+'Abril '!P64+'Mayo '!P64+Junio!P64+Julio!P64+Agosto!P64+Septiembre!P64+'Octubre '!P64+Noviembre!P64+'Diciembre '!P64</f>
        <v>403</v>
      </c>
      <c r="Q64" s="15">
        <f>+Enero!Q64+Febrero!Q64+'Marzo '!Q64+'Abril '!Q64+'Mayo '!Q64+Junio!Q64+Julio!Q64+Agosto!Q64+Septiembre!Q64+'Octubre '!Q64+Noviembre!Q64+'Diciembre '!Q64</f>
        <v>455</v>
      </c>
      <c r="R64" s="15">
        <f>+Enero!R64+Febrero!R64+'Marzo '!R64+'Abril '!R64+'Mayo '!R64+Junio!R64+Julio!R64+Agosto!R64+Septiembre!R64+'Octubre '!R64+Noviembre!R64+'Diciembre '!R64</f>
        <v>369</v>
      </c>
      <c r="S64" s="15">
        <f>+Enero!S64+Febrero!S64+'Marzo '!S64+'Abril '!S64+'Mayo '!S64+Junio!S64+Julio!S64+Agosto!S64+Septiembre!S64+'Octubre '!S64+Noviembre!S64+'Diciembre '!S64</f>
        <v>399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2642</v>
      </c>
      <c r="V64" s="15">
        <f>+Enero!V64+Febrero!V64+'Marzo '!V64+'Abril '!V64+'Mayo '!V64+Junio!V64+Julio!V64+Agosto!V64+Septiembre!V64+'Octubre '!V64+Noviembre!V64+'Diciembre '!V64</f>
        <v>2194</v>
      </c>
      <c r="W64" s="15">
        <f>+Enero!W64+Febrero!W64+'Marzo '!W64+'Abril '!W64+'Mayo '!W64+Junio!W64+Julio!W64+Agosto!W64+Septiembre!W64+'Octubre '!W64+Noviembre!W64+'Diciembre '!W64</f>
        <v>448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1024</v>
      </c>
      <c r="AC64" s="15">
        <f>+Enero!AC64+Febrero!AC64+'Marzo '!AC64+'Abril '!AC64+'Mayo '!AC64+Junio!AC64+Julio!AC64+Agosto!AC64+Septiembre!AC64+'Octubre '!AC64+Noviembre!AC64+'Diciembre '!AC64</f>
        <v>1024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975</v>
      </c>
      <c r="AG64" s="15">
        <f>+Enero!AG64+Febrero!AG64+'Marzo '!AG64+'Abril '!AG64+'Mayo '!AG64+Junio!AG64+Julio!AG64+Agosto!AG64+Septiembre!AG64+'Octubre '!AG64+Noviembre!AG64+'Diciembre '!AG64</f>
        <v>121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306</v>
      </c>
      <c r="AJ64" s="15">
        <f>+Enero!AJ64+Febrero!AJ64+'Marzo '!AJ64+'Abril '!AJ64+'Mayo '!AJ64+Junio!AJ64+Julio!AJ64+Agosto!AJ64+Septiembre!AJ64+'Octubre '!AJ64+Noviembre!AJ64+'Diciembre '!AJ64</f>
        <v>34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112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92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46</v>
      </c>
      <c r="AR64" s="15">
        <f>+Enero!AR64+Febrero!AR64+'Marzo '!AR64+'Abril '!AR64+'Mayo '!AR64+Junio!AR64+Julio!AR64+Agosto!AR64+Septiembre!AR64+'Octubre '!AR64+Noviembre!AR64+'Diciembre '!AR64</f>
        <v>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1">SUM(B12:B68)</f>
        <v>55251</v>
      </c>
      <c r="C69" s="137">
        <f t="shared" si="1"/>
        <v>4817</v>
      </c>
      <c r="D69" s="138">
        <f t="shared" si="1"/>
        <v>3506</v>
      </c>
      <c r="E69" s="139">
        <f t="shared" si="1"/>
        <v>2839</v>
      </c>
      <c r="F69" s="139">
        <f t="shared" si="1"/>
        <v>1592</v>
      </c>
      <c r="G69" s="139">
        <f t="shared" si="1"/>
        <v>1656</v>
      </c>
      <c r="H69" s="139">
        <f t="shared" si="1"/>
        <v>2238</v>
      </c>
      <c r="I69" s="139">
        <f t="shared" si="1"/>
        <v>2479</v>
      </c>
      <c r="J69" s="139">
        <f t="shared" si="1"/>
        <v>2431</v>
      </c>
      <c r="K69" s="139">
        <f t="shared" si="1"/>
        <v>2741</v>
      </c>
      <c r="L69" s="139">
        <f t="shared" si="1"/>
        <v>3005</v>
      </c>
      <c r="M69" s="139">
        <f t="shared" si="1"/>
        <v>4094</v>
      </c>
      <c r="N69" s="139">
        <f t="shared" si="1"/>
        <v>3894</v>
      </c>
      <c r="O69" s="139">
        <f t="shared" si="1"/>
        <v>4057</v>
      </c>
      <c r="P69" s="139">
        <f t="shared" si="1"/>
        <v>4475</v>
      </c>
      <c r="Q69" s="139">
        <f t="shared" si="1"/>
        <v>4140</v>
      </c>
      <c r="R69" s="139">
        <f t="shared" si="1"/>
        <v>3456</v>
      </c>
      <c r="S69" s="140">
        <f t="shared" si="1"/>
        <v>3831</v>
      </c>
      <c r="T69" s="141">
        <f t="shared" si="1"/>
        <v>11119</v>
      </c>
      <c r="U69" s="140">
        <f t="shared" si="1"/>
        <v>44132</v>
      </c>
      <c r="V69" s="141">
        <f t="shared" si="1"/>
        <v>22623</v>
      </c>
      <c r="W69" s="140">
        <f t="shared" si="1"/>
        <v>32626</v>
      </c>
      <c r="X69" s="141">
        <f t="shared" si="1"/>
        <v>5606</v>
      </c>
      <c r="Y69" s="141">
        <f t="shared" si="1"/>
        <v>5606</v>
      </c>
      <c r="Z69" s="139">
        <f t="shared" si="1"/>
        <v>0</v>
      </c>
      <c r="AA69" s="142">
        <f t="shared" si="1"/>
        <v>0</v>
      </c>
      <c r="AB69" s="137">
        <f t="shared" si="1"/>
        <v>21351</v>
      </c>
      <c r="AC69" s="141">
        <f t="shared" si="1"/>
        <v>21188</v>
      </c>
      <c r="AD69" s="139">
        <f t="shared" si="1"/>
        <v>26</v>
      </c>
      <c r="AE69" s="140">
        <f t="shared" si="1"/>
        <v>137</v>
      </c>
      <c r="AF69" s="141">
        <f t="shared" si="1"/>
        <v>19193</v>
      </c>
      <c r="AG69" s="140">
        <f t="shared" si="1"/>
        <v>1088</v>
      </c>
      <c r="AH69" s="142">
        <f t="shared" si="1"/>
        <v>1434</v>
      </c>
      <c r="AI69" s="141">
        <f t="shared" si="1"/>
        <v>6852</v>
      </c>
      <c r="AJ69" s="140">
        <f t="shared" si="1"/>
        <v>11181</v>
      </c>
      <c r="AK69" s="141">
        <f t="shared" si="1"/>
        <v>105</v>
      </c>
      <c r="AL69" s="140">
        <f t="shared" si="1"/>
        <v>1509</v>
      </c>
      <c r="AM69" s="141">
        <f t="shared" si="1"/>
        <v>1672</v>
      </c>
      <c r="AN69" s="143">
        <f t="shared" si="1"/>
        <v>5491</v>
      </c>
      <c r="AO69" s="143">
        <f t="shared" si="1"/>
        <v>187</v>
      </c>
      <c r="AP69" s="144">
        <f t="shared" si="1"/>
        <v>0</v>
      </c>
      <c r="AQ69" s="144">
        <f t="shared" si="1"/>
        <v>774</v>
      </c>
      <c r="AR69" s="145">
        <f t="shared" si="1"/>
        <v>742</v>
      </c>
      <c r="AS69" s="146">
        <f t="shared" si="1"/>
        <v>0</v>
      </c>
      <c r="AT69" s="146">
        <f t="shared" si="1"/>
        <v>0</v>
      </c>
      <c r="AU69" s="144">
        <f t="shared" si="1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16"/>
    </row>
    <row r="73" spans="1:96" x14ac:dyDescent="0.2">
      <c r="A73" s="155" t="s">
        <v>196</v>
      </c>
      <c r="B73" s="156">
        <f t="shared" si="2"/>
        <v>435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8</v>
      </c>
      <c r="G73" s="56">
        <f>+Enero!G73+Febrero!G73+'Marzo '!G73+'Abril '!G73+'Mayo '!G73+Junio!G73+Julio!G73+Agosto!G73+Septiembre!G73+'Octubre '!G73+Noviembre!G73+'Diciembre '!G73</f>
        <v>15</v>
      </c>
      <c r="H73" s="56">
        <f>+Enero!H73+Febrero!H73+'Marzo '!H73+'Abril '!H73+'Mayo '!H73+Junio!H73+Julio!H73+Agosto!H73+Septiembre!H73+'Octubre '!H73+Noviembre!H73+'Diciembre '!H73</f>
        <v>8</v>
      </c>
      <c r="I73" s="56">
        <f>+Enero!I73+Febrero!I73+'Marzo '!I73+'Abril '!I73+'Mayo '!I73+Junio!I73+Julio!I73+Agosto!I73+Septiembre!I73+'Octubre '!I73+Noviembre!I73+'Diciembre '!I73</f>
        <v>9</v>
      </c>
      <c r="J73" s="56">
        <f>+Enero!J73+Febrero!J73+'Marzo '!J73+'Abril '!J73+'Mayo '!J73+Junio!J73+Julio!J73+Agosto!J73+Septiembre!J73+'Octubre '!J73+Noviembre!J73+'Diciembre '!J73</f>
        <v>16</v>
      </c>
      <c r="K73" s="56">
        <f>+Enero!K73+Febrero!K73+'Marzo '!K73+'Abril '!K73+'Mayo '!K73+Junio!K73+Julio!K73+Agosto!K73+Septiembre!K73+'Octubre '!K73+Noviembre!K73+'Diciembre '!K73</f>
        <v>22</v>
      </c>
      <c r="L73" s="56">
        <f>+Enero!L73+Febrero!L73+'Marzo '!L73+'Abril '!L73+'Mayo '!L73+Junio!L73+Julio!L73+Agosto!L73+Septiembre!L73+'Octubre '!L73+Noviembre!L73+'Diciembre '!L73</f>
        <v>31</v>
      </c>
      <c r="M73" s="56">
        <f>+Enero!M73+Febrero!M73+'Marzo '!M73+'Abril '!M73+'Mayo '!M73+Junio!M73+Julio!M73+Agosto!M73+Septiembre!M73+'Octubre '!M73+Noviembre!M73+'Diciembre '!M73</f>
        <v>50</v>
      </c>
      <c r="N73" s="56">
        <f>+Enero!N73+Febrero!N73+'Marzo '!N73+'Abril '!N73+'Mayo '!N73+Junio!N73+Julio!N73+Agosto!N73+Septiembre!N73+'Octubre '!N73+Noviembre!N73+'Diciembre '!N73</f>
        <v>53</v>
      </c>
      <c r="O73" s="56">
        <f>+Enero!O73+Febrero!O73+'Marzo '!O73+'Abril '!O73+'Mayo '!O73+Junio!O73+Julio!O73+Agosto!O73+Septiembre!O73+'Octubre '!O73+Noviembre!O73+'Diciembre '!O73</f>
        <v>57</v>
      </c>
      <c r="P73" s="56">
        <f>+Enero!P73+Febrero!P73+'Marzo '!P73+'Abril '!P73+'Mayo '!P73+Junio!P73+Julio!P73+Agosto!P73+Septiembre!P73+'Octubre '!P73+Noviembre!P73+'Diciembre '!P73</f>
        <v>65</v>
      </c>
      <c r="Q73" s="56">
        <f>+Enero!Q73+Febrero!Q73+'Marzo '!Q73+'Abril '!Q73+'Mayo '!Q73+Junio!Q73+Julio!Q73+Agosto!Q73+Septiembre!Q73+'Octubre '!Q73+Noviembre!Q73+'Diciembre '!Q73</f>
        <v>52</v>
      </c>
      <c r="R73" s="56">
        <f>+Enero!R73+Febrero!R73+'Marzo '!R73+'Abril '!R73+'Mayo '!R73+Junio!R73+Julio!R73+Agosto!R73+Septiembre!R73+'Octubre '!R73+Noviembre!R73+'Diciembre '!R73</f>
        <v>27</v>
      </c>
      <c r="S73" s="56">
        <f>+Enero!S73+Febrero!S73+'Marzo '!S73+'Abril '!S73+'Mayo '!S73+Junio!S73+Julio!S73+Agosto!S73+Septiembre!S73+'Octubre '!S73+Noviembre!S73+'Diciembre '!S73</f>
        <v>22</v>
      </c>
      <c r="T73" s="116"/>
    </row>
    <row r="74" spans="1:96" x14ac:dyDescent="0.2">
      <c r="A74" s="157" t="s">
        <v>197</v>
      </c>
      <c r="B74" s="156">
        <f t="shared" si="2"/>
        <v>448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12</v>
      </c>
      <c r="G74" s="56">
        <f>+Enero!G74+Febrero!G74+'Marzo '!G74+'Abril '!G74+'Mayo '!G74+Junio!G74+Julio!G74+Agosto!G74+Septiembre!G74+'Octubre '!G74+Noviembre!G74+'Diciembre '!G74</f>
        <v>5</v>
      </c>
      <c r="H74" s="56">
        <f>+Enero!H74+Febrero!H74+'Marzo '!H74+'Abril '!H74+'Mayo '!H74+Junio!H74+Julio!H74+Agosto!H74+Septiembre!H74+'Octubre '!H74+Noviembre!H74+'Diciembre '!H74</f>
        <v>9</v>
      </c>
      <c r="I74" s="56">
        <f>+Enero!I74+Febrero!I74+'Marzo '!I74+'Abril '!I74+'Mayo '!I74+Junio!I74+Julio!I74+Agosto!I74+Septiembre!I74+'Octubre '!I74+Noviembre!I74+'Diciembre '!I74</f>
        <v>33</v>
      </c>
      <c r="J74" s="56">
        <f>+Enero!J74+Febrero!J74+'Marzo '!J74+'Abril '!J74+'Mayo '!J74+Junio!J74+Julio!J74+Agosto!J74+Septiembre!J74+'Octubre '!J74+Noviembre!J74+'Diciembre '!J74</f>
        <v>25</v>
      </c>
      <c r="K74" s="56">
        <f>+Enero!K74+Febrero!K74+'Marzo '!K74+'Abril '!K74+'Mayo '!K74+Junio!K74+Julio!K74+Agosto!K74+Septiembre!K74+'Octubre '!K74+Noviembre!K74+'Diciembre '!K74</f>
        <v>39</v>
      </c>
      <c r="L74" s="56">
        <f>+Enero!L74+Febrero!L74+'Marzo '!L74+'Abril '!L74+'Mayo '!L74+Junio!L74+Julio!L74+Agosto!L74+Septiembre!L74+'Octubre '!L74+Noviembre!L74+'Diciembre '!L74</f>
        <v>57</v>
      </c>
      <c r="M74" s="56">
        <f>+Enero!M74+Febrero!M74+'Marzo '!M74+'Abril '!M74+'Mayo '!M74+Junio!M74+Julio!M74+Agosto!M74+Septiembre!M74+'Octubre '!M74+Noviembre!M74+'Diciembre '!M74</f>
        <v>63</v>
      </c>
      <c r="N74" s="56">
        <f>+Enero!N74+Febrero!N74+'Marzo '!N74+'Abril '!N74+'Mayo '!N74+Junio!N74+Julio!N74+Agosto!N74+Septiembre!N74+'Octubre '!N74+Noviembre!N74+'Diciembre '!N74</f>
        <v>62</v>
      </c>
      <c r="O74" s="56">
        <f>+Enero!O74+Febrero!O74+'Marzo '!O74+'Abril '!O74+'Mayo '!O74+Junio!O74+Julio!O74+Agosto!O74+Septiembre!O74+'Octubre '!O74+Noviembre!O74+'Diciembre '!O74</f>
        <v>38</v>
      </c>
      <c r="P74" s="56">
        <f>+Enero!P74+Febrero!P74+'Marzo '!P74+'Abril '!P74+'Mayo '!P74+Junio!P74+Julio!P74+Agosto!P74+Septiembre!P74+'Octubre '!P74+Noviembre!P74+'Diciembre '!P74</f>
        <v>37</v>
      </c>
      <c r="Q74" s="56">
        <f>+Enero!Q74+Febrero!Q74+'Marzo '!Q74+'Abril '!Q74+'Mayo '!Q74+Junio!Q74+Julio!Q74+Agosto!Q74+Septiembre!Q74+'Octubre '!Q74+Noviembre!Q74+'Diciembre '!Q74</f>
        <v>32</v>
      </c>
      <c r="R74" s="56">
        <f>+Enero!R74+Febrero!R74+'Marzo '!R74+'Abril '!R74+'Mayo '!R74+Junio!R74+Julio!R74+Agosto!R74+Septiembre!R74+'Octubre '!R74+Noviembre!R74+'Diciembre '!R74</f>
        <v>19</v>
      </c>
      <c r="S74" s="56">
        <f>+Enero!S74+Febrero!S74+'Marzo '!S74+'Abril '!S74+'Mayo '!S74+Junio!S74+Julio!S74+Agosto!S74+Septiembre!S74+'Octubre '!S74+Noviembre!S74+'Diciembre '!S74</f>
        <v>17</v>
      </c>
      <c r="T74" s="116"/>
    </row>
    <row r="75" spans="1:96" x14ac:dyDescent="0.2">
      <c r="A75" s="157" t="s">
        <v>198</v>
      </c>
      <c r="B75" s="156">
        <f t="shared" si="2"/>
        <v>1653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25</v>
      </c>
      <c r="F75" s="56">
        <f>+Enero!F75+Febrero!F75+'Marzo '!F75+'Abril '!F75+'Mayo '!F75+Junio!F75+Julio!F75+Agosto!F75+Septiembre!F75+'Octubre '!F75+Noviembre!F75+'Diciembre '!F75</f>
        <v>125</v>
      </c>
      <c r="G75" s="56">
        <f>+Enero!G75+Febrero!G75+'Marzo '!G75+'Abril '!G75+'Mayo '!G75+Junio!G75+Julio!G75+Agosto!G75+Septiembre!G75+'Octubre '!G75+Noviembre!G75+'Diciembre '!G75</f>
        <v>284</v>
      </c>
      <c r="H75" s="56">
        <f>+Enero!H75+Febrero!H75+'Marzo '!H75+'Abril '!H75+'Mayo '!H75+Junio!H75+Julio!H75+Agosto!H75+Septiembre!H75+'Octubre '!H75+Noviembre!H75+'Diciembre '!H75</f>
        <v>393</v>
      </c>
      <c r="I75" s="56">
        <f>+Enero!I75+Febrero!I75+'Marzo '!I75+'Abril '!I75+'Mayo '!I75+Junio!I75+Julio!I75+Agosto!I75+Septiembre!I75+'Octubre '!I75+Noviembre!I75+'Diciembre '!I75</f>
        <v>403</v>
      </c>
      <c r="J75" s="56">
        <f>+Enero!J75+Febrero!J75+'Marzo '!J75+'Abril '!J75+'Mayo '!J75+Junio!J75+Julio!J75+Agosto!J75+Septiembre!J75+'Octubre '!J75+Noviembre!J75+'Diciembre '!J75</f>
        <v>271</v>
      </c>
      <c r="K75" s="56">
        <f>+Enero!K75+Febrero!K75+'Marzo '!K75+'Abril '!K75+'Mayo '!K75+Junio!K75+Julio!K75+Agosto!K75+Septiembre!K75+'Octubre '!K75+Noviembre!K75+'Diciembre '!K75</f>
        <v>128</v>
      </c>
      <c r="L75" s="56">
        <f>+Enero!L75+Febrero!L75+'Marzo '!L75+'Abril '!L75+'Mayo '!L75+Junio!L75+Julio!L75+Agosto!L75+Septiembre!L75+'Octubre '!L75+Noviembre!L75+'Diciembre '!L75</f>
        <v>24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16"/>
    </row>
    <row r="76" spans="1:96" x14ac:dyDescent="0.2">
      <c r="A76" s="157" t="s">
        <v>199</v>
      </c>
      <c r="B76" s="156">
        <f t="shared" si="2"/>
        <v>741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2</v>
      </c>
      <c r="G76" s="56">
        <f>+Enero!G76+Febrero!G76+'Marzo '!G76+'Abril '!G76+'Mayo '!G76+Junio!G76+Julio!G76+Agosto!G76+Septiembre!G76+'Octubre '!G76+Noviembre!G76+'Diciembre '!G76</f>
        <v>7</v>
      </c>
      <c r="H76" s="56">
        <f>+Enero!H76+Febrero!H76+'Marzo '!H76+'Abril '!H76+'Mayo '!H76+Junio!H76+Julio!H76+Agosto!H76+Septiembre!H76+'Octubre '!H76+Noviembre!H76+'Diciembre '!H76</f>
        <v>31</v>
      </c>
      <c r="I76" s="56">
        <f>+Enero!I76+Febrero!I76+'Marzo '!I76+'Abril '!I76+'Mayo '!I76+Junio!I76+Julio!I76+Agosto!I76+Septiembre!I76+'Octubre '!I76+Noviembre!I76+'Diciembre '!I76</f>
        <v>35</v>
      </c>
      <c r="J76" s="56">
        <f>+Enero!J76+Febrero!J76+'Marzo '!J76+'Abril '!J76+'Mayo '!J76+Junio!J76+Julio!J76+Agosto!J76+Septiembre!J76+'Octubre '!J76+Noviembre!J76+'Diciembre '!J76</f>
        <v>32</v>
      </c>
      <c r="K76" s="56">
        <f>+Enero!K76+Febrero!K76+'Marzo '!K76+'Abril '!K76+'Mayo '!K76+Junio!K76+Julio!K76+Agosto!K76+Septiembre!K76+'Octubre '!K76+Noviembre!K76+'Diciembre '!K76</f>
        <v>36</v>
      </c>
      <c r="L76" s="56">
        <f>+Enero!L76+Febrero!L76+'Marzo '!L76+'Abril '!L76+'Mayo '!L76+Junio!L76+Julio!L76+Agosto!L76+Septiembre!L76+'Octubre '!L76+Noviembre!L76+'Diciembre '!L76</f>
        <v>31</v>
      </c>
      <c r="M76" s="56">
        <f>+Enero!M76+Febrero!M76+'Marzo '!M76+'Abril '!M76+'Mayo '!M76+Junio!M76+Julio!M76+Agosto!M76+Septiembre!M76+'Octubre '!M76+Noviembre!M76+'Diciembre '!M76</f>
        <v>62</v>
      </c>
      <c r="N76" s="56">
        <f>+Enero!N76+Febrero!N76+'Marzo '!N76+'Abril '!N76+'Mayo '!N76+Junio!N76+Julio!N76+Agosto!N76+Septiembre!N76+'Octubre '!N76+Noviembre!N76+'Diciembre '!N76</f>
        <v>67</v>
      </c>
      <c r="O76" s="56">
        <f>+Enero!O76+Febrero!O76+'Marzo '!O76+'Abril '!O76+'Mayo '!O76+Junio!O76+Julio!O76+Agosto!O76+Septiembre!O76+'Octubre '!O76+Noviembre!O76+'Diciembre '!O76</f>
        <v>77</v>
      </c>
      <c r="P76" s="56">
        <f>+Enero!P76+Febrero!P76+'Marzo '!P76+'Abril '!P76+'Mayo '!P76+Junio!P76+Julio!P76+Agosto!P76+Septiembre!P76+'Octubre '!P76+Noviembre!P76+'Diciembre '!P76</f>
        <v>87</v>
      </c>
      <c r="Q76" s="56">
        <f>+Enero!Q76+Febrero!Q76+'Marzo '!Q76+'Abril '!Q76+'Mayo '!Q76+Junio!Q76+Julio!Q76+Agosto!Q76+Septiembre!Q76+'Octubre '!Q76+Noviembre!Q76+'Diciembre '!Q76</f>
        <v>94</v>
      </c>
      <c r="R76" s="56">
        <f>+Enero!R76+Febrero!R76+'Marzo '!R76+'Abril '!R76+'Mayo '!R76+Junio!R76+Julio!R76+Agosto!R76+Septiembre!R76+'Octubre '!R76+Noviembre!R76+'Diciembre '!R76</f>
        <v>91</v>
      </c>
      <c r="S76" s="56">
        <f>+Enero!S76+Febrero!S76+'Marzo '!S76+'Abril '!S76+'Mayo '!S76+Junio!S76+Julio!S76+Agosto!S76+Septiembre!S76+'Octubre '!S76+Noviembre!S76+'Diciembre '!S76</f>
        <v>89</v>
      </c>
      <c r="T76" s="116"/>
    </row>
    <row r="77" spans="1:96" x14ac:dyDescent="0.2">
      <c r="A77" s="157" t="s">
        <v>200</v>
      </c>
      <c r="B77" s="156">
        <f t="shared" si="2"/>
        <v>865</v>
      </c>
      <c r="C77" s="56">
        <f>+Enero!C77+Febrero!C77+'Marzo '!C77+'Abril '!C77+'Mayo '!C77+Junio!C77+Julio!C77+Agosto!C77+Septiembre!C77+'Octubre '!C77+Noviembre!C77+'Diciembre '!C77</f>
        <v>0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0</v>
      </c>
      <c r="F77" s="56">
        <f>+Enero!F77+Febrero!F77+'Marzo '!F77+'Abril '!F77+'Mayo '!F77+Junio!F77+Julio!F77+Agosto!F77+Septiembre!F77+'Octubre '!F77+Noviembre!F77+'Diciembre '!F77</f>
        <v>9</v>
      </c>
      <c r="G77" s="56">
        <f>+Enero!G77+Febrero!G77+'Marzo '!G77+'Abril '!G77+'Mayo '!G77+Junio!G77+Julio!G77+Agosto!G77+Septiembre!G77+'Octubre '!G77+Noviembre!G77+'Diciembre '!G77</f>
        <v>4</v>
      </c>
      <c r="H77" s="56">
        <f>+Enero!H77+Febrero!H77+'Marzo '!H77+'Abril '!H77+'Mayo '!H77+Junio!H77+Julio!H77+Agosto!H77+Septiembre!H77+'Octubre '!H77+Noviembre!H77+'Diciembre '!H77</f>
        <v>28</v>
      </c>
      <c r="I77" s="56">
        <f>+Enero!I77+Febrero!I77+'Marzo '!I77+'Abril '!I77+'Mayo '!I77+Junio!I77+Julio!I77+Agosto!I77+Septiembre!I77+'Octubre '!I77+Noviembre!I77+'Diciembre '!I77</f>
        <v>9</v>
      </c>
      <c r="J77" s="56">
        <f>+Enero!J77+Febrero!J77+'Marzo '!J77+'Abril '!J77+'Mayo '!J77+Junio!J77+Julio!J77+Agosto!J77+Septiembre!J77+'Octubre '!J77+Noviembre!J77+'Diciembre '!J77</f>
        <v>12</v>
      </c>
      <c r="K77" s="56">
        <f>+Enero!K77+Febrero!K77+'Marzo '!K77+'Abril '!K77+'Mayo '!K77+Junio!K77+Julio!K77+Agosto!K77+Septiembre!K77+'Octubre '!K77+Noviembre!K77+'Diciembre '!K77</f>
        <v>27</v>
      </c>
      <c r="L77" s="56">
        <f>+Enero!L77+Febrero!L77+'Marzo '!L77+'Abril '!L77+'Mayo '!L77+Junio!L77+Julio!L77+Agosto!L77+Septiembre!L77+'Octubre '!L77+Noviembre!L77+'Diciembre '!L77</f>
        <v>25</v>
      </c>
      <c r="M77" s="56">
        <f>+Enero!M77+Febrero!M77+'Marzo '!M77+'Abril '!M77+'Mayo '!M77+Junio!M77+Julio!M77+Agosto!M77+Septiembre!M77+'Octubre '!M77+Noviembre!M77+'Diciembre '!M77</f>
        <v>77</v>
      </c>
      <c r="N77" s="56">
        <f>+Enero!N77+Febrero!N77+'Marzo '!N77+'Abril '!N77+'Mayo '!N77+Junio!N77+Julio!N77+Agosto!N77+Septiembre!N77+'Octubre '!N77+Noviembre!N77+'Diciembre '!N77</f>
        <v>79</v>
      </c>
      <c r="O77" s="56">
        <f>+Enero!O77+Febrero!O77+'Marzo '!O77+'Abril '!O77+'Mayo '!O77+Junio!O77+Julio!O77+Agosto!O77+Septiembre!O77+'Octubre '!O77+Noviembre!O77+'Diciembre '!O77</f>
        <v>88</v>
      </c>
      <c r="P77" s="56">
        <f>+Enero!P77+Febrero!P77+'Marzo '!P77+'Abril '!P77+'Mayo '!P77+Junio!P77+Julio!P77+Agosto!P77+Septiembre!P77+'Octubre '!P77+Noviembre!P77+'Diciembre '!P77</f>
        <v>106</v>
      </c>
      <c r="Q77" s="56">
        <f>+Enero!Q77+Febrero!Q77+'Marzo '!Q77+'Abril '!Q77+'Mayo '!Q77+Junio!Q77+Julio!Q77+Agosto!Q77+Septiembre!Q77+'Octubre '!Q77+Noviembre!Q77+'Diciembre '!Q77</f>
        <v>131</v>
      </c>
      <c r="R77" s="56">
        <f>+Enero!R77+Febrero!R77+'Marzo '!R77+'Abril '!R77+'Mayo '!R77+Junio!R77+Julio!R77+Agosto!R77+Septiembre!R77+'Octubre '!R77+Noviembre!R77+'Diciembre '!R77</f>
        <v>92</v>
      </c>
      <c r="S77" s="56">
        <f>+Enero!S77+Febrero!S77+'Marzo '!S77+'Abril '!S77+'Mayo '!S77+Junio!S77+Julio!S77+Agosto!S77+Septiembre!S77+'Octubre '!S77+Noviembre!S77+'Diciembre '!S77</f>
        <v>178</v>
      </c>
      <c r="T77" s="116"/>
    </row>
    <row r="78" spans="1:96" x14ac:dyDescent="0.2">
      <c r="A78" s="157" t="s">
        <v>99</v>
      </c>
      <c r="B78" s="156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16"/>
    </row>
    <row r="79" spans="1:96" x14ac:dyDescent="0.2">
      <c r="A79" s="157" t="s">
        <v>201</v>
      </c>
      <c r="B79" s="156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16"/>
    </row>
    <row r="80" spans="1:96" x14ac:dyDescent="0.2">
      <c r="A80" s="157" t="s">
        <v>202</v>
      </c>
      <c r="B80" s="156">
        <f t="shared" si="2"/>
        <v>1282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10</v>
      </c>
      <c r="G80" s="56">
        <f>+Enero!G80+Febrero!G80+'Marzo '!G80+'Abril '!G80+'Mayo '!G80+Junio!G80+Julio!G80+Agosto!G80+Septiembre!G80+'Octubre '!G80+Noviembre!G80+'Diciembre '!G80</f>
        <v>49</v>
      </c>
      <c r="H80" s="56">
        <f>+Enero!H80+Febrero!H80+'Marzo '!H80+'Abril '!H80+'Mayo '!H80+Junio!H80+Julio!H80+Agosto!H80+Septiembre!H80+'Octubre '!H80+Noviembre!H80+'Diciembre '!H80</f>
        <v>149</v>
      </c>
      <c r="I80" s="56">
        <f>+Enero!I80+Febrero!I80+'Marzo '!I80+'Abril '!I80+'Mayo '!I80+Junio!I80+Julio!I80+Agosto!I80+Septiembre!I80+'Octubre '!I80+Noviembre!I80+'Diciembre '!I80</f>
        <v>188</v>
      </c>
      <c r="J80" s="56">
        <f>+Enero!J80+Febrero!J80+'Marzo '!J80+'Abril '!J80+'Mayo '!J80+Junio!J80+Julio!J80+Agosto!J80+Septiembre!J80+'Octubre '!J80+Noviembre!J80+'Diciembre '!J80</f>
        <v>173</v>
      </c>
      <c r="K80" s="56">
        <f>+Enero!K80+Febrero!K80+'Marzo '!K80+'Abril '!K80+'Mayo '!K80+Junio!K80+Julio!K80+Agosto!K80+Septiembre!K80+'Octubre '!K80+Noviembre!K80+'Diciembre '!K80</f>
        <v>154</v>
      </c>
      <c r="L80" s="56">
        <f>+Enero!L80+Febrero!L80+'Marzo '!L80+'Abril '!L80+'Mayo '!L80+Junio!L80+Julio!L80+Agosto!L80+Septiembre!L80+'Octubre '!L80+Noviembre!L80+'Diciembre '!L80</f>
        <v>174</v>
      </c>
      <c r="M80" s="56">
        <f>+Enero!M80+Febrero!M80+'Marzo '!M80+'Abril '!M80+'Mayo '!M80+Junio!M80+Julio!M80+Agosto!M80+Septiembre!M80+'Octubre '!M80+Noviembre!M80+'Diciembre '!M80</f>
        <v>156</v>
      </c>
      <c r="N80" s="56">
        <f>+Enero!N80+Febrero!N80+'Marzo '!N80+'Abril '!N80+'Mayo '!N80+Junio!N80+Julio!N80+Agosto!N80+Septiembre!N80+'Octubre '!N80+Noviembre!N80+'Diciembre '!N80</f>
        <v>94</v>
      </c>
      <c r="O80" s="56">
        <f>+Enero!O80+Febrero!O80+'Marzo '!O80+'Abril '!O80+'Mayo '!O80+Junio!O80+Julio!O80+Agosto!O80+Septiembre!O80+'Octubre '!O80+Noviembre!O80+'Diciembre '!O80</f>
        <v>69</v>
      </c>
      <c r="P80" s="56">
        <f>+Enero!P80+Febrero!P80+'Marzo '!P80+'Abril '!P80+'Mayo '!P80+Junio!P80+Julio!P80+Agosto!P80+Septiembre!P80+'Octubre '!P80+Noviembre!P80+'Diciembre '!P80</f>
        <v>37</v>
      </c>
      <c r="Q80" s="56">
        <f>+Enero!Q80+Febrero!Q80+'Marzo '!Q80+'Abril '!Q80+'Mayo '!Q80+Junio!Q80+Julio!Q80+Agosto!Q80+Septiembre!Q80+'Octubre '!Q80+Noviembre!Q80+'Diciembre '!Q80</f>
        <v>22</v>
      </c>
      <c r="R80" s="56">
        <f>+Enero!R80+Febrero!R80+'Marzo '!R80+'Abril '!R80+'Mayo '!R80+Junio!R80+Julio!R80+Agosto!R80+Septiembre!R80+'Octubre '!R80+Noviembre!R80+'Diciembre '!R80</f>
        <v>5</v>
      </c>
      <c r="S80" s="56">
        <f>+Enero!S80+Febrero!S80+'Marzo '!S80+'Abril '!S80+'Mayo '!S80+Junio!S80+Julio!S80+Agosto!S80+Septiembre!S80+'Octubre '!S80+Noviembre!S80+'Diciembre '!S80</f>
        <v>2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2"/>
        <v>1045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9</v>
      </c>
      <c r="G81" s="56">
        <f>+Enero!G81+Febrero!G81+'Marzo '!G81+'Abril '!G81+'Mayo '!G81+Junio!G81+Julio!G81+Agosto!G81+Septiembre!G81+'Octubre '!G81+Noviembre!G81+'Diciembre '!G81</f>
        <v>6</v>
      </c>
      <c r="H81" s="56">
        <f>+Enero!H81+Febrero!H81+'Marzo '!H81+'Abril '!H81+'Mayo '!H81+Junio!H81+Julio!H81+Agosto!H81+Septiembre!H81+'Octubre '!H81+Noviembre!H81+'Diciembre '!H81</f>
        <v>20</v>
      </c>
      <c r="I81" s="56">
        <f>+Enero!I81+Febrero!I81+'Marzo '!I81+'Abril '!I81+'Mayo '!I81+Junio!I81+Julio!I81+Agosto!I81+Septiembre!I81+'Octubre '!I81+Noviembre!I81+'Diciembre '!I81</f>
        <v>52</v>
      </c>
      <c r="J81" s="56">
        <f>+Enero!J81+Febrero!J81+'Marzo '!J81+'Abril '!J81+'Mayo '!J81+Junio!J81+Julio!J81+Agosto!J81+Septiembre!J81+'Octubre '!J81+Noviembre!J81+'Diciembre '!J81</f>
        <v>33</v>
      </c>
      <c r="K81" s="56">
        <f>+Enero!K81+Febrero!K81+'Marzo '!K81+'Abril '!K81+'Mayo '!K81+Junio!K81+Julio!K81+Agosto!K81+Septiembre!K81+'Octubre '!K81+Noviembre!K81+'Diciembre '!K81</f>
        <v>83</v>
      </c>
      <c r="L81" s="56">
        <f>+Enero!L81+Febrero!L81+'Marzo '!L81+'Abril '!L81+'Mayo '!L81+Junio!L81+Julio!L81+Agosto!L81+Septiembre!L81+'Octubre '!L81+Noviembre!L81+'Diciembre '!L81</f>
        <v>104</v>
      </c>
      <c r="M81" s="56">
        <f>+Enero!M81+Febrero!M81+'Marzo '!M81+'Abril '!M81+'Mayo '!M81+Junio!M81+Julio!M81+Agosto!M81+Septiembre!M81+'Octubre '!M81+Noviembre!M81+'Diciembre '!M81</f>
        <v>170</v>
      </c>
      <c r="N81" s="56">
        <f>+Enero!N81+Febrero!N81+'Marzo '!N81+'Abril '!N81+'Mayo '!N81+Junio!N81+Julio!N81+Agosto!N81+Septiembre!N81+'Octubre '!N81+Noviembre!N81+'Diciembre '!N81</f>
        <v>158</v>
      </c>
      <c r="O81" s="56">
        <f>+Enero!O81+Febrero!O81+'Marzo '!O81+'Abril '!O81+'Mayo '!O81+Junio!O81+Julio!O81+Agosto!O81+Septiembre!O81+'Octubre '!O81+Noviembre!O81+'Diciembre '!O81</f>
        <v>140</v>
      </c>
      <c r="P81" s="56">
        <f>+Enero!P81+Febrero!P81+'Marzo '!P81+'Abril '!P81+'Mayo '!P81+Junio!P81+Julio!P81+Agosto!P81+Septiembre!P81+'Octubre '!P81+Noviembre!P81+'Diciembre '!P81</f>
        <v>98</v>
      </c>
      <c r="Q81" s="56">
        <f>+Enero!Q81+Febrero!Q81+'Marzo '!Q81+'Abril '!Q81+'Mayo '!Q81+Junio!Q81+Julio!Q81+Agosto!Q81+Septiembre!Q81+'Octubre '!Q81+Noviembre!Q81+'Diciembre '!Q81</f>
        <v>94</v>
      </c>
      <c r="R81" s="56">
        <f>+Enero!R81+Febrero!R81+'Marzo '!R81+'Abril '!R81+'Mayo '!R81+Junio!R81+Julio!R81+Agosto!R81+Septiembre!R81+'Octubre '!R81+Noviembre!R81+'Diciembre '!R81</f>
        <v>37</v>
      </c>
      <c r="S81" s="56">
        <f>+Enero!S81+Febrero!S81+'Marzo '!S81+'Abril '!S81+'Mayo '!S81+Junio!S81+Julio!S81+Agosto!S81+Septiembre!S81+'Octubre '!S81+Noviembre!S81+'Diciembre '!S81</f>
        <v>41</v>
      </c>
      <c r="T81" s="116"/>
    </row>
    <row r="82" spans="1:88" x14ac:dyDescent="0.2">
      <c r="A82" s="157" t="s">
        <v>204</v>
      </c>
      <c r="B82" s="156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16"/>
    </row>
    <row r="83" spans="1:88" x14ac:dyDescent="0.2">
      <c r="A83" s="157" t="s">
        <v>205</v>
      </c>
      <c r="B83" s="156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16"/>
    </row>
    <row r="84" spans="1:88" x14ac:dyDescent="0.2">
      <c r="A84" s="159" t="s">
        <v>206</v>
      </c>
      <c r="B84" s="156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16"/>
    </row>
    <row r="85" spans="1:88" x14ac:dyDescent="0.2">
      <c r="A85" s="159" t="s">
        <v>207</v>
      </c>
      <c r="B85" s="156">
        <f t="shared" si="2"/>
        <v>215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2</v>
      </c>
      <c r="F85" s="56">
        <f>+Enero!F85+Febrero!F85+'Marzo '!F85+'Abril '!F85+'Mayo '!F85+Junio!F85+Julio!F85+Agosto!F85+Septiembre!F85+'Octubre '!F85+Noviembre!F85+'Diciembre '!F85</f>
        <v>35</v>
      </c>
      <c r="G85" s="56">
        <f>+Enero!G85+Febrero!G85+'Marzo '!G85+'Abril '!G85+'Mayo '!G85+Junio!G85+Julio!G85+Agosto!G85+Septiembre!G85+'Octubre '!G85+Noviembre!G85+'Diciembre '!G85</f>
        <v>35</v>
      </c>
      <c r="H85" s="56">
        <f>+Enero!H85+Febrero!H85+'Marzo '!H85+'Abril '!H85+'Mayo '!H85+Junio!H85+Julio!H85+Agosto!H85+Septiembre!H85+'Octubre '!H85+Noviembre!H85+'Diciembre '!H85</f>
        <v>29</v>
      </c>
      <c r="I85" s="56">
        <f>+Enero!I85+Febrero!I85+'Marzo '!I85+'Abril '!I85+'Mayo '!I85+Junio!I85+Julio!I85+Agosto!I85+Septiembre!I85+'Octubre '!I85+Noviembre!I85+'Diciembre '!I85</f>
        <v>33</v>
      </c>
      <c r="J85" s="56">
        <f>+Enero!J85+Febrero!J85+'Marzo '!J85+'Abril '!J85+'Mayo '!J85+Junio!J85+Julio!J85+Agosto!J85+Septiembre!J85+'Octubre '!J85+Noviembre!J85+'Diciembre '!J85</f>
        <v>15</v>
      </c>
      <c r="K85" s="56">
        <f>+Enero!K85+Febrero!K85+'Marzo '!K85+'Abril '!K85+'Mayo '!K85+Junio!K85+Julio!K85+Agosto!K85+Septiembre!K85+'Octubre '!K85+Noviembre!K85+'Diciembre '!K85</f>
        <v>10</v>
      </c>
      <c r="L85" s="56">
        <f>+Enero!L85+Febrero!L85+'Marzo '!L85+'Abril '!L85+'Mayo '!L85+Junio!L85+Julio!L85+Agosto!L85+Septiembre!L85+'Octubre '!L85+Noviembre!L85+'Diciembre '!L85</f>
        <v>24</v>
      </c>
      <c r="M85" s="56">
        <f>+Enero!M85+Febrero!M85+'Marzo '!M85+'Abril '!M85+'Mayo '!M85+Junio!M85+Julio!M85+Agosto!M85+Septiembre!M85+'Octubre '!M85+Noviembre!M85+'Diciembre '!M85</f>
        <v>20</v>
      </c>
      <c r="N85" s="56">
        <f>+Enero!N85+Febrero!N85+'Marzo '!N85+'Abril '!N85+'Mayo '!N85+Junio!N85+Julio!N85+Agosto!N85+Septiembre!N85+'Octubre '!N85+Noviembre!N85+'Diciembre '!N85</f>
        <v>3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2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16"/>
    </row>
    <row r="86" spans="1:88" x14ac:dyDescent="0.2">
      <c r="A86" s="159" t="s">
        <v>59</v>
      </c>
      <c r="B86" s="156">
        <f t="shared" si="2"/>
        <v>244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10</v>
      </c>
      <c r="G86" s="56">
        <f>+Enero!G86+Febrero!G86+'Marzo '!G86+'Abril '!G86+'Mayo '!G86+Junio!G86+Julio!G86+Agosto!G86+Septiembre!G86+'Octubre '!G86+Noviembre!G86+'Diciembre '!G86</f>
        <v>29</v>
      </c>
      <c r="H86" s="56">
        <f>+Enero!H86+Febrero!H86+'Marzo '!H86+'Abril '!H86+'Mayo '!H86+Junio!H86+Julio!H86+Agosto!H86+Septiembre!H86+'Octubre '!H86+Noviembre!H86+'Diciembre '!H86</f>
        <v>35</v>
      </c>
      <c r="I86" s="56">
        <f>+Enero!I86+Febrero!I86+'Marzo '!I86+'Abril '!I86+'Mayo '!I86+Junio!I86+Julio!I86+Agosto!I86+Septiembre!I86+'Octubre '!I86+Noviembre!I86+'Diciembre '!I86</f>
        <v>27</v>
      </c>
      <c r="J86" s="56">
        <f>+Enero!J86+Febrero!J86+'Marzo '!J86+'Abril '!J86+'Mayo '!J86+Junio!J86+Julio!J86+Agosto!J86+Septiembre!J86+'Octubre '!J86+Noviembre!J86+'Diciembre '!J86</f>
        <v>32</v>
      </c>
      <c r="K86" s="56">
        <f>+Enero!K86+Febrero!K86+'Marzo '!K86+'Abril '!K86+'Mayo '!K86+Junio!K86+Julio!K86+Agosto!K86+Septiembre!K86+'Octubre '!K86+Noviembre!K86+'Diciembre '!K86</f>
        <v>37</v>
      </c>
      <c r="L86" s="56">
        <f>+Enero!L86+Febrero!L86+'Marzo '!L86+'Abril '!L86+'Mayo '!L86+Junio!L86+Julio!L86+Agosto!L86+Septiembre!L86+'Octubre '!L86+Noviembre!L86+'Diciembre '!L86</f>
        <v>23</v>
      </c>
      <c r="M86" s="56">
        <f>+Enero!M86+Febrero!M86+'Marzo '!M86+'Abril '!M86+'Mayo '!M86+Junio!M86+Julio!M86+Agosto!M86+Septiembre!M86+'Octubre '!M86+Noviembre!M86+'Diciembre '!M86</f>
        <v>22</v>
      </c>
      <c r="N86" s="56">
        <f>+Enero!N86+Febrero!N86+'Marzo '!N86+'Abril '!N86+'Mayo '!N86+Junio!N86+Julio!N86+Agosto!N86+Septiembre!N86+'Octubre '!N86+Noviembre!N86+'Diciembre '!N86</f>
        <v>14</v>
      </c>
      <c r="O86" s="56">
        <f>+Enero!O86+Febrero!O86+'Marzo '!O86+'Abril '!O86+'Mayo '!O86+Junio!O86+Julio!O86+Agosto!O86+Septiembre!O86+'Octubre '!O86+Noviembre!O86+'Diciembre '!O86</f>
        <v>5</v>
      </c>
      <c r="P86" s="56">
        <f>+Enero!P86+Febrero!P86+'Marzo '!P86+'Abril '!P86+'Mayo '!P86+Junio!P86+Julio!P86+Agosto!P86+Septiembre!P86+'Octubre '!P86+Noviembre!P86+'Diciembre '!P86</f>
        <v>3</v>
      </c>
      <c r="Q86" s="56">
        <f>+Enero!Q86+Febrero!Q86+'Marzo '!Q86+'Abril '!Q86+'Mayo '!Q86+Junio!Q86+Julio!Q86+Agosto!Q86+Septiembre!Q86+'Octubre '!Q86+Noviembre!Q86+'Diciembre '!Q86</f>
        <v>5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1</v>
      </c>
      <c r="T86" s="116"/>
    </row>
    <row r="87" spans="1:88" x14ac:dyDescent="0.2">
      <c r="A87" s="160" t="s">
        <v>208</v>
      </c>
      <c r="B87" s="122">
        <f t="shared" si="2"/>
        <v>986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80</v>
      </c>
      <c r="H87" s="56">
        <f>+Enero!H87+Febrero!H87+'Marzo '!H87+'Abril '!H87+'Mayo '!H87+Junio!H87+Julio!H87+Agosto!H87+Septiembre!H87+'Octubre '!H87+Noviembre!H87+'Diciembre '!H87</f>
        <v>142</v>
      </c>
      <c r="I87" s="56">
        <f>+Enero!I87+Febrero!I87+'Marzo '!I87+'Abril '!I87+'Mayo '!I87+Junio!I87+Julio!I87+Agosto!I87+Septiembre!I87+'Octubre '!I87+Noviembre!I87+'Diciembre '!I87</f>
        <v>107</v>
      </c>
      <c r="J87" s="56">
        <f>+Enero!J87+Febrero!J87+'Marzo '!J87+'Abril '!J87+'Mayo '!J87+Junio!J87+Julio!J87+Agosto!J87+Septiembre!J87+'Octubre '!J87+Noviembre!J87+'Diciembre '!J87</f>
        <v>65</v>
      </c>
      <c r="K87" s="56">
        <f>+Enero!K87+Febrero!K87+'Marzo '!K87+'Abril '!K87+'Mayo '!K87+Junio!K87+Julio!K87+Agosto!K87+Septiembre!K87+'Octubre '!K87+Noviembre!K87+'Diciembre '!K87</f>
        <v>54</v>
      </c>
      <c r="L87" s="56">
        <f>+Enero!L87+Febrero!L87+'Marzo '!L87+'Abril '!L87+'Mayo '!L87+Junio!L87+Julio!L87+Agosto!L87+Septiembre!L87+'Octubre '!L87+Noviembre!L87+'Diciembre '!L87</f>
        <v>61</v>
      </c>
      <c r="M87" s="56">
        <f>+Enero!M87+Febrero!M87+'Marzo '!M87+'Abril '!M87+'Mayo '!M87+Junio!M87+Julio!M87+Agosto!M87+Septiembre!M87+'Octubre '!M87+Noviembre!M87+'Diciembre '!M87</f>
        <v>83</v>
      </c>
      <c r="N87" s="56">
        <f>+Enero!N87+Febrero!N87+'Marzo '!N87+'Abril '!N87+'Mayo '!N87+Junio!N87+Julio!N87+Agosto!N87+Septiembre!N87+'Octubre '!N87+Noviembre!N87+'Diciembre '!N87</f>
        <v>65</v>
      </c>
      <c r="O87" s="56">
        <f>+Enero!O87+Febrero!O87+'Marzo '!O87+'Abril '!O87+'Mayo '!O87+Junio!O87+Julio!O87+Agosto!O87+Septiembre!O87+'Octubre '!O87+Noviembre!O87+'Diciembre '!O87</f>
        <v>60</v>
      </c>
      <c r="P87" s="56">
        <f>+Enero!P87+Febrero!P87+'Marzo '!P87+'Abril '!P87+'Mayo '!P87+Junio!P87+Julio!P87+Agosto!P87+Septiembre!P87+'Octubre '!P87+Noviembre!P87+'Diciembre '!P87</f>
        <v>60</v>
      </c>
      <c r="Q87" s="56">
        <f>+Enero!Q87+Febrero!Q87+'Marzo '!Q87+'Abril '!Q87+'Mayo '!Q87+Junio!Q87+Julio!Q87+Agosto!Q87+Septiembre!Q87+'Octubre '!Q87+Noviembre!Q87+'Diciembre '!Q87</f>
        <v>55</v>
      </c>
      <c r="R87" s="56">
        <f>+Enero!R87+Febrero!R87+'Marzo '!R87+'Abril '!R87+'Mayo '!R87+Junio!R87+Julio!R87+Agosto!R87+Septiembre!R87+'Octubre '!R87+Noviembre!R87+'Diciembre '!R87</f>
        <v>66</v>
      </c>
      <c r="S87" s="56">
        <f>+Enero!S87+Febrero!S87+'Marzo '!S87+'Abril '!S87+'Mayo '!S87+Junio!S87+Julio!S87+Agosto!S87+Septiembre!S87+'Octubre '!S87+Noviembre!S87+'Diciembre '!S87</f>
        <v>79</v>
      </c>
      <c r="T87" s="116"/>
    </row>
    <row r="88" spans="1:88" x14ac:dyDescent="0.2">
      <c r="A88" s="162" t="s">
        <v>91</v>
      </c>
      <c r="B88" s="136">
        <f t="shared" ref="B88:S88" si="3">SUM(B72:B87)</f>
        <v>7914</v>
      </c>
      <c r="C88" s="150">
        <f t="shared" si="3"/>
        <v>0</v>
      </c>
      <c r="D88" s="150">
        <f t="shared" si="3"/>
        <v>0</v>
      </c>
      <c r="E88" s="150">
        <f t="shared" si="3"/>
        <v>27</v>
      </c>
      <c r="F88" s="150">
        <f t="shared" si="3"/>
        <v>229</v>
      </c>
      <c r="G88" s="150">
        <f t="shared" si="3"/>
        <v>514</v>
      </c>
      <c r="H88" s="150">
        <f t="shared" si="3"/>
        <v>844</v>
      </c>
      <c r="I88" s="150">
        <f t="shared" si="3"/>
        <v>896</v>
      </c>
      <c r="J88" s="150">
        <f t="shared" si="3"/>
        <v>674</v>
      </c>
      <c r="K88" s="150">
        <f t="shared" si="3"/>
        <v>590</v>
      </c>
      <c r="L88" s="150">
        <f t="shared" si="3"/>
        <v>554</v>
      </c>
      <c r="M88" s="150">
        <f t="shared" si="3"/>
        <v>703</v>
      </c>
      <c r="N88" s="150">
        <f t="shared" si="3"/>
        <v>595</v>
      </c>
      <c r="O88" s="150">
        <f t="shared" si="3"/>
        <v>538</v>
      </c>
      <c r="P88" s="150">
        <f t="shared" si="3"/>
        <v>496</v>
      </c>
      <c r="Q88" s="150">
        <f t="shared" si="3"/>
        <v>487</v>
      </c>
      <c r="R88" s="150">
        <f t="shared" si="3"/>
        <v>338</v>
      </c>
      <c r="S88" s="150">
        <f t="shared" si="3"/>
        <v>429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1" t="s">
        <v>90</v>
      </c>
      <c r="B90" s="452"/>
      <c r="C90" s="451" t="s">
        <v>91</v>
      </c>
      <c r="D90" s="457"/>
      <c r="E90" s="452"/>
      <c r="F90" s="459" t="s">
        <v>92</v>
      </c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1"/>
      <c r="AN90" s="475" t="s">
        <v>93</v>
      </c>
      <c r="AO90" s="478" t="s">
        <v>94</v>
      </c>
      <c r="AP90" s="500" t="s">
        <v>210</v>
      </c>
      <c r="AQ90" s="500" t="s">
        <v>211</v>
      </c>
      <c r="AR90" s="116"/>
    </row>
    <row r="91" spans="1:88" x14ac:dyDescent="0.2">
      <c r="A91" s="453"/>
      <c r="B91" s="454"/>
      <c r="C91" s="455"/>
      <c r="D91" s="458"/>
      <c r="E91" s="456"/>
      <c r="F91" s="503" t="s">
        <v>18</v>
      </c>
      <c r="G91" s="504"/>
      <c r="H91" s="505" t="s">
        <v>19</v>
      </c>
      <c r="I91" s="506"/>
      <c r="J91" s="503" t="s">
        <v>20</v>
      </c>
      <c r="K91" s="504"/>
      <c r="L91" s="503" t="s">
        <v>21</v>
      </c>
      <c r="M91" s="504"/>
      <c r="N91" s="503" t="s">
        <v>22</v>
      </c>
      <c r="O91" s="504"/>
      <c r="P91" s="462" t="s">
        <v>23</v>
      </c>
      <c r="Q91" s="463"/>
      <c r="R91" s="462" t="s">
        <v>24</v>
      </c>
      <c r="S91" s="463"/>
      <c r="T91" s="462" t="s">
        <v>25</v>
      </c>
      <c r="U91" s="463"/>
      <c r="V91" s="462" t="s">
        <v>26</v>
      </c>
      <c r="W91" s="463"/>
      <c r="X91" s="462" t="s">
        <v>27</v>
      </c>
      <c r="Y91" s="463"/>
      <c r="Z91" s="462" t="s">
        <v>28</v>
      </c>
      <c r="AA91" s="463"/>
      <c r="AB91" s="462" t="s">
        <v>29</v>
      </c>
      <c r="AC91" s="463"/>
      <c r="AD91" s="462" t="s">
        <v>30</v>
      </c>
      <c r="AE91" s="463"/>
      <c r="AF91" s="462" t="s">
        <v>31</v>
      </c>
      <c r="AG91" s="463"/>
      <c r="AH91" s="462" t="s">
        <v>32</v>
      </c>
      <c r="AI91" s="463"/>
      <c r="AJ91" s="462" t="s">
        <v>33</v>
      </c>
      <c r="AK91" s="463"/>
      <c r="AL91" s="462" t="s">
        <v>34</v>
      </c>
      <c r="AM91" s="463"/>
      <c r="AN91" s="476"/>
      <c r="AO91" s="479"/>
      <c r="AP91" s="501"/>
      <c r="AQ91" s="501"/>
      <c r="AR91" s="116"/>
    </row>
    <row r="92" spans="1:88" x14ac:dyDescent="0.2">
      <c r="A92" s="455"/>
      <c r="B92" s="456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77"/>
      <c r="AO92" s="480"/>
      <c r="AP92" s="502"/>
      <c r="AQ92" s="502"/>
      <c r="AR92" s="116"/>
    </row>
    <row r="93" spans="1:88" x14ac:dyDescent="0.2">
      <c r="A93" s="507" t="s">
        <v>95</v>
      </c>
      <c r="B93" s="508"/>
      <c r="C93" s="164">
        <f>SUM(D93+E93)</f>
        <v>6222</v>
      </c>
      <c r="D93" s="165">
        <f>SUM(F93+H93+J93+L93+N93+P93+R93+T93+V93+X93+Z93+AB93+AD93+AF93+AH93+AJ93+AL93)</f>
        <v>2728</v>
      </c>
      <c r="E93" s="164">
        <f>SUM(G93+I93+K93+M93+O93+Q93+S93+U93+W93+Y93+AA93+AC93+AE93+AG93+AI93+AK93+AM93)</f>
        <v>3494</v>
      </c>
      <c r="F93" s="166">
        <f>+Enero!F93+Febrero!F93+'Marzo '!F93+'Abril '!F93+'Mayo '!F93+Junio!F93+Julio!F93+Agosto!F93+Septiembre!F93+'Octubre '!F93+Noviembre!F93+'Diciembre '!F93</f>
        <v>21</v>
      </c>
      <c r="G93" s="166">
        <f>+Enero!G93+Febrero!G93+'Marzo '!G93+'Abril '!G93+'Mayo '!G93+Junio!G93+Julio!G93+Agosto!G93+Septiembre!G93+'Octubre '!G93+Noviembre!G93+'Diciembre '!G93</f>
        <v>41</v>
      </c>
      <c r="H93" s="166">
        <f>+Enero!H93+Febrero!H93+'Marzo '!H93+'Abril '!H93+'Mayo '!H93+Junio!H93+Julio!H93+Agosto!H93+Septiembre!H93+'Octubre '!H93+Noviembre!H93+'Diciembre '!H93</f>
        <v>34</v>
      </c>
      <c r="I93" s="166">
        <f>+Enero!I93+Febrero!I93+'Marzo '!I93+'Abril '!I93+'Mayo '!I93+Junio!I93+Julio!I93+Agosto!I93+Septiembre!I93+'Octubre '!I93+Noviembre!I93+'Diciembre '!I93</f>
        <v>47</v>
      </c>
      <c r="J93" s="166">
        <f>+Enero!J93+Febrero!J93+'Marzo '!J93+'Abril '!J93+'Mayo '!J93+Junio!J93+Julio!J93+Agosto!J93+Septiembre!J93+'Octubre '!J93+Noviembre!J93+'Diciembre '!J93</f>
        <v>42</v>
      </c>
      <c r="K93" s="166">
        <f>+Enero!K93+Febrero!K93+'Marzo '!K93+'Abril '!K93+'Mayo '!K93+Junio!K93+Julio!K93+Agosto!K93+Septiembre!K93+'Octubre '!K93+Noviembre!K93+'Diciembre '!K93</f>
        <v>55</v>
      </c>
      <c r="L93" s="166">
        <f>+Enero!L93+Febrero!L93+'Marzo '!L93+'Abril '!L93+'Mayo '!L93+Junio!L93+Julio!L93+Agosto!L93+Septiembre!L93+'Octubre '!L93+Noviembre!L93+'Diciembre '!L93</f>
        <v>39</v>
      </c>
      <c r="M93" s="166">
        <f>+Enero!M93+Febrero!M93+'Marzo '!M93+'Abril '!M93+'Mayo '!M93+Junio!M93+Julio!M93+Agosto!M93+Septiembre!M93+'Octubre '!M93+Noviembre!M93+'Diciembre '!M93</f>
        <v>42</v>
      </c>
      <c r="N93" s="166">
        <f>+Enero!N93+Febrero!N93+'Marzo '!N93+'Abril '!N93+'Mayo '!N93+Junio!N93+Julio!N93+Agosto!N93+Septiembre!N93+'Octubre '!N93+Noviembre!N93+'Diciembre '!N93</f>
        <v>82</v>
      </c>
      <c r="O93" s="166">
        <f>+Enero!O93+Febrero!O93+'Marzo '!O93+'Abril '!O93+'Mayo '!O93+Junio!O93+Julio!O93+Agosto!O93+Septiembre!O93+'Octubre '!O93+Noviembre!O93+'Diciembre '!O93</f>
        <v>132</v>
      </c>
      <c r="P93" s="166">
        <f>+Enero!P93+Febrero!P93+'Marzo '!P93+'Abril '!P93+'Mayo '!P93+Junio!P93+Julio!P93+Agosto!P93+Septiembre!P93+'Octubre '!P93+Noviembre!P93+'Diciembre '!P93</f>
        <v>158</v>
      </c>
      <c r="Q93" s="166">
        <f>+Enero!Q93+Febrero!Q93+'Marzo '!Q93+'Abril '!Q93+'Mayo '!Q93+Junio!Q93+Julio!Q93+Agosto!Q93+Septiembre!Q93+'Octubre '!Q93+Noviembre!Q93+'Diciembre '!Q93</f>
        <v>239</v>
      </c>
      <c r="R93" s="166">
        <f>+Enero!R93+Febrero!R93+'Marzo '!R93+'Abril '!R93+'Mayo '!R93+Junio!R93+Julio!R93+Agosto!R93+Septiembre!R93+'Octubre '!R93+Noviembre!R93+'Diciembre '!R93</f>
        <v>122</v>
      </c>
      <c r="S93" s="166">
        <f>+Enero!S93+Febrero!S93+'Marzo '!S93+'Abril '!S93+'Mayo '!S93+Junio!S93+Julio!S93+Agosto!S93+Septiembre!S93+'Octubre '!S93+Noviembre!S93+'Diciembre '!S93</f>
        <v>144</v>
      </c>
      <c r="T93" s="166">
        <f>+Enero!T93+Febrero!T93+'Marzo '!T93+'Abril '!T93+'Mayo '!T93+Junio!T93+Julio!T93+Agosto!T93+Septiembre!T93+'Octubre '!T93+Noviembre!T93+'Diciembre '!T93</f>
        <v>149</v>
      </c>
      <c r="U93" s="166">
        <f>+Enero!U93+Febrero!U93+'Marzo '!U93+'Abril '!U93+'Mayo '!U93+Junio!U93+Julio!U93+Agosto!U93+Septiembre!U93+'Octubre '!U93+Noviembre!U93+'Diciembre '!U93</f>
        <v>220</v>
      </c>
      <c r="V93" s="166">
        <f>+Enero!V93+Febrero!V93+'Marzo '!V93+'Abril '!V93+'Mayo '!V93+Junio!V93+Julio!V93+Agosto!V93+Septiembre!V93+'Octubre '!V93+Noviembre!V93+'Diciembre '!V93</f>
        <v>155</v>
      </c>
      <c r="W93" s="166">
        <f>+Enero!W93+Febrero!W93+'Marzo '!W93+'Abril '!W93+'Mayo '!W93+Junio!W93+Julio!W93+Agosto!W93+Septiembre!W93+'Octubre '!W93+Noviembre!W93+'Diciembre '!W93</f>
        <v>199</v>
      </c>
      <c r="X93" s="166">
        <f>+Enero!X93+Febrero!X93+'Marzo '!X93+'Abril '!X93+'Mayo '!X93+Junio!X93+Julio!X93+Agosto!X93+Septiembre!X93+'Octubre '!X93+Noviembre!X93+'Diciembre '!X93</f>
        <v>189</v>
      </c>
      <c r="Y93" s="166">
        <f>+Enero!Y93+Febrero!Y93+'Marzo '!Y93+'Abril '!Y93+'Mayo '!Y93+Junio!Y93+Julio!Y93+Agosto!Y93+Septiembre!Y93+'Octubre '!Y93+Noviembre!Y93+'Diciembre '!Y93</f>
        <v>257</v>
      </c>
      <c r="Z93" s="166">
        <f>+Enero!Z93+Febrero!Z93+'Marzo '!Z93+'Abril '!Z93+'Mayo '!Z93+Junio!Z93+Julio!Z93+Agosto!Z93+Septiembre!Z93+'Octubre '!Z93+Noviembre!Z93+'Diciembre '!Z93</f>
        <v>208</v>
      </c>
      <c r="AA93" s="166">
        <f>+Enero!AA93+Febrero!AA93+'Marzo '!AA93+'Abril '!AA93+'Mayo '!AA93+Junio!AA93+Julio!AA93+Agosto!AA93+Septiembre!AA93+'Octubre '!AA93+Noviembre!AA93+'Diciembre '!AA93</f>
        <v>292</v>
      </c>
      <c r="AB93" s="166">
        <f>+Enero!AB93+Febrero!AB93+'Marzo '!AB93+'Abril '!AB93+'Mayo '!AB93+Junio!AB93+Julio!AB93+Agosto!AB93+Septiembre!AB93+'Octubre '!AB93+Noviembre!AB93+'Diciembre '!AB93</f>
        <v>194</v>
      </c>
      <c r="AC93" s="166">
        <f>+Enero!AC93+Febrero!AC93+'Marzo '!AC93+'Abril '!AC93+'Mayo '!AC93+Junio!AC93+Julio!AC93+Agosto!AC93+Septiembre!AC93+'Octubre '!AC93+Noviembre!AC93+'Diciembre '!AC93</f>
        <v>272</v>
      </c>
      <c r="AD93" s="166">
        <f>+Enero!AD93+Febrero!AD93+'Marzo '!AD93+'Abril '!AD93+'Mayo '!AD93+Junio!AD93+Julio!AD93+Agosto!AD93+Septiembre!AD93+'Octubre '!AD93+Noviembre!AD93+'Diciembre '!AD93</f>
        <v>259</v>
      </c>
      <c r="AE93" s="166">
        <f>+Enero!AE93+Febrero!AE93+'Marzo '!AE93+'Abril '!AE93+'Mayo '!AE93+Junio!AE93+Julio!AE93+Agosto!AE93+Septiembre!AE93+'Octubre '!AE93+Noviembre!AE93+'Diciembre '!AE93</f>
        <v>320</v>
      </c>
      <c r="AF93" s="166">
        <f>+Enero!AF93+Febrero!AF93+'Marzo '!AF93+'Abril '!AF93+'Mayo '!AF93+Junio!AF93+Julio!AF93+Agosto!AF93+Septiembre!AF93+'Octubre '!AF93+Noviembre!AF93+'Diciembre '!AF93</f>
        <v>326</v>
      </c>
      <c r="AG93" s="166">
        <f>+Enero!AG93+Febrero!AG93+'Marzo '!AG93+'Abril '!AG93+'Mayo '!AG93+Junio!AG93+Julio!AG93+Agosto!AG93+Septiembre!AG93+'Octubre '!AG93+Noviembre!AG93+'Diciembre '!AG93</f>
        <v>351</v>
      </c>
      <c r="AH93" s="166">
        <f>+Enero!AH93+Febrero!AH93+'Marzo '!AH93+'Abril '!AH93+'Mayo '!AH93+Junio!AH93+Julio!AH93+Agosto!AH93+Septiembre!AH93+'Octubre '!AH93+Noviembre!AH93+'Diciembre '!AH93</f>
        <v>298</v>
      </c>
      <c r="AI93" s="166">
        <f>+Enero!AI93+Febrero!AI93+'Marzo '!AI93+'Abril '!AI93+'Mayo '!AI93+Junio!AI93+Julio!AI93+Agosto!AI93+Septiembre!AI93+'Octubre '!AI93+Noviembre!AI93+'Diciembre '!AI93</f>
        <v>293</v>
      </c>
      <c r="AJ93" s="166">
        <f>+Enero!AJ93+Febrero!AJ93+'Marzo '!AJ93+'Abril '!AJ93+'Mayo '!AJ93+Junio!AJ93+Julio!AJ93+Agosto!AJ93+Septiembre!AJ93+'Octubre '!AJ93+Noviembre!AJ93+'Diciembre '!AJ93</f>
        <v>238</v>
      </c>
      <c r="AK93" s="166">
        <f>+Enero!AK93+Febrero!AK93+'Marzo '!AK93+'Abril '!AK93+'Mayo '!AK93+Junio!AK93+Julio!AK93+Agosto!AK93+Septiembre!AK93+'Octubre '!AK93+Noviembre!AK93+'Diciembre '!AK93</f>
        <v>281</v>
      </c>
      <c r="AL93" s="166">
        <f>+Enero!AL93+Febrero!AL93+'Marzo '!AL93+'Abril '!AL93+'Mayo '!AL93+Junio!AL93+Julio!AL93+Agosto!AL93+Septiembre!AL93+'Octubre '!AL93+Noviembre!AL93+'Diciembre '!AL93</f>
        <v>214</v>
      </c>
      <c r="AM93" s="166">
        <f>+Enero!AM93+Febrero!AM93+'Marzo '!AM93+'Abril '!AM93+'Mayo '!AM93+Junio!AM93+Julio!AM93+Agosto!AM93+Septiembre!AM93+'Octubre '!AM93+Noviembre!AM93+'Diciembre '!AM93</f>
        <v>309</v>
      </c>
      <c r="AN93" s="166">
        <f>+Enero!AN93+Febrero!AN93+'Marzo '!AN93+'Abril '!AN93+'Mayo '!AN93+Junio!AN93+Julio!AN93+Agosto!AN93+Septiembre!AN93+'Octubre '!AN93+Noviembre!AN93+'Diciembre '!AN93</f>
        <v>6222</v>
      </c>
      <c r="AO93" s="166">
        <f>+Enero!AO93+Febrero!AO93+'Marzo '!AO93+'Abril '!AO93+'Mayo '!AO93+Junio!AO93+Julio!AO93+Agosto!AO93+Septiembre!AO93+'Octubre '!AO93+Noviembre!AO93+'Diciembre '!AO93</f>
        <v>5030</v>
      </c>
      <c r="AP93" s="166">
        <f>+Enero!AP93+Febrero!AP93+'Marzo '!AP93+'Abril '!AP93+'Mayo '!AP93+Junio!AP93+Julio!AP93+Agosto!AP93+Septiembre!AP93+'Octubre '!AP93+Noviembre!AP93+'Diciembre '!AP93</f>
        <v>0</v>
      </c>
      <c r="AQ93" s="166">
        <f>+Enero!AQ93+Febrero!AQ93+'Marzo '!AQ93+'Abril '!AQ93+'Mayo '!AQ93+Junio!AQ93+Julio!AQ93+Agosto!AQ93+Septiembre!AQ93+'Octubre '!AQ93+Noviembre!AQ93+'Diciembre '!AQ93</f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75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1996</v>
      </c>
      <c r="F94" s="166">
        <f>+Enero!F94+Febrero!F94+'Marzo '!F94+'Abril '!F94+'Mayo '!F94+Junio!F94+Julio!F94+Agosto!F94+Septiembre!F94+'Octubre '!F94+Noviembre!F94+'Diciembre '!F94</f>
        <v>0</v>
      </c>
      <c r="G94" s="166">
        <f>+Enero!G94+Febrero!G94+'Marzo '!G94+'Abril '!G94+'Mayo '!G94+Junio!G94+Julio!G94+Agosto!G94+Septiembre!G94+'Octubre '!G94+Noviembre!G94+'Diciembre '!G94</f>
        <v>0</v>
      </c>
      <c r="H94" s="166">
        <f>+Enero!H94+Febrero!H94+'Marzo '!H94+'Abril '!H94+'Mayo '!H94+Junio!H94+Julio!H94+Agosto!H94+Septiembre!H94+'Octubre '!H94+Noviembre!H94+'Diciembre '!H94</f>
        <v>0</v>
      </c>
      <c r="I94" s="166">
        <f>+Enero!I94+Febrero!I94+'Marzo '!I94+'Abril '!I94+'Mayo '!I94+Junio!I94+Julio!I94+Agosto!I94+Septiembre!I94+'Octubre '!I94+Noviembre!I94+'Diciembre '!I94</f>
        <v>0</v>
      </c>
      <c r="J94" s="166">
        <f>+Enero!J94+Febrero!J94+'Marzo '!J94+'Abril '!J94+'Mayo '!J94+Junio!J94+Julio!J94+Agosto!J94+Septiembre!J94+'Octubre '!J94+Noviembre!J94+'Diciembre '!J94</f>
        <v>0</v>
      </c>
      <c r="K94" s="166">
        <f>+Enero!K94+Febrero!K94+'Marzo '!K94+'Abril '!K94+'Mayo '!K94+Junio!K94+Julio!K94+Agosto!K94+Septiembre!K94+'Octubre '!K94+Noviembre!K94+'Diciembre '!K94</f>
        <v>24</v>
      </c>
      <c r="L94" s="166">
        <f>+Enero!L94+Febrero!L94+'Marzo '!L94+'Abril '!L94+'Mayo '!L94+Junio!L94+Julio!L94+Agosto!L94+Septiembre!L94+'Octubre '!L94+Noviembre!L94+'Diciembre '!L94</f>
        <v>0</v>
      </c>
      <c r="M94" s="166">
        <f>+Enero!M94+Febrero!M94+'Marzo '!M94+'Abril '!M94+'Mayo '!M94+Junio!M94+Julio!M94+Agosto!M94+Septiembre!M94+'Octubre '!M94+Noviembre!M94+'Diciembre '!M94</f>
        <v>144</v>
      </c>
      <c r="N94" s="166">
        <f>+Enero!N94+Febrero!N94+'Marzo '!N94+'Abril '!N94+'Mayo '!N94+Junio!N94+Julio!N94+Agosto!N94+Septiembre!N94+'Octubre '!N94+Noviembre!N94+'Diciembre '!N94</f>
        <v>0</v>
      </c>
      <c r="O94" s="166">
        <f>+Enero!O94+Febrero!O94+'Marzo '!O94+'Abril '!O94+'Mayo '!O94+Junio!O94+Julio!O94+Agosto!O94+Septiembre!O94+'Octubre '!O94+Noviembre!O94+'Diciembre '!O94</f>
        <v>349</v>
      </c>
      <c r="P94" s="166">
        <f>+Enero!P94+Febrero!P94+'Marzo '!P94+'Abril '!P94+'Mayo '!P94+Junio!P94+Julio!P94+Agosto!P94+Septiembre!P94+'Octubre '!P94+Noviembre!P94+'Diciembre '!P94</f>
        <v>0</v>
      </c>
      <c r="Q94" s="166">
        <f>+Enero!Q94+Febrero!Q94+'Marzo '!Q94+'Abril '!Q94+'Mayo '!Q94+Junio!Q94+Julio!Q94+Agosto!Q94+Septiembre!Q94+'Octubre '!Q94+Noviembre!Q94+'Diciembre '!Q94</f>
        <v>475</v>
      </c>
      <c r="R94" s="166">
        <f>+Enero!R94+Febrero!R94+'Marzo '!R94+'Abril '!R94+'Mayo '!R94+Junio!R94+Julio!R94+Agosto!R94+Septiembre!R94+'Octubre '!R94+Noviembre!R94+'Diciembre '!R94</f>
        <v>0</v>
      </c>
      <c r="S94" s="166">
        <f>+Enero!S94+Febrero!S94+'Marzo '!S94+'Abril '!S94+'Mayo '!S94+Junio!S94+Julio!S94+Agosto!S94+Septiembre!S94+'Octubre '!S94+Noviembre!S94+'Diciembre '!S94</f>
        <v>494</v>
      </c>
      <c r="T94" s="166">
        <f>+Enero!T94+Febrero!T94+'Marzo '!T94+'Abril '!T94+'Mayo '!T94+Junio!T94+Julio!T94+Agosto!T94+Septiembre!T94+'Octubre '!T94+Noviembre!T94+'Diciembre '!T94</f>
        <v>0</v>
      </c>
      <c r="U94" s="166">
        <f>+Enero!U94+Febrero!U94+'Marzo '!U94+'Abril '!U94+'Mayo '!U94+Junio!U94+Julio!U94+Agosto!U94+Septiembre!U94+'Octubre '!U94+Noviembre!U94+'Diciembre '!U94</f>
        <v>348</v>
      </c>
      <c r="V94" s="166">
        <f>+Enero!V94+Febrero!V94+'Marzo '!V94+'Abril '!V94+'Mayo '!V94+Junio!V94+Julio!V94+Agosto!V94+Septiembre!V94+'Octubre '!V94+Noviembre!V94+'Diciembre '!V94</f>
        <v>0</v>
      </c>
      <c r="W94" s="166">
        <f>+Enero!W94+Febrero!W94+'Marzo '!W94+'Abril '!W94+'Mayo '!W94+Junio!W94+Julio!W94+Agosto!W94+Septiembre!W94+'Octubre '!W94+Noviembre!W94+'Diciembre '!W94</f>
        <v>141</v>
      </c>
      <c r="X94" s="166">
        <f>+Enero!X94+Febrero!X94+'Marzo '!X94+'Abril '!X94+'Mayo '!X94+Junio!X94+Julio!X94+Agosto!X94+Septiembre!X94+'Octubre '!X94+Noviembre!X94+'Diciembre '!X94</f>
        <v>0</v>
      </c>
      <c r="Y94" s="166">
        <f>+Enero!Y94+Febrero!Y94+'Marzo '!Y94+'Abril '!Y94+'Mayo '!Y94+Junio!Y94+Julio!Y94+Agosto!Y94+Septiembre!Y94+'Octubre '!Y94+Noviembre!Y94+'Diciembre '!Y94</f>
        <v>21</v>
      </c>
      <c r="Z94" s="166">
        <f>+Enero!Z94+Febrero!Z94+'Marzo '!Z94+'Abril '!Z94+'Mayo '!Z94+Junio!Z94+Julio!Z94+Agosto!Z94+Septiembre!Z94+'Octubre '!Z94+Noviembre!Z94+'Diciembre '!Z94</f>
        <v>0</v>
      </c>
      <c r="AA94" s="166">
        <f>+Enero!AA94+Febrero!AA94+'Marzo '!AA94+'Abril '!AA94+'Mayo '!AA94+Junio!AA94+Julio!AA94+Agosto!AA94+Septiembre!AA94+'Octubre '!AA94+Noviembre!AA94+'Diciembre '!AA94</f>
        <v>0</v>
      </c>
      <c r="AB94" s="166">
        <f>+Enero!AB94+Febrero!AB94+'Marzo '!AB94+'Abril '!AB94+'Mayo '!AB94+Junio!AB94+Julio!AB94+Agosto!AB94+Septiembre!AB94+'Octubre '!AB94+Noviembre!AB94+'Diciembre '!AB94</f>
        <v>0</v>
      </c>
      <c r="AC94" s="166">
        <f>+Enero!AC94+Febrero!AC94+'Marzo '!AC94+'Abril '!AC94+'Mayo '!AC94+Junio!AC94+Julio!AC94+Agosto!AC94+Septiembre!AC94+'Octubre '!AC94+Noviembre!AC94+'Diciembre '!AC94</f>
        <v>0</v>
      </c>
      <c r="AD94" s="166">
        <f>+Enero!AD94+Febrero!AD94+'Marzo '!AD94+'Abril '!AD94+'Mayo '!AD94+Junio!AD94+Julio!AD94+Agosto!AD94+Septiembre!AD94+'Octubre '!AD94+Noviembre!AD94+'Diciembre '!AD94</f>
        <v>0</v>
      </c>
      <c r="AE94" s="166">
        <f>+Enero!AE94+Febrero!AE94+'Marzo '!AE94+'Abril '!AE94+'Mayo '!AE94+Junio!AE94+Julio!AE94+Agosto!AE94+Septiembre!AE94+'Octubre '!AE94+Noviembre!AE94+'Diciembre '!AE94</f>
        <v>0</v>
      </c>
      <c r="AF94" s="166">
        <f>+Enero!AF94+Febrero!AF94+'Marzo '!AF94+'Abril '!AF94+'Mayo '!AF94+Junio!AF94+Julio!AF94+Agosto!AF94+Septiembre!AF94+'Octubre '!AF94+Noviembre!AF94+'Diciembre '!AF94</f>
        <v>0</v>
      </c>
      <c r="AG94" s="166">
        <f>+Enero!AG94+Febrero!AG94+'Marzo '!AG94+'Abril '!AG94+'Mayo '!AG94+Junio!AG94+Julio!AG94+Agosto!AG94+Septiembre!AG94+'Octubre '!AG94+Noviembre!AG94+'Diciembre '!AG94</f>
        <v>0</v>
      </c>
      <c r="AH94" s="166">
        <f>+Enero!AH94+Febrero!AH94+'Marzo '!AH94+'Abril '!AH94+'Mayo '!AH94+Junio!AH94+Julio!AH94+Agosto!AH94+Septiembre!AH94+'Octubre '!AH94+Noviembre!AH94+'Diciembre '!AH94</f>
        <v>0</v>
      </c>
      <c r="AI94" s="166">
        <f>+Enero!AI94+Febrero!AI94+'Marzo '!AI94+'Abril '!AI94+'Mayo '!AI94+Junio!AI94+Julio!AI94+Agosto!AI94+Septiembre!AI94+'Octubre '!AI94+Noviembre!AI94+'Diciembre '!AI94</f>
        <v>0</v>
      </c>
      <c r="AJ94" s="166">
        <f>+Enero!AJ94+Febrero!AJ94+'Marzo '!AJ94+'Abril '!AJ94+'Mayo '!AJ94+Junio!AJ94+Julio!AJ94+Agosto!AJ94+Septiembre!AJ94+'Octubre '!AJ94+Noviembre!AJ94+'Diciembre '!AJ94</f>
        <v>0</v>
      </c>
      <c r="AK94" s="166">
        <f>+Enero!AK94+Febrero!AK94+'Marzo '!AK94+'Abril '!AK94+'Mayo '!AK94+Junio!AK94+Julio!AK94+Agosto!AK94+Septiembre!AK94+'Octubre '!AK94+Noviembre!AK94+'Diciembre '!AK94</f>
        <v>0</v>
      </c>
      <c r="AL94" s="166">
        <f>+Enero!AL94+Febrero!AL94+'Marzo '!AL94+'Abril '!AL94+'Mayo '!AL94+Junio!AL94+Julio!AL94+Agosto!AL94+Septiembre!AL94+'Octubre '!AL94+Noviembre!AL94+'Diciembre '!AL94</f>
        <v>0</v>
      </c>
      <c r="AM94" s="166">
        <f>+Enero!AM94+Febrero!AM94+'Marzo '!AM94+'Abril '!AM94+'Mayo '!AM94+Junio!AM94+Julio!AM94+Agosto!AM94+Septiembre!AM94+'Octubre '!AM94+Noviembre!AM94+'Diciembre '!AM94</f>
        <v>0</v>
      </c>
      <c r="AN94" s="166">
        <f>+Enero!AN94+Febrero!AN94+'Marzo '!AN94+'Abril '!AN94+'Mayo '!AN94+Junio!AN94+Julio!AN94+Agosto!AN94+Septiembre!AN94+'Octubre '!AN94+Noviembre!AN94+'Diciembre '!AN94</f>
        <v>1937</v>
      </c>
      <c r="AO94" s="166">
        <f>+Enero!AO94+Febrero!AO94+'Marzo '!AO94+'Abril '!AO94+'Mayo '!AO94+Junio!AO94+Julio!AO94+Agosto!AO94+Septiembre!AO94+'Octubre '!AO94+Noviembre!AO94+'Diciembre '!AO94</f>
        <v>1963</v>
      </c>
      <c r="AP94" s="166">
        <f>+Enero!AP94+Febrero!AP94+'Marzo '!AP94+'Abril '!AP94+'Mayo '!AP94+Junio!AP94+Julio!AP94+Agosto!AP94+Septiembre!AP94+'Octubre '!AP94+Noviembre!AP94+'Diciembre '!AP94</f>
        <v>0</v>
      </c>
      <c r="AQ94" s="166">
        <f>+Enero!AQ94+Febrero!AQ94+'Marzo '!AQ94+'Abril '!AQ94+'Mayo '!AQ94+Junio!AQ94+Julio!AQ94+Agosto!AQ94+Septiembre!AQ94+'Octubre '!AQ94+Noviembre!AQ94+'Diciembre '!AQ94</f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76"/>
      <c r="B95" s="36" t="s">
        <v>98</v>
      </c>
      <c r="C95" s="175">
        <f t="shared" ref="C95:C103" si="4">SUM(D95+E95)</f>
        <v>3060</v>
      </c>
      <c r="D95" s="176">
        <f>SUM(F95+H95+J95+L95+N95+P95+R95+T95+V95+X95+Z95+AB95+AD95+AF95+AH95+AJ95+AL95)</f>
        <v>188</v>
      </c>
      <c r="E95" s="177">
        <f>SUM(G95+I95+K95+M95+O95+Q95+S95+U95+W95+Y95+AA95+AC95+AE95+AG95+AI95+AK95+AM95)</f>
        <v>2872</v>
      </c>
      <c r="F95" s="166">
        <f>+Enero!F95+Febrero!F95+'Marzo '!F95+'Abril '!F95+'Mayo '!F95+Junio!F95+Julio!F95+Agosto!F95+Septiembre!F95+'Octubre '!F95+Noviembre!F95+'Diciembre '!F95</f>
        <v>0</v>
      </c>
      <c r="G95" s="166">
        <f>+Enero!G95+Febrero!G95+'Marzo '!G95+'Abril '!G95+'Mayo '!G95+Junio!G95+Julio!G95+Agosto!G95+Septiembre!G95+'Octubre '!G95+Noviembre!G95+'Diciembre '!G95</f>
        <v>6</v>
      </c>
      <c r="H95" s="166">
        <f>+Enero!H95+Febrero!H95+'Marzo '!H95+'Abril '!H95+'Mayo '!H95+Junio!H95+Julio!H95+Agosto!H95+Septiembre!H95+'Octubre '!H95+Noviembre!H95+'Diciembre '!H95</f>
        <v>0</v>
      </c>
      <c r="I95" s="166">
        <f>+Enero!I95+Febrero!I95+'Marzo '!I95+'Abril '!I95+'Mayo '!I95+Junio!I95+Julio!I95+Agosto!I95+Septiembre!I95+'Octubre '!I95+Noviembre!I95+'Diciembre '!I95</f>
        <v>5</v>
      </c>
      <c r="J95" s="166">
        <f>+Enero!J95+Febrero!J95+'Marzo '!J95+'Abril '!J95+'Mayo '!J95+Junio!J95+Julio!J95+Agosto!J95+Septiembre!J95+'Octubre '!J95+Noviembre!J95+'Diciembre '!J95</f>
        <v>0</v>
      </c>
      <c r="K95" s="166">
        <f>+Enero!K95+Febrero!K95+'Marzo '!K95+'Abril '!K95+'Mayo '!K95+Junio!K95+Julio!K95+Agosto!K95+Septiembre!K95+'Octubre '!K95+Noviembre!K95+'Diciembre '!K95</f>
        <v>28</v>
      </c>
      <c r="L95" s="166">
        <f>+Enero!L95+Febrero!L95+'Marzo '!L95+'Abril '!L95+'Mayo '!L95+Junio!L95+Julio!L95+Agosto!L95+Septiembre!L95+'Octubre '!L95+Noviembre!L95+'Diciembre '!L95</f>
        <v>9</v>
      </c>
      <c r="M95" s="166">
        <f>+Enero!M95+Febrero!M95+'Marzo '!M95+'Abril '!M95+'Mayo '!M95+Junio!M95+Julio!M95+Agosto!M95+Septiembre!M95+'Octubre '!M95+Noviembre!M95+'Diciembre '!M95</f>
        <v>151</v>
      </c>
      <c r="N95" s="166">
        <f>+Enero!N95+Febrero!N95+'Marzo '!N95+'Abril '!N95+'Mayo '!N95+Junio!N95+Julio!N95+Agosto!N95+Septiembre!N95+'Octubre '!N95+Noviembre!N95+'Diciembre '!N95</f>
        <v>24</v>
      </c>
      <c r="O95" s="166">
        <f>+Enero!O95+Febrero!O95+'Marzo '!O95+'Abril '!O95+'Mayo '!O95+Junio!O95+Julio!O95+Agosto!O95+Septiembre!O95+'Octubre '!O95+Noviembre!O95+'Diciembre '!O95</f>
        <v>352</v>
      </c>
      <c r="P95" s="166">
        <f>+Enero!P95+Febrero!P95+'Marzo '!P95+'Abril '!P95+'Mayo '!P95+Junio!P95+Julio!P95+Agosto!P95+Septiembre!P95+'Octubre '!P95+Noviembre!P95+'Diciembre '!P95</f>
        <v>42</v>
      </c>
      <c r="Q95" s="166">
        <f>+Enero!Q95+Febrero!Q95+'Marzo '!Q95+'Abril '!Q95+'Mayo '!Q95+Junio!Q95+Julio!Q95+Agosto!Q95+Septiembre!Q95+'Octubre '!Q95+Noviembre!Q95+'Diciembre '!Q95</f>
        <v>519</v>
      </c>
      <c r="R95" s="166">
        <f>+Enero!R95+Febrero!R95+'Marzo '!R95+'Abril '!R95+'Mayo '!R95+Junio!R95+Julio!R95+Agosto!R95+Septiembre!R95+'Octubre '!R95+Noviembre!R95+'Diciembre '!R95</f>
        <v>30</v>
      </c>
      <c r="S95" s="166">
        <f>+Enero!S95+Febrero!S95+'Marzo '!S95+'Abril '!S95+'Mayo '!S95+Junio!S95+Julio!S95+Agosto!S95+Septiembre!S95+'Octubre '!S95+Noviembre!S95+'Diciembre '!S95</f>
        <v>551</v>
      </c>
      <c r="T95" s="166">
        <f>+Enero!T95+Febrero!T95+'Marzo '!T95+'Abril '!T95+'Mayo '!T95+Junio!T95+Julio!T95+Agosto!T95+Septiembre!T95+'Octubre '!T95+Noviembre!T95+'Diciembre '!T95</f>
        <v>31</v>
      </c>
      <c r="U95" s="166">
        <f>+Enero!U95+Febrero!U95+'Marzo '!U95+'Abril '!U95+'Mayo '!U95+Junio!U95+Julio!U95+Agosto!U95+Septiembre!U95+'Octubre '!U95+Noviembre!U95+'Diciembre '!U95</f>
        <v>432</v>
      </c>
      <c r="V95" s="166">
        <f>+Enero!V95+Febrero!V95+'Marzo '!V95+'Abril '!V95+'Mayo '!V95+Junio!V95+Julio!V95+Agosto!V95+Septiembre!V95+'Octubre '!V95+Noviembre!V95+'Diciembre '!V95</f>
        <v>26</v>
      </c>
      <c r="W95" s="166">
        <f>+Enero!W95+Febrero!W95+'Marzo '!W95+'Abril '!W95+'Mayo '!W95+Junio!W95+Julio!W95+Agosto!W95+Septiembre!W95+'Octubre '!W95+Noviembre!W95+'Diciembre '!W95</f>
        <v>253</v>
      </c>
      <c r="X95" s="166">
        <f>+Enero!X95+Febrero!X95+'Marzo '!X95+'Abril '!X95+'Mayo '!X95+Junio!X95+Julio!X95+Agosto!X95+Septiembre!X95+'Octubre '!X95+Noviembre!X95+'Diciembre '!X95</f>
        <v>11</v>
      </c>
      <c r="Y95" s="166">
        <f>+Enero!Y95+Febrero!Y95+'Marzo '!Y95+'Abril '!Y95+'Mayo '!Y95+Junio!Y95+Julio!Y95+Agosto!Y95+Septiembre!Y95+'Octubre '!Y95+Noviembre!Y95+'Diciembre '!Y95</f>
        <v>152</v>
      </c>
      <c r="Z95" s="166">
        <f>+Enero!Z95+Febrero!Z95+'Marzo '!Z95+'Abril '!Z95+'Mayo '!Z95+Junio!Z95+Julio!Z95+Agosto!Z95+Septiembre!Z95+'Octubre '!Z95+Noviembre!Z95+'Diciembre '!Z95</f>
        <v>6</v>
      </c>
      <c r="AA95" s="166">
        <f>+Enero!AA95+Febrero!AA95+'Marzo '!AA95+'Abril '!AA95+'Mayo '!AA95+Junio!AA95+Julio!AA95+Agosto!AA95+Septiembre!AA95+'Octubre '!AA95+Noviembre!AA95+'Diciembre '!AA95</f>
        <v>183</v>
      </c>
      <c r="AB95" s="166">
        <f>+Enero!AB95+Febrero!AB95+'Marzo '!AB95+'Abril '!AB95+'Mayo '!AB95+Junio!AB95+Julio!AB95+Agosto!AB95+Septiembre!AB95+'Octubre '!AB95+Noviembre!AB95+'Diciembre '!AB95</f>
        <v>4</v>
      </c>
      <c r="AC95" s="166">
        <f>+Enero!AC95+Febrero!AC95+'Marzo '!AC95+'Abril '!AC95+'Mayo '!AC95+Junio!AC95+Julio!AC95+Agosto!AC95+Septiembre!AC95+'Octubre '!AC95+Noviembre!AC95+'Diciembre '!AC95</f>
        <v>80</v>
      </c>
      <c r="AD95" s="166">
        <f>+Enero!AD95+Febrero!AD95+'Marzo '!AD95+'Abril '!AD95+'Mayo '!AD95+Junio!AD95+Julio!AD95+Agosto!AD95+Septiembre!AD95+'Octubre '!AD95+Noviembre!AD95+'Diciembre '!AD95</f>
        <v>2</v>
      </c>
      <c r="AE95" s="166">
        <f>+Enero!AE95+Febrero!AE95+'Marzo '!AE95+'Abril '!AE95+'Mayo '!AE95+Junio!AE95+Julio!AE95+Agosto!AE95+Septiembre!AE95+'Octubre '!AE95+Noviembre!AE95+'Diciembre '!AE95</f>
        <v>61</v>
      </c>
      <c r="AF95" s="166">
        <f>+Enero!AF95+Febrero!AF95+'Marzo '!AF95+'Abril '!AF95+'Mayo '!AF95+Junio!AF95+Julio!AF95+Agosto!AF95+Septiembre!AF95+'Octubre '!AF95+Noviembre!AF95+'Diciembre '!AF95</f>
        <v>2</v>
      </c>
      <c r="AG95" s="166">
        <f>+Enero!AG95+Febrero!AG95+'Marzo '!AG95+'Abril '!AG95+'Mayo '!AG95+Junio!AG95+Julio!AG95+Agosto!AG95+Septiembre!AG95+'Octubre '!AG95+Noviembre!AG95+'Diciembre '!AG95</f>
        <v>44</v>
      </c>
      <c r="AH95" s="166">
        <f>+Enero!AH95+Febrero!AH95+'Marzo '!AH95+'Abril '!AH95+'Mayo '!AH95+Junio!AH95+Julio!AH95+Agosto!AH95+Septiembre!AH95+'Octubre '!AH95+Noviembre!AH95+'Diciembre '!AH95</f>
        <v>1</v>
      </c>
      <c r="AI95" s="166">
        <f>+Enero!AI95+Febrero!AI95+'Marzo '!AI95+'Abril '!AI95+'Mayo '!AI95+Junio!AI95+Julio!AI95+Agosto!AI95+Septiembre!AI95+'Octubre '!AI95+Noviembre!AI95+'Diciembre '!AI95</f>
        <v>32</v>
      </c>
      <c r="AJ95" s="166">
        <f>+Enero!AJ95+Febrero!AJ95+'Marzo '!AJ95+'Abril '!AJ95+'Mayo '!AJ95+Junio!AJ95+Julio!AJ95+Agosto!AJ95+Septiembre!AJ95+'Octubre '!AJ95+Noviembre!AJ95+'Diciembre '!AJ95</f>
        <v>0</v>
      </c>
      <c r="AK95" s="166">
        <f>+Enero!AK95+Febrero!AK95+'Marzo '!AK95+'Abril '!AK95+'Mayo '!AK95+Junio!AK95+Julio!AK95+Agosto!AK95+Septiembre!AK95+'Octubre '!AK95+Noviembre!AK95+'Diciembre '!AK95</f>
        <v>15</v>
      </c>
      <c r="AL95" s="166">
        <f>+Enero!AL95+Febrero!AL95+'Marzo '!AL95+'Abril '!AL95+'Mayo '!AL95+Junio!AL95+Julio!AL95+Agosto!AL95+Septiembre!AL95+'Octubre '!AL95+Noviembre!AL95+'Diciembre '!AL95</f>
        <v>0</v>
      </c>
      <c r="AM95" s="166">
        <f>+Enero!AM95+Febrero!AM95+'Marzo '!AM95+'Abril '!AM95+'Mayo '!AM95+Junio!AM95+Julio!AM95+Agosto!AM95+Septiembre!AM95+'Octubre '!AM95+Noviembre!AM95+'Diciembre '!AM95</f>
        <v>8</v>
      </c>
      <c r="AN95" s="166">
        <f>+Enero!AN95+Febrero!AN95+'Marzo '!AN95+'Abril '!AN95+'Mayo '!AN95+Junio!AN95+Julio!AN95+Agosto!AN95+Septiembre!AN95+'Octubre '!AN95+Noviembre!AN95+'Diciembre '!AN95</f>
        <v>3056</v>
      </c>
      <c r="AO95" s="166">
        <f>+Enero!AO95+Febrero!AO95+'Marzo '!AO95+'Abril '!AO95+'Mayo '!AO95+Junio!AO95+Julio!AO95+Agosto!AO95+Septiembre!AO95+'Octubre '!AO95+Noviembre!AO95+'Diciembre '!AO95</f>
        <v>2800</v>
      </c>
      <c r="AP95" s="166">
        <f>+Enero!AP95+Febrero!AP95+'Marzo '!AP95+'Abril '!AP95+'Mayo '!AP95+Junio!AP95+Julio!AP95+Agosto!AP95+Septiembre!AP95+'Octubre '!AP95+Noviembre!AP95+'Diciembre '!AP95</f>
        <v>0</v>
      </c>
      <c r="AQ95" s="166">
        <f>+Enero!AQ95+Febrero!AQ95+'Marzo '!AQ95+'Abril '!AQ95+'Mayo '!AQ95+Junio!AQ95+Julio!AQ95+Agosto!AQ95+Septiembre!AQ95+'Octubre '!AQ95+Noviembre!AQ95+'Diciembre '!AQ95</f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77"/>
      <c r="B96" s="178" t="s">
        <v>99</v>
      </c>
      <c r="C96" s="179">
        <f t="shared" si="4"/>
        <v>0</v>
      </c>
      <c r="D96" s="180">
        <f>SUM(N96+P96+R96+T96+V96+X96+Z96)</f>
        <v>0</v>
      </c>
      <c r="E96" s="179">
        <f>SUM(O96+Q96+S96+U96+W96+Y96+AA96)</f>
        <v>0</v>
      </c>
      <c r="F96" s="166">
        <f>+Enero!F96+Febrero!F96+'Marzo '!F96+'Abril '!F96+'Mayo '!F96+Junio!F96+Julio!F96+Agosto!F96+Septiembre!F96+'Octubre '!F96+Noviembre!F96+'Diciembre '!F96</f>
        <v>0</v>
      </c>
      <c r="G96" s="166">
        <f>+Enero!G96+Febrero!G96+'Marzo '!G96+'Abril '!G96+'Mayo '!G96+Junio!G96+Julio!G96+Agosto!G96+Septiembre!G96+'Octubre '!G96+Noviembre!G96+'Diciembre '!G96</f>
        <v>0</v>
      </c>
      <c r="H96" s="166">
        <f>+Enero!H96+Febrero!H96+'Marzo '!H96+'Abril '!H96+'Mayo '!H96+Junio!H96+Julio!H96+Agosto!H96+Septiembre!H96+'Octubre '!H96+Noviembre!H96+'Diciembre '!H96</f>
        <v>0</v>
      </c>
      <c r="I96" s="166">
        <f>+Enero!I96+Febrero!I96+'Marzo '!I96+'Abril '!I96+'Mayo '!I96+Junio!I96+Julio!I96+Agosto!I96+Septiembre!I96+'Octubre '!I96+Noviembre!I96+'Diciembre '!I96</f>
        <v>0</v>
      </c>
      <c r="J96" s="166">
        <f>+Enero!J96+Febrero!J96+'Marzo '!J96+'Abril '!J96+'Mayo '!J96+Junio!J96+Julio!J96+Agosto!J96+Septiembre!J96+'Octubre '!J96+Noviembre!J96+'Diciembre '!J96</f>
        <v>0</v>
      </c>
      <c r="K96" s="166">
        <f>+Enero!K96+Febrero!K96+'Marzo '!K96+'Abril '!K96+'Mayo '!K96+Junio!K96+Julio!K96+Agosto!K96+Septiembre!K96+'Octubre '!K96+Noviembre!K96+'Diciembre '!K96</f>
        <v>0</v>
      </c>
      <c r="L96" s="166">
        <f>+Enero!L96+Febrero!L96+'Marzo '!L96+'Abril '!L96+'Mayo '!L96+Junio!L96+Julio!L96+Agosto!L96+Septiembre!L96+'Octubre '!L96+Noviembre!L96+'Diciembre '!L96</f>
        <v>0</v>
      </c>
      <c r="M96" s="166">
        <f>+Enero!M96+Febrero!M96+'Marzo '!M96+'Abril '!M96+'Mayo '!M96+Junio!M96+Julio!M96+Agosto!M96+Septiembre!M96+'Octubre '!M96+Noviembre!M96+'Diciembre '!M96</f>
        <v>0</v>
      </c>
      <c r="N96" s="166">
        <f>+Enero!N96+Febrero!N96+'Marzo '!N96+'Abril '!N96+'Mayo '!N96+Junio!N96+Julio!N96+Agosto!N96+Septiembre!N96+'Octubre '!N96+Noviembre!N96+'Diciembre '!N96</f>
        <v>0</v>
      </c>
      <c r="O96" s="166">
        <f>+Enero!O96+Febrero!O96+'Marzo '!O96+'Abril '!O96+'Mayo '!O96+Junio!O96+Julio!O96+Agosto!O96+Septiembre!O96+'Octubre '!O96+Noviembre!O96+'Diciembre '!O96</f>
        <v>0</v>
      </c>
      <c r="P96" s="166">
        <f>+Enero!P96+Febrero!P96+'Marzo '!P96+'Abril '!P96+'Mayo '!P96+Junio!P96+Julio!P96+Agosto!P96+Septiembre!P96+'Octubre '!P96+Noviembre!P96+'Diciembre '!P96</f>
        <v>0</v>
      </c>
      <c r="Q96" s="166">
        <f>+Enero!Q96+Febrero!Q96+'Marzo '!Q96+'Abril '!Q96+'Mayo '!Q96+Junio!Q96+Julio!Q96+Agosto!Q96+Septiembre!Q96+'Octubre '!Q96+Noviembre!Q96+'Diciembre '!Q96</f>
        <v>0</v>
      </c>
      <c r="R96" s="166">
        <f>+Enero!R96+Febrero!R96+'Marzo '!R96+'Abril '!R96+'Mayo '!R96+Junio!R96+Julio!R96+Agosto!R96+Septiembre!R96+'Octubre '!R96+Noviembre!R96+'Diciembre '!R96</f>
        <v>0</v>
      </c>
      <c r="S96" s="166">
        <f>+Enero!S96+Febrero!S96+'Marzo '!S96+'Abril '!S96+'Mayo '!S96+Junio!S96+Julio!S96+Agosto!S96+Septiembre!S96+'Octubre '!S96+Noviembre!S96+'Diciembre '!S96</f>
        <v>0</v>
      </c>
      <c r="T96" s="166">
        <f>+Enero!T96+Febrero!T96+'Marzo '!T96+'Abril '!T96+'Mayo '!T96+Junio!T96+Julio!T96+Agosto!T96+Septiembre!T96+'Octubre '!T96+Noviembre!T96+'Diciembre '!T96</f>
        <v>0</v>
      </c>
      <c r="U96" s="166">
        <f>+Enero!U96+Febrero!U96+'Marzo '!U96+'Abril '!U96+'Mayo '!U96+Junio!U96+Julio!U96+Agosto!U96+Septiembre!U96+'Octubre '!U96+Noviembre!U96+'Diciembre '!U96</f>
        <v>0</v>
      </c>
      <c r="V96" s="166">
        <f>+Enero!V96+Febrero!V96+'Marzo '!V96+'Abril '!V96+'Mayo '!V96+Junio!V96+Julio!V96+Agosto!V96+Septiembre!V96+'Octubre '!V96+Noviembre!V96+'Diciembre '!V96</f>
        <v>0</v>
      </c>
      <c r="W96" s="166">
        <f>+Enero!W96+Febrero!W96+'Marzo '!W96+'Abril '!W96+'Mayo '!W96+Junio!W96+Julio!W96+Agosto!W96+Septiembre!W96+'Octubre '!W96+Noviembre!W96+'Diciembre '!W96</f>
        <v>0</v>
      </c>
      <c r="X96" s="166">
        <f>+Enero!X96+Febrero!X96+'Marzo '!X96+'Abril '!X96+'Mayo '!X96+Junio!X96+Julio!X96+Agosto!X96+Septiembre!X96+'Octubre '!X96+Noviembre!X96+'Diciembre '!X96</f>
        <v>0</v>
      </c>
      <c r="Y96" s="166">
        <f>+Enero!Y96+Febrero!Y96+'Marzo '!Y96+'Abril '!Y96+'Mayo '!Y96+Junio!Y96+Julio!Y96+Agosto!Y96+Septiembre!Y96+'Octubre '!Y96+Noviembre!Y96+'Diciembre '!Y96</f>
        <v>0</v>
      </c>
      <c r="Z96" s="166">
        <f>+Enero!Z96+Febrero!Z96+'Marzo '!Z96+'Abril '!Z96+'Mayo '!Z96+Junio!Z96+Julio!Z96+Agosto!Z96+Septiembre!Z96+'Octubre '!Z96+Noviembre!Z96+'Diciembre '!Z96</f>
        <v>0</v>
      </c>
      <c r="AA96" s="166">
        <f>+Enero!AA96+Febrero!AA96+'Marzo '!AA96+'Abril '!AA96+'Mayo '!AA96+Junio!AA96+Julio!AA96+Agosto!AA96+Septiembre!AA96+'Octubre '!AA96+Noviembre!AA96+'Diciembre '!AA96</f>
        <v>0</v>
      </c>
      <c r="AB96" s="166">
        <f>+Enero!AB96+Febrero!AB96+'Marzo '!AB96+'Abril '!AB96+'Mayo '!AB96+Junio!AB96+Julio!AB96+Agosto!AB96+Septiembre!AB96+'Octubre '!AB96+Noviembre!AB96+'Diciembre '!AB96</f>
        <v>0</v>
      </c>
      <c r="AC96" s="166">
        <f>+Enero!AC96+Febrero!AC96+'Marzo '!AC96+'Abril '!AC96+'Mayo '!AC96+Junio!AC96+Julio!AC96+Agosto!AC96+Septiembre!AC96+'Octubre '!AC96+Noviembre!AC96+'Diciembre '!AC96</f>
        <v>0</v>
      </c>
      <c r="AD96" s="166">
        <f>+Enero!AD96+Febrero!AD96+'Marzo '!AD96+'Abril '!AD96+'Mayo '!AD96+Junio!AD96+Julio!AD96+Agosto!AD96+Septiembre!AD96+'Octubre '!AD96+Noviembre!AD96+'Diciembre '!AD96</f>
        <v>0</v>
      </c>
      <c r="AE96" s="166">
        <f>+Enero!AE96+Febrero!AE96+'Marzo '!AE96+'Abril '!AE96+'Mayo '!AE96+Junio!AE96+Julio!AE96+Agosto!AE96+Septiembre!AE96+'Octubre '!AE96+Noviembre!AE96+'Diciembre '!AE96</f>
        <v>0</v>
      </c>
      <c r="AF96" s="166">
        <f>+Enero!AF96+Febrero!AF96+'Marzo '!AF96+'Abril '!AF96+'Mayo '!AF96+Junio!AF96+Julio!AF96+Agosto!AF96+Septiembre!AF96+'Octubre '!AF96+Noviembre!AF96+'Diciembre '!AF96</f>
        <v>0</v>
      </c>
      <c r="AG96" s="166">
        <f>+Enero!AG96+Febrero!AG96+'Marzo '!AG96+'Abril '!AG96+'Mayo '!AG96+Junio!AG96+Julio!AG96+Agosto!AG96+Septiembre!AG96+'Octubre '!AG96+Noviembre!AG96+'Diciembre '!AG96</f>
        <v>0</v>
      </c>
      <c r="AH96" s="166">
        <f>+Enero!AH96+Febrero!AH96+'Marzo '!AH96+'Abril '!AH96+'Mayo '!AH96+Junio!AH96+Julio!AH96+Agosto!AH96+Septiembre!AH96+'Octubre '!AH96+Noviembre!AH96+'Diciembre '!AH96</f>
        <v>0</v>
      </c>
      <c r="AI96" s="166">
        <f>+Enero!AI96+Febrero!AI96+'Marzo '!AI96+'Abril '!AI96+'Mayo '!AI96+Junio!AI96+Julio!AI96+Agosto!AI96+Septiembre!AI96+'Octubre '!AI96+Noviembre!AI96+'Diciembre '!AI96</f>
        <v>0</v>
      </c>
      <c r="AJ96" s="166">
        <f>+Enero!AJ96+Febrero!AJ96+'Marzo '!AJ96+'Abril '!AJ96+'Mayo '!AJ96+Junio!AJ96+Julio!AJ96+Agosto!AJ96+Septiembre!AJ96+'Octubre '!AJ96+Noviembre!AJ96+'Diciembre '!AJ96</f>
        <v>0</v>
      </c>
      <c r="AK96" s="166">
        <f>+Enero!AK96+Febrero!AK96+'Marzo '!AK96+'Abril '!AK96+'Mayo '!AK96+Junio!AK96+Julio!AK96+Agosto!AK96+Septiembre!AK96+'Octubre '!AK96+Noviembre!AK96+'Diciembre '!AK96</f>
        <v>0</v>
      </c>
      <c r="AL96" s="166">
        <f>+Enero!AL96+Febrero!AL96+'Marzo '!AL96+'Abril '!AL96+'Mayo '!AL96+Junio!AL96+Julio!AL96+Agosto!AL96+Septiembre!AL96+'Octubre '!AL96+Noviembre!AL96+'Diciembre '!AL96</f>
        <v>0</v>
      </c>
      <c r="AM96" s="166">
        <f>+Enero!AM96+Febrero!AM96+'Marzo '!AM96+'Abril '!AM96+'Mayo '!AM96+Junio!AM96+Julio!AM96+Agosto!AM96+Septiembre!AM96+'Octubre '!AM96+Noviembre!AM96+'Diciembre '!AM96</f>
        <v>0</v>
      </c>
      <c r="AN96" s="166">
        <f>+Enero!AN96+Febrero!AN96+'Marzo '!AN96+'Abril '!AN96+'Mayo '!AN96+Junio!AN96+Julio!AN96+Agosto!AN96+Septiembre!AN96+'Octubre '!AN96+Noviembre!AN96+'Diciembre '!AN96</f>
        <v>0</v>
      </c>
      <c r="AO96" s="166">
        <f>+Enero!AO96+Febrero!AO96+'Marzo '!AO96+'Abril '!AO96+'Mayo '!AO96+Junio!AO96+Julio!AO96+Agosto!AO96+Septiembre!AO96+'Octubre '!AO96+Noviembre!AO96+'Diciembre '!AO96</f>
        <v>0</v>
      </c>
      <c r="AP96" s="166">
        <f>+Enero!AP96+Febrero!AP96+'Marzo '!AP96+'Abril '!AP96+'Mayo '!AP96+Junio!AP96+Julio!AP96+Agosto!AP96+Septiembre!AP96+'Octubre '!AP96+Noviembre!AP96+'Diciembre '!AP96</f>
        <v>0</v>
      </c>
      <c r="AQ96" s="166">
        <f>+Enero!AQ96+Febrero!AQ96+'Marzo '!AQ96+'Abril '!AQ96+'Mayo '!AQ96+Junio!AQ96+Julio!AQ96+Agosto!AQ96+Septiembre!AQ96+'Octubre '!AQ96+Noviembre!AQ96+'Diciembre '!AQ96</f>
        <v>0</v>
      </c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49" t="s">
        <v>100</v>
      </c>
      <c r="B97" s="450"/>
      <c r="C97" s="183">
        <f t="shared" si="4"/>
        <v>4016</v>
      </c>
      <c r="D97" s="184">
        <f t="shared" ref="D97:E103" si="5">SUM(F97+H97+J97+L97+N97+P97+R97+T97+V97+X97+Z97+AB97+AD97+AF97+AH97+AJ97+AL97)</f>
        <v>1688</v>
      </c>
      <c r="E97" s="183">
        <f t="shared" si="5"/>
        <v>2328</v>
      </c>
      <c r="F97" s="166">
        <f>+Enero!F97+Febrero!F97+'Marzo '!F97+'Abril '!F97+'Mayo '!F97+Junio!F97+Julio!F97+Agosto!F97+Septiembre!F97+'Octubre '!F97+Noviembre!F97+'Diciembre '!F97</f>
        <v>378</v>
      </c>
      <c r="G97" s="166">
        <f>+Enero!G97+Febrero!G97+'Marzo '!G97+'Abril '!G97+'Mayo '!G97+Junio!G97+Julio!G97+Agosto!G97+Septiembre!G97+'Octubre '!G97+Noviembre!G97+'Diciembre '!G97</f>
        <v>443</v>
      </c>
      <c r="H97" s="166">
        <f>+Enero!H97+Febrero!H97+'Marzo '!H97+'Abril '!H97+'Mayo '!H97+Junio!H97+Julio!H97+Agosto!H97+Septiembre!H97+'Octubre '!H97+Noviembre!H97+'Diciembre '!H97</f>
        <v>200</v>
      </c>
      <c r="I97" s="166">
        <f>+Enero!I97+Febrero!I97+'Marzo '!I97+'Abril '!I97+'Mayo '!I97+Junio!I97+Julio!I97+Agosto!I97+Septiembre!I97+'Octubre '!I97+Noviembre!I97+'Diciembre '!I97</f>
        <v>247</v>
      </c>
      <c r="J97" s="166">
        <f>+Enero!J97+Febrero!J97+'Marzo '!J97+'Abril '!J97+'Mayo '!J97+Junio!J97+Julio!J97+Agosto!J97+Septiembre!J97+'Octubre '!J97+Noviembre!J97+'Diciembre '!J97</f>
        <v>113</v>
      </c>
      <c r="K97" s="166">
        <f>+Enero!K97+Febrero!K97+'Marzo '!K97+'Abril '!K97+'Mayo '!K97+Junio!K97+Julio!K97+Agosto!K97+Septiembre!K97+'Octubre '!K97+Noviembre!K97+'Diciembre '!K97</f>
        <v>152</v>
      </c>
      <c r="L97" s="166">
        <f>+Enero!L97+Febrero!L97+'Marzo '!L97+'Abril '!L97+'Mayo '!L97+Junio!L97+Julio!L97+Agosto!L97+Septiembre!L97+'Octubre '!L97+Noviembre!L97+'Diciembre '!L97</f>
        <v>78</v>
      </c>
      <c r="M97" s="166">
        <f>+Enero!M97+Febrero!M97+'Marzo '!M97+'Abril '!M97+'Mayo '!M97+Junio!M97+Julio!M97+Agosto!M97+Septiembre!M97+'Octubre '!M97+Noviembre!M97+'Diciembre '!M97</f>
        <v>137</v>
      </c>
      <c r="N97" s="166">
        <f>+Enero!N97+Febrero!N97+'Marzo '!N97+'Abril '!N97+'Mayo '!N97+Junio!N97+Julio!N97+Agosto!N97+Septiembre!N97+'Octubre '!N97+Noviembre!N97+'Diciembre '!N97</f>
        <v>16</v>
      </c>
      <c r="O97" s="166">
        <f>+Enero!O97+Febrero!O97+'Marzo '!O97+'Abril '!O97+'Mayo '!O97+Junio!O97+Julio!O97+Agosto!O97+Septiembre!O97+'Octubre '!O97+Noviembre!O97+'Diciembre '!O97</f>
        <v>31</v>
      </c>
      <c r="P97" s="166">
        <f>+Enero!P97+Febrero!P97+'Marzo '!P97+'Abril '!P97+'Mayo '!P97+Junio!P97+Julio!P97+Agosto!P97+Septiembre!P97+'Octubre '!P97+Noviembre!P97+'Diciembre '!P97</f>
        <v>35</v>
      </c>
      <c r="Q97" s="166">
        <f>+Enero!Q97+Febrero!Q97+'Marzo '!Q97+'Abril '!Q97+'Mayo '!Q97+Junio!Q97+Julio!Q97+Agosto!Q97+Septiembre!Q97+'Octubre '!Q97+Noviembre!Q97+'Diciembre '!Q97</f>
        <v>50</v>
      </c>
      <c r="R97" s="166">
        <f>+Enero!R97+Febrero!R97+'Marzo '!R97+'Abril '!R97+'Mayo '!R97+Junio!R97+Julio!R97+Agosto!R97+Septiembre!R97+'Octubre '!R97+Noviembre!R97+'Diciembre '!R97</f>
        <v>23</v>
      </c>
      <c r="S97" s="166">
        <f>+Enero!S97+Febrero!S97+'Marzo '!S97+'Abril '!S97+'Mayo '!S97+Junio!S97+Julio!S97+Agosto!S97+Septiembre!S97+'Octubre '!S97+Noviembre!S97+'Diciembre '!S97</f>
        <v>36</v>
      </c>
      <c r="T97" s="166">
        <f>+Enero!T97+Febrero!T97+'Marzo '!T97+'Abril '!T97+'Mayo '!T97+Junio!T97+Julio!T97+Agosto!T97+Septiembre!T97+'Octubre '!T97+Noviembre!T97+'Diciembre '!T97</f>
        <v>39</v>
      </c>
      <c r="U97" s="166">
        <f>+Enero!U97+Febrero!U97+'Marzo '!U97+'Abril '!U97+'Mayo '!U97+Junio!U97+Julio!U97+Agosto!U97+Septiembre!U97+'Octubre '!U97+Noviembre!U97+'Diciembre '!U97</f>
        <v>59</v>
      </c>
      <c r="V97" s="166">
        <f>+Enero!V97+Febrero!V97+'Marzo '!V97+'Abril '!V97+'Mayo '!V97+Junio!V97+Julio!V97+Agosto!V97+Septiembre!V97+'Octubre '!V97+Noviembre!V97+'Diciembre '!V97</f>
        <v>37</v>
      </c>
      <c r="W97" s="166">
        <f>+Enero!W97+Febrero!W97+'Marzo '!W97+'Abril '!W97+'Mayo '!W97+Junio!W97+Julio!W97+Agosto!W97+Septiembre!W97+'Octubre '!W97+Noviembre!W97+'Diciembre '!W97</f>
        <v>57</v>
      </c>
      <c r="X97" s="166">
        <f>+Enero!X97+Febrero!X97+'Marzo '!X97+'Abril '!X97+'Mayo '!X97+Junio!X97+Julio!X97+Agosto!X97+Septiembre!X97+'Octubre '!X97+Noviembre!X97+'Diciembre '!X97</f>
        <v>48</v>
      </c>
      <c r="Y97" s="166">
        <f>+Enero!Y97+Febrero!Y97+'Marzo '!Y97+'Abril '!Y97+'Mayo '!Y97+Junio!Y97+Julio!Y97+Agosto!Y97+Septiembre!Y97+'Octubre '!Y97+Noviembre!Y97+'Diciembre '!Y97</f>
        <v>72</v>
      </c>
      <c r="Z97" s="166">
        <f>+Enero!Z97+Febrero!Z97+'Marzo '!Z97+'Abril '!Z97+'Mayo '!Z97+Junio!Z97+Julio!Z97+Agosto!Z97+Septiembre!Z97+'Octubre '!Z97+Noviembre!Z97+'Diciembre '!Z97</f>
        <v>83</v>
      </c>
      <c r="AA97" s="166">
        <f>+Enero!AA97+Febrero!AA97+'Marzo '!AA97+'Abril '!AA97+'Mayo '!AA97+Junio!AA97+Julio!AA97+Agosto!AA97+Septiembre!AA97+'Octubre '!AA97+Noviembre!AA97+'Diciembre '!AA97</f>
        <v>123</v>
      </c>
      <c r="AB97" s="166">
        <f>+Enero!AB97+Febrero!AB97+'Marzo '!AB97+'Abril '!AB97+'Mayo '!AB97+Junio!AB97+Julio!AB97+Agosto!AB97+Septiembre!AB97+'Octubre '!AB97+Noviembre!AB97+'Diciembre '!AB97</f>
        <v>83</v>
      </c>
      <c r="AC97" s="166">
        <f>+Enero!AC97+Febrero!AC97+'Marzo '!AC97+'Abril '!AC97+'Mayo '!AC97+Junio!AC97+Julio!AC97+Agosto!AC97+Septiembre!AC97+'Octubre '!AC97+Noviembre!AC97+'Diciembre '!AC97</f>
        <v>101</v>
      </c>
      <c r="AD97" s="166">
        <f>+Enero!AD97+Febrero!AD97+'Marzo '!AD97+'Abril '!AD97+'Mayo '!AD97+Junio!AD97+Julio!AD97+Agosto!AD97+Septiembre!AD97+'Octubre '!AD97+Noviembre!AD97+'Diciembre '!AD97</f>
        <v>111</v>
      </c>
      <c r="AE97" s="166">
        <f>+Enero!AE97+Febrero!AE97+'Marzo '!AE97+'Abril '!AE97+'Mayo '!AE97+Junio!AE97+Julio!AE97+Agosto!AE97+Septiembre!AE97+'Octubre '!AE97+Noviembre!AE97+'Diciembre '!AE97</f>
        <v>171</v>
      </c>
      <c r="AF97" s="166">
        <f>+Enero!AF97+Febrero!AF97+'Marzo '!AF97+'Abril '!AF97+'Mayo '!AF97+Junio!AF97+Julio!AF97+Agosto!AF97+Septiembre!AF97+'Octubre '!AF97+Noviembre!AF97+'Diciembre '!AF97</f>
        <v>116</v>
      </c>
      <c r="AG97" s="166">
        <f>+Enero!AG97+Febrero!AG97+'Marzo '!AG97+'Abril '!AG97+'Mayo '!AG97+Junio!AG97+Julio!AG97+Agosto!AG97+Septiembre!AG97+'Octubre '!AG97+Noviembre!AG97+'Diciembre '!AG97</f>
        <v>149</v>
      </c>
      <c r="AH97" s="166">
        <f>+Enero!AH97+Febrero!AH97+'Marzo '!AH97+'Abril '!AH97+'Mayo '!AH97+Junio!AH97+Julio!AH97+Agosto!AH97+Septiembre!AH97+'Octubre '!AH97+Noviembre!AH97+'Diciembre '!AH97</f>
        <v>127</v>
      </c>
      <c r="AI97" s="166">
        <f>+Enero!AI97+Febrero!AI97+'Marzo '!AI97+'Abril '!AI97+'Mayo '!AI97+Junio!AI97+Julio!AI97+Agosto!AI97+Septiembre!AI97+'Octubre '!AI97+Noviembre!AI97+'Diciembre '!AI97</f>
        <v>152</v>
      </c>
      <c r="AJ97" s="166">
        <f>+Enero!AJ97+Febrero!AJ97+'Marzo '!AJ97+'Abril '!AJ97+'Mayo '!AJ97+Junio!AJ97+Julio!AJ97+Agosto!AJ97+Septiembre!AJ97+'Octubre '!AJ97+Noviembre!AJ97+'Diciembre '!AJ97</f>
        <v>95</v>
      </c>
      <c r="AK97" s="166">
        <f>+Enero!AK97+Febrero!AK97+'Marzo '!AK97+'Abril '!AK97+'Mayo '!AK97+Junio!AK97+Julio!AK97+Agosto!AK97+Septiembre!AK97+'Octubre '!AK97+Noviembre!AK97+'Diciembre '!AK97</f>
        <v>138</v>
      </c>
      <c r="AL97" s="166">
        <f>+Enero!AL97+Febrero!AL97+'Marzo '!AL97+'Abril '!AL97+'Mayo '!AL97+Junio!AL97+Julio!AL97+Agosto!AL97+Septiembre!AL97+'Octubre '!AL97+Noviembre!AL97+'Diciembre '!AL97</f>
        <v>106</v>
      </c>
      <c r="AM97" s="166">
        <f>+Enero!AM97+Febrero!AM97+'Marzo '!AM97+'Abril '!AM97+'Mayo '!AM97+Junio!AM97+Julio!AM97+Agosto!AM97+Septiembre!AM97+'Octubre '!AM97+Noviembre!AM97+'Diciembre '!AM97</f>
        <v>210</v>
      </c>
      <c r="AN97" s="166">
        <f>+Enero!AN97+Febrero!AN97+'Marzo '!AN97+'Abril '!AN97+'Mayo '!AN97+Junio!AN97+Julio!AN97+Agosto!AN97+Septiembre!AN97+'Octubre '!AN97+Noviembre!AN97+'Diciembre '!AN97</f>
        <v>4016</v>
      </c>
      <c r="AO97" s="166">
        <f>+Enero!AO97+Febrero!AO97+'Marzo '!AO97+'Abril '!AO97+'Mayo '!AO97+Junio!AO97+Julio!AO97+Agosto!AO97+Septiembre!AO97+'Octubre '!AO97+Noviembre!AO97+'Diciembre '!AO97</f>
        <v>2262</v>
      </c>
      <c r="AP97" s="166">
        <f>+Enero!AP97+Febrero!AP97+'Marzo '!AP97+'Abril '!AP97+'Mayo '!AP97+Junio!AP97+Julio!AP97+Agosto!AP97+Septiembre!AP97+'Octubre '!AP97+Noviembre!AP97+'Diciembre '!AP97</f>
        <v>0</v>
      </c>
      <c r="AQ97" s="166">
        <f>+Enero!AQ97+Febrero!AQ97+'Marzo '!AQ97+'Abril '!AQ97+'Mayo '!AQ97+Junio!AQ97+Julio!AQ97+Agosto!AQ97+Septiembre!AQ97+'Octubre '!AQ97+Noviembre!AQ97+'Diciembre '!AQ97</f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512" t="s">
        <v>101</v>
      </c>
      <c r="B98" s="513"/>
      <c r="C98" s="177">
        <f t="shared" si="4"/>
        <v>0</v>
      </c>
      <c r="D98" s="176">
        <f t="shared" si="5"/>
        <v>0</v>
      </c>
      <c r="E98" s="177">
        <f t="shared" si="5"/>
        <v>0</v>
      </c>
      <c r="F98" s="166">
        <f>+Enero!F98+Febrero!F98+'Marzo '!F98+'Abril '!F98+'Mayo '!F98+Junio!F98+Julio!F98+Agosto!F98+Septiembre!F98+'Octubre '!F98+Noviembre!F98+'Diciembre '!F98</f>
        <v>0</v>
      </c>
      <c r="G98" s="166">
        <f>+Enero!G98+Febrero!G98+'Marzo '!G98+'Abril '!G98+'Mayo '!G98+Junio!G98+Julio!G98+Agosto!G98+Septiembre!G98+'Octubre '!G98+Noviembre!G98+'Diciembre '!G98</f>
        <v>0</v>
      </c>
      <c r="H98" s="166">
        <f>+Enero!H98+Febrero!H98+'Marzo '!H98+'Abril '!H98+'Mayo '!H98+Junio!H98+Julio!H98+Agosto!H98+Septiembre!H98+'Octubre '!H98+Noviembre!H98+'Diciembre '!H98</f>
        <v>0</v>
      </c>
      <c r="I98" s="166">
        <f>+Enero!I98+Febrero!I98+'Marzo '!I98+'Abril '!I98+'Mayo '!I98+Junio!I98+Julio!I98+Agosto!I98+Septiembre!I98+'Octubre '!I98+Noviembre!I98+'Diciembre '!I98</f>
        <v>0</v>
      </c>
      <c r="J98" s="166">
        <f>+Enero!J98+Febrero!J98+'Marzo '!J98+'Abril '!J98+'Mayo '!J98+Junio!J98+Julio!J98+Agosto!J98+Septiembre!J98+'Octubre '!J98+Noviembre!J98+'Diciembre '!J98</f>
        <v>0</v>
      </c>
      <c r="K98" s="166">
        <f>+Enero!K98+Febrero!K98+'Marzo '!K98+'Abril '!K98+'Mayo '!K98+Junio!K98+Julio!K98+Agosto!K98+Septiembre!K98+'Octubre '!K98+Noviembre!K98+'Diciembre '!K98</f>
        <v>0</v>
      </c>
      <c r="L98" s="166">
        <f>+Enero!L98+Febrero!L98+'Marzo '!L98+'Abril '!L98+'Mayo '!L98+Junio!L98+Julio!L98+Agosto!L98+Septiembre!L98+'Octubre '!L98+Noviembre!L98+'Diciembre '!L98</f>
        <v>0</v>
      </c>
      <c r="M98" s="166">
        <f>+Enero!M98+Febrero!M98+'Marzo '!M98+'Abril '!M98+'Mayo '!M98+Junio!M98+Julio!M98+Agosto!M98+Septiembre!M98+'Octubre '!M98+Noviembre!M98+'Diciembre '!M98</f>
        <v>0</v>
      </c>
      <c r="N98" s="166">
        <f>+Enero!N98+Febrero!N98+'Marzo '!N98+'Abril '!N98+'Mayo '!N98+Junio!N98+Julio!N98+Agosto!N98+Septiembre!N98+'Octubre '!N98+Noviembre!N98+'Diciembre '!N98</f>
        <v>0</v>
      </c>
      <c r="O98" s="166">
        <f>+Enero!O98+Febrero!O98+'Marzo '!O98+'Abril '!O98+'Mayo '!O98+Junio!O98+Julio!O98+Agosto!O98+Septiembre!O98+'Octubre '!O98+Noviembre!O98+'Diciembre '!O98</f>
        <v>0</v>
      </c>
      <c r="P98" s="166">
        <f>+Enero!P98+Febrero!P98+'Marzo '!P98+'Abril '!P98+'Mayo '!P98+Junio!P98+Julio!P98+Agosto!P98+Septiembre!P98+'Octubre '!P98+Noviembre!P98+'Diciembre '!P98</f>
        <v>0</v>
      </c>
      <c r="Q98" s="166">
        <f>+Enero!Q98+Febrero!Q98+'Marzo '!Q98+'Abril '!Q98+'Mayo '!Q98+Junio!Q98+Julio!Q98+Agosto!Q98+Septiembre!Q98+'Octubre '!Q98+Noviembre!Q98+'Diciembre '!Q98</f>
        <v>0</v>
      </c>
      <c r="R98" s="166">
        <f>+Enero!R98+Febrero!R98+'Marzo '!R98+'Abril '!R98+'Mayo '!R98+Junio!R98+Julio!R98+Agosto!R98+Septiembre!R98+'Octubre '!R98+Noviembre!R98+'Diciembre '!R98</f>
        <v>0</v>
      </c>
      <c r="S98" s="166">
        <f>+Enero!S98+Febrero!S98+'Marzo '!S98+'Abril '!S98+'Mayo '!S98+Junio!S98+Julio!S98+Agosto!S98+Septiembre!S98+'Octubre '!S98+Noviembre!S98+'Diciembre '!S98</f>
        <v>0</v>
      </c>
      <c r="T98" s="166">
        <f>+Enero!T98+Febrero!T98+'Marzo '!T98+'Abril '!T98+'Mayo '!T98+Junio!T98+Julio!T98+Agosto!T98+Septiembre!T98+'Octubre '!T98+Noviembre!T98+'Diciembre '!T98</f>
        <v>0</v>
      </c>
      <c r="U98" s="166">
        <f>+Enero!U98+Febrero!U98+'Marzo '!U98+'Abril '!U98+'Mayo '!U98+Junio!U98+Julio!U98+Agosto!U98+Septiembre!U98+'Octubre '!U98+Noviembre!U98+'Diciembre '!U98</f>
        <v>0</v>
      </c>
      <c r="V98" s="166">
        <f>+Enero!V98+Febrero!V98+'Marzo '!V98+'Abril '!V98+'Mayo '!V98+Junio!V98+Julio!V98+Agosto!V98+Septiembre!V98+'Octubre '!V98+Noviembre!V98+'Diciembre '!V98</f>
        <v>0</v>
      </c>
      <c r="W98" s="166">
        <f>+Enero!W98+Febrero!W98+'Marzo '!W98+'Abril '!W98+'Mayo '!W98+Junio!W98+Julio!W98+Agosto!W98+Septiembre!W98+'Octubre '!W98+Noviembre!W98+'Diciembre '!W98</f>
        <v>0</v>
      </c>
      <c r="X98" s="166">
        <f>+Enero!X98+Febrero!X98+'Marzo '!X98+'Abril '!X98+'Mayo '!X98+Junio!X98+Julio!X98+Agosto!X98+Septiembre!X98+'Octubre '!X98+Noviembre!X98+'Diciembre '!X98</f>
        <v>0</v>
      </c>
      <c r="Y98" s="166">
        <f>+Enero!Y98+Febrero!Y98+'Marzo '!Y98+'Abril '!Y98+'Mayo '!Y98+Junio!Y98+Julio!Y98+Agosto!Y98+Septiembre!Y98+'Octubre '!Y98+Noviembre!Y98+'Diciembre '!Y98</f>
        <v>0</v>
      </c>
      <c r="Z98" s="166">
        <f>+Enero!Z98+Febrero!Z98+'Marzo '!Z98+'Abril '!Z98+'Mayo '!Z98+Junio!Z98+Julio!Z98+Agosto!Z98+Septiembre!Z98+'Octubre '!Z98+Noviembre!Z98+'Diciembre '!Z98</f>
        <v>0</v>
      </c>
      <c r="AA98" s="166">
        <f>+Enero!AA98+Febrero!AA98+'Marzo '!AA98+'Abril '!AA98+'Mayo '!AA98+Junio!AA98+Julio!AA98+Agosto!AA98+Septiembre!AA98+'Octubre '!AA98+Noviembre!AA98+'Diciembre '!AA98</f>
        <v>0</v>
      </c>
      <c r="AB98" s="166">
        <f>+Enero!AB98+Febrero!AB98+'Marzo '!AB98+'Abril '!AB98+'Mayo '!AB98+Junio!AB98+Julio!AB98+Agosto!AB98+Septiembre!AB98+'Octubre '!AB98+Noviembre!AB98+'Diciembre '!AB98</f>
        <v>0</v>
      </c>
      <c r="AC98" s="166">
        <f>+Enero!AC98+Febrero!AC98+'Marzo '!AC98+'Abril '!AC98+'Mayo '!AC98+Junio!AC98+Julio!AC98+Agosto!AC98+Septiembre!AC98+'Octubre '!AC98+Noviembre!AC98+'Diciembre '!AC98</f>
        <v>0</v>
      </c>
      <c r="AD98" s="166">
        <f>+Enero!AD98+Febrero!AD98+'Marzo '!AD98+'Abril '!AD98+'Mayo '!AD98+Junio!AD98+Julio!AD98+Agosto!AD98+Septiembre!AD98+'Octubre '!AD98+Noviembre!AD98+'Diciembre '!AD98</f>
        <v>0</v>
      </c>
      <c r="AE98" s="166">
        <f>+Enero!AE98+Febrero!AE98+'Marzo '!AE98+'Abril '!AE98+'Mayo '!AE98+Junio!AE98+Julio!AE98+Agosto!AE98+Septiembre!AE98+'Octubre '!AE98+Noviembre!AE98+'Diciembre '!AE98</f>
        <v>0</v>
      </c>
      <c r="AF98" s="166">
        <f>+Enero!AF98+Febrero!AF98+'Marzo '!AF98+'Abril '!AF98+'Mayo '!AF98+Junio!AF98+Julio!AF98+Agosto!AF98+Septiembre!AF98+'Octubre '!AF98+Noviembre!AF98+'Diciembre '!AF98</f>
        <v>0</v>
      </c>
      <c r="AG98" s="166">
        <f>+Enero!AG98+Febrero!AG98+'Marzo '!AG98+'Abril '!AG98+'Mayo '!AG98+Junio!AG98+Julio!AG98+Agosto!AG98+Septiembre!AG98+'Octubre '!AG98+Noviembre!AG98+'Diciembre '!AG98</f>
        <v>0</v>
      </c>
      <c r="AH98" s="166">
        <f>+Enero!AH98+Febrero!AH98+'Marzo '!AH98+'Abril '!AH98+'Mayo '!AH98+Junio!AH98+Julio!AH98+Agosto!AH98+Septiembre!AH98+'Octubre '!AH98+Noviembre!AH98+'Diciembre '!AH98</f>
        <v>0</v>
      </c>
      <c r="AI98" s="166">
        <f>+Enero!AI98+Febrero!AI98+'Marzo '!AI98+'Abril '!AI98+'Mayo '!AI98+Junio!AI98+Julio!AI98+Agosto!AI98+Septiembre!AI98+'Octubre '!AI98+Noviembre!AI98+'Diciembre '!AI98</f>
        <v>0</v>
      </c>
      <c r="AJ98" s="166">
        <f>+Enero!AJ98+Febrero!AJ98+'Marzo '!AJ98+'Abril '!AJ98+'Mayo '!AJ98+Junio!AJ98+Julio!AJ98+Agosto!AJ98+Septiembre!AJ98+'Octubre '!AJ98+Noviembre!AJ98+'Diciembre '!AJ98</f>
        <v>0</v>
      </c>
      <c r="AK98" s="166">
        <f>+Enero!AK98+Febrero!AK98+'Marzo '!AK98+'Abril '!AK98+'Mayo '!AK98+Junio!AK98+Julio!AK98+Agosto!AK98+Septiembre!AK98+'Octubre '!AK98+Noviembre!AK98+'Diciembre '!AK98</f>
        <v>0</v>
      </c>
      <c r="AL98" s="166">
        <f>+Enero!AL98+Febrero!AL98+'Marzo '!AL98+'Abril '!AL98+'Mayo '!AL98+Junio!AL98+Julio!AL98+Agosto!AL98+Septiembre!AL98+'Octubre '!AL98+Noviembre!AL98+'Diciembre '!AL98</f>
        <v>0</v>
      </c>
      <c r="AM98" s="166">
        <f>+Enero!AM98+Febrero!AM98+'Marzo '!AM98+'Abril '!AM98+'Mayo '!AM98+Junio!AM98+Julio!AM98+Agosto!AM98+Septiembre!AM98+'Octubre '!AM98+Noviembre!AM98+'Diciembre '!AM98</f>
        <v>0</v>
      </c>
      <c r="AN98" s="166">
        <f>+Enero!AN98+Febrero!AN98+'Marzo '!AN98+'Abril '!AN98+'Mayo '!AN98+Junio!AN98+Julio!AN98+Agosto!AN98+Septiembre!AN98+'Octubre '!AN98+Noviembre!AN98+'Diciembre '!AN98</f>
        <v>0</v>
      </c>
      <c r="AO98" s="166">
        <f>+Enero!AO98+Febrero!AO98+'Marzo '!AO98+'Abril '!AO98+'Mayo '!AO98+Junio!AO98+Julio!AO98+Agosto!AO98+Septiembre!AO98+'Octubre '!AO98+Noviembre!AO98+'Diciembre '!AO98</f>
        <v>0</v>
      </c>
      <c r="AP98" s="166">
        <f>+Enero!AP98+Febrero!AP98+'Marzo '!AP98+'Abril '!AP98+'Mayo '!AP98+Junio!AP98+Julio!AP98+Agosto!AP98+Septiembre!AP98+'Octubre '!AP98+Noviembre!AP98+'Diciembre '!AP98</f>
        <v>0</v>
      </c>
      <c r="AQ98" s="166">
        <f>+Enero!AQ98+Febrero!AQ98+'Marzo '!AQ98+'Abril '!AQ98+'Mayo '!AQ98+Junio!AQ98+Julio!AQ98+Agosto!AQ98+Septiembre!AQ98+'Octubre '!AQ98+Noviembre!AQ98+'Diciembre '!AQ98</f>
        <v>0</v>
      </c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514" t="s">
        <v>102</v>
      </c>
      <c r="B99" s="515"/>
      <c r="C99" s="187">
        <f t="shared" si="4"/>
        <v>1078</v>
      </c>
      <c r="D99" s="188">
        <f t="shared" si="5"/>
        <v>716</v>
      </c>
      <c r="E99" s="177">
        <f t="shared" si="5"/>
        <v>362</v>
      </c>
      <c r="F99" s="166">
        <f>+Enero!F99+Febrero!F99+'Marzo '!F99+'Abril '!F99+'Mayo '!F99+Junio!F99+Julio!F99+Agosto!F99+Septiembre!F99+'Octubre '!F99+Noviembre!F99+'Diciembre '!F99</f>
        <v>181</v>
      </c>
      <c r="G99" s="166">
        <f>+Enero!G99+Febrero!G99+'Marzo '!G99+'Abril '!G99+'Mayo '!G99+Junio!G99+Julio!G99+Agosto!G99+Septiembre!G99+'Octubre '!G99+Noviembre!G99+'Diciembre '!G99</f>
        <v>89</v>
      </c>
      <c r="H99" s="166">
        <f>+Enero!H99+Febrero!H99+'Marzo '!H99+'Abril '!H99+'Mayo '!H99+Junio!H99+Julio!H99+Agosto!H99+Septiembre!H99+'Octubre '!H99+Noviembre!H99+'Diciembre '!H99</f>
        <v>88</v>
      </c>
      <c r="I99" s="166">
        <f>+Enero!I99+Febrero!I99+'Marzo '!I99+'Abril '!I99+'Mayo '!I99+Junio!I99+Julio!I99+Agosto!I99+Septiembre!I99+'Octubre '!I99+Noviembre!I99+'Diciembre '!I99</f>
        <v>59</v>
      </c>
      <c r="J99" s="166">
        <f>+Enero!J99+Febrero!J99+'Marzo '!J99+'Abril '!J99+'Mayo '!J99+Junio!J99+Julio!J99+Agosto!J99+Septiembre!J99+'Octubre '!J99+Noviembre!J99+'Diciembre '!J99</f>
        <v>31</v>
      </c>
      <c r="K99" s="166">
        <f>+Enero!K99+Febrero!K99+'Marzo '!K99+'Abril '!K99+'Mayo '!K99+Junio!K99+Julio!K99+Agosto!K99+Septiembre!K99+'Octubre '!K99+Noviembre!K99+'Diciembre '!K99</f>
        <v>13</v>
      </c>
      <c r="L99" s="166">
        <f>+Enero!L99+Febrero!L99+'Marzo '!L99+'Abril '!L99+'Mayo '!L99+Junio!L99+Julio!L99+Agosto!L99+Septiembre!L99+'Octubre '!L99+Noviembre!L99+'Diciembre '!L99</f>
        <v>6</v>
      </c>
      <c r="M99" s="166">
        <f>+Enero!M99+Febrero!M99+'Marzo '!M99+'Abril '!M99+'Mayo '!M99+Junio!M99+Julio!M99+Agosto!M99+Septiembre!M99+'Octubre '!M99+Noviembre!M99+'Diciembre '!M99</f>
        <v>2</v>
      </c>
      <c r="N99" s="166">
        <f>+Enero!N99+Febrero!N99+'Marzo '!N99+'Abril '!N99+'Mayo '!N99+Junio!N99+Julio!N99+Agosto!N99+Septiembre!N99+'Octubre '!N99+Noviembre!N99+'Diciembre '!N99</f>
        <v>9</v>
      </c>
      <c r="O99" s="166">
        <f>+Enero!O99+Febrero!O99+'Marzo '!O99+'Abril '!O99+'Mayo '!O99+Junio!O99+Julio!O99+Agosto!O99+Septiembre!O99+'Octubre '!O99+Noviembre!O99+'Diciembre '!O99</f>
        <v>3</v>
      </c>
      <c r="P99" s="166">
        <f>+Enero!P99+Febrero!P99+'Marzo '!P99+'Abril '!P99+'Mayo '!P99+Junio!P99+Julio!P99+Agosto!P99+Septiembre!P99+'Octubre '!P99+Noviembre!P99+'Diciembre '!P99</f>
        <v>0</v>
      </c>
      <c r="Q99" s="166">
        <f>+Enero!Q99+Febrero!Q99+'Marzo '!Q99+'Abril '!Q99+'Mayo '!Q99+Junio!Q99+Julio!Q99+Agosto!Q99+Septiembre!Q99+'Octubre '!Q99+Noviembre!Q99+'Diciembre '!Q99</f>
        <v>0</v>
      </c>
      <c r="R99" s="166">
        <f>+Enero!R99+Febrero!R99+'Marzo '!R99+'Abril '!R99+'Mayo '!R99+Junio!R99+Julio!R99+Agosto!R99+Septiembre!R99+'Octubre '!R99+Noviembre!R99+'Diciembre '!R99</f>
        <v>2</v>
      </c>
      <c r="S99" s="166">
        <f>+Enero!S99+Febrero!S99+'Marzo '!S99+'Abril '!S99+'Mayo '!S99+Junio!S99+Julio!S99+Agosto!S99+Septiembre!S99+'Octubre '!S99+Noviembre!S99+'Diciembre '!S99</f>
        <v>1</v>
      </c>
      <c r="T99" s="166">
        <f>+Enero!T99+Febrero!T99+'Marzo '!T99+'Abril '!T99+'Mayo '!T99+Junio!T99+Julio!T99+Agosto!T99+Septiembre!T99+'Octubre '!T99+Noviembre!T99+'Diciembre '!T99</f>
        <v>9</v>
      </c>
      <c r="U99" s="166">
        <f>+Enero!U99+Febrero!U99+'Marzo '!U99+'Abril '!U99+'Mayo '!U99+Junio!U99+Julio!U99+Agosto!U99+Septiembre!U99+'Octubre '!U99+Noviembre!U99+'Diciembre '!U99</f>
        <v>2</v>
      </c>
      <c r="V99" s="166">
        <f>+Enero!V99+Febrero!V99+'Marzo '!V99+'Abril '!V99+'Mayo '!V99+Junio!V99+Julio!V99+Agosto!V99+Septiembre!V99+'Octubre '!V99+Noviembre!V99+'Diciembre '!V99</f>
        <v>19</v>
      </c>
      <c r="W99" s="166">
        <f>+Enero!W99+Febrero!W99+'Marzo '!W99+'Abril '!W99+'Mayo '!W99+Junio!W99+Julio!W99+Agosto!W99+Septiembre!W99+'Octubre '!W99+Noviembre!W99+'Diciembre '!W99</f>
        <v>7</v>
      </c>
      <c r="X99" s="166">
        <f>+Enero!X99+Febrero!X99+'Marzo '!X99+'Abril '!X99+'Mayo '!X99+Junio!X99+Julio!X99+Agosto!X99+Septiembre!X99+'Octubre '!X99+Noviembre!X99+'Diciembre '!X99</f>
        <v>33</v>
      </c>
      <c r="Y99" s="166">
        <f>+Enero!Y99+Febrero!Y99+'Marzo '!Y99+'Abril '!Y99+'Mayo '!Y99+Junio!Y99+Julio!Y99+Agosto!Y99+Septiembre!Y99+'Octubre '!Y99+Noviembre!Y99+'Diciembre '!Y99</f>
        <v>14</v>
      </c>
      <c r="Z99" s="166">
        <f>+Enero!Z99+Febrero!Z99+'Marzo '!Z99+'Abril '!Z99+'Mayo '!Z99+Junio!Z99+Julio!Z99+Agosto!Z99+Septiembre!Z99+'Octubre '!Z99+Noviembre!Z99+'Diciembre '!Z99</f>
        <v>15</v>
      </c>
      <c r="AA99" s="166">
        <f>+Enero!AA99+Febrero!AA99+'Marzo '!AA99+'Abril '!AA99+'Mayo '!AA99+Junio!AA99+Julio!AA99+Agosto!AA99+Septiembre!AA99+'Octubre '!AA99+Noviembre!AA99+'Diciembre '!AA99</f>
        <v>13</v>
      </c>
      <c r="AB99" s="166">
        <f>+Enero!AB99+Febrero!AB99+'Marzo '!AB99+'Abril '!AB99+'Mayo '!AB99+Junio!AB99+Julio!AB99+Agosto!AB99+Septiembre!AB99+'Octubre '!AB99+Noviembre!AB99+'Diciembre '!AB99</f>
        <v>33</v>
      </c>
      <c r="AC99" s="166">
        <f>+Enero!AC99+Febrero!AC99+'Marzo '!AC99+'Abril '!AC99+'Mayo '!AC99+Junio!AC99+Julio!AC99+Agosto!AC99+Septiembre!AC99+'Octubre '!AC99+Noviembre!AC99+'Diciembre '!AC99</f>
        <v>15</v>
      </c>
      <c r="AD99" s="166">
        <f>+Enero!AD99+Febrero!AD99+'Marzo '!AD99+'Abril '!AD99+'Mayo '!AD99+Junio!AD99+Julio!AD99+Agosto!AD99+Septiembre!AD99+'Octubre '!AD99+Noviembre!AD99+'Diciembre '!AD99</f>
        <v>33</v>
      </c>
      <c r="AE99" s="166">
        <f>+Enero!AE99+Febrero!AE99+'Marzo '!AE99+'Abril '!AE99+'Mayo '!AE99+Junio!AE99+Julio!AE99+Agosto!AE99+Septiembre!AE99+'Octubre '!AE99+Noviembre!AE99+'Diciembre '!AE99</f>
        <v>11</v>
      </c>
      <c r="AF99" s="166">
        <f>+Enero!AF99+Febrero!AF99+'Marzo '!AF99+'Abril '!AF99+'Mayo '!AF99+Junio!AF99+Julio!AF99+Agosto!AF99+Septiembre!AF99+'Octubre '!AF99+Noviembre!AF99+'Diciembre '!AF99</f>
        <v>53</v>
      </c>
      <c r="AG99" s="166">
        <f>+Enero!AG99+Febrero!AG99+'Marzo '!AG99+'Abril '!AG99+'Mayo '!AG99+Junio!AG99+Julio!AG99+Agosto!AG99+Septiembre!AG99+'Octubre '!AG99+Noviembre!AG99+'Diciembre '!AG99</f>
        <v>31</v>
      </c>
      <c r="AH99" s="166">
        <f>+Enero!AH99+Febrero!AH99+'Marzo '!AH99+'Abril '!AH99+'Mayo '!AH99+Junio!AH99+Julio!AH99+Agosto!AH99+Septiembre!AH99+'Octubre '!AH99+Noviembre!AH99+'Diciembre '!AH99</f>
        <v>44</v>
      </c>
      <c r="AI99" s="166">
        <f>+Enero!AI99+Febrero!AI99+'Marzo '!AI99+'Abril '!AI99+'Mayo '!AI99+Junio!AI99+Julio!AI99+Agosto!AI99+Septiembre!AI99+'Octubre '!AI99+Noviembre!AI99+'Diciembre '!AI99</f>
        <v>13</v>
      </c>
      <c r="AJ99" s="166">
        <f>+Enero!AJ99+Febrero!AJ99+'Marzo '!AJ99+'Abril '!AJ99+'Mayo '!AJ99+Junio!AJ99+Julio!AJ99+Agosto!AJ99+Septiembre!AJ99+'Octubre '!AJ99+Noviembre!AJ99+'Diciembre '!AJ99</f>
        <v>62</v>
      </c>
      <c r="AK99" s="166">
        <f>+Enero!AK99+Febrero!AK99+'Marzo '!AK99+'Abril '!AK99+'Mayo '!AK99+Junio!AK99+Julio!AK99+Agosto!AK99+Septiembre!AK99+'Octubre '!AK99+Noviembre!AK99+'Diciembre '!AK99</f>
        <v>21</v>
      </c>
      <c r="AL99" s="166">
        <f>+Enero!AL99+Febrero!AL99+'Marzo '!AL99+'Abril '!AL99+'Mayo '!AL99+Junio!AL99+Julio!AL99+Agosto!AL99+Septiembre!AL99+'Octubre '!AL99+Noviembre!AL99+'Diciembre '!AL99</f>
        <v>98</v>
      </c>
      <c r="AM99" s="166">
        <f>+Enero!AM99+Febrero!AM99+'Marzo '!AM99+'Abril '!AM99+'Mayo '!AM99+Junio!AM99+Julio!AM99+Agosto!AM99+Septiembre!AM99+'Octubre '!AM99+Noviembre!AM99+'Diciembre '!AM99</f>
        <v>68</v>
      </c>
      <c r="AN99" s="166">
        <f>+Enero!AN99+Febrero!AN99+'Marzo '!AN99+'Abril '!AN99+'Mayo '!AN99+Junio!AN99+Julio!AN99+Agosto!AN99+Septiembre!AN99+'Octubre '!AN99+Noviembre!AN99+'Diciembre '!AN99</f>
        <v>1078</v>
      </c>
      <c r="AO99" s="166">
        <f>+Enero!AO99+Febrero!AO99+'Marzo '!AO99+'Abril '!AO99+'Mayo '!AO99+Junio!AO99+Julio!AO99+Agosto!AO99+Septiembre!AO99+'Octubre '!AO99+Noviembre!AO99+'Diciembre '!AO99</f>
        <v>866</v>
      </c>
      <c r="AP99" s="166">
        <f>+Enero!AP99+Febrero!AP99+'Marzo '!AP99+'Abril '!AP99+'Mayo '!AP99+Junio!AP99+Julio!AP99+Agosto!AP99+Septiembre!AP99+'Octubre '!AP99+Noviembre!AP99+'Diciembre '!AP99</f>
        <v>0</v>
      </c>
      <c r="AQ99" s="166">
        <f>+Enero!AQ99+Febrero!AQ99+'Marzo '!AQ99+'Abril '!AQ99+'Mayo '!AQ99+Junio!AQ99+Julio!AQ99+Agosto!AQ99+Septiembre!AQ99+'Octubre '!AQ99+Noviembre!AQ99+'Diciembre '!AQ99</f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516" t="s">
        <v>103</v>
      </c>
      <c r="B100" s="517"/>
      <c r="C100" s="177">
        <f t="shared" si="4"/>
        <v>0</v>
      </c>
      <c r="D100" s="176">
        <f t="shared" si="5"/>
        <v>0</v>
      </c>
      <c r="E100" s="177">
        <f t="shared" si="5"/>
        <v>0</v>
      </c>
      <c r="F100" s="166">
        <f>+Enero!F100+Febrero!F100+'Marzo '!F100+'Abril '!F100+'Mayo '!F100+Junio!F100+Julio!F100+Agosto!F100+Septiembre!F100+'Octubre '!F100+Noviembre!F100+'Diciembre '!F100</f>
        <v>0</v>
      </c>
      <c r="G100" s="166">
        <f>+Enero!G100+Febrero!G100+'Marzo '!G100+'Abril '!G100+'Mayo '!G100+Junio!G100+Julio!G100+Agosto!G100+Septiembre!G100+'Octubre '!G100+Noviembre!G100+'Diciembre '!G100</f>
        <v>0</v>
      </c>
      <c r="H100" s="166">
        <f>+Enero!H100+Febrero!H100+'Marzo '!H100+'Abril '!H100+'Mayo '!H100+Junio!H100+Julio!H100+Agosto!H100+Septiembre!H100+'Octubre '!H100+Noviembre!H100+'Diciembre '!H100</f>
        <v>0</v>
      </c>
      <c r="I100" s="166">
        <f>+Enero!I100+Febrero!I100+'Marzo '!I100+'Abril '!I100+'Mayo '!I100+Junio!I100+Julio!I100+Agosto!I100+Septiembre!I100+'Octubre '!I100+Noviembre!I100+'Diciembre '!I100</f>
        <v>0</v>
      </c>
      <c r="J100" s="166">
        <f>+Enero!J100+Febrero!J100+'Marzo '!J100+'Abril '!J100+'Mayo '!J100+Junio!J100+Julio!J100+Agosto!J100+Septiembre!J100+'Octubre '!J100+Noviembre!J100+'Diciembre '!J100</f>
        <v>0</v>
      </c>
      <c r="K100" s="166">
        <f>+Enero!K100+Febrero!K100+'Marzo '!K100+'Abril '!K100+'Mayo '!K100+Junio!K100+Julio!K100+Agosto!K100+Septiembre!K100+'Octubre '!K100+Noviembre!K100+'Diciembre '!K100</f>
        <v>0</v>
      </c>
      <c r="L100" s="166">
        <f>+Enero!L100+Febrero!L100+'Marzo '!L100+'Abril '!L100+'Mayo '!L100+Junio!L100+Julio!L100+Agosto!L100+Septiembre!L100+'Octubre '!L100+Noviembre!L100+'Diciembre '!L100</f>
        <v>0</v>
      </c>
      <c r="M100" s="166">
        <f>+Enero!M100+Febrero!M100+'Marzo '!M100+'Abril '!M100+'Mayo '!M100+Junio!M100+Julio!M100+Agosto!M100+Septiembre!M100+'Octubre '!M100+Noviembre!M100+'Diciembre '!M100</f>
        <v>0</v>
      </c>
      <c r="N100" s="166">
        <f>+Enero!N100+Febrero!N100+'Marzo '!N100+'Abril '!N100+'Mayo '!N100+Junio!N100+Julio!N100+Agosto!N100+Septiembre!N100+'Octubre '!N100+Noviembre!N100+'Diciembre '!N100</f>
        <v>0</v>
      </c>
      <c r="O100" s="166">
        <f>+Enero!O100+Febrero!O100+'Marzo '!O100+'Abril '!O100+'Mayo '!O100+Junio!O100+Julio!O100+Agosto!O100+Septiembre!O100+'Octubre '!O100+Noviembre!O100+'Diciembre '!O100</f>
        <v>0</v>
      </c>
      <c r="P100" s="166">
        <f>+Enero!P100+Febrero!P100+'Marzo '!P100+'Abril '!P100+'Mayo '!P100+Junio!P100+Julio!P100+Agosto!P100+Septiembre!P100+'Octubre '!P100+Noviembre!P100+'Diciembre '!P100</f>
        <v>0</v>
      </c>
      <c r="Q100" s="166">
        <f>+Enero!Q100+Febrero!Q100+'Marzo '!Q100+'Abril '!Q100+'Mayo '!Q100+Junio!Q100+Julio!Q100+Agosto!Q100+Septiembre!Q100+'Octubre '!Q100+Noviembre!Q100+'Diciembre '!Q100</f>
        <v>0</v>
      </c>
      <c r="R100" s="166">
        <f>+Enero!R100+Febrero!R100+'Marzo '!R100+'Abril '!R100+'Mayo '!R100+Junio!R100+Julio!R100+Agosto!R100+Septiembre!R100+'Octubre '!R100+Noviembre!R100+'Diciembre '!R100</f>
        <v>0</v>
      </c>
      <c r="S100" s="166">
        <f>+Enero!S100+Febrero!S100+'Marzo '!S100+'Abril '!S100+'Mayo '!S100+Junio!S100+Julio!S100+Agosto!S100+Septiembre!S100+'Octubre '!S100+Noviembre!S100+'Diciembre '!S100</f>
        <v>0</v>
      </c>
      <c r="T100" s="166">
        <f>+Enero!T100+Febrero!T100+'Marzo '!T100+'Abril '!T100+'Mayo '!T100+Junio!T100+Julio!T100+Agosto!T100+Septiembre!T100+'Octubre '!T100+Noviembre!T100+'Diciembre '!T100</f>
        <v>0</v>
      </c>
      <c r="U100" s="166">
        <f>+Enero!U100+Febrero!U100+'Marzo '!U100+'Abril '!U100+'Mayo '!U100+Junio!U100+Julio!U100+Agosto!U100+Septiembre!U100+'Octubre '!U100+Noviembre!U100+'Diciembre '!U100</f>
        <v>0</v>
      </c>
      <c r="V100" s="166">
        <f>+Enero!V100+Febrero!V100+'Marzo '!V100+'Abril '!V100+'Mayo '!V100+Junio!V100+Julio!V100+Agosto!V100+Septiembre!V100+'Octubre '!V100+Noviembre!V100+'Diciembre '!V100</f>
        <v>0</v>
      </c>
      <c r="W100" s="166">
        <f>+Enero!W100+Febrero!W100+'Marzo '!W100+'Abril '!W100+'Mayo '!W100+Junio!W100+Julio!W100+Agosto!W100+Septiembre!W100+'Octubre '!W100+Noviembre!W100+'Diciembre '!W100</f>
        <v>0</v>
      </c>
      <c r="X100" s="166">
        <f>+Enero!X100+Febrero!X100+'Marzo '!X100+'Abril '!X100+'Mayo '!X100+Junio!X100+Julio!X100+Agosto!X100+Septiembre!X100+'Octubre '!X100+Noviembre!X100+'Diciembre '!X100</f>
        <v>0</v>
      </c>
      <c r="Y100" s="166">
        <f>+Enero!Y100+Febrero!Y100+'Marzo '!Y100+'Abril '!Y100+'Mayo '!Y100+Junio!Y100+Julio!Y100+Agosto!Y100+Septiembre!Y100+'Octubre '!Y100+Noviembre!Y100+'Diciembre '!Y100</f>
        <v>0</v>
      </c>
      <c r="Z100" s="166">
        <f>+Enero!Z100+Febrero!Z100+'Marzo '!Z100+'Abril '!Z100+'Mayo '!Z100+Junio!Z100+Julio!Z100+Agosto!Z100+Septiembre!Z100+'Octubre '!Z100+Noviembre!Z100+'Diciembre '!Z100</f>
        <v>0</v>
      </c>
      <c r="AA100" s="166">
        <f>+Enero!AA100+Febrero!AA100+'Marzo '!AA100+'Abril '!AA100+'Mayo '!AA100+Junio!AA100+Julio!AA100+Agosto!AA100+Septiembre!AA100+'Octubre '!AA100+Noviembre!AA100+'Diciembre '!AA100</f>
        <v>0</v>
      </c>
      <c r="AB100" s="166">
        <f>+Enero!AB100+Febrero!AB100+'Marzo '!AB100+'Abril '!AB100+'Mayo '!AB100+Junio!AB100+Julio!AB100+Agosto!AB100+Septiembre!AB100+'Octubre '!AB100+Noviembre!AB100+'Diciembre '!AB100</f>
        <v>0</v>
      </c>
      <c r="AC100" s="166">
        <f>+Enero!AC100+Febrero!AC100+'Marzo '!AC100+'Abril '!AC100+'Mayo '!AC100+Junio!AC100+Julio!AC100+Agosto!AC100+Septiembre!AC100+'Octubre '!AC100+Noviembre!AC100+'Diciembre '!AC100</f>
        <v>0</v>
      </c>
      <c r="AD100" s="166">
        <f>+Enero!AD100+Febrero!AD100+'Marzo '!AD100+'Abril '!AD100+'Mayo '!AD100+Junio!AD100+Julio!AD100+Agosto!AD100+Septiembre!AD100+'Octubre '!AD100+Noviembre!AD100+'Diciembre '!AD100</f>
        <v>0</v>
      </c>
      <c r="AE100" s="166">
        <f>+Enero!AE100+Febrero!AE100+'Marzo '!AE100+'Abril '!AE100+'Mayo '!AE100+Junio!AE100+Julio!AE100+Agosto!AE100+Septiembre!AE100+'Octubre '!AE100+Noviembre!AE100+'Diciembre '!AE100</f>
        <v>0</v>
      </c>
      <c r="AF100" s="166">
        <f>+Enero!AF100+Febrero!AF100+'Marzo '!AF100+'Abril '!AF100+'Mayo '!AF100+Junio!AF100+Julio!AF100+Agosto!AF100+Septiembre!AF100+'Octubre '!AF100+Noviembre!AF100+'Diciembre '!AF100</f>
        <v>0</v>
      </c>
      <c r="AG100" s="166">
        <f>+Enero!AG100+Febrero!AG100+'Marzo '!AG100+'Abril '!AG100+'Mayo '!AG100+Junio!AG100+Julio!AG100+Agosto!AG100+Septiembre!AG100+'Octubre '!AG100+Noviembre!AG100+'Diciembre '!AG100</f>
        <v>0</v>
      </c>
      <c r="AH100" s="166">
        <f>+Enero!AH100+Febrero!AH100+'Marzo '!AH100+'Abril '!AH100+'Mayo '!AH100+Junio!AH100+Julio!AH100+Agosto!AH100+Septiembre!AH100+'Octubre '!AH100+Noviembre!AH100+'Diciembre '!AH100</f>
        <v>0</v>
      </c>
      <c r="AI100" s="166">
        <f>+Enero!AI100+Febrero!AI100+'Marzo '!AI100+'Abril '!AI100+'Mayo '!AI100+Junio!AI100+Julio!AI100+Agosto!AI100+Septiembre!AI100+'Octubre '!AI100+Noviembre!AI100+'Diciembre '!AI100</f>
        <v>0</v>
      </c>
      <c r="AJ100" s="166">
        <f>+Enero!AJ100+Febrero!AJ100+'Marzo '!AJ100+'Abril '!AJ100+'Mayo '!AJ100+Junio!AJ100+Julio!AJ100+Agosto!AJ100+Septiembre!AJ100+'Octubre '!AJ100+Noviembre!AJ100+'Diciembre '!AJ100</f>
        <v>0</v>
      </c>
      <c r="AK100" s="166">
        <f>+Enero!AK100+Febrero!AK100+'Marzo '!AK100+'Abril '!AK100+'Mayo '!AK100+Junio!AK100+Julio!AK100+Agosto!AK100+Septiembre!AK100+'Octubre '!AK100+Noviembre!AK100+'Diciembre '!AK100</f>
        <v>0</v>
      </c>
      <c r="AL100" s="166">
        <f>+Enero!AL100+Febrero!AL100+'Marzo '!AL100+'Abril '!AL100+'Mayo '!AL100+Junio!AL100+Julio!AL100+Agosto!AL100+Septiembre!AL100+'Octubre '!AL100+Noviembre!AL100+'Diciembre '!AL100</f>
        <v>0</v>
      </c>
      <c r="AM100" s="166">
        <f>+Enero!AM100+Febrero!AM100+'Marzo '!AM100+'Abril '!AM100+'Mayo '!AM100+Junio!AM100+Julio!AM100+Agosto!AM100+Septiembre!AM100+'Octubre '!AM100+Noviembre!AM100+'Diciembre '!AM100</f>
        <v>0</v>
      </c>
      <c r="AN100" s="166">
        <f>+Enero!AN100+Febrero!AN100+'Marzo '!AN100+'Abril '!AN100+'Mayo '!AN100+Junio!AN100+Julio!AN100+Agosto!AN100+Septiembre!AN100+'Octubre '!AN100+Noviembre!AN100+'Diciembre '!AN100</f>
        <v>0</v>
      </c>
      <c r="AO100" s="166">
        <f>+Enero!AO100+Febrero!AO100+'Marzo '!AO100+'Abril '!AO100+'Mayo '!AO100+Junio!AO100+Julio!AO100+Agosto!AO100+Septiembre!AO100+'Octubre '!AO100+Noviembre!AO100+'Diciembre '!AO100</f>
        <v>0</v>
      </c>
      <c r="AP100" s="166">
        <f>+Enero!AP100+Febrero!AP100+'Marzo '!AP100+'Abril '!AP100+'Mayo '!AP100+Junio!AP100+Julio!AP100+Agosto!AP100+Septiembre!AP100+'Octubre '!AP100+Noviembre!AP100+'Diciembre '!AP100</f>
        <v>0</v>
      </c>
      <c r="AQ100" s="166">
        <f>+Enero!AQ100+Febrero!AQ100+'Marzo '!AQ100+'Abril '!AQ100+'Mayo '!AQ100+Junio!AQ100+Julio!AQ100+Agosto!AQ100+Septiembre!AQ100+'Octubre '!AQ100+Noviembre!AQ100+'Diciembre '!AQ100</f>
        <v>0</v>
      </c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512" t="s">
        <v>104</v>
      </c>
      <c r="B101" s="513"/>
      <c r="C101" s="177">
        <f t="shared" si="4"/>
        <v>0</v>
      </c>
      <c r="D101" s="176">
        <f t="shared" si="5"/>
        <v>0</v>
      </c>
      <c r="E101" s="177">
        <f t="shared" si="5"/>
        <v>0</v>
      </c>
      <c r="F101" s="166">
        <f>+Enero!F101+Febrero!F101+'Marzo '!F101+'Abril '!F101+'Mayo '!F101+Junio!F101+Julio!F101+Agosto!F101+Septiembre!F101+'Octubre '!F101+Noviembre!F101+'Diciembre '!F101</f>
        <v>0</v>
      </c>
      <c r="G101" s="166">
        <f>+Enero!G101+Febrero!G101+'Marzo '!G101+'Abril '!G101+'Mayo '!G101+Junio!G101+Julio!G101+Agosto!G101+Septiembre!G101+'Octubre '!G101+Noviembre!G101+'Diciembre '!G101</f>
        <v>0</v>
      </c>
      <c r="H101" s="166">
        <f>+Enero!H101+Febrero!H101+'Marzo '!H101+'Abril '!H101+'Mayo '!H101+Junio!H101+Julio!H101+Agosto!H101+Septiembre!H101+'Octubre '!H101+Noviembre!H101+'Diciembre '!H101</f>
        <v>0</v>
      </c>
      <c r="I101" s="166">
        <f>+Enero!I101+Febrero!I101+'Marzo '!I101+'Abril '!I101+'Mayo '!I101+Junio!I101+Julio!I101+Agosto!I101+Septiembre!I101+'Octubre '!I101+Noviembre!I101+'Diciembre '!I101</f>
        <v>0</v>
      </c>
      <c r="J101" s="166">
        <f>+Enero!J101+Febrero!J101+'Marzo '!J101+'Abril '!J101+'Mayo '!J101+Junio!J101+Julio!J101+Agosto!J101+Septiembre!J101+'Octubre '!J101+Noviembre!J101+'Diciembre '!J101</f>
        <v>0</v>
      </c>
      <c r="K101" s="166">
        <f>+Enero!K101+Febrero!K101+'Marzo '!K101+'Abril '!K101+'Mayo '!K101+Junio!K101+Julio!K101+Agosto!K101+Septiembre!K101+'Octubre '!K101+Noviembre!K101+'Diciembre '!K101</f>
        <v>0</v>
      </c>
      <c r="L101" s="166">
        <f>+Enero!L101+Febrero!L101+'Marzo '!L101+'Abril '!L101+'Mayo '!L101+Junio!L101+Julio!L101+Agosto!L101+Septiembre!L101+'Octubre '!L101+Noviembre!L101+'Diciembre '!L101</f>
        <v>0</v>
      </c>
      <c r="M101" s="166">
        <f>+Enero!M101+Febrero!M101+'Marzo '!M101+'Abril '!M101+'Mayo '!M101+Junio!M101+Julio!M101+Agosto!M101+Septiembre!M101+'Octubre '!M101+Noviembre!M101+'Diciembre '!M101</f>
        <v>0</v>
      </c>
      <c r="N101" s="166">
        <f>+Enero!N101+Febrero!N101+'Marzo '!N101+'Abril '!N101+'Mayo '!N101+Junio!N101+Julio!N101+Agosto!N101+Septiembre!N101+'Octubre '!N101+Noviembre!N101+'Diciembre '!N101</f>
        <v>0</v>
      </c>
      <c r="O101" s="166">
        <f>+Enero!O101+Febrero!O101+'Marzo '!O101+'Abril '!O101+'Mayo '!O101+Junio!O101+Julio!O101+Agosto!O101+Septiembre!O101+'Octubre '!O101+Noviembre!O101+'Diciembre '!O101</f>
        <v>0</v>
      </c>
      <c r="P101" s="166">
        <f>+Enero!P101+Febrero!P101+'Marzo '!P101+'Abril '!P101+'Mayo '!P101+Junio!P101+Julio!P101+Agosto!P101+Septiembre!P101+'Octubre '!P101+Noviembre!P101+'Diciembre '!P101</f>
        <v>0</v>
      </c>
      <c r="Q101" s="166">
        <f>+Enero!Q101+Febrero!Q101+'Marzo '!Q101+'Abril '!Q101+'Mayo '!Q101+Junio!Q101+Julio!Q101+Agosto!Q101+Septiembre!Q101+'Octubre '!Q101+Noviembre!Q101+'Diciembre '!Q101</f>
        <v>0</v>
      </c>
      <c r="R101" s="166">
        <f>+Enero!R101+Febrero!R101+'Marzo '!R101+'Abril '!R101+'Mayo '!R101+Junio!R101+Julio!R101+Agosto!R101+Septiembre!R101+'Octubre '!R101+Noviembre!R101+'Diciembre '!R101</f>
        <v>0</v>
      </c>
      <c r="S101" s="166">
        <f>+Enero!S101+Febrero!S101+'Marzo '!S101+'Abril '!S101+'Mayo '!S101+Junio!S101+Julio!S101+Agosto!S101+Septiembre!S101+'Octubre '!S101+Noviembre!S101+'Diciembre '!S101</f>
        <v>0</v>
      </c>
      <c r="T101" s="166">
        <f>+Enero!T101+Febrero!T101+'Marzo '!T101+'Abril '!T101+'Mayo '!T101+Junio!T101+Julio!T101+Agosto!T101+Septiembre!T101+'Octubre '!T101+Noviembre!T101+'Diciembre '!T101</f>
        <v>0</v>
      </c>
      <c r="U101" s="166">
        <f>+Enero!U101+Febrero!U101+'Marzo '!U101+'Abril '!U101+'Mayo '!U101+Junio!U101+Julio!U101+Agosto!U101+Septiembre!U101+'Octubre '!U101+Noviembre!U101+'Diciembre '!U101</f>
        <v>0</v>
      </c>
      <c r="V101" s="166">
        <f>+Enero!V101+Febrero!V101+'Marzo '!V101+'Abril '!V101+'Mayo '!V101+Junio!V101+Julio!V101+Agosto!V101+Septiembre!V101+'Octubre '!V101+Noviembre!V101+'Diciembre '!V101</f>
        <v>0</v>
      </c>
      <c r="W101" s="166">
        <f>+Enero!W101+Febrero!W101+'Marzo '!W101+'Abril '!W101+'Mayo '!W101+Junio!W101+Julio!W101+Agosto!W101+Septiembre!W101+'Octubre '!W101+Noviembre!W101+'Diciembre '!W101</f>
        <v>0</v>
      </c>
      <c r="X101" s="166">
        <f>+Enero!X101+Febrero!X101+'Marzo '!X101+'Abril '!X101+'Mayo '!X101+Junio!X101+Julio!X101+Agosto!X101+Septiembre!X101+'Octubre '!X101+Noviembre!X101+'Diciembre '!X101</f>
        <v>0</v>
      </c>
      <c r="Y101" s="166">
        <f>+Enero!Y101+Febrero!Y101+'Marzo '!Y101+'Abril '!Y101+'Mayo '!Y101+Junio!Y101+Julio!Y101+Agosto!Y101+Septiembre!Y101+'Octubre '!Y101+Noviembre!Y101+'Diciembre '!Y101</f>
        <v>0</v>
      </c>
      <c r="Z101" s="166">
        <f>+Enero!Z101+Febrero!Z101+'Marzo '!Z101+'Abril '!Z101+'Mayo '!Z101+Junio!Z101+Julio!Z101+Agosto!Z101+Septiembre!Z101+'Octubre '!Z101+Noviembre!Z101+'Diciembre '!Z101</f>
        <v>0</v>
      </c>
      <c r="AA101" s="166">
        <f>+Enero!AA101+Febrero!AA101+'Marzo '!AA101+'Abril '!AA101+'Mayo '!AA101+Junio!AA101+Julio!AA101+Agosto!AA101+Septiembre!AA101+'Octubre '!AA101+Noviembre!AA101+'Diciembre '!AA101</f>
        <v>0</v>
      </c>
      <c r="AB101" s="166">
        <f>+Enero!AB101+Febrero!AB101+'Marzo '!AB101+'Abril '!AB101+'Mayo '!AB101+Junio!AB101+Julio!AB101+Agosto!AB101+Septiembre!AB101+'Octubre '!AB101+Noviembre!AB101+'Diciembre '!AB101</f>
        <v>0</v>
      </c>
      <c r="AC101" s="166">
        <f>+Enero!AC101+Febrero!AC101+'Marzo '!AC101+'Abril '!AC101+'Mayo '!AC101+Junio!AC101+Julio!AC101+Agosto!AC101+Septiembre!AC101+'Octubre '!AC101+Noviembre!AC101+'Diciembre '!AC101</f>
        <v>0</v>
      </c>
      <c r="AD101" s="166">
        <f>+Enero!AD101+Febrero!AD101+'Marzo '!AD101+'Abril '!AD101+'Mayo '!AD101+Junio!AD101+Julio!AD101+Agosto!AD101+Septiembre!AD101+'Octubre '!AD101+Noviembre!AD101+'Diciembre '!AD101</f>
        <v>0</v>
      </c>
      <c r="AE101" s="166">
        <f>+Enero!AE101+Febrero!AE101+'Marzo '!AE101+'Abril '!AE101+'Mayo '!AE101+Junio!AE101+Julio!AE101+Agosto!AE101+Septiembre!AE101+'Octubre '!AE101+Noviembre!AE101+'Diciembre '!AE101</f>
        <v>0</v>
      </c>
      <c r="AF101" s="166">
        <f>+Enero!AF101+Febrero!AF101+'Marzo '!AF101+'Abril '!AF101+'Mayo '!AF101+Junio!AF101+Julio!AF101+Agosto!AF101+Septiembre!AF101+'Octubre '!AF101+Noviembre!AF101+'Diciembre '!AF101</f>
        <v>0</v>
      </c>
      <c r="AG101" s="166">
        <f>+Enero!AG101+Febrero!AG101+'Marzo '!AG101+'Abril '!AG101+'Mayo '!AG101+Junio!AG101+Julio!AG101+Agosto!AG101+Septiembre!AG101+'Octubre '!AG101+Noviembre!AG101+'Diciembre '!AG101</f>
        <v>0</v>
      </c>
      <c r="AH101" s="166">
        <f>+Enero!AH101+Febrero!AH101+'Marzo '!AH101+'Abril '!AH101+'Mayo '!AH101+Junio!AH101+Julio!AH101+Agosto!AH101+Septiembre!AH101+'Octubre '!AH101+Noviembre!AH101+'Diciembre '!AH101</f>
        <v>0</v>
      </c>
      <c r="AI101" s="166">
        <f>+Enero!AI101+Febrero!AI101+'Marzo '!AI101+'Abril '!AI101+'Mayo '!AI101+Junio!AI101+Julio!AI101+Agosto!AI101+Septiembre!AI101+'Octubre '!AI101+Noviembre!AI101+'Diciembre '!AI101</f>
        <v>0</v>
      </c>
      <c r="AJ101" s="166">
        <f>+Enero!AJ101+Febrero!AJ101+'Marzo '!AJ101+'Abril '!AJ101+'Mayo '!AJ101+Junio!AJ101+Julio!AJ101+Agosto!AJ101+Septiembre!AJ101+'Octubre '!AJ101+Noviembre!AJ101+'Diciembre '!AJ101</f>
        <v>0</v>
      </c>
      <c r="AK101" s="166">
        <f>+Enero!AK101+Febrero!AK101+'Marzo '!AK101+'Abril '!AK101+'Mayo '!AK101+Junio!AK101+Julio!AK101+Agosto!AK101+Septiembre!AK101+'Octubre '!AK101+Noviembre!AK101+'Diciembre '!AK101</f>
        <v>0</v>
      </c>
      <c r="AL101" s="166">
        <f>+Enero!AL101+Febrero!AL101+'Marzo '!AL101+'Abril '!AL101+'Mayo '!AL101+Junio!AL101+Julio!AL101+Agosto!AL101+Septiembre!AL101+'Octubre '!AL101+Noviembre!AL101+'Diciembre '!AL101</f>
        <v>0</v>
      </c>
      <c r="AM101" s="166">
        <f>+Enero!AM101+Febrero!AM101+'Marzo '!AM101+'Abril '!AM101+'Mayo '!AM101+Junio!AM101+Julio!AM101+Agosto!AM101+Septiembre!AM101+'Octubre '!AM101+Noviembre!AM101+'Diciembre '!AM101</f>
        <v>0</v>
      </c>
      <c r="AN101" s="166">
        <f>+Enero!AN101+Febrero!AN101+'Marzo '!AN101+'Abril '!AN101+'Mayo '!AN101+Junio!AN101+Julio!AN101+Agosto!AN101+Septiembre!AN101+'Octubre '!AN101+Noviembre!AN101+'Diciembre '!AN101</f>
        <v>0</v>
      </c>
      <c r="AO101" s="166">
        <f>+Enero!AO101+Febrero!AO101+'Marzo '!AO101+'Abril '!AO101+'Mayo '!AO101+Junio!AO101+Julio!AO101+Agosto!AO101+Septiembre!AO101+'Octubre '!AO101+Noviembre!AO101+'Diciembre '!AO101</f>
        <v>0</v>
      </c>
      <c r="AP101" s="166">
        <f>+Enero!AP101+Febrero!AP101+'Marzo '!AP101+'Abril '!AP101+'Mayo '!AP101+Junio!AP101+Julio!AP101+Agosto!AP101+Septiembre!AP101+'Octubre '!AP101+Noviembre!AP101+'Diciembre '!AP101</f>
        <v>0</v>
      </c>
      <c r="AQ101" s="166">
        <f>+Enero!AQ101+Febrero!AQ101+'Marzo '!AQ101+'Abril '!AQ101+'Mayo '!AQ101+Junio!AQ101+Julio!AQ101+Agosto!AQ101+Septiembre!AQ101+'Octubre '!AQ101+Noviembre!AQ101+'Diciembre '!AQ101</f>
        <v>0</v>
      </c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512" t="s">
        <v>105</v>
      </c>
      <c r="B102" s="513"/>
      <c r="C102" s="177">
        <f t="shared" si="4"/>
        <v>1646</v>
      </c>
      <c r="D102" s="176">
        <f t="shared" si="5"/>
        <v>657</v>
      </c>
      <c r="E102" s="177">
        <f t="shared" si="5"/>
        <v>989</v>
      </c>
      <c r="F102" s="166">
        <f>+Enero!F102+Febrero!F102+'Marzo '!F102+'Abril '!F102+'Mayo '!F102+Junio!F102+Julio!F102+Agosto!F102+Septiembre!F102+'Octubre '!F102+Noviembre!F102+'Diciembre '!F102</f>
        <v>0</v>
      </c>
      <c r="G102" s="166">
        <f>+Enero!G102+Febrero!G102+'Marzo '!G102+'Abril '!G102+'Mayo '!G102+Junio!G102+Julio!G102+Agosto!G102+Septiembre!G102+'Octubre '!G102+Noviembre!G102+'Diciembre '!G102</f>
        <v>1</v>
      </c>
      <c r="H102" s="166">
        <f>+Enero!H102+Febrero!H102+'Marzo '!H102+'Abril '!H102+'Mayo '!H102+Junio!H102+Julio!H102+Agosto!H102+Septiembre!H102+'Octubre '!H102+Noviembre!H102+'Diciembre '!H102</f>
        <v>0</v>
      </c>
      <c r="I102" s="166">
        <f>+Enero!I102+Febrero!I102+'Marzo '!I102+'Abril '!I102+'Mayo '!I102+Junio!I102+Julio!I102+Agosto!I102+Septiembre!I102+'Octubre '!I102+Noviembre!I102+'Diciembre '!I102</f>
        <v>1</v>
      </c>
      <c r="J102" s="166">
        <f>+Enero!J102+Febrero!J102+'Marzo '!J102+'Abril '!J102+'Mayo '!J102+Junio!J102+Julio!J102+Agosto!J102+Septiembre!J102+'Octubre '!J102+Noviembre!J102+'Diciembre '!J102</f>
        <v>2</v>
      </c>
      <c r="K102" s="166">
        <f>+Enero!K102+Febrero!K102+'Marzo '!K102+'Abril '!K102+'Mayo '!K102+Junio!K102+Julio!K102+Agosto!K102+Septiembre!K102+'Octubre '!K102+Noviembre!K102+'Diciembre '!K102</f>
        <v>2</v>
      </c>
      <c r="L102" s="166">
        <f>+Enero!L102+Febrero!L102+'Marzo '!L102+'Abril '!L102+'Mayo '!L102+Junio!L102+Julio!L102+Agosto!L102+Septiembre!L102+'Octubre '!L102+Noviembre!L102+'Diciembre '!L102</f>
        <v>0</v>
      </c>
      <c r="M102" s="166">
        <f>+Enero!M102+Febrero!M102+'Marzo '!M102+'Abril '!M102+'Mayo '!M102+Junio!M102+Julio!M102+Agosto!M102+Septiembre!M102+'Octubre '!M102+Noviembre!M102+'Diciembre '!M102</f>
        <v>0</v>
      </c>
      <c r="N102" s="166">
        <f>+Enero!N102+Febrero!N102+'Marzo '!N102+'Abril '!N102+'Mayo '!N102+Junio!N102+Julio!N102+Agosto!N102+Septiembre!N102+'Octubre '!N102+Noviembre!N102+'Diciembre '!N102</f>
        <v>0</v>
      </c>
      <c r="O102" s="166">
        <f>+Enero!O102+Febrero!O102+'Marzo '!O102+'Abril '!O102+'Mayo '!O102+Junio!O102+Julio!O102+Agosto!O102+Septiembre!O102+'Octubre '!O102+Noviembre!O102+'Diciembre '!O102</f>
        <v>0</v>
      </c>
      <c r="P102" s="166">
        <f>+Enero!P102+Febrero!P102+'Marzo '!P102+'Abril '!P102+'Mayo '!P102+Junio!P102+Julio!P102+Agosto!P102+Septiembre!P102+'Octubre '!P102+Noviembre!P102+'Diciembre '!P102</f>
        <v>0</v>
      </c>
      <c r="Q102" s="166">
        <f>+Enero!Q102+Febrero!Q102+'Marzo '!Q102+'Abril '!Q102+'Mayo '!Q102+Junio!Q102+Julio!Q102+Agosto!Q102+Septiembre!Q102+'Octubre '!Q102+Noviembre!Q102+'Diciembre '!Q102</f>
        <v>1</v>
      </c>
      <c r="R102" s="166">
        <f>+Enero!R102+Febrero!R102+'Marzo '!R102+'Abril '!R102+'Mayo '!R102+Junio!R102+Julio!R102+Agosto!R102+Septiembre!R102+'Octubre '!R102+Noviembre!R102+'Diciembre '!R102</f>
        <v>0</v>
      </c>
      <c r="S102" s="166">
        <f>+Enero!S102+Febrero!S102+'Marzo '!S102+'Abril '!S102+'Mayo '!S102+Junio!S102+Julio!S102+Agosto!S102+Septiembre!S102+'Octubre '!S102+Noviembre!S102+'Diciembre '!S102</f>
        <v>1</v>
      </c>
      <c r="T102" s="166">
        <f>+Enero!T102+Febrero!T102+'Marzo '!T102+'Abril '!T102+'Mayo '!T102+Junio!T102+Julio!T102+Agosto!T102+Septiembre!T102+'Octubre '!T102+Noviembre!T102+'Diciembre '!T102</f>
        <v>0</v>
      </c>
      <c r="U102" s="166">
        <f>+Enero!U102+Febrero!U102+'Marzo '!U102+'Abril '!U102+'Mayo '!U102+Junio!U102+Julio!U102+Agosto!U102+Septiembre!U102+'Octubre '!U102+Noviembre!U102+'Diciembre '!U102</f>
        <v>0</v>
      </c>
      <c r="V102" s="166">
        <f>+Enero!V102+Febrero!V102+'Marzo '!V102+'Abril '!V102+'Mayo '!V102+Junio!V102+Julio!V102+Agosto!V102+Septiembre!V102+'Octubre '!V102+Noviembre!V102+'Diciembre '!V102</f>
        <v>1</v>
      </c>
      <c r="W102" s="166">
        <f>+Enero!W102+Febrero!W102+'Marzo '!W102+'Abril '!W102+'Mayo '!W102+Junio!W102+Julio!W102+Agosto!W102+Septiembre!W102+'Octubre '!W102+Noviembre!W102+'Diciembre '!W102</f>
        <v>0</v>
      </c>
      <c r="X102" s="166">
        <f>+Enero!X102+Febrero!X102+'Marzo '!X102+'Abril '!X102+'Mayo '!X102+Junio!X102+Julio!X102+Agosto!X102+Septiembre!X102+'Octubre '!X102+Noviembre!X102+'Diciembre '!X102</f>
        <v>0</v>
      </c>
      <c r="Y102" s="166">
        <f>+Enero!Y102+Febrero!Y102+'Marzo '!Y102+'Abril '!Y102+'Mayo '!Y102+Junio!Y102+Julio!Y102+Agosto!Y102+Septiembre!Y102+'Octubre '!Y102+Noviembre!Y102+'Diciembre '!Y102</f>
        <v>1</v>
      </c>
      <c r="Z102" s="166">
        <f>+Enero!Z102+Febrero!Z102+'Marzo '!Z102+'Abril '!Z102+'Mayo '!Z102+Junio!Z102+Julio!Z102+Agosto!Z102+Septiembre!Z102+'Octubre '!Z102+Noviembre!Z102+'Diciembre '!Z102</f>
        <v>1</v>
      </c>
      <c r="AA102" s="166">
        <f>+Enero!AA102+Febrero!AA102+'Marzo '!AA102+'Abril '!AA102+'Mayo '!AA102+Junio!AA102+Julio!AA102+Agosto!AA102+Septiembre!AA102+'Octubre '!AA102+Noviembre!AA102+'Diciembre '!AA102</f>
        <v>1</v>
      </c>
      <c r="AB102" s="166">
        <f>+Enero!AB102+Febrero!AB102+'Marzo '!AB102+'Abril '!AB102+'Mayo '!AB102+Junio!AB102+Julio!AB102+Agosto!AB102+Septiembre!AB102+'Octubre '!AB102+Noviembre!AB102+'Diciembre '!AB102</f>
        <v>1</v>
      </c>
      <c r="AC102" s="166">
        <f>+Enero!AC102+Febrero!AC102+'Marzo '!AC102+'Abril '!AC102+'Mayo '!AC102+Junio!AC102+Julio!AC102+Agosto!AC102+Septiembre!AC102+'Octubre '!AC102+Noviembre!AC102+'Diciembre '!AC102</f>
        <v>1</v>
      </c>
      <c r="AD102" s="166">
        <f>+Enero!AD102+Febrero!AD102+'Marzo '!AD102+'Abril '!AD102+'Mayo '!AD102+Junio!AD102+Julio!AD102+Agosto!AD102+Septiembre!AD102+'Octubre '!AD102+Noviembre!AD102+'Diciembre '!AD102</f>
        <v>1</v>
      </c>
      <c r="AE102" s="166">
        <f>+Enero!AE102+Febrero!AE102+'Marzo '!AE102+'Abril '!AE102+'Mayo '!AE102+Junio!AE102+Julio!AE102+Agosto!AE102+Septiembre!AE102+'Octubre '!AE102+Noviembre!AE102+'Diciembre '!AE102</f>
        <v>5</v>
      </c>
      <c r="AF102" s="166">
        <f>+Enero!AF102+Febrero!AF102+'Marzo '!AF102+'Abril '!AF102+'Mayo '!AF102+Junio!AF102+Julio!AF102+Agosto!AF102+Septiembre!AF102+'Octubre '!AF102+Noviembre!AF102+'Diciembre '!AF102</f>
        <v>210</v>
      </c>
      <c r="AG102" s="166">
        <f>+Enero!AG102+Febrero!AG102+'Marzo '!AG102+'Abril '!AG102+'Mayo '!AG102+Junio!AG102+Julio!AG102+Agosto!AG102+Septiembre!AG102+'Octubre '!AG102+Noviembre!AG102+'Diciembre '!AG102</f>
        <v>351</v>
      </c>
      <c r="AH102" s="166">
        <f>+Enero!AH102+Febrero!AH102+'Marzo '!AH102+'Abril '!AH102+'Mayo '!AH102+Junio!AH102+Julio!AH102+Agosto!AH102+Septiembre!AH102+'Octubre '!AH102+Noviembre!AH102+'Diciembre '!AH102</f>
        <v>177</v>
      </c>
      <c r="AI102" s="166">
        <f>+Enero!AI102+Febrero!AI102+'Marzo '!AI102+'Abril '!AI102+'Mayo '!AI102+Junio!AI102+Julio!AI102+Agosto!AI102+Septiembre!AI102+'Octubre '!AI102+Noviembre!AI102+'Diciembre '!AI102</f>
        <v>294</v>
      </c>
      <c r="AJ102" s="166">
        <f>+Enero!AJ102+Febrero!AJ102+'Marzo '!AJ102+'Abril '!AJ102+'Mayo '!AJ102+Junio!AJ102+Julio!AJ102+Agosto!AJ102+Septiembre!AJ102+'Octubre '!AJ102+Noviembre!AJ102+'Diciembre '!AJ102</f>
        <v>148</v>
      </c>
      <c r="AK102" s="166">
        <f>+Enero!AK102+Febrero!AK102+'Marzo '!AK102+'Abril '!AK102+'Mayo '!AK102+Junio!AK102+Julio!AK102+Agosto!AK102+Septiembre!AK102+'Octubre '!AK102+Noviembre!AK102+'Diciembre '!AK102</f>
        <v>184</v>
      </c>
      <c r="AL102" s="166">
        <f>+Enero!AL102+Febrero!AL102+'Marzo '!AL102+'Abril '!AL102+'Mayo '!AL102+Junio!AL102+Julio!AL102+Agosto!AL102+Septiembre!AL102+'Octubre '!AL102+Noviembre!AL102+'Diciembre '!AL102</f>
        <v>116</v>
      </c>
      <c r="AM102" s="166">
        <f>+Enero!AM102+Febrero!AM102+'Marzo '!AM102+'Abril '!AM102+'Mayo '!AM102+Junio!AM102+Julio!AM102+Agosto!AM102+Septiembre!AM102+'Octubre '!AM102+Noviembre!AM102+'Diciembre '!AM102</f>
        <v>146</v>
      </c>
      <c r="AN102" s="166">
        <f>+Enero!AN102+Febrero!AN102+'Marzo '!AN102+'Abril '!AN102+'Mayo '!AN102+Junio!AN102+Julio!AN102+Agosto!AN102+Septiembre!AN102+'Octubre '!AN102+Noviembre!AN102+'Diciembre '!AN102</f>
        <v>1646</v>
      </c>
      <c r="AO102" s="166">
        <f>+Enero!AO102+Febrero!AO102+'Marzo '!AO102+'Abril '!AO102+'Mayo '!AO102+Junio!AO102+Julio!AO102+Agosto!AO102+Septiembre!AO102+'Octubre '!AO102+Noviembre!AO102+'Diciembre '!AO102</f>
        <v>185</v>
      </c>
      <c r="AP102" s="166">
        <f>+Enero!AP102+Febrero!AP102+'Marzo '!AP102+'Abril '!AP102+'Mayo '!AP102+Junio!AP102+Julio!AP102+Agosto!AP102+Septiembre!AP102+'Octubre '!AP102+Noviembre!AP102+'Diciembre '!AP102</f>
        <v>0</v>
      </c>
      <c r="AQ102" s="166">
        <f>+Enero!AQ102+Febrero!AQ102+'Marzo '!AQ102+'Abril '!AQ102+'Mayo '!AQ102+Junio!AQ102+Julio!AQ102+Agosto!AQ102+Septiembre!AQ102+'Octubre '!AQ102+Noviembre!AQ102+'Diciembre '!AQ102</f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518" t="s">
        <v>106</v>
      </c>
      <c r="B103" s="519"/>
      <c r="C103" s="189">
        <f t="shared" si="4"/>
        <v>0</v>
      </c>
      <c r="D103" s="190">
        <f t="shared" si="5"/>
        <v>0</v>
      </c>
      <c r="E103" s="189">
        <f t="shared" si="5"/>
        <v>0</v>
      </c>
      <c r="F103" s="166">
        <f>+Enero!F103+Febrero!F103+'Marzo '!F103+'Abril '!F103+'Mayo '!F103+Junio!F103+Julio!F103+Agosto!F103+Septiembre!F103+'Octubre '!F103+Noviembre!F103+'Diciembre '!F103</f>
        <v>0</v>
      </c>
      <c r="G103" s="166">
        <f>+Enero!G103+Febrero!G103+'Marzo '!G103+'Abril '!G103+'Mayo '!G103+Junio!G103+Julio!G103+Agosto!G103+Septiembre!G103+'Octubre '!G103+Noviembre!G103+'Diciembre '!G103</f>
        <v>0</v>
      </c>
      <c r="H103" s="166">
        <f>+Enero!H103+Febrero!H103+'Marzo '!H103+'Abril '!H103+'Mayo '!H103+Junio!H103+Julio!H103+Agosto!H103+Septiembre!H103+'Octubre '!H103+Noviembre!H103+'Diciembre '!H103</f>
        <v>0</v>
      </c>
      <c r="I103" s="166">
        <f>+Enero!I103+Febrero!I103+'Marzo '!I103+'Abril '!I103+'Mayo '!I103+Junio!I103+Julio!I103+Agosto!I103+Septiembre!I103+'Octubre '!I103+Noviembre!I103+'Diciembre '!I103</f>
        <v>0</v>
      </c>
      <c r="J103" s="166">
        <f>+Enero!J103+Febrero!J103+'Marzo '!J103+'Abril '!J103+'Mayo '!J103+Junio!J103+Julio!J103+Agosto!J103+Septiembre!J103+'Octubre '!J103+Noviembre!J103+'Diciembre '!J103</f>
        <v>0</v>
      </c>
      <c r="K103" s="166">
        <f>+Enero!K103+Febrero!K103+'Marzo '!K103+'Abril '!K103+'Mayo '!K103+Junio!K103+Julio!K103+Agosto!K103+Septiembre!K103+'Octubre '!K103+Noviembre!K103+'Diciembre '!K103</f>
        <v>0</v>
      </c>
      <c r="L103" s="166">
        <f>+Enero!L103+Febrero!L103+'Marzo '!L103+'Abril '!L103+'Mayo '!L103+Junio!L103+Julio!L103+Agosto!L103+Septiembre!L103+'Octubre '!L103+Noviembre!L103+'Diciembre '!L103</f>
        <v>0</v>
      </c>
      <c r="M103" s="166">
        <f>+Enero!M103+Febrero!M103+'Marzo '!M103+'Abril '!M103+'Mayo '!M103+Junio!M103+Julio!M103+Agosto!M103+Septiembre!M103+'Octubre '!M103+Noviembre!M103+'Diciembre '!M103</f>
        <v>0</v>
      </c>
      <c r="N103" s="166">
        <f>+Enero!N103+Febrero!N103+'Marzo '!N103+'Abril '!N103+'Mayo '!N103+Junio!N103+Julio!N103+Agosto!N103+Septiembre!N103+'Octubre '!N103+Noviembre!N103+'Diciembre '!N103</f>
        <v>0</v>
      </c>
      <c r="O103" s="166">
        <f>+Enero!O103+Febrero!O103+'Marzo '!O103+'Abril '!O103+'Mayo '!O103+Junio!O103+Julio!O103+Agosto!O103+Septiembre!O103+'Octubre '!O103+Noviembre!O103+'Diciembre '!O103</f>
        <v>0</v>
      </c>
      <c r="P103" s="166">
        <f>+Enero!P103+Febrero!P103+'Marzo '!P103+'Abril '!P103+'Mayo '!P103+Junio!P103+Julio!P103+Agosto!P103+Septiembre!P103+'Octubre '!P103+Noviembre!P103+'Diciembre '!P103</f>
        <v>0</v>
      </c>
      <c r="Q103" s="166">
        <f>+Enero!Q103+Febrero!Q103+'Marzo '!Q103+'Abril '!Q103+'Mayo '!Q103+Junio!Q103+Julio!Q103+Agosto!Q103+Septiembre!Q103+'Octubre '!Q103+Noviembre!Q103+'Diciembre '!Q103</f>
        <v>0</v>
      </c>
      <c r="R103" s="166">
        <f>+Enero!R103+Febrero!R103+'Marzo '!R103+'Abril '!R103+'Mayo '!R103+Junio!R103+Julio!R103+Agosto!R103+Septiembre!R103+'Octubre '!R103+Noviembre!R103+'Diciembre '!R103</f>
        <v>0</v>
      </c>
      <c r="S103" s="166">
        <f>+Enero!S103+Febrero!S103+'Marzo '!S103+'Abril '!S103+'Mayo '!S103+Junio!S103+Julio!S103+Agosto!S103+Septiembre!S103+'Octubre '!S103+Noviembre!S103+'Diciembre '!S103</f>
        <v>0</v>
      </c>
      <c r="T103" s="166">
        <f>+Enero!T103+Febrero!T103+'Marzo '!T103+'Abril '!T103+'Mayo '!T103+Junio!T103+Julio!T103+Agosto!T103+Septiembre!T103+'Octubre '!T103+Noviembre!T103+'Diciembre '!T103</f>
        <v>0</v>
      </c>
      <c r="U103" s="166">
        <f>+Enero!U103+Febrero!U103+'Marzo '!U103+'Abril '!U103+'Mayo '!U103+Junio!U103+Julio!U103+Agosto!U103+Septiembre!U103+'Octubre '!U103+Noviembre!U103+'Diciembre '!U103</f>
        <v>0</v>
      </c>
      <c r="V103" s="166">
        <f>+Enero!V103+Febrero!V103+'Marzo '!V103+'Abril '!V103+'Mayo '!V103+Junio!V103+Julio!V103+Agosto!V103+Septiembre!V103+'Octubre '!V103+Noviembre!V103+'Diciembre '!V103</f>
        <v>0</v>
      </c>
      <c r="W103" s="166">
        <f>+Enero!W103+Febrero!W103+'Marzo '!W103+'Abril '!W103+'Mayo '!W103+Junio!W103+Julio!W103+Agosto!W103+Septiembre!W103+'Octubre '!W103+Noviembre!W103+'Diciembre '!W103</f>
        <v>0</v>
      </c>
      <c r="X103" s="166">
        <f>+Enero!X103+Febrero!X103+'Marzo '!X103+'Abril '!X103+'Mayo '!X103+Junio!X103+Julio!X103+Agosto!X103+Septiembre!X103+'Octubre '!X103+Noviembre!X103+'Diciembre '!X103</f>
        <v>0</v>
      </c>
      <c r="Y103" s="166">
        <f>+Enero!Y103+Febrero!Y103+'Marzo '!Y103+'Abril '!Y103+'Mayo '!Y103+Junio!Y103+Julio!Y103+Agosto!Y103+Septiembre!Y103+'Octubre '!Y103+Noviembre!Y103+'Diciembre '!Y103</f>
        <v>0</v>
      </c>
      <c r="Z103" s="166">
        <f>+Enero!Z103+Febrero!Z103+'Marzo '!Z103+'Abril '!Z103+'Mayo '!Z103+Junio!Z103+Julio!Z103+Agosto!Z103+Septiembre!Z103+'Octubre '!Z103+Noviembre!Z103+'Diciembre '!Z103</f>
        <v>0</v>
      </c>
      <c r="AA103" s="166">
        <f>+Enero!AA103+Febrero!AA103+'Marzo '!AA103+'Abril '!AA103+'Mayo '!AA103+Junio!AA103+Julio!AA103+Agosto!AA103+Septiembre!AA103+'Octubre '!AA103+Noviembre!AA103+'Diciembre '!AA103</f>
        <v>0</v>
      </c>
      <c r="AB103" s="166">
        <f>+Enero!AB103+Febrero!AB103+'Marzo '!AB103+'Abril '!AB103+'Mayo '!AB103+Junio!AB103+Julio!AB103+Agosto!AB103+Septiembre!AB103+'Octubre '!AB103+Noviembre!AB103+'Diciembre '!AB103</f>
        <v>0</v>
      </c>
      <c r="AC103" s="166">
        <f>+Enero!AC103+Febrero!AC103+'Marzo '!AC103+'Abril '!AC103+'Mayo '!AC103+Junio!AC103+Julio!AC103+Agosto!AC103+Septiembre!AC103+'Octubre '!AC103+Noviembre!AC103+'Diciembre '!AC103</f>
        <v>0</v>
      </c>
      <c r="AD103" s="166">
        <f>+Enero!AD103+Febrero!AD103+'Marzo '!AD103+'Abril '!AD103+'Mayo '!AD103+Junio!AD103+Julio!AD103+Agosto!AD103+Septiembre!AD103+'Octubre '!AD103+Noviembre!AD103+'Diciembre '!AD103</f>
        <v>0</v>
      </c>
      <c r="AE103" s="166">
        <f>+Enero!AE103+Febrero!AE103+'Marzo '!AE103+'Abril '!AE103+'Mayo '!AE103+Junio!AE103+Julio!AE103+Agosto!AE103+Septiembre!AE103+'Octubre '!AE103+Noviembre!AE103+'Diciembre '!AE103</f>
        <v>0</v>
      </c>
      <c r="AF103" s="166">
        <f>+Enero!AF103+Febrero!AF103+'Marzo '!AF103+'Abril '!AF103+'Mayo '!AF103+Junio!AF103+Julio!AF103+Agosto!AF103+Septiembre!AF103+'Octubre '!AF103+Noviembre!AF103+'Diciembre '!AF103</f>
        <v>0</v>
      </c>
      <c r="AG103" s="166">
        <f>+Enero!AG103+Febrero!AG103+'Marzo '!AG103+'Abril '!AG103+'Mayo '!AG103+Junio!AG103+Julio!AG103+Agosto!AG103+Septiembre!AG103+'Octubre '!AG103+Noviembre!AG103+'Diciembre '!AG103</f>
        <v>0</v>
      </c>
      <c r="AH103" s="166">
        <f>+Enero!AH103+Febrero!AH103+'Marzo '!AH103+'Abril '!AH103+'Mayo '!AH103+Junio!AH103+Julio!AH103+Agosto!AH103+Septiembre!AH103+'Octubre '!AH103+Noviembre!AH103+'Diciembre '!AH103</f>
        <v>0</v>
      </c>
      <c r="AI103" s="166">
        <f>+Enero!AI103+Febrero!AI103+'Marzo '!AI103+'Abril '!AI103+'Mayo '!AI103+Junio!AI103+Julio!AI103+Agosto!AI103+Septiembre!AI103+'Octubre '!AI103+Noviembre!AI103+'Diciembre '!AI103</f>
        <v>0</v>
      </c>
      <c r="AJ103" s="166">
        <f>+Enero!AJ103+Febrero!AJ103+'Marzo '!AJ103+'Abril '!AJ103+'Mayo '!AJ103+Junio!AJ103+Julio!AJ103+Agosto!AJ103+Septiembre!AJ103+'Octubre '!AJ103+Noviembre!AJ103+'Diciembre '!AJ103</f>
        <v>0</v>
      </c>
      <c r="AK103" s="166">
        <f>+Enero!AK103+Febrero!AK103+'Marzo '!AK103+'Abril '!AK103+'Mayo '!AK103+Junio!AK103+Julio!AK103+Agosto!AK103+Septiembre!AK103+'Octubre '!AK103+Noviembre!AK103+'Diciembre '!AK103</f>
        <v>0</v>
      </c>
      <c r="AL103" s="166">
        <f>+Enero!AL103+Febrero!AL103+'Marzo '!AL103+'Abril '!AL103+'Mayo '!AL103+Junio!AL103+Julio!AL103+Agosto!AL103+Septiembre!AL103+'Octubre '!AL103+Noviembre!AL103+'Diciembre '!AL103</f>
        <v>0</v>
      </c>
      <c r="AM103" s="166">
        <f>+Enero!AM103+Febrero!AM103+'Marzo '!AM103+'Abril '!AM103+'Mayo '!AM103+Junio!AM103+Julio!AM103+Agosto!AM103+Septiembre!AM103+'Octubre '!AM103+Noviembre!AM103+'Diciembre '!AM103</f>
        <v>0</v>
      </c>
      <c r="AN103" s="166">
        <f>+Enero!AN103+Febrero!AN103+'Marzo '!AN103+'Abril '!AN103+'Mayo '!AN103+Junio!AN103+Julio!AN103+Agosto!AN103+Septiembre!AN103+'Octubre '!AN103+Noviembre!AN103+'Diciembre '!AN103</f>
        <v>0</v>
      </c>
      <c r="AO103" s="166">
        <f>+Enero!AO103+Febrero!AO103+'Marzo '!AO103+'Abril '!AO103+'Mayo '!AO103+Junio!AO103+Julio!AO103+Agosto!AO103+Septiembre!AO103+'Octubre '!AO103+Noviembre!AO103+'Diciembre '!AO103</f>
        <v>0</v>
      </c>
      <c r="AP103" s="166">
        <f>+Enero!AP103+Febrero!AP103+'Marzo '!AP103+'Abril '!AP103+'Mayo '!AP103+Junio!AP103+Julio!AP103+Agosto!AP103+Septiembre!AP103+'Octubre '!AP103+Noviembre!AP103+'Diciembre '!AP103</f>
        <v>0</v>
      </c>
      <c r="AQ103" s="166">
        <f>+Enero!AQ103+Febrero!AQ103+'Marzo '!AQ103+'Abril '!AQ103+'Mayo '!AQ103+Junio!AQ103+Julio!AQ103+Agosto!AQ103+Septiembre!AQ103+'Octubre '!AQ103+Noviembre!AQ103+'Diciembre '!AQ103</f>
        <v>0</v>
      </c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37" t="s">
        <v>38</v>
      </c>
      <c r="B104" s="438"/>
      <c r="C104" s="191">
        <f t="shared" ref="C104:AQ104" si="6">SUM(C93:C103)</f>
        <v>16022</v>
      </c>
      <c r="D104" s="192">
        <f t="shared" si="6"/>
        <v>5977</v>
      </c>
      <c r="E104" s="179">
        <f t="shared" si="6"/>
        <v>12041</v>
      </c>
      <c r="F104" s="193">
        <f t="shared" si="6"/>
        <v>580</v>
      </c>
      <c r="G104" s="150">
        <f t="shared" si="6"/>
        <v>580</v>
      </c>
      <c r="H104" s="193">
        <f t="shared" si="6"/>
        <v>322</v>
      </c>
      <c r="I104" s="150">
        <f t="shared" si="6"/>
        <v>359</v>
      </c>
      <c r="J104" s="137">
        <f t="shared" si="6"/>
        <v>188</v>
      </c>
      <c r="K104" s="140">
        <f t="shared" si="6"/>
        <v>274</v>
      </c>
      <c r="L104" s="137">
        <f t="shared" si="6"/>
        <v>132</v>
      </c>
      <c r="M104" s="140">
        <f t="shared" si="6"/>
        <v>476</v>
      </c>
      <c r="N104" s="137">
        <f t="shared" si="6"/>
        <v>131</v>
      </c>
      <c r="O104" s="140">
        <f t="shared" si="6"/>
        <v>867</v>
      </c>
      <c r="P104" s="137">
        <f t="shared" si="6"/>
        <v>235</v>
      </c>
      <c r="Q104" s="140">
        <f t="shared" si="6"/>
        <v>1284</v>
      </c>
      <c r="R104" s="137">
        <f t="shared" si="6"/>
        <v>177</v>
      </c>
      <c r="S104" s="140">
        <f t="shared" si="6"/>
        <v>1227</v>
      </c>
      <c r="T104" s="137">
        <f t="shared" si="6"/>
        <v>228</v>
      </c>
      <c r="U104" s="140">
        <f t="shared" si="6"/>
        <v>1061</v>
      </c>
      <c r="V104" s="137">
        <f t="shared" si="6"/>
        <v>238</v>
      </c>
      <c r="W104" s="140">
        <f t="shared" si="6"/>
        <v>657</v>
      </c>
      <c r="X104" s="137">
        <f t="shared" si="6"/>
        <v>281</v>
      </c>
      <c r="Y104" s="140">
        <f t="shared" si="6"/>
        <v>517</v>
      </c>
      <c r="Z104" s="137">
        <f t="shared" si="6"/>
        <v>313</v>
      </c>
      <c r="AA104" s="140">
        <f t="shared" si="6"/>
        <v>612</v>
      </c>
      <c r="AB104" s="137">
        <f t="shared" si="6"/>
        <v>315</v>
      </c>
      <c r="AC104" s="140">
        <f t="shared" si="6"/>
        <v>469</v>
      </c>
      <c r="AD104" s="137">
        <f t="shared" si="6"/>
        <v>406</v>
      </c>
      <c r="AE104" s="140">
        <f t="shared" si="6"/>
        <v>568</v>
      </c>
      <c r="AF104" s="137">
        <f t="shared" si="6"/>
        <v>707</v>
      </c>
      <c r="AG104" s="140">
        <f t="shared" si="6"/>
        <v>926</v>
      </c>
      <c r="AH104" s="137">
        <f t="shared" si="6"/>
        <v>647</v>
      </c>
      <c r="AI104" s="140">
        <f t="shared" si="6"/>
        <v>784</v>
      </c>
      <c r="AJ104" s="137">
        <f t="shared" si="6"/>
        <v>543</v>
      </c>
      <c r="AK104" s="140">
        <f t="shared" si="6"/>
        <v>639</v>
      </c>
      <c r="AL104" s="141">
        <f t="shared" si="6"/>
        <v>534</v>
      </c>
      <c r="AM104" s="140">
        <f t="shared" si="6"/>
        <v>741</v>
      </c>
      <c r="AN104" s="194">
        <f t="shared" si="6"/>
        <v>17955</v>
      </c>
      <c r="AO104" s="150">
        <f t="shared" si="6"/>
        <v>13106</v>
      </c>
      <c r="AP104" s="195">
        <f t="shared" si="6"/>
        <v>0</v>
      </c>
      <c r="AQ104" s="195">
        <f t="shared" si="6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9" t="s">
        <v>107</v>
      </c>
      <c r="B106" s="475" t="s">
        <v>90</v>
      </c>
      <c r="C106" s="451" t="s">
        <v>91</v>
      </c>
      <c r="D106" s="457"/>
      <c r="E106" s="452"/>
      <c r="F106" s="459" t="s">
        <v>92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1"/>
      <c r="AN106" s="475" t="s">
        <v>93</v>
      </c>
      <c r="AO106" s="475" t="s">
        <v>215</v>
      </c>
      <c r="AP106" s="520" t="s">
        <v>210</v>
      </c>
      <c r="AQ106" s="520" t="s">
        <v>211</v>
      </c>
    </row>
    <row r="107" spans="1:88" x14ac:dyDescent="0.2">
      <c r="A107" s="510"/>
      <c r="B107" s="476"/>
      <c r="C107" s="455"/>
      <c r="D107" s="458"/>
      <c r="E107" s="456"/>
      <c r="F107" s="503" t="s">
        <v>18</v>
      </c>
      <c r="G107" s="504"/>
      <c r="H107" s="505" t="s">
        <v>19</v>
      </c>
      <c r="I107" s="506"/>
      <c r="J107" s="503" t="s">
        <v>20</v>
      </c>
      <c r="K107" s="504"/>
      <c r="L107" s="503" t="s">
        <v>21</v>
      </c>
      <c r="M107" s="504"/>
      <c r="N107" s="503" t="s">
        <v>22</v>
      </c>
      <c r="O107" s="504"/>
      <c r="P107" s="462" t="s">
        <v>23</v>
      </c>
      <c r="Q107" s="463"/>
      <c r="R107" s="462" t="s">
        <v>24</v>
      </c>
      <c r="S107" s="463"/>
      <c r="T107" s="462" t="s">
        <v>25</v>
      </c>
      <c r="U107" s="463"/>
      <c r="V107" s="462" t="s">
        <v>26</v>
      </c>
      <c r="W107" s="463"/>
      <c r="X107" s="462" t="s">
        <v>27</v>
      </c>
      <c r="Y107" s="463"/>
      <c r="Z107" s="462" t="s">
        <v>28</v>
      </c>
      <c r="AA107" s="463"/>
      <c r="AB107" s="462" t="s">
        <v>29</v>
      </c>
      <c r="AC107" s="463"/>
      <c r="AD107" s="462" t="s">
        <v>30</v>
      </c>
      <c r="AE107" s="463"/>
      <c r="AF107" s="462" t="s">
        <v>31</v>
      </c>
      <c r="AG107" s="463"/>
      <c r="AH107" s="462" t="s">
        <v>32</v>
      </c>
      <c r="AI107" s="463"/>
      <c r="AJ107" s="462" t="s">
        <v>33</v>
      </c>
      <c r="AK107" s="463"/>
      <c r="AL107" s="462" t="s">
        <v>34</v>
      </c>
      <c r="AM107" s="463"/>
      <c r="AN107" s="476"/>
      <c r="AO107" s="476"/>
      <c r="AP107" s="521"/>
      <c r="AQ107" s="521"/>
      <c r="AR107" s="116"/>
    </row>
    <row r="108" spans="1:88" x14ac:dyDescent="0.2">
      <c r="A108" s="511"/>
      <c r="B108" s="477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77"/>
      <c r="AO108" s="477"/>
      <c r="AP108" s="522"/>
      <c r="AQ108" s="522"/>
      <c r="AR108" s="116"/>
    </row>
    <row r="109" spans="1:88" x14ac:dyDescent="0.2">
      <c r="A109" s="439" t="s">
        <v>108</v>
      </c>
      <c r="B109" s="67" t="s">
        <v>95</v>
      </c>
      <c r="C109" s="197">
        <f t="shared" ref="C109:C119" si="7">SUM(D109+E109)</f>
        <v>0</v>
      </c>
      <c r="D109" s="197">
        <f t="shared" ref="D109:E117" si="8">SUM(F109+H109+J109+L109+N109+P109+R109+T109+V109+X109+Z109+AB109+AD109+AF109+AH109+AJ109+AL109)</f>
        <v>0</v>
      </c>
      <c r="E109" s="197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40"/>
      <c r="B110" s="68" t="s">
        <v>96</v>
      </c>
      <c r="C110" s="189">
        <f t="shared" si="7"/>
        <v>146</v>
      </c>
      <c r="D110" s="189">
        <f t="shared" si="8"/>
        <v>41</v>
      </c>
      <c r="E110" s="189">
        <f t="shared" si="8"/>
        <v>105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3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3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4</v>
      </c>
      <c r="L110" s="15">
        <f>+Enero!L110+Febrero!L110+'Marzo '!L110+'Abril '!L110+'Mayo '!L110+Junio!L110+Julio!L110+Agosto!L110+Septiembre!L110+'Octubre '!L110+Noviembre!L110+'Diciembre '!L110</f>
        <v>7</v>
      </c>
      <c r="M110" s="15">
        <f>+Enero!M110+Febrero!M110+'Marzo '!M110+'Abril '!M110+'Mayo '!M110+Junio!M110+Julio!M110+Agosto!M110+Septiembre!M110+'Octubre '!M110+Noviembre!M110+'Diciembre '!M110</f>
        <v>16</v>
      </c>
      <c r="N110" s="15">
        <f>+Enero!N110+Febrero!N110+'Marzo '!N110+'Abril '!N110+'Mayo '!N110+Junio!N110+Julio!N110+Agosto!N110+Septiembre!N110+'Octubre '!N110+Noviembre!N110+'Diciembre '!N110</f>
        <v>5</v>
      </c>
      <c r="O110" s="15">
        <f>+Enero!O110+Febrero!O110+'Marzo '!O110+'Abril '!O110+'Mayo '!O110+Junio!O110+Julio!O110+Agosto!O110+Septiembre!O110+'Octubre '!O110+Noviembre!O110+'Diciembre '!O110</f>
        <v>12</v>
      </c>
      <c r="P110" s="15">
        <f>+Enero!P110+Febrero!P110+'Marzo '!P110+'Abril '!P110+'Mayo '!P110+Junio!P110+Julio!P110+Agosto!P110+Septiembre!P110+'Octubre '!P110+Noviembre!P110+'Diciembre '!P110</f>
        <v>7</v>
      </c>
      <c r="Q110" s="15">
        <f>+Enero!Q110+Febrero!Q110+'Marzo '!Q110+'Abril '!Q110+'Mayo '!Q110+Junio!Q110+Julio!Q110+Agosto!Q110+Septiembre!Q110+'Octubre '!Q110+Noviembre!Q110+'Diciembre '!Q110</f>
        <v>19</v>
      </c>
      <c r="R110" s="15">
        <f>+Enero!R110+Febrero!R110+'Marzo '!R110+'Abril '!R110+'Mayo '!R110+Junio!R110+Julio!R110+Agosto!R110+Septiembre!R110+'Octubre '!R110+Noviembre!R110+'Diciembre '!R110</f>
        <v>2</v>
      </c>
      <c r="S110" s="15">
        <f>+Enero!S110+Febrero!S110+'Marzo '!S110+'Abril '!S110+'Mayo '!S110+Junio!S110+Julio!S110+Agosto!S110+Septiembre!S110+'Octubre '!S110+Noviembre!S110+'Diciembre '!S110</f>
        <v>5</v>
      </c>
      <c r="T110" s="15">
        <f>+Enero!T110+Febrero!T110+'Marzo '!T110+'Abril '!T110+'Mayo '!T110+Junio!T110+Julio!T110+Agosto!T110+Septiembre!T110+'Octubre '!T110+Noviembre!T110+'Diciembre '!T110</f>
        <v>8</v>
      </c>
      <c r="U110" s="15">
        <f>+Enero!U110+Febrero!U110+'Marzo '!U110+'Abril '!U110+'Mayo '!U110+Junio!U110+Julio!U110+Agosto!U110+Septiembre!U110+'Octubre '!U110+Noviembre!U110+'Diciembre '!U110</f>
        <v>10</v>
      </c>
      <c r="V110" s="15">
        <f>+Enero!V110+Febrero!V110+'Marzo '!V110+'Abril '!V110+'Mayo '!V110+Junio!V110+Julio!V110+Agosto!V110+Septiembre!V110+'Octubre '!V110+Noviembre!V110+'Diciembre '!V110</f>
        <v>3</v>
      </c>
      <c r="W110" s="15">
        <f>+Enero!W110+Febrero!W110+'Marzo '!W110+'Abril '!W110+'Mayo '!W110+Junio!W110+Julio!W110+Agosto!W110+Septiembre!W110+'Octubre '!W110+Noviembre!W110+'Diciembre '!W110</f>
        <v>6</v>
      </c>
      <c r="X110" s="15">
        <f>+Enero!X110+Febrero!X110+'Marzo '!X110+'Abril '!X110+'Mayo '!X110+Junio!X110+Julio!X110+Agosto!X110+Septiembre!X110+'Octubre '!X110+Noviembre!X110+'Diciembre '!X110</f>
        <v>0</v>
      </c>
      <c r="Y110" s="15">
        <f>+Enero!Y110+Febrero!Y110+'Marzo '!Y110+'Abril '!Y110+'Mayo '!Y110+Junio!Y110+Julio!Y110+Agosto!Y110+Septiembre!Y110+'Octubre '!Y110+Noviembre!Y110+'Diciembre '!Y110</f>
        <v>9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9</v>
      </c>
      <c r="AB110" s="15">
        <f>+Enero!AB110+Febrero!AB110+'Marzo '!AB110+'Abril '!AB110+'Mayo '!AB110+Junio!AB110+Julio!AB110+Agosto!AB110+Septiembre!AB110+'Octubre '!AB110+Noviembre!AB110+'Diciembre '!AB110</f>
        <v>2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6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1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145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41" t="s">
        <v>109</v>
      </c>
      <c r="B111" s="67" t="s">
        <v>95</v>
      </c>
      <c r="C111" s="197">
        <f t="shared" si="7"/>
        <v>22</v>
      </c>
      <c r="D111" s="197">
        <f t="shared" si="8"/>
        <v>12</v>
      </c>
      <c r="E111" s="197">
        <f t="shared" si="8"/>
        <v>10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0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1</v>
      </c>
      <c r="M111" s="15">
        <f>+Enero!M111+Febrero!M111+'Marzo '!M111+'Abril '!M111+'Mayo '!M111+Junio!M111+Julio!M111+Agosto!M111+Septiembre!M111+'Octubre '!M111+Noviembre!M111+'Diciembre '!M111</f>
        <v>0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0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2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1</v>
      </c>
      <c r="U111" s="15">
        <f>+Enero!U111+Febrero!U111+'Marzo '!U111+'Abril '!U111+'Mayo '!U111+Junio!U111+Julio!U111+Agosto!U111+Septiembre!U111+'Octubre '!U111+Noviembre!U111+'Diciembre '!U111</f>
        <v>2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1</v>
      </c>
      <c r="X111" s="15">
        <f>+Enero!X111+Febrero!X111+'Marzo '!X111+'Abril '!X111+'Mayo '!X111+Junio!X111+Julio!X111+Agosto!X111+Septiembre!X111+'Octubre '!X111+Noviembre!X111+'Diciembre '!X111</f>
        <v>0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1</v>
      </c>
      <c r="AA111" s="15">
        <f>+Enero!AA111+Febrero!AA111+'Marzo '!AA111+'Abril '!AA111+'Mayo '!AA111+Junio!AA111+Julio!AA111+Agosto!AA111+Septiembre!AA111+'Octubre '!AA111+Noviembre!AA111+'Diciembre '!AA111</f>
        <v>1</v>
      </c>
      <c r="AB111" s="15">
        <f>+Enero!AB111+Febrero!AB111+'Marzo '!AB111+'Abril '!AB111+'Mayo '!AB111+Junio!AB111+Julio!AB111+Agosto!AB111+Septiembre!AB111+'Octubre '!AB111+Noviembre!AB111+'Diciembre '!AB111</f>
        <v>0</v>
      </c>
      <c r="AC111" s="15">
        <f>+Enero!AC111+Febrero!AC111+'Marzo '!AC111+'Abril '!AC111+'Mayo '!AC111+Junio!AC111+Julio!AC111+Agosto!AC111+Septiembre!AC111+'Octubre '!AC111+Noviembre!AC111+'Diciembre '!AC111</f>
        <v>0</v>
      </c>
      <c r="AD111" s="15">
        <f>+Enero!AD111+Febrero!AD111+'Marzo '!AD111+'Abril '!AD111+'Mayo '!AD111+Junio!AD111+Julio!AD111+Agosto!AD111+Septiembre!AD111+'Octubre '!AD111+Noviembre!AD111+'Diciembre '!AD111</f>
        <v>0</v>
      </c>
      <c r="AE111" s="15">
        <f>+Enero!AE111+Febrero!AE111+'Marzo '!AE111+'Abril '!AE111+'Mayo '!AE111+Junio!AE111+Julio!AE111+Agosto!AE111+Septiembre!AE111+'Octubre '!AE111+Noviembre!AE111+'Diciembre '!AE111</f>
        <v>0</v>
      </c>
      <c r="AF111" s="15">
        <f>+Enero!AF111+Febrero!AF111+'Marzo '!AF111+'Abril '!AF111+'Mayo '!AF111+Junio!AF111+Julio!AF111+Agosto!AF111+Septiembre!AF111+'Octubre '!AF111+Noviembre!AF111+'Diciembre '!AF111</f>
        <v>1</v>
      </c>
      <c r="AG111" s="15">
        <f>+Enero!AG111+Febrero!AG111+'Marzo '!AG111+'Abril '!AG111+'Mayo '!AG111+Junio!AG111+Julio!AG111+Agosto!AG111+Septiembre!AG111+'Octubre '!AG111+Noviembre!AG111+'Diciembre '!AG111</f>
        <v>1</v>
      </c>
      <c r="AH111" s="15">
        <f>+Enero!AH111+Febrero!AH111+'Marzo '!AH111+'Abril '!AH111+'Mayo '!AH111+Junio!AH111+Julio!AH111+Agosto!AH111+Septiembre!AH111+'Octubre '!AH111+Noviembre!AH111+'Diciembre '!AH111</f>
        <v>0</v>
      </c>
      <c r="AI111" s="15">
        <f>+Enero!AI111+Febrero!AI111+'Marzo '!AI111+'Abril '!AI111+'Mayo '!AI111+Junio!AI111+Julio!AI111+Agosto!AI111+Septiembre!AI111+'Octubre '!AI111+Noviembre!AI111+'Diciembre '!AI111</f>
        <v>0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1</v>
      </c>
      <c r="AL111" s="15">
        <f>+Enero!AL111+Febrero!AL111+'Marzo '!AL111+'Abril '!AL111+'Mayo '!AL111+Junio!AL111+Julio!AL111+Agosto!AL111+Septiembre!AL111+'Octubre '!AL111+Noviembre!AL111+'Diciembre '!AL111</f>
        <v>2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22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42"/>
      <c r="B112" s="69" t="s">
        <v>96</v>
      </c>
      <c r="C112" s="177">
        <f t="shared" si="7"/>
        <v>93</v>
      </c>
      <c r="D112" s="177">
        <f t="shared" si="8"/>
        <v>65</v>
      </c>
      <c r="E112" s="177">
        <f t="shared" si="8"/>
        <v>28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0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0</v>
      </c>
      <c r="M112" s="15">
        <f>+Enero!M112+Febrero!M112+'Marzo '!M112+'Abril '!M112+'Mayo '!M112+Junio!M112+Julio!M112+Agosto!M112+Septiembre!M112+'Octubre '!M112+Noviembre!M112+'Diciembre '!M112</f>
        <v>0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5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5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6</v>
      </c>
      <c r="T112" s="15">
        <f>+Enero!T112+Febrero!T112+'Marzo '!T112+'Abril '!T112+'Mayo '!T112+Junio!T112+Julio!T112+Agosto!T112+Septiembre!T112+'Octubre '!T112+Noviembre!T112+'Diciembre '!T112</f>
        <v>8</v>
      </c>
      <c r="U112" s="15">
        <f>+Enero!U112+Febrero!U112+'Marzo '!U112+'Abril '!U112+'Mayo '!U112+Junio!U112+Julio!U112+Agosto!U112+Septiembre!U112+'Octubre '!U112+Noviembre!U112+'Diciembre '!U112</f>
        <v>3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3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4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2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0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93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43"/>
      <c r="B113" s="68" t="s">
        <v>110</v>
      </c>
      <c r="C113" s="189">
        <f t="shared" si="7"/>
        <v>0</v>
      </c>
      <c r="D113" s="189">
        <f t="shared" si="8"/>
        <v>0</v>
      </c>
      <c r="E113" s="189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7"/>
        <v>7</v>
      </c>
      <c r="D114" s="197">
        <f t="shared" si="8"/>
        <v>4</v>
      </c>
      <c r="E114" s="197">
        <f t="shared" si="8"/>
        <v>3</v>
      </c>
      <c r="F114" s="15">
        <f>+Enero!F114+Febrero!F114+'Marzo '!F114+'Abril '!F114+'Mayo '!F114+Junio!F114+Julio!F114+Agosto!F114+Septiembre!F114+'Octubre '!F114+Noviembre!F114+'Diciembre '!F114</f>
        <v>0</v>
      </c>
      <c r="G114" s="15">
        <f>+Enero!G114+Febrero!G114+'Marzo '!G114+'Abril '!G114+'Mayo '!G114+Junio!G114+Julio!G114+Agosto!G114+Septiembre!G114+'Octubre '!G114+Noviembre!G114+'Diciembre '!G114</f>
        <v>0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0</v>
      </c>
      <c r="O114" s="15">
        <f>+Enero!O114+Febrero!O114+'Marzo '!O114+'Abril '!O114+'Mayo '!O114+Junio!O114+Julio!O114+Agosto!O114+Septiembre!O114+'Octubre '!O114+Noviembre!O114+'Diciembre '!O114</f>
        <v>0</v>
      </c>
      <c r="P114" s="15">
        <f>+Enero!P114+Febrero!P114+'Marzo '!P114+'Abril '!P114+'Mayo '!P114+Junio!P114+Julio!P114+Agosto!P114+Septiembre!P114+'Octubre '!P114+Noviembre!P114+'Diciembre '!P114</f>
        <v>1</v>
      </c>
      <c r="Q114" s="15">
        <f>+Enero!Q114+Febrero!Q114+'Marzo '!Q114+'Abril '!Q114+'Mayo '!Q114+Junio!Q114+Julio!Q114+Agosto!Q114+Septiembre!Q114+'Octubre '!Q114+Noviembre!Q114+'Diciembre '!Q114</f>
        <v>1</v>
      </c>
      <c r="R114" s="15">
        <f>+Enero!R114+Febrero!R114+'Marzo '!R114+'Abril '!R114+'Mayo '!R114+Junio!R114+Julio!R114+Agosto!R114+Septiembre!R114+'Octubre '!R114+Noviembre!R114+'Diciembre '!R114</f>
        <v>1</v>
      </c>
      <c r="S114" s="15">
        <f>+Enero!S114+Febrero!S114+'Marzo '!S114+'Abril '!S114+'Mayo '!S114+Junio!S114+Julio!S114+Agosto!S114+Septiembre!S114+'Octubre '!S114+Noviembre!S114+'Diciembre '!S114</f>
        <v>1</v>
      </c>
      <c r="T114" s="15">
        <f>+Enero!T114+Febrero!T114+'Marzo '!T114+'Abril '!T114+'Mayo '!T114+Junio!T114+Julio!T114+Agosto!T114+Septiembre!T114+'Octubre '!T114+Noviembre!T114+'Diciembre '!T114</f>
        <v>1</v>
      </c>
      <c r="U114" s="15">
        <f>+Enero!U114+Febrero!U114+'Marzo '!U114+'Abril '!U114+'Mayo '!U114+Junio!U114+Julio!U114+Agosto!U114+Septiembre!U114+'Octubre '!U114+Noviembre!U114+'Diciembre '!U114</f>
        <v>0</v>
      </c>
      <c r="V114" s="15">
        <f>+Enero!V114+Febrero!V114+'Marzo '!V114+'Abril '!V114+'Mayo '!V114+Junio!V114+Julio!V114+Agosto!V114+Septiembre!V114+'Octubre '!V114+Noviembre!V114+'Diciembre '!V114</f>
        <v>0</v>
      </c>
      <c r="W114" s="15">
        <f>+Enero!W114+Febrero!W114+'Marzo '!W114+'Abril '!W114+'Mayo '!W114+Junio!W114+Julio!W114+Agosto!W114+Septiembre!W114+'Octubre '!W114+Noviembre!W114+'Diciembre '!W114</f>
        <v>0</v>
      </c>
      <c r="X114" s="15">
        <f>+Enero!X114+Febrero!X114+'Marzo '!X114+'Abril '!X114+'Mayo '!X114+Junio!X114+Julio!X114+Agosto!X114+Septiembre!X114+'Octubre '!X114+Noviembre!X114+'Diciembre '!X114</f>
        <v>1</v>
      </c>
      <c r="Y114" s="15">
        <f>+Enero!Y114+Febrero!Y114+'Marzo '!Y114+'Abril '!Y114+'Mayo '!Y114+Junio!Y114+Julio!Y114+Agosto!Y114+Septiembre!Y114+'Octubre '!Y114+Noviembre!Y114+'Diciembre '!Y114</f>
        <v>0</v>
      </c>
      <c r="Z114" s="15">
        <f>+Enero!Z114+Febrero!Z114+'Marzo '!Z114+'Abril '!Z114+'Mayo '!Z114+Junio!Z114+Julio!Z114+Agosto!Z114+Septiembre!Z114+'Octubre '!Z114+Noviembre!Z114+'Diciembre '!Z114</f>
        <v>0</v>
      </c>
      <c r="AA114" s="15">
        <f>+Enero!AA114+Febrero!AA114+'Marzo '!AA114+'Abril '!AA114+'Mayo '!AA114+Junio!AA114+Julio!AA114+Agosto!AA114+Septiembre!AA114+'Octubre '!AA114+Noviembre!AA114+'Diciembre '!AA114</f>
        <v>0</v>
      </c>
      <c r="AB114" s="15">
        <f>+Enero!AB114+Febrero!AB114+'Marzo '!AB114+'Abril '!AB114+'Mayo '!AB114+Junio!AB114+Julio!AB114+Agosto!AB114+Septiembre!AB114+'Octubre '!AB114+Noviembre!AB114+'Diciembre '!AB114</f>
        <v>0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0</v>
      </c>
      <c r="AE114" s="15">
        <f>+Enero!AE114+Febrero!AE114+'Marzo '!AE114+'Abril '!AE114+'Mayo '!AE114+Junio!AE114+Julio!AE114+Agosto!AE114+Septiembre!AE114+'Octubre '!AE114+Noviembre!AE114+'Diciembre '!AE114</f>
        <v>0</v>
      </c>
      <c r="AF114" s="15">
        <f>+Enero!AF114+Febrero!AF114+'Marzo '!AF114+'Abril '!AF114+'Mayo '!AF114+Junio!AF114+Julio!AF114+Agosto!AF114+Septiembre!AF114+'Octubre '!AF114+Noviembre!AF114+'Diciembre '!AF114</f>
        <v>0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0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7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4"/>
      <c r="B115" s="69" t="s">
        <v>96</v>
      </c>
      <c r="C115" s="177">
        <f t="shared" si="7"/>
        <v>168</v>
      </c>
      <c r="D115" s="177">
        <f t="shared" si="8"/>
        <v>119</v>
      </c>
      <c r="E115" s="177">
        <f t="shared" si="8"/>
        <v>49</v>
      </c>
      <c r="F115" s="15">
        <f>+Enero!F115+Febrero!F115+'Marzo '!F115+'Abril '!F115+'Mayo '!F115+Junio!F115+Julio!F115+Agosto!F115+Septiembre!F115+'Octubre '!F115+Noviembre!F115+'Diciembre '!F115</f>
        <v>1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2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7</v>
      </c>
      <c r="O115" s="15">
        <f>+Enero!O115+Febrero!O115+'Marzo '!O115+'Abril '!O115+'Mayo '!O115+Junio!O115+Julio!O115+Agosto!O115+Septiembre!O115+'Octubre '!O115+Noviembre!O115+'Diciembre '!O115</f>
        <v>3</v>
      </c>
      <c r="P115" s="15">
        <f>+Enero!P115+Febrero!P115+'Marzo '!P115+'Abril '!P115+'Mayo '!P115+Junio!P115+Julio!P115+Agosto!P115+Septiembre!P115+'Octubre '!P115+Noviembre!P115+'Diciembre '!P115</f>
        <v>18</v>
      </c>
      <c r="Q115" s="15">
        <f>+Enero!Q115+Febrero!Q115+'Marzo '!Q115+'Abril '!Q115+'Mayo '!Q115+Junio!Q115+Julio!Q115+Agosto!Q115+Septiembre!Q115+'Octubre '!Q115+Noviembre!Q115+'Diciembre '!Q115</f>
        <v>3</v>
      </c>
      <c r="R115" s="15">
        <f>+Enero!R115+Febrero!R115+'Marzo '!R115+'Abril '!R115+'Mayo '!R115+Junio!R115+Julio!R115+Agosto!R115+Septiembre!R115+'Octubre '!R115+Noviembre!R115+'Diciembre '!R115</f>
        <v>17</v>
      </c>
      <c r="S115" s="15">
        <f>+Enero!S115+Febrero!S115+'Marzo '!S115+'Abril '!S115+'Mayo '!S115+Junio!S115+Julio!S115+Agosto!S115+Septiembre!S115+'Octubre '!S115+Noviembre!S115+'Diciembre '!S115</f>
        <v>7</v>
      </c>
      <c r="T115" s="15">
        <f>+Enero!T115+Febrero!T115+'Marzo '!T115+'Abril '!T115+'Mayo '!T115+Junio!T115+Julio!T115+Agosto!T115+Septiembre!T115+'Octubre '!T115+Noviembre!T115+'Diciembre '!T115</f>
        <v>13</v>
      </c>
      <c r="U115" s="15">
        <f>+Enero!U115+Febrero!U115+'Marzo '!U115+'Abril '!U115+'Mayo '!U115+Junio!U115+Julio!U115+Agosto!U115+Septiembre!U115+'Octubre '!U115+Noviembre!U115+'Diciembre '!U115</f>
        <v>10</v>
      </c>
      <c r="V115" s="15">
        <f>+Enero!V115+Febrero!V115+'Marzo '!V115+'Abril '!V115+'Mayo '!V115+Junio!V115+Julio!V115+Agosto!V115+Septiembre!V115+'Octubre '!V115+Noviembre!V115+'Diciembre '!V115</f>
        <v>18</v>
      </c>
      <c r="W115" s="15">
        <f>+Enero!W115+Febrero!W115+'Marzo '!W115+'Abril '!W115+'Mayo '!W115+Junio!W115+Julio!W115+Agosto!W115+Septiembre!W115+'Octubre '!W115+Noviembre!W115+'Diciembre '!W115</f>
        <v>11</v>
      </c>
      <c r="X115" s="15">
        <f>+Enero!X115+Febrero!X115+'Marzo '!X115+'Abril '!X115+'Mayo '!X115+Junio!X115+Julio!X115+Agosto!X115+Septiembre!X115+'Octubre '!X115+Noviembre!X115+'Diciembre '!X115</f>
        <v>21</v>
      </c>
      <c r="Y115" s="15">
        <f>+Enero!Y115+Febrero!Y115+'Marzo '!Y115+'Abril '!Y115+'Mayo '!Y115+Junio!Y115+Julio!Y115+Agosto!Y115+Septiembre!Y115+'Octubre '!Y115+Noviembre!Y115+'Diciembre '!Y115</f>
        <v>9</v>
      </c>
      <c r="Z115" s="15">
        <f>+Enero!Z115+Febrero!Z115+'Marzo '!Z115+'Abril '!Z115+'Mayo '!Z115+Junio!Z115+Julio!Z115+Agosto!Z115+Septiembre!Z115+'Octubre '!Z115+Noviembre!Z115+'Diciembre '!Z115</f>
        <v>11</v>
      </c>
      <c r="AA115" s="15">
        <f>+Enero!AA115+Febrero!AA115+'Marzo '!AA115+'Abril '!AA115+'Mayo '!AA115+Junio!AA115+Julio!AA115+Agosto!AA115+Septiembre!AA115+'Octubre '!AA115+Noviembre!AA115+'Diciembre '!AA115</f>
        <v>3</v>
      </c>
      <c r="AB115" s="15">
        <f>+Enero!AB115+Febrero!AB115+'Marzo '!AB115+'Abril '!AB115+'Mayo '!AB115+Junio!AB115+Julio!AB115+Agosto!AB115+Septiembre!AB115+'Octubre '!AB115+Noviembre!AB115+'Diciembre '!AB115</f>
        <v>5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1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138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7"/>
        <v>9</v>
      </c>
      <c r="D116" s="197">
        <f t="shared" si="8"/>
        <v>6</v>
      </c>
      <c r="E116" s="197">
        <f t="shared" si="8"/>
        <v>3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1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1</v>
      </c>
      <c r="Q116" s="15">
        <f>+Enero!Q116+Febrero!Q116+'Marzo '!Q116+'Abril '!Q116+'Mayo '!Q116+Junio!Q116+Julio!Q116+Agosto!Q116+Septiembre!Q116+'Octubre '!Q116+Noviembre!Q116+'Diciembre '!Q116</f>
        <v>0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0</v>
      </c>
      <c r="T116" s="15">
        <f>+Enero!T116+Febrero!T116+'Marzo '!T116+'Abril '!T116+'Mayo '!T116+Junio!T116+Julio!T116+Agosto!T116+Septiembre!T116+'Octubre '!T116+Noviembre!T116+'Diciembre '!T116</f>
        <v>1</v>
      </c>
      <c r="U116" s="15">
        <f>+Enero!U116+Febrero!U116+'Marzo '!U116+'Abril '!U116+'Mayo '!U116+Junio!U116+Julio!U116+Agosto!U116+Septiembre!U116+'Octubre '!U116+Noviembre!U116+'Diciembre '!U116</f>
        <v>0</v>
      </c>
      <c r="V116" s="15">
        <f>+Enero!V116+Febrero!V116+'Marzo '!V116+'Abril '!V116+'Mayo '!V116+Junio!V116+Julio!V116+Agosto!V116+Septiembre!V116+'Octubre '!V116+Noviembre!V116+'Diciembre '!V116</f>
        <v>1</v>
      </c>
      <c r="W116" s="15">
        <f>+Enero!W116+Febrero!W116+'Marzo '!W116+'Abril '!W116+'Mayo '!W116+Junio!W116+Julio!W116+Agosto!W116+Septiembre!W116+'Octubre '!W116+Noviembre!W116+'Diciembre '!W116</f>
        <v>1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0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0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9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4"/>
      <c r="B117" s="69" t="s">
        <v>96</v>
      </c>
      <c r="C117" s="177">
        <f t="shared" si="7"/>
        <v>66</v>
      </c>
      <c r="D117" s="177">
        <f t="shared" si="8"/>
        <v>43</v>
      </c>
      <c r="E117" s="177">
        <f t="shared" si="8"/>
        <v>23</v>
      </c>
      <c r="F117" s="15">
        <f>+Enero!F117+Febrero!F117+'Marzo '!F117+'Abril '!F117+'Mayo '!F117+Junio!F117+Julio!F117+Agosto!F117+Septiembre!F117+'Octubre '!F117+Noviembre!F117+'Diciembre '!F117</f>
        <v>0</v>
      </c>
      <c r="G117" s="15">
        <f>+Enero!G117+Febrero!G117+'Marzo '!G117+'Abril '!G117+'Mayo '!G117+Junio!G117+Julio!G117+Agosto!G117+Septiembre!G117+'Octubre '!G117+Noviembre!G117+'Diciembre '!G117</f>
        <v>2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0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0</v>
      </c>
      <c r="N117" s="15">
        <f>+Enero!N117+Febrero!N117+'Marzo '!N117+'Abril '!N117+'Mayo '!N117+Junio!N117+Julio!N117+Agosto!N117+Septiembre!N117+'Octubre '!N117+Noviembre!N117+'Diciembre '!N117</f>
        <v>6</v>
      </c>
      <c r="O117" s="15">
        <f>+Enero!O117+Febrero!O117+'Marzo '!O117+'Abril '!O117+'Mayo '!O117+Junio!O117+Julio!O117+Agosto!O117+Septiembre!O117+'Octubre '!O117+Noviembre!O117+'Diciembre '!O117</f>
        <v>6</v>
      </c>
      <c r="P117" s="15">
        <f>+Enero!P117+Febrero!P117+'Marzo '!P117+'Abril '!P117+'Mayo '!P117+Junio!P117+Julio!P117+Agosto!P117+Septiembre!P117+'Octubre '!P117+Noviembre!P117+'Diciembre '!P117</f>
        <v>16</v>
      </c>
      <c r="Q117" s="15">
        <f>+Enero!Q117+Febrero!Q117+'Marzo '!Q117+'Abril '!Q117+'Mayo '!Q117+Junio!Q117+Julio!Q117+Agosto!Q117+Septiembre!Q117+'Octubre '!Q117+Noviembre!Q117+'Diciembre '!Q117</f>
        <v>7</v>
      </c>
      <c r="R117" s="15">
        <f>+Enero!R117+Febrero!R117+'Marzo '!R117+'Abril '!R117+'Mayo '!R117+Junio!R117+Julio!R117+Agosto!R117+Septiembre!R117+'Octubre '!R117+Noviembre!R117+'Diciembre '!R117</f>
        <v>5</v>
      </c>
      <c r="S117" s="15">
        <f>+Enero!S117+Febrero!S117+'Marzo '!S117+'Abril '!S117+'Mayo '!S117+Junio!S117+Julio!S117+Agosto!S117+Septiembre!S117+'Octubre '!S117+Noviembre!S117+'Diciembre '!S117</f>
        <v>3</v>
      </c>
      <c r="T117" s="15">
        <f>+Enero!T117+Febrero!T117+'Marzo '!T117+'Abril '!T117+'Mayo '!T117+Junio!T117+Julio!T117+Agosto!T117+Septiembre!T117+'Octubre '!T117+Noviembre!T117+'Diciembre '!T117</f>
        <v>12</v>
      </c>
      <c r="U117" s="15">
        <f>+Enero!U117+Febrero!U117+'Marzo '!U117+'Abril '!U117+'Mayo '!U117+Junio!U117+Julio!U117+Agosto!U117+Septiembre!U117+'Octubre '!U117+Noviembre!U117+'Diciembre '!U117</f>
        <v>2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1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0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0</v>
      </c>
      <c r="AE117" s="15">
        <f>+Enero!AE117+Febrero!AE117+'Marzo '!AE117+'Abril '!AE117+'Mayo '!AE117+Junio!AE117+Julio!AE117+Agosto!AE117+Septiembre!AE117+'Octubre '!AE117+Noviembre!AE117+'Diciembre '!AE117</f>
        <v>0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56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75" t="s">
        <v>113</v>
      </c>
      <c r="B118" s="72" t="s">
        <v>95</v>
      </c>
      <c r="C118" s="164">
        <f t="shared" si="7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77"/>
      <c r="B119" s="68" t="s">
        <v>96</v>
      </c>
      <c r="C119" s="189">
        <f t="shared" si="7"/>
        <v>49</v>
      </c>
      <c r="D119" s="189">
        <f>SUM(L119+N119+P119+R119+T119+V119+X119+Z119+AB119+AD119+AF119+AH119+AJ119+AL119)</f>
        <v>4</v>
      </c>
      <c r="E119" s="189">
        <f>SUM(M119+O119+Q119+S119+U119+W119+Y119+AA119+AC119+AE119+AG119+AI119+AK119+AM119)</f>
        <v>45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5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3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2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9</v>
      </c>
      <c r="T119" s="15">
        <f>+Enero!T119+Febrero!T119+'Marzo '!T119+'Abril '!T119+'Mayo '!T119+Junio!T119+Julio!T119+Agosto!T119+Septiembre!T119+'Octubre '!T119+Noviembre!T119+'Diciembre '!T119</f>
        <v>2</v>
      </c>
      <c r="U119" s="15">
        <f>+Enero!U119+Febrero!U119+'Marzo '!U119+'Abril '!U119+'Mayo '!U119+Junio!U119+Julio!U119+Agosto!U119+Septiembre!U119+'Octubre '!U119+Noviembre!U119+'Diciembre '!U119</f>
        <v>7</v>
      </c>
      <c r="V119" s="15">
        <f>+Enero!V119+Febrero!V119+'Marzo '!V119+'Abril '!V119+'Mayo '!V119+Junio!V119+Julio!V119+Agosto!V119+Septiembre!V119+'Octubre '!V119+Noviembre!V119+'Diciembre '!V119</f>
        <v>1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6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4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46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294389</v>
      </c>
      <c r="B195" s="115">
        <f>SUM(CG7:CK121)</f>
        <v>2</v>
      </c>
    </row>
  </sheetData>
  <mergeCells count="86">
    <mergeCell ref="AO106:AO108"/>
    <mergeCell ref="AB107:AC107"/>
    <mergeCell ref="A114:A115"/>
    <mergeCell ref="A116:A117"/>
    <mergeCell ref="A118:A119"/>
    <mergeCell ref="AN106:AN108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0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6" sqref="P6"/>
    </sheetView>
  </sheetViews>
  <sheetFormatPr baseColWidth="10" defaultRowHeight="15" x14ac:dyDescent="0.25"/>
  <cols>
    <col min="2" max="2" width="42.7109375" customWidth="1"/>
    <col min="3" max="3" width="14.85546875" customWidth="1"/>
    <col min="4" max="4" width="15.85546875" customWidth="1"/>
    <col min="6" max="6" width="16.28515625" customWidth="1"/>
    <col min="7" max="7" width="15.5703125" customWidth="1"/>
    <col min="8" max="8" width="16.5703125" style="78" customWidth="1"/>
    <col min="10" max="10" width="51" style="80" customWidth="1"/>
    <col min="11" max="11" width="16.7109375" style="79" bestFit="1" customWidth="1"/>
    <col min="12" max="12" width="13" style="79" bestFit="1" customWidth="1"/>
    <col min="13" max="13" width="13.28515625" style="79" customWidth="1"/>
    <col min="14" max="14" width="18.28515625" style="79" bestFit="1" customWidth="1"/>
    <col min="15" max="15" width="13.28515625" style="79" bestFit="1" customWidth="1"/>
    <col min="16" max="16" width="13.28515625" style="79" customWidth="1"/>
    <col min="17" max="17" width="18.85546875" style="79" customWidth="1"/>
    <col min="18" max="18" width="51" style="80" customWidth="1"/>
    <col min="19" max="19" width="16.7109375" style="79" bestFit="1" customWidth="1"/>
    <col min="20" max="20" width="13" style="79" bestFit="1" customWidth="1"/>
    <col min="21" max="21" width="13.28515625" style="79" customWidth="1"/>
    <col min="22" max="22" width="18.28515625" style="79" bestFit="1" customWidth="1"/>
    <col min="23" max="23" width="13.28515625" style="79" bestFit="1" customWidth="1"/>
    <col min="24" max="24" width="13.28515625" style="79" customWidth="1"/>
    <col min="26" max="26" width="51" style="80" customWidth="1"/>
    <col min="27" max="27" width="16.7109375" style="79" bestFit="1" customWidth="1"/>
    <col min="28" max="28" width="13" style="79" bestFit="1" customWidth="1"/>
    <col min="29" max="29" width="13.28515625" style="79" customWidth="1"/>
    <col min="30" max="30" width="18.28515625" style="79" bestFit="1" customWidth="1"/>
    <col min="31" max="31" width="13.28515625" style="79" bestFit="1" customWidth="1"/>
    <col min="32" max="32" width="13.28515625" style="79" customWidth="1"/>
    <col min="34" max="34" width="51" style="80" customWidth="1"/>
    <col min="35" max="35" width="16.7109375" style="79" bestFit="1" customWidth="1"/>
    <col min="36" max="36" width="13" style="79" bestFit="1" customWidth="1"/>
    <col min="37" max="37" width="13.28515625" style="79" customWidth="1"/>
    <col min="38" max="38" width="18.28515625" style="79" bestFit="1" customWidth="1"/>
    <col min="39" max="39" width="13.28515625" style="79" bestFit="1" customWidth="1"/>
    <col min="40" max="40" width="13.28515625" style="79" customWidth="1"/>
  </cols>
  <sheetData>
    <row r="1" spans="2:40" ht="30" customHeight="1" x14ac:dyDescent="0.25">
      <c r="B1" s="82"/>
      <c r="C1" s="523" t="s">
        <v>124</v>
      </c>
      <c r="D1" s="523"/>
      <c r="E1" s="523"/>
      <c r="F1" s="523"/>
      <c r="G1" s="523"/>
      <c r="H1" s="85"/>
      <c r="J1" s="82"/>
      <c r="K1" s="523" t="s">
        <v>118</v>
      </c>
      <c r="L1" s="523"/>
      <c r="M1" s="523"/>
      <c r="N1" s="523"/>
      <c r="O1" s="523"/>
      <c r="P1" s="85"/>
      <c r="R1" s="82"/>
      <c r="S1" s="523" t="s">
        <v>122</v>
      </c>
      <c r="T1" s="523"/>
      <c r="U1" s="523"/>
      <c r="V1" s="523"/>
      <c r="W1" s="523"/>
      <c r="X1" s="85"/>
      <c r="Z1" s="82"/>
      <c r="AA1" s="523" t="s">
        <v>121</v>
      </c>
      <c r="AB1" s="523"/>
      <c r="AC1" s="523"/>
      <c r="AD1" s="523"/>
      <c r="AE1" s="523"/>
      <c r="AF1" s="85"/>
      <c r="AH1" s="82"/>
      <c r="AI1" s="523" t="s">
        <v>120</v>
      </c>
      <c r="AJ1" s="523"/>
      <c r="AK1" s="523"/>
      <c r="AL1" s="523"/>
      <c r="AM1" s="523"/>
      <c r="AN1" s="85"/>
    </row>
    <row r="2" spans="2:40" ht="32.25" customHeight="1" x14ac:dyDescent="0.25">
      <c r="B2" s="82"/>
      <c r="C2" s="524" t="s">
        <v>114</v>
      </c>
      <c r="D2" s="524"/>
      <c r="E2" s="525" t="s">
        <v>117</v>
      </c>
      <c r="F2" s="524" t="s">
        <v>119</v>
      </c>
      <c r="G2" s="524"/>
      <c r="H2" s="89"/>
      <c r="J2" s="82"/>
      <c r="K2" s="524" t="s">
        <v>114</v>
      </c>
      <c r="L2" s="524"/>
      <c r="M2" s="525" t="s">
        <v>117</v>
      </c>
      <c r="N2" s="524" t="s">
        <v>119</v>
      </c>
      <c r="O2" s="524"/>
      <c r="P2" s="86"/>
      <c r="R2" s="82"/>
      <c r="S2" s="524" t="s">
        <v>114</v>
      </c>
      <c r="T2" s="524"/>
      <c r="U2" s="525" t="s">
        <v>117</v>
      </c>
      <c r="V2" s="524" t="s">
        <v>119</v>
      </c>
      <c r="W2" s="524"/>
      <c r="X2" s="86"/>
      <c r="Z2" s="82"/>
      <c r="AA2" s="524" t="s">
        <v>114</v>
      </c>
      <c r="AB2" s="524"/>
      <c r="AC2" s="525" t="s">
        <v>117</v>
      </c>
      <c r="AD2" s="524" t="s">
        <v>119</v>
      </c>
      <c r="AE2" s="524"/>
      <c r="AF2" s="86"/>
      <c r="AH2" s="82"/>
      <c r="AI2" s="524" t="s">
        <v>114</v>
      </c>
      <c r="AJ2" s="524"/>
      <c r="AK2" s="525" t="s">
        <v>117</v>
      </c>
      <c r="AL2" s="524" t="s">
        <v>119</v>
      </c>
      <c r="AM2" s="524"/>
      <c r="AN2" s="86"/>
    </row>
    <row r="3" spans="2:40" ht="30" x14ac:dyDescent="0.25">
      <c r="B3" s="82" t="s">
        <v>2</v>
      </c>
      <c r="C3" s="83" t="s">
        <v>115</v>
      </c>
      <c r="D3" s="83" t="s">
        <v>116</v>
      </c>
      <c r="E3" s="526"/>
      <c r="F3" s="83" t="s">
        <v>42</v>
      </c>
      <c r="G3" s="83" t="s">
        <v>43</v>
      </c>
      <c r="H3" s="90" t="s">
        <v>123</v>
      </c>
      <c r="J3" s="82" t="s">
        <v>2</v>
      </c>
      <c r="K3" s="83" t="s">
        <v>115</v>
      </c>
      <c r="L3" s="83" t="s">
        <v>116</v>
      </c>
      <c r="M3" s="526"/>
      <c r="N3" s="83" t="s">
        <v>42</v>
      </c>
      <c r="O3" s="83" t="s">
        <v>43</v>
      </c>
      <c r="P3" s="83" t="s">
        <v>123</v>
      </c>
      <c r="R3" s="82" t="s">
        <v>2</v>
      </c>
      <c r="S3" s="83" t="s">
        <v>115</v>
      </c>
      <c r="T3" s="83" t="s">
        <v>116</v>
      </c>
      <c r="U3" s="526"/>
      <c r="V3" s="83" t="s">
        <v>42</v>
      </c>
      <c r="W3" s="83" t="s">
        <v>43</v>
      </c>
      <c r="X3" s="83" t="s">
        <v>123</v>
      </c>
      <c r="Z3" s="82" t="s">
        <v>2</v>
      </c>
      <c r="AA3" s="83" t="s">
        <v>115</v>
      </c>
      <c r="AB3" s="83" t="s">
        <v>116</v>
      </c>
      <c r="AC3" s="526"/>
      <c r="AD3" s="83" t="s">
        <v>42</v>
      </c>
      <c r="AE3" s="83" t="s">
        <v>43</v>
      </c>
      <c r="AF3" s="83" t="s">
        <v>123</v>
      </c>
      <c r="AH3" s="82" t="s">
        <v>2</v>
      </c>
      <c r="AI3" s="83" t="s">
        <v>115</v>
      </c>
      <c r="AJ3" s="83" t="s">
        <v>116</v>
      </c>
      <c r="AK3" s="526"/>
      <c r="AL3" s="83" t="s">
        <v>42</v>
      </c>
      <c r="AM3" s="83" t="s">
        <v>43</v>
      </c>
      <c r="AN3" s="83" t="s">
        <v>123</v>
      </c>
    </row>
    <row r="4" spans="2:40" x14ac:dyDescent="0.25">
      <c r="B4" s="82" t="s">
        <v>44</v>
      </c>
      <c r="C4" s="84">
        <f>K4+S4+AA4+AI4</f>
        <v>834</v>
      </c>
      <c r="D4" s="84">
        <f>L4+T4+AB4+AJ4</f>
        <v>3</v>
      </c>
      <c r="E4" s="84">
        <f>M4+U4+AC4+AK4</f>
        <v>837</v>
      </c>
      <c r="F4" s="84">
        <f>N4+V4+AD4+AL4</f>
        <v>575</v>
      </c>
      <c r="G4" s="84">
        <f>O4+W4+AE4+AM4</f>
        <v>0</v>
      </c>
      <c r="H4" s="91">
        <f>F4/E4</f>
        <v>0.68697729988052569</v>
      </c>
      <c r="J4" s="82" t="s">
        <v>44</v>
      </c>
      <c r="K4" s="84">
        <f>Enero!Y12+Febrero!Y12+'Marzo '!Y12</f>
        <v>260</v>
      </c>
      <c r="L4" s="84">
        <f>Enero!AC12+Febrero!AC12+'Marzo '!AC12</f>
        <v>0</v>
      </c>
      <c r="M4" s="84">
        <f>K4+L4</f>
        <v>260</v>
      </c>
      <c r="N4" s="84">
        <f>Enero!AF12+Febrero!AF12+'Marzo '!AF12</f>
        <v>177</v>
      </c>
      <c r="O4" s="84">
        <f>Enero!AG12+Febrero!AG12+'Marzo '!AG12</f>
        <v>0</v>
      </c>
      <c r="P4" s="87">
        <f>N4/M4</f>
        <v>0.68076923076923079</v>
      </c>
      <c r="R4" s="82" t="s">
        <v>44</v>
      </c>
      <c r="S4" s="84">
        <f>'Abril '!Y12+'Mayo '!Y12+Junio!Y12</f>
        <v>362</v>
      </c>
      <c r="T4" s="84">
        <f>'Abril '!AC12+'Mayo '!AC12+Junio!AC12</f>
        <v>3</v>
      </c>
      <c r="U4" s="84">
        <f>S4+T4</f>
        <v>365</v>
      </c>
      <c r="V4" s="84">
        <f>'Abril '!AF12+'Mayo '!AF12+Junio!AF12</f>
        <v>258</v>
      </c>
      <c r="W4" s="84">
        <f>'Abril '!AG12+'Mayo '!AG12+Junio!AG12</f>
        <v>0</v>
      </c>
      <c r="X4" s="87">
        <f>V4/U4</f>
        <v>0.70684931506849313</v>
      </c>
      <c r="Z4" s="82" t="s">
        <v>44</v>
      </c>
      <c r="AA4" s="84">
        <f>Julio!Y12+Agosto!Y12+Septiembre!Y12</f>
        <v>212</v>
      </c>
      <c r="AB4" s="84">
        <f>Julio!AC12+Agosto!AC12+Septiembre!AC12</f>
        <v>0</v>
      </c>
      <c r="AC4" s="84">
        <f>AA4+AB4</f>
        <v>212</v>
      </c>
      <c r="AD4" s="84">
        <f>Julio!AF12+Agosto!AF12+Septiembre!AF12</f>
        <v>140</v>
      </c>
      <c r="AE4" s="84">
        <f>Julio!AG12+Agosto!AG12+Septiembre!AG12</f>
        <v>0</v>
      </c>
      <c r="AF4" s="87">
        <f>AD4/AC4</f>
        <v>0.660377358490566</v>
      </c>
      <c r="AH4" s="82" t="s">
        <v>44</v>
      </c>
      <c r="AI4" s="84">
        <f>'Octubre '!Y12+Noviembre!Y12+'Diciembre '!Y12</f>
        <v>0</v>
      </c>
      <c r="AJ4" s="84">
        <f>'Octubre '!AC12+Noviembre!AC12+'Diciembre '!AC12</f>
        <v>0</v>
      </c>
      <c r="AK4" s="84">
        <f>AI4+AJ4</f>
        <v>0</v>
      </c>
      <c r="AL4" s="84">
        <f>'Octubre '!AF12+Noviembre!AF12+'Diciembre '!AF12</f>
        <v>0</v>
      </c>
      <c r="AM4" s="84">
        <f>'Octubre '!AG12+Noviembre!AG12+'Diciembre '!AG12</f>
        <v>0</v>
      </c>
      <c r="AN4" s="87" t="e">
        <f>AL4/AK4</f>
        <v>#DIV/0!</v>
      </c>
    </row>
    <row r="5" spans="2:40" x14ac:dyDescent="0.25">
      <c r="B5" s="82" t="s">
        <v>45</v>
      </c>
      <c r="C5" s="84">
        <f t="shared" ref="C5:C49" si="0">K5+S5+AA5+AI5</f>
        <v>0</v>
      </c>
      <c r="D5" s="84">
        <f t="shared" ref="D5:D49" si="1">L5+T5+AB5+AJ5</f>
        <v>3624</v>
      </c>
      <c r="E5" s="84">
        <f t="shared" ref="E5:E49" si="2">M5+U5+AC5+AK5</f>
        <v>3624</v>
      </c>
      <c r="F5" s="84">
        <f t="shared" ref="F5:F49" si="3">N5+V5+AD5+AL5</f>
        <v>2364</v>
      </c>
      <c r="G5" s="84">
        <f t="shared" ref="G5:G49" si="4">O5+W5+AE5+AM5</f>
        <v>0</v>
      </c>
      <c r="H5" s="91">
        <f t="shared" ref="H5:H48" si="5">F5/E5</f>
        <v>0.65231788079470199</v>
      </c>
      <c r="J5" s="82" t="s">
        <v>45</v>
      </c>
      <c r="K5" s="84">
        <f>Enero!Y13+Febrero!Y13+'Marzo '!Y13</f>
        <v>0</v>
      </c>
      <c r="L5" s="84">
        <f>Enero!AC13+Febrero!AC13+'Marzo '!AC13</f>
        <v>1363</v>
      </c>
      <c r="M5" s="84">
        <f t="shared" ref="M5:M49" si="6">K5+L5</f>
        <v>1363</v>
      </c>
      <c r="N5" s="84">
        <f>Enero!AF13+Febrero!AF13+'Marzo '!AF13</f>
        <v>897</v>
      </c>
      <c r="O5" s="84">
        <f>Enero!AG13+Febrero!AG13+'Marzo '!AG13</f>
        <v>0</v>
      </c>
      <c r="P5" s="87">
        <f t="shared" ref="P5:P48" si="7">N5/M5</f>
        <v>0.65810711665443877</v>
      </c>
      <c r="R5" s="82" t="s">
        <v>45</v>
      </c>
      <c r="S5" s="84">
        <f>'Abril '!Y13+'Mayo '!Y13+Junio!Y13</f>
        <v>0</v>
      </c>
      <c r="T5" s="84">
        <f>'Abril '!AC13+'Mayo '!AC13+Junio!AC13</f>
        <v>1429</v>
      </c>
      <c r="U5" s="84">
        <f t="shared" ref="U5:U49" si="8">S5+T5</f>
        <v>1429</v>
      </c>
      <c r="V5" s="84">
        <f>'Abril '!AF13+'Mayo '!AF13+Junio!AF13</f>
        <v>874</v>
      </c>
      <c r="W5" s="84">
        <f>'Abril '!AG13+'Mayo '!AG13+Junio!AG13</f>
        <v>0</v>
      </c>
      <c r="X5" s="87">
        <f t="shared" ref="X5:X48" si="9">V5/U5</f>
        <v>0.61161651504548631</v>
      </c>
      <c r="Z5" s="82" t="s">
        <v>45</v>
      </c>
      <c r="AA5" s="84">
        <f>Julio!Y13+Agosto!Y13+Septiembre!Y13</f>
        <v>0</v>
      </c>
      <c r="AB5" s="84">
        <f>Julio!AC13+Agosto!AC13+Septiembre!AC13</f>
        <v>832</v>
      </c>
      <c r="AC5" s="84">
        <f t="shared" ref="AC5:AC49" si="10">AA5+AB5</f>
        <v>832</v>
      </c>
      <c r="AD5" s="84">
        <f>Julio!AF13+Agosto!AF13+Septiembre!AF13</f>
        <v>593</v>
      </c>
      <c r="AE5" s="84">
        <f>Julio!AG13+Agosto!AG13+Septiembre!AG13</f>
        <v>0</v>
      </c>
      <c r="AF5" s="87">
        <f t="shared" ref="AF5:AF48" si="11">AD5/AC5</f>
        <v>0.71274038461538458</v>
      </c>
      <c r="AH5" s="82" t="s">
        <v>45</v>
      </c>
      <c r="AI5" s="84">
        <f>'Octubre '!Y13+Noviembre!Y13+'Diciembre '!Y13</f>
        <v>0</v>
      </c>
      <c r="AJ5" s="84">
        <f>'Octubre '!AC13+Noviembre!AC13+'Diciembre '!AC13</f>
        <v>0</v>
      </c>
      <c r="AK5" s="84">
        <f t="shared" ref="AK5:AK49" si="12">AI5+AJ5</f>
        <v>0</v>
      </c>
      <c r="AL5" s="84">
        <f>'Octubre '!AF13+Noviembre!AF13+'Diciembre '!AF13</f>
        <v>0</v>
      </c>
      <c r="AM5" s="84">
        <f>'Octubre '!AG13+Noviembre!AG13+'Diciembre '!AG13</f>
        <v>0</v>
      </c>
      <c r="AN5" s="87" t="e">
        <f t="shared" ref="AN5:AN48" si="13">AL5/AK5</f>
        <v>#DIV/0!</v>
      </c>
    </row>
    <row r="6" spans="2:40" x14ac:dyDescent="0.25">
      <c r="B6" s="82" t="s">
        <v>46</v>
      </c>
      <c r="C6" s="84">
        <f t="shared" si="0"/>
        <v>213</v>
      </c>
      <c r="D6" s="84">
        <f t="shared" si="1"/>
        <v>0</v>
      </c>
      <c r="E6" s="84">
        <f t="shared" si="2"/>
        <v>213</v>
      </c>
      <c r="F6" s="84">
        <f t="shared" si="3"/>
        <v>0</v>
      </c>
      <c r="G6" s="84">
        <f t="shared" si="4"/>
        <v>0</v>
      </c>
      <c r="H6" s="91">
        <f t="shared" si="5"/>
        <v>0</v>
      </c>
      <c r="J6" s="82" t="s">
        <v>46</v>
      </c>
      <c r="K6" s="84">
        <f>Enero!Y14+Febrero!Y14+'Marzo '!Y14</f>
        <v>85</v>
      </c>
      <c r="L6" s="84">
        <f>Enero!AC14+Febrero!AC14+'Marzo '!AC14</f>
        <v>0</v>
      </c>
      <c r="M6" s="84">
        <f t="shared" si="6"/>
        <v>85</v>
      </c>
      <c r="N6" s="84">
        <f>Enero!AF14+Febrero!AF14+'Marzo '!AF14</f>
        <v>0</v>
      </c>
      <c r="O6" s="84">
        <f>Enero!AG14+Febrero!AG14+'Marzo '!AG14</f>
        <v>0</v>
      </c>
      <c r="P6" s="87">
        <f t="shared" si="7"/>
        <v>0</v>
      </c>
      <c r="R6" s="82" t="s">
        <v>46</v>
      </c>
      <c r="S6" s="84">
        <f>'Abril '!Y14+'Mayo '!Y14+Junio!Y14</f>
        <v>86</v>
      </c>
      <c r="T6" s="84">
        <f>'Abril '!AC14+'Mayo '!AC14+Junio!AC14</f>
        <v>0</v>
      </c>
      <c r="U6" s="84">
        <f t="shared" si="8"/>
        <v>86</v>
      </c>
      <c r="V6" s="84">
        <f>'Abril '!AF14+'Mayo '!AF14+Junio!AF14</f>
        <v>0</v>
      </c>
      <c r="W6" s="84">
        <f>'Abril '!AG14+'Mayo '!AG14+Junio!AG14</f>
        <v>0</v>
      </c>
      <c r="X6" s="87">
        <f t="shared" si="9"/>
        <v>0</v>
      </c>
      <c r="Z6" s="82" t="s">
        <v>46</v>
      </c>
      <c r="AA6" s="84">
        <f>Julio!Y14+Agosto!Y14+Septiembre!Y14</f>
        <v>42</v>
      </c>
      <c r="AB6" s="84">
        <f>Julio!AC14+Agosto!AC14+Septiembre!AC14</f>
        <v>0</v>
      </c>
      <c r="AC6" s="84">
        <f t="shared" si="10"/>
        <v>42</v>
      </c>
      <c r="AD6" s="84">
        <f>Julio!AF14+Agosto!AF14+Septiembre!AF14</f>
        <v>0</v>
      </c>
      <c r="AE6" s="84">
        <f>Julio!AG14+Agosto!AG14+Septiembre!AG14</f>
        <v>0</v>
      </c>
      <c r="AF6" s="87">
        <f t="shared" si="11"/>
        <v>0</v>
      </c>
      <c r="AH6" s="82" t="s">
        <v>46</v>
      </c>
      <c r="AI6" s="84">
        <f>'Octubre '!Y14+Noviembre!Y14+'Diciembre '!Y14</f>
        <v>0</v>
      </c>
      <c r="AJ6" s="84">
        <f>'Octubre '!AC14+Noviembre!AC14+'Diciembre '!AC14</f>
        <v>0</v>
      </c>
      <c r="AK6" s="84">
        <f t="shared" si="12"/>
        <v>0</v>
      </c>
      <c r="AL6" s="84">
        <f>'Octubre '!AF14+Noviembre!AF14+'Diciembre '!AF14</f>
        <v>0</v>
      </c>
      <c r="AM6" s="84">
        <f>'Octubre '!AG14+Noviembre!AG14+'Diciembre '!AG14</f>
        <v>0</v>
      </c>
      <c r="AN6" s="87" t="e">
        <f t="shared" si="13"/>
        <v>#DIV/0!</v>
      </c>
    </row>
    <row r="7" spans="2:40" x14ac:dyDescent="0.25">
      <c r="B7" s="82" t="s">
        <v>47</v>
      </c>
      <c r="C7" s="84">
        <f t="shared" si="0"/>
        <v>176</v>
      </c>
      <c r="D7" s="84">
        <f t="shared" si="1"/>
        <v>0</v>
      </c>
      <c r="E7" s="84">
        <f t="shared" si="2"/>
        <v>176</v>
      </c>
      <c r="F7" s="84">
        <f t="shared" si="3"/>
        <v>82</v>
      </c>
      <c r="G7" s="84">
        <f t="shared" si="4"/>
        <v>0</v>
      </c>
      <c r="H7" s="91">
        <f t="shared" si="5"/>
        <v>0.46590909090909088</v>
      </c>
      <c r="J7" s="82" t="s">
        <v>47</v>
      </c>
      <c r="K7" s="84">
        <f>Enero!Y15+Febrero!Y15+'Marzo '!Y15</f>
        <v>38</v>
      </c>
      <c r="L7" s="84">
        <f>Enero!AC15+Febrero!AC15+'Marzo '!AC15</f>
        <v>0</v>
      </c>
      <c r="M7" s="84">
        <f t="shared" si="6"/>
        <v>38</v>
      </c>
      <c r="N7" s="84">
        <f>Enero!AF15+Febrero!AF15+'Marzo '!AF15</f>
        <v>25</v>
      </c>
      <c r="O7" s="84">
        <f>Enero!AG15+Febrero!AG15+'Marzo '!AG15</f>
        <v>0</v>
      </c>
      <c r="P7" s="87">
        <f t="shared" si="7"/>
        <v>0.65789473684210531</v>
      </c>
      <c r="R7" s="82" t="s">
        <v>47</v>
      </c>
      <c r="S7" s="84">
        <f>'Abril '!Y15+'Mayo '!Y15+Junio!Y15</f>
        <v>91</v>
      </c>
      <c r="T7" s="84">
        <f>'Abril '!AC15+'Mayo '!AC15+Junio!AC15</f>
        <v>0</v>
      </c>
      <c r="U7" s="84">
        <f t="shared" si="8"/>
        <v>91</v>
      </c>
      <c r="V7" s="84">
        <f>'Abril '!AF15+'Mayo '!AF15+Junio!AF15</f>
        <v>48</v>
      </c>
      <c r="W7" s="84">
        <f>'Abril '!AG15+'Mayo '!AG15+Junio!AG15</f>
        <v>0</v>
      </c>
      <c r="X7" s="87">
        <f t="shared" si="9"/>
        <v>0.52747252747252749</v>
      </c>
      <c r="Z7" s="82" t="s">
        <v>47</v>
      </c>
      <c r="AA7" s="84">
        <f>Julio!Y15+Agosto!Y15+Septiembre!Y15</f>
        <v>47</v>
      </c>
      <c r="AB7" s="84">
        <f>Julio!AC15+Agosto!AC15+Septiembre!AC15</f>
        <v>0</v>
      </c>
      <c r="AC7" s="84">
        <f t="shared" si="10"/>
        <v>47</v>
      </c>
      <c r="AD7" s="84">
        <f>Julio!AF15+Agosto!AF15+Septiembre!AF15</f>
        <v>9</v>
      </c>
      <c r="AE7" s="84">
        <f>Julio!AG15+Agosto!AG15+Septiembre!AG15</f>
        <v>0</v>
      </c>
      <c r="AF7" s="87">
        <f t="shared" si="11"/>
        <v>0.19148936170212766</v>
      </c>
      <c r="AH7" s="82" t="s">
        <v>47</v>
      </c>
      <c r="AI7" s="84">
        <f>'Octubre '!Y15+Noviembre!Y15+'Diciembre '!Y15</f>
        <v>0</v>
      </c>
      <c r="AJ7" s="84">
        <f>'Octubre '!AC15+Noviembre!AC15+'Diciembre '!AC15</f>
        <v>0</v>
      </c>
      <c r="AK7" s="84">
        <f t="shared" si="12"/>
        <v>0</v>
      </c>
      <c r="AL7" s="84">
        <f>'Octubre '!AF15+Noviembre!AF15+'Diciembre '!AF15</f>
        <v>0</v>
      </c>
      <c r="AM7" s="84">
        <f>'Octubre '!AG15+Noviembre!AG15+'Diciembre '!AG15</f>
        <v>0</v>
      </c>
      <c r="AN7" s="87" t="e">
        <f t="shared" si="13"/>
        <v>#DIV/0!</v>
      </c>
    </row>
    <row r="8" spans="2:40" x14ac:dyDescent="0.25">
      <c r="B8" s="82" t="s">
        <v>48</v>
      </c>
      <c r="C8" s="84">
        <f t="shared" si="0"/>
        <v>36</v>
      </c>
      <c r="D8" s="84">
        <f t="shared" si="1"/>
        <v>71</v>
      </c>
      <c r="E8" s="84">
        <f t="shared" si="2"/>
        <v>107</v>
      </c>
      <c r="F8" s="84">
        <f t="shared" si="3"/>
        <v>42</v>
      </c>
      <c r="G8" s="84">
        <f t="shared" si="4"/>
        <v>0</v>
      </c>
      <c r="H8" s="91">
        <f t="shared" si="5"/>
        <v>0.3925233644859813</v>
      </c>
      <c r="J8" s="82" t="s">
        <v>48</v>
      </c>
      <c r="K8" s="84">
        <f>Enero!Y16+Febrero!Y16+'Marzo '!Y16</f>
        <v>36</v>
      </c>
      <c r="L8" s="84">
        <f>Enero!AC16+Febrero!AC16+'Marzo '!AC16</f>
        <v>71</v>
      </c>
      <c r="M8" s="84">
        <f t="shared" si="6"/>
        <v>107</v>
      </c>
      <c r="N8" s="84">
        <f>Enero!AF16+Febrero!AF16+'Marzo '!AF16</f>
        <v>42</v>
      </c>
      <c r="O8" s="84">
        <f>Enero!AG16+Febrero!AG16+'Marzo '!AG16</f>
        <v>0</v>
      </c>
      <c r="P8" s="87">
        <f t="shared" si="7"/>
        <v>0.3925233644859813</v>
      </c>
      <c r="R8" s="82" t="s">
        <v>48</v>
      </c>
      <c r="S8" s="84">
        <f>'Abril '!Y16+'Mayo '!Y16+Junio!Y16</f>
        <v>0</v>
      </c>
      <c r="T8" s="84">
        <f>'Abril '!AC16+'Mayo '!AC16+Junio!AC16</f>
        <v>0</v>
      </c>
      <c r="U8" s="84">
        <f t="shared" si="8"/>
        <v>0</v>
      </c>
      <c r="V8" s="84">
        <f>'Abril '!AF16+'Mayo '!AF16+Junio!AF16</f>
        <v>0</v>
      </c>
      <c r="W8" s="84">
        <f>'Abril '!AG16+'Mayo '!AG16+Junio!AG16</f>
        <v>0</v>
      </c>
      <c r="X8" s="87" t="e">
        <f t="shared" si="9"/>
        <v>#DIV/0!</v>
      </c>
      <c r="Z8" s="82" t="s">
        <v>48</v>
      </c>
      <c r="AA8" s="84">
        <f>Julio!Y16+Agosto!Y16+Septiembre!Y16</f>
        <v>0</v>
      </c>
      <c r="AB8" s="84">
        <f>Julio!AC16+Agosto!AC16+Septiembre!AC16</f>
        <v>0</v>
      </c>
      <c r="AC8" s="84">
        <f t="shared" si="10"/>
        <v>0</v>
      </c>
      <c r="AD8" s="84">
        <f>Julio!AF16+Agosto!AF16+Septiembre!AF16</f>
        <v>0</v>
      </c>
      <c r="AE8" s="84">
        <f>Julio!AG16+Agosto!AG16+Septiembre!AG16</f>
        <v>0</v>
      </c>
      <c r="AF8" s="87" t="e">
        <f t="shared" si="11"/>
        <v>#DIV/0!</v>
      </c>
      <c r="AH8" s="82" t="s">
        <v>48</v>
      </c>
      <c r="AI8" s="84">
        <f>'Octubre '!Y16+Noviembre!Y16+'Diciembre '!Y16</f>
        <v>0</v>
      </c>
      <c r="AJ8" s="84">
        <f>'Octubre '!AC16+Noviembre!AC16+'Diciembre '!AC16</f>
        <v>0</v>
      </c>
      <c r="AK8" s="84">
        <f t="shared" si="12"/>
        <v>0</v>
      </c>
      <c r="AL8" s="84">
        <f>'Octubre '!AF16+Noviembre!AF16+'Diciembre '!AF16</f>
        <v>0</v>
      </c>
      <c r="AM8" s="84">
        <f>'Octubre '!AG16+Noviembre!AG16+'Diciembre '!AG16</f>
        <v>0</v>
      </c>
      <c r="AN8" s="87" t="e">
        <f t="shared" si="13"/>
        <v>#DIV/0!</v>
      </c>
    </row>
    <row r="9" spans="2:40" x14ac:dyDescent="0.25">
      <c r="B9" s="82" t="s">
        <v>49</v>
      </c>
      <c r="C9" s="84">
        <f t="shared" si="0"/>
        <v>238</v>
      </c>
      <c r="D9" s="84">
        <f t="shared" si="1"/>
        <v>0</v>
      </c>
      <c r="E9" s="84">
        <f t="shared" si="2"/>
        <v>238</v>
      </c>
      <c r="F9" s="84">
        <f t="shared" si="3"/>
        <v>219</v>
      </c>
      <c r="G9" s="84">
        <f t="shared" si="4"/>
        <v>0</v>
      </c>
      <c r="H9" s="91"/>
      <c r="J9" s="82" t="s">
        <v>49</v>
      </c>
      <c r="K9" s="84">
        <f>Enero!Y17+Febrero!Y17+'Marzo '!Y17</f>
        <v>60</v>
      </c>
      <c r="L9" s="84">
        <f>Enero!AC17+Febrero!AC17+'Marzo '!AC17</f>
        <v>0</v>
      </c>
      <c r="M9" s="84">
        <f t="shared" si="6"/>
        <v>60</v>
      </c>
      <c r="N9" s="84">
        <f>Enero!AF17+Febrero!AF17+'Marzo '!AF17</f>
        <v>48</v>
      </c>
      <c r="O9" s="84">
        <f>Enero!AG17+Febrero!AG17+'Marzo '!AG17</f>
        <v>0</v>
      </c>
      <c r="P9" s="88"/>
      <c r="R9" s="82" t="s">
        <v>49</v>
      </c>
      <c r="S9" s="84">
        <f>'Abril '!Y17+'Mayo '!Y17+Junio!Y17</f>
        <v>99</v>
      </c>
      <c r="T9" s="84">
        <f>'Abril '!AC17+'Mayo '!AC17+Junio!AC17</f>
        <v>0</v>
      </c>
      <c r="U9" s="84">
        <f t="shared" si="8"/>
        <v>99</v>
      </c>
      <c r="V9" s="84">
        <f>'Abril '!AF17+'Mayo '!AF17+Junio!AF17</f>
        <v>95</v>
      </c>
      <c r="W9" s="84">
        <f>'Abril '!AG17+'Mayo '!AG17+Junio!AG17</f>
        <v>0</v>
      </c>
      <c r="X9" s="88"/>
      <c r="Z9" s="82" t="s">
        <v>49</v>
      </c>
      <c r="AA9" s="84">
        <f>Julio!Y17+Agosto!Y17+Septiembre!Y17</f>
        <v>79</v>
      </c>
      <c r="AB9" s="84">
        <f>Julio!AC17+Agosto!AC17+Septiembre!AC17</f>
        <v>0</v>
      </c>
      <c r="AC9" s="84">
        <f t="shared" si="10"/>
        <v>79</v>
      </c>
      <c r="AD9" s="84">
        <f>Julio!AF17+Agosto!AF17+Septiembre!AF17</f>
        <v>76</v>
      </c>
      <c r="AE9" s="84">
        <f>Julio!AG17+Agosto!AG17+Septiembre!AG17</f>
        <v>0</v>
      </c>
      <c r="AF9" s="88"/>
      <c r="AH9" s="82" t="s">
        <v>49</v>
      </c>
      <c r="AI9" s="84">
        <f>'Octubre '!Y17+Noviembre!Y17+'Diciembre '!Y17</f>
        <v>0</v>
      </c>
      <c r="AJ9" s="84">
        <f>'Octubre '!AC17+Noviembre!AC17+'Diciembre '!AC17</f>
        <v>0</v>
      </c>
      <c r="AK9" s="84">
        <f t="shared" si="12"/>
        <v>0</v>
      </c>
      <c r="AL9" s="84">
        <f>'Octubre '!AF17+Noviembre!AF17+'Diciembre '!AF17</f>
        <v>0</v>
      </c>
      <c r="AM9" s="84">
        <f>'Octubre '!AG17+Noviembre!AG17+'Diciembre '!AG17</f>
        <v>0</v>
      </c>
      <c r="AN9" s="88"/>
    </row>
    <row r="10" spans="2:40" x14ac:dyDescent="0.25">
      <c r="B10" s="82" t="s">
        <v>50</v>
      </c>
      <c r="C10" s="84">
        <f t="shared" si="0"/>
        <v>33</v>
      </c>
      <c r="D10" s="84">
        <f t="shared" si="1"/>
        <v>683</v>
      </c>
      <c r="E10" s="84">
        <f t="shared" si="2"/>
        <v>716</v>
      </c>
      <c r="F10" s="84">
        <f t="shared" si="3"/>
        <v>630</v>
      </c>
      <c r="G10" s="84">
        <f t="shared" si="4"/>
        <v>138</v>
      </c>
      <c r="H10" s="91">
        <f t="shared" si="5"/>
        <v>0.87988826815642462</v>
      </c>
      <c r="J10" s="82" t="s">
        <v>50</v>
      </c>
      <c r="K10" s="84">
        <f>Enero!Y18+Febrero!Y18+'Marzo '!Y18</f>
        <v>33</v>
      </c>
      <c r="L10" s="84">
        <f>Enero!AC18+Febrero!AC18+'Marzo '!AC18</f>
        <v>232</v>
      </c>
      <c r="M10" s="84">
        <f t="shared" si="6"/>
        <v>265</v>
      </c>
      <c r="N10" s="84">
        <f>Enero!AF18+Febrero!AF18+'Marzo '!AF18</f>
        <v>226</v>
      </c>
      <c r="O10" s="84">
        <f>Enero!AG18+Febrero!AG18+'Marzo '!AG18</f>
        <v>34</v>
      </c>
      <c r="P10" s="87">
        <f t="shared" si="7"/>
        <v>0.85283018867924532</v>
      </c>
      <c r="R10" s="82" t="s">
        <v>50</v>
      </c>
      <c r="S10" s="84">
        <f>'Abril '!Y18+'Mayo '!Y18+Junio!Y18</f>
        <v>0</v>
      </c>
      <c r="T10" s="84">
        <f>'Abril '!AC18+'Mayo '!AC18+Junio!AC18</f>
        <v>254</v>
      </c>
      <c r="U10" s="84">
        <f t="shared" si="8"/>
        <v>254</v>
      </c>
      <c r="V10" s="84">
        <f>'Abril '!AF18+'Mayo '!AF18+Junio!AF18</f>
        <v>223</v>
      </c>
      <c r="W10" s="84">
        <f>'Abril '!AG18+'Mayo '!AG18+Junio!AG18</f>
        <v>65</v>
      </c>
      <c r="X10" s="87">
        <f t="shared" si="9"/>
        <v>0.87795275590551181</v>
      </c>
      <c r="Z10" s="82" t="s">
        <v>50</v>
      </c>
      <c r="AA10" s="84">
        <f>Julio!Y18+Agosto!Y18+Septiembre!Y18</f>
        <v>0</v>
      </c>
      <c r="AB10" s="84">
        <f>Julio!AC18+Agosto!AC18+Septiembre!AC18</f>
        <v>197</v>
      </c>
      <c r="AC10" s="84">
        <f t="shared" si="10"/>
        <v>197</v>
      </c>
      <c r="AD10" s="84">
        <f>Julio!AF18+Agosto!AF18+Septiembre!AF18</f>
        <v>181</v>
      </c>
      <c r="AE10" s="84">
        <f>Julio!AG18+Agosto!AG18+Septiembre!AG18</f>
        <v>39</v>
      </c>
      <c r="AF10" s="87">
        <f t="shared" si="11"/>
        <v>0.91878172588832485</v>
      </c>
      <c r="AH10" s="82" t="s">
        <v>50</v>
      </c>
      <c r="AI10" s="84">
        <f>'Octubre '!Y18+Noviembre!Y18+'Diciembre '!Y18</f>
        <v>0</v>
      </c>
      <c r="AJ10" s="84">
        <f>'Octubre '!AC18+Noviembre!AC18+'Diciembre '!AC18</f>
        <v>0</v>
      </c>
      <c r="AK10" s="84">
        <f t="shared" si="12"/>
        <v>0</v>
      </c>
      <c r="AL10" s="84">
        <f>'Octubre '!AF18+Noviembre!AF18+'Diciembre '!AF18</f>
        <v>0</v>
      </c>
      <c r="AM10" s="84">
        <f>'Octubre '!AG18+Noviembre!AG18+'Diciembre '!AG18</f>
        <v>0</v>
      </c>
      <c r="AN10" s="87" t="e">
        <f t="shared" si="13"/>
        <v>#DIV/0!</v>
      </c>
    </row>
    <row r="11" spans="2:40" x14ac:dyDescent="0.25">
      <c r="B11" s="82" t="s">
        <v>51</v>
      </c>
      <c r="C11" s="84">
        <f t="shared" si="0"/>
        <v>0</v>
      </c>
      <c r="D11" s="84">
        <f t="shared" si="1"/>
        <v>0</v>
      </c>
      <c r="E11" s="84">
        <f t="shared" si="2"/>
        <v>0</v>
      </c>
      <c r="F11" s="84">
        <f t="shared" si="3"/>
        <v>0</v>
      </c>
      <c r="G11" s="84">
        <f t="shared" si="4"/>
        <v>0</v>
      </c>
      <c r="H11" s="91"/>
      <c r="J11" s="82" t="s">
        <v>51</v>
      </c>
      <c r="K11" s="84">
        <f>Enero!Y19+Febrero!Y19+'Marzo '!Y19</f>
        <v>0</v>
      </c>
      <c r="L11" s="84">
        <f>Enero!AC19+Febrero!AC19+'Marzo '!AC19</f>
        <v>0</v>
      </c>
      <c r="M11" s="84">
        <f t="shared" si="6"/>
        <v>0</v>
      </c>
      <c r="N11" s="84">
        <f>Enero!AF19+Febrero!AF19+'Marzo '!AF19</f>
        <v>0</v>
      </c>
      <c r="O11" s="84">
        <f>Enero!AG19+Febrero!AG19+'Marzo '!AG19</f>
        <v>0</v>
      </c>
      <c r="P11" s="87"/>
      <c r="R11" s="82" t="s">
        <v>51</v>
      </c>
      <c r="S11" s="84">
        <f>'Abril '!Y19+'Mayo '!Y19+Junio!Y19</f>
        <v>0</v>
      </c>
      <c r="T11" s="84">
        <f>'Abril '!AC19+'Mayo '!AC19+Junio!AC19</f>
        <v>0</v>
      </c>
      <c r="U11" s="84">
        <f t="shared" si="8"/>
        <v>0</v>
      </c>
      <c r="V11" s="84">
        <f>'Abril '!AF19+'Mayo '!AF19+Junio!AF19</f>
        <v>0</v>
      </c>
      <c r="W11" s="84">
        <f>'Abril '!AG19+'Mayo '!AG19+Junio!AG19</f>
        <v>0</v>
      </c>
      <c r="X11" s="87"/>
      <c r="Z11" s="82" t="s">
        <v>51</v>
      </c>
      <c r="AA11" s="84">
        <f>Julio!Y19+Agosto!Y19+Septiembre!Y19</f>
        <v>0</v>
      </c>
      <c r="AB11" s="84">
        <f>Julio!AC19+Agosto!AC19+Septiembre!AC19</f>
        <v>0</v>
      </c>
      <c r="AC11" s="84">
        <f t="shared" si="10"/>
        <v>0</v>
      </c>
      <c r="AD11" s="84">
        <f>Julio!AF19+Agosto!AF19+Septiembre!AF19</f>
        <v>0</v>
      </c>
      <c r="AE11" s="84">
        <f>Julio!AG19+Agosto!AG19+Septiembre!AG19</f>
        <v>0</v>
      </c>
      <c r="AF11" s="87"/>
      <c r="AH11" s="82" t="s">
        <v>51</v>
      </c>
      <c r="AI11" s="84">
        <f>'Octubre '!Y19+Noviembre!Y19+'Diciembre '!Y19</f>
        <v>0</v>
      </c>
      <c r="AJ11" s="84">
        <f>'Octubre '!AC19+Noviembre!AC19+'Diciembre '!AC19</f>
        <v>0</v>
      </c>
      <c r="AK11" s="84">
        <f t="shared" si="12"/>
        <v>0</v>
      </c>
      <c r="AL11" s="84">
        <f>'Octubre '!AF19+Noviembre!AF19+'Diciembre '!AF19</f>
        <v>0</v>
      </c>
      <c r="AM11" s="84">
        <f>'Octubre '!AG19+Noviembre!AG19+'Diciembre '!AG19</f>
        <v>0</v>
      </c>
      <c r="AN11" s="87"/>
    </row>
    <row r="12" spans="2:40" x14ac:dyDescent="0.25">
      <c r="B12" s="82" t="s">
        <v>52</v>
      </c>
      <c r="C12" s="84">
        <f t="shared" si="0"/>
        <v>0</v>
      </c>
      <c r="D12" s="84">
        <f t="shared" si="1"/>
        <v>548</v>
      </c>
      <c r="E12" s="84">
        <f t="shared" si="2"/>
        <v>548</v>
      </c>
      <c r="F12" s="84">
        <f t="shared" si="3"/>
        <v>515</v>
      </c>
      <c r="G12" s="84">
        <f t="shared" si="4"/>
        <v>0</v>
      </c>
      <c r="H12" s="91"/>
      <c r="J12" s="82" t="s">
        <v>52</v>
      </c>
      <c r="K12" s="84">
        <f>Enero!Y20+Febrero!Y20+'Marzo '!Y20</f>
        <v>0</v>
      </c>
      <c r="L12" s="84">
        <f>Enero!AC20+Febrero!AC20+'Marzo '!AC20</f>
        <v>160</v>
      </c>
      <c r="M12" s="84">
        <f t="shared" si="6"/>
        <v>160</v>
      </c>
      <c r="N12" s="84">
        <f>Enero!AF20+Febrero!AF20+'Marzo '!AF20</f>
        <v>154</v>
      </c>
      <c r="O12" s="84">
        <f>Enero!AG20+Febrero!AG20+'Marzo '!AG20</f>
        <v>0</v>
      </c>
      <c r="P12" s="87"/>
      <c r="R12" s="82" t="s">
        <v>52</v>
      </c>
      <c r="S12" s="84">
        <f>'Abril '!Y20+'Mayo '!Y20+Junio!Y20</f>
        <v>0</v>
      </c>
      <c r="T12" s="84">
        <f>'Abril '!AC20+'Mayo '!AC20+Junio!AC20</f>
        <v>207</v>
      </c>
      <c r="U12" s="84">
        <f t="shared" si="8"/>
        <v>207</v>
      </c>
      <c r="V12" s="84">
        <f>'Abril '!AF20+'Mayo '!AF20+Junio!AF20</f>
        <v>194</v>
      </c>
      <c r="W12" s="84">
        <f>'Abril '!AG20+'Mayo '!AG20+Junio!AG20</f>
        <v>0</v>
      </c>
      <c r="X12" s="87"/>
      <c r="Z12" s="82" t="s">
        <v>52</v>
      </c>
      <c r="AA12" s="84">
        <f>Julio!Y20+Agosto!Y20+Septiembre!Y20</f>
        <v>0</v>
      </c>
      <c r="AB12" s="84">
        <f>Julio!AC20+Agosto!AC20+Septiembre!AC20</f>
        <v>181</v>
      </c>
      <c r="AC12" s="84">
        <f t="shared" si="10"/>
        <v>181</v>
      </c>
      <c r="AD12" s="84">
        <f>Julio!AF20+Agosto!AF20+Septiembre!AF20</f>
        <v>167</v>
      </c>
      <c r="AE12" s="84">
        <f>Julio!AG20+Agosto!AG20+Septiembre!AG20</f>
        <v>0</v>
      </c>
      <c r="AF12" s="87"/>
      <c r="AH12" s="82" t="s">
        <v>52</v>
      </c>
      <c r="AI12" s="84">
        <f>'Octubre '!Y20+Noviembre!Y20+'Diciembre '!Y20</f>
        <v>0</v>
      </c>
      <c r="AJ12" s="84">
        <f>'Octubre '!AC20+Noviembre!AC20+'Diciembre '!AC20</f>
        <v>0</v>
      </c>
      <c r="AK12" s="84">
        <f t="shared" si="12"/>
        <v>0</v>
      </c>
      <c r="AL12" s="84">
        <f>'Octubre '!AF20+Noviembre!AF20+'Diciembre '!AF20</f>
        <v>0</v>
      </c>
      <c r="AM12" s="84">
        <f>'Octubre '!AG20+Noviembre!AG20+'Diciembre '!AG20</f>
        <v>0</v>
      </c>
      <c r="AN12" s="87"/>
    </row>
    <row r="13" spans="2:40" x14ac:dyDescent="0.25">
      <c r="B13" s="82" t="s">
        <v>53</v>
      </c>
      <c r="C13" s="84">
        <f t="shared" si="0"/>
        <v>0</v>
      </c>
      <c r="D13" s="84">
        <f t="shared" si="1"/>
        <v>0</v>
      </c>
      <c r="E13" s="84">
        <f t="shared" si="2"/>
        <v>0</v>
      </c>
      <c r="F13" s="84">
        <f t="shared" si="3"/>
        <v>0</v>
      </c>
      <c r="G13" s="84">
        <f t="shared" si="4"/>
        <v>0</v>
      </c>
      <c r="H13" s="91"/>
      <c r="J13" s="82" t="s">
        <v>53</v>
      </c>
      <c r="K13" s="84">
        <f>Enero!Y21+Febrero!Y21+'Marzo '!Y21</f>
        <v>0</v>
      </c>
      <c r="L13" s="84">
        <f>Enero!AC21+Febrero!AC21+'Marzo '!AC21</f>
        <v>0</v>
      </c>
      <c r="M13" s="84">
        <f t="shared" si="6"/>
        <v>0</v>
      </c>
      <c r="N13" s="84">
        <f>Enero!AF21+Febrero!AF21+'Marzo '!AF21</f>
        <v>0</v>
      </c>
      <c r="O13" s="84">
        <f>Enero!AG21+Febrero!AG21+'Marzo '!AG21</f>
        <v>0</v>
      </c>
      <c r="P13" s="87"/>
      <c r="R13" s="82" t="s">
        <v>53</v>
      </c>
      <c r="S13" s="84">
        <f>'Abril '!Y21+'Mayo '!Y21+Junio!Y21</f>
        <v>0</v>
      </c>
      <c r="T13" s="84">
        <f>'Abril '!AC21+'Mayo '!AC21+Junio!AC21</f>
        <v>0</v>
      </c>
      <c r="U13" s="84">
        <f t="shared" si="8"/>
        <v>0</v>
      </c>
      <c r="V13" s="84">
        <f>'Abril '!AF21+'Mayo '!AF21+Junio!AF21</f>
        <v>0</v>
      </c>
      <c r="W13" s="84">
        <f>'Abril '!AG21+'Mayo '!AG21+Junio!AG21</f>
        <v>0</v>
      </c>
      <c r="X13" s="87"/>
      <c r="Z13" s="82" t="s">
        <v>53</v>
      </c>
      <c r="AA13" s="84">
        <f>Julio!Y21+Agosto!Y21+Septiembre!Y21</f>
        <v>0</v>
      </c>
      <c r="AB13" s="84">
        <f>Julio!AC21+Agosto!AC21+Septiembre!AC21</f>
        <v>0</v>
      </c>
      <c r="AC13" s="84">
        <f t="shared" si="10"/>
        <v>0</v>
      </c>
      <c r="AD13" s="84">
        <f>Julio!AF21+Agosto!AF21+Septiembre!AF21</f>
        <v>0</v>
      </c>
      <c r="AE13" s="84">
        <f>Julio!AG21+Agosto!AG21+Septiembre!AG21</f>
        <v>0</v>
      </c>
      <c r="AF13" s="87"/>
      <c r="AH13" s="82" t="s">
        <v>53</v>
      </c>
      <c r="AI13" s="84">
        <f>'Octubre '!Y21+Noviembre!Y21+'Diciembre '!Y21</f>
        <v>0</v>
      </c>
      <c r="AJ13" s="84">
        <f>'Octubre '!AC21+Noviembre!AC21+'Diciembre '!AC21</f>
        <v>0</v>
      </c>
      <c r="AK13" s="84">
        <f t="shared" si="12"/>
        <v>0</v>
      </c>
      <c r="AL13" s="84">
        <f>'Octubre '!AF21+Noviembre!AF21+'Diciembre '!AF21</f>
        <v>0</v>
      </c>
      <c r="AM13" s="84">
        <f>'Octubre '!AG21+Noviembre!AG21+'Diciembre '!AG21</f>
        <v>0</v>
      </c>
      <c r="AN13" s="87"/>
    </row>
    <row r="14" spans="2:40" x14ac:dyDescent="0.25">
      <c r="B14" s="82" t="s">
        <v>54</v>
      </c>
      <c r="C14" s="84">
        <f t="shared" si="0"/>
        <v>0</v>
      </c>
      <c r="D14" s="84">
        <f t="shared" si="1"/>
        <v>810</v>
      </c>
      <c r="E14" s="84">
        <f t="shared" si="2"/>
        <v>810</v>
      </c>
      <c r="F14" s="84">
        <f t="shared" si="3"/>
        <v>679</v>
      </c>
      <c r="G14" s="84">
        <f t="shared" si="4"/>
        <v>0</v>
      </c>
      <c r="H14" s="91">
        <f t="shared" si="5"/>
        <v>0.83827160493827158</v>
      </c>
      <c r="J14" s="82" t="s">
        <v>54</v>
      </c>
      <c r="K14" s="84">
        <f>Enero!Y22+Febrero!Y22+'Marzo '!Y22</f>
        <v>0</v>
      </c>
      <c r="L14" s="84">
        <f>Enero!AC22+Febrero!AC22+'Marzo '!AC22</f>
        <v>305</v>
      </c>
      <c r="M14" s="84">
        <f t="shared" si="6"/>
        <v>305</v>
      </c>
      <c r="N14" s="84">
        <f>Enero!AF22+Febrero!AF22+'Marzo '!AF22</f>
        <v>249</v>
      </c>
      <c r="O14" s="84">
        <f>Enero!AG22+Febrero!AG22+'Marzo '!AG22</f>
        <v>0</v>
      </c>
      <c r="P14" s="87">
        <f t="shared" si="7"/>
        <v>0.81639344262295077</v>
      </c>
      <c r="R14" s="82" t="s">
        <v>54</v>
      </c>
      <c r="S14" s="84">
        <f>'Abril '!Y22+'Mayo '!Y22+Junio!Y22</f>
        <v>0</v>
      </c>
      <c r="T14" s="84">
        <f>'Abril '!AC22+'Mayo '!AC22+Junio!AC22</f>
        <v>309</v>
      </c>
      <c r="U14" s="84">
        <f t="shared" si="8"/>
        <v>309</v>
      </c>
      <c r="V14" s="84">
        <f>'Abril '!AF22+'Mayo '!AF22+Junio!AF22</f>
        <v>255</v>
      </c>
      <c r="W14" s="84">
        <f>'Abril '!AG22+'Mayo '!AG22+Junio!AG22</f>
        <v>0</v>
      </c>
      <c r="X14" s="87">
        <f t="shared" si="9"/>
        <v>0.82524271844660191</v>
      </c>
      <c r="Z14" s="82" t="s">
        <v>54</v>
      </c>
      <c r="AA14" s="84">
        <f>Julio!Y22+Agosto!Y22+Septiembre!Y22</f>
        <v>0</v>
      </c>
      <c r="AB14" s="84">
        <f>Julio!AC22+Agosto!AC22+Septiembre!AC22</f>
        <v>196</v>
      </c>
      <c r="AC14" s="84">
        <f t="shared" si="10"/>
        <v>196</v>
      </c>
      <c r="AD14" s="84">
        <f>Julio!AF22+Agosto!AF22+Septiembre!AF22</f>
        <v>175</v>
      </c>
      <c r="AE14" s="84">
        <f>Julio!AG22+Agosto!AG22+Septiembre!AG22</f>
        <v>0</v>
      </c>
      <c r="AF14" s="87">
        <f t="shared" si="11"/>
        <v>0.8928571428571429</v>
      </c>
      <c r="AH14" s="82" t="s">
        <v>54</v>
      </c>
      <c r="AI14" s="84">
        <f>'Octubre '!Y22+Noviembre!Y22+'Diciembre '!Y22</f>
        <v>0</v>
      </c>
      <c r="AJ14" s="84">
        <f>'Octubre '!AC22+Noviembre!AC22+'Diciembre '!AC22</f>
        <v>0</v>
      </c>
      <c r="AK14" s="84">
        <f t="shared" si="12"/>
        <v>0</v>
      </c>
      <c r="AL14" s="84">
        <f>'Octubre '!AF22+Noviembre!AF22+'Diciembre '!AF22</f>
        <v>0</v>
      </c>
      <c r="AM14" s="84">
        <f>'Octubre '!AG22+Noviembre!AG22+'Diciembre '!AG22</f>
        <v>0</v>
      </c>
      <c r="AN14" s="87" t="e">
        <f t="shared" si="13"/>
        <v>#DIV/0!</v>
      </c>
    </row>
    <row r="15" spans="2:40" x14ac:dyDescent="0.25">
      <c r="B15" s="82" t="s">
        <v>55</v>
      </c>
      <c r="C15" s="84">
        <f t="shared" si="0"/>
        <v>0</v>
      </c>
      <c r="D15" s="84">
        <f t="shared" si="1"/>
        <v>0</v>
      </c>
      <c r="E15" s="84">
        <f t="shared" si="2"/>
        <v>0</v>
      </c>
      <c r="F15" s="84">
        <f t="shared" si="3"/>
        <v>0</v>
      </c>
      <c r="G15" s="84">
        <f t="shared" si="4"/>
        <v>0</v>
      </c>
      <c r="H15" s="91"/>
      <c r="J15" s="82" t="s">
        <v>55</v>
      </c>
      <c r="K15" s="84">
        <f>Enero!Y23+Febrero!Y23+'Marzo '!Y23</f>
        <v>0</v>
      </c>
      <c r="L15" s="84">
        <f>Enero!AC23+Febrero!AC23+'Marzo '!AC23</f>
        <v>0</v>
      </c>
      <c r="M15" s="84">
        <f t="shared" si="6"/>
        <v>0</v>
      </c>
      <c r="N15" s="84">
        <f>Enero!AF23+Febrero!AF23+'Marzo '!AF23</f>
        <v>0</v>
      </c>
      <c r="O15" s="84">
        <f>Enero!AG23+Febrero!AG23+'Marzo '!AG23</f>
        <v>0</v>
      </c>
      <c r="P15" s="87"/>
      <c r="R15" s="82" t="s">
        <v>55</v>
      </c>
      <c r="S15" s="84">
        <f>'Abril '!Y23+'Mayo '!Y23+Junio!Y23</f>
        <v>0</v>
      </c>
      <c r="T15" s="84">
        <f>'Abril '!AC23+'Mayo '!AC23+Junio!AC23</f>
        <v>0</v>
      </c>
      <c r="U15" s="84">
        <f t="shared" si="8"/>
        <v>0</v>
      </c>
      <c r="V15" s="84">
        <f>'Abril '!AF23+'Mayo '!AF23+Junio!AF23</f>
        <v>0</v>
      </c>
      <c r="W15" s="84">
        <f>'Abril '!AG23+'Mayo '!AG23+Junio!AG23</f>
        <v>0</v>
      </c>
      <c r="X15" s="87"/>
      <c r="Z15" s="82" t="s">
        <v>55</v>
      </c>
      <c r="AA15" s="84">
        <f>Julio!Y23+Agosto!Y23+Septiembre!Y23</f>
        <v>0</v>
      </c>
      <c r="AB15" s="84">
        <f>Julio!AC23+Agosto!AC23+Septiembre!AC23</f>
        <v>0</v>
      </c>
      <c r="AC15" s="84">
        <f t="shared" si="10"/>
        <v>0</v>
      </c>
      <c r="AD15" s="84">
        <f>Julio!AF23+Agosto!AF23+Septiembre!AF23</f>
        <v>0</v>
      </c>
      <c r="AE15" s="84">
        <f>Julio!AG23+Agosto!AG23+Septiembre!AG23</f>
        <v>0</v>
      </c>
      <c r="AF15" s="87"/>
      <c r="AH15" s="82" t="s">
        <v>55</v>
      </c>
      <c r="AI15" s="84">
        <f>'Octubre '!Y23+Noviembre!Y23+'Diciembre '!Y23</f>
        <v>0</v>
      </c>
      <c r="AJ15" s="84">
        <f>'Octubre '!AC23+Noviembre!AC23+'Diciembre '!AC23</f>
        <v>0</v>
      </c>
      <c r="AK15" s="84">
        <f t="shared" si="12"/>
        <v>0</v>
      </c>
      <c r="AL15" s="84">
        <f>'Octubre '!AF23+Noviembre!AF23+'Diciembre '!AF23</f>
        <v>0</v>
      </c>
      <c r="AM15" s="84">
        <f>'Octubre '!AG23+Noviembre!AG23+'Diciembre '!AG23</f>
        <v>0</v>
      </c>
      <c r="AN15" s="87"/>
    </row>
    <row r="16" spans="2:40" x14ac:dyDescent="0.25">
      <c r="B16" s="82" t="s">
        <v>56</v>
      </c>
      <c r="C16" s="84">
        <f t="shared" si="0"/>
        <v>0</v>
      </c>
      <c r="D16" s="84">
        <f t="shared" si="1"/>
        <v>0</v>
      </c>
      <c r="E16" s="84">
        <f t="shared" si="2"/>
        <v>0</v>
      </c>
      <c r="F16" s="84">
        <f t="shared" si="3"/>
        <v>0</v>
      </c>
      <c r="G16" s="84">
        <f t="shared" si="4"/>
        <v>0</v>
      </c>
      <c r="H16" s="91"/>
      <c r="J16" s="82" t="s">
        <v>56</v>
      </c>
      <c r="K16" s="84">
        <f>Enero!Y24+Febrero!Y24+'Marzo '!Y24</f>
        <v>0</v>
      </c>
      <c r="L16" s="84">
        <f>Enero!AC24+Febrero!AC24+'Marzo '!AC24</f>
        <v>0</v>
      </c>
      <c r="M16" s="84">
        <f t="shared" si="6"/>
        <v>0</v>
      </c>
      <c r="N16" s="84">
        <f>Enero!AF24+Febrero!AF24+'Marzo '!AF24</f>
        <v>0</v>
      </c>
      <c r="O16" s="84">
        <f>Enero!AG24+Febrero!AG24+'Marzo '!AG24</f>
        <v>0</v>
      </c>
      <c r="P16" s="87"/>
      <c r="R16" s="82" t="s">
        <v>56</v>
      </c>
      <c r="S16" s="84">
        <f>'Abril '!Y24+'Mayo '!Y24+Junio!Y24</f>
        <v>0</v>
      </c>
      <c r="T16" s="84">
        <f>'Abril '!AC24+'Mayo '!AC24+Junio!AC24</f>
        <v>0</v>
      </c>
      <c r="U16" s="84">
        <f t="shared" si="8"/>
        <v>0</v>
      </c>
      <c r="V16" s="84">
        <f>'Abril '!AF24+'Mayo '!AF24+Junio!AF24</f>
        <v>0</v>
      </c>
      <c r="W16" s="84">
        <f>'Abril '!AG24+'Mayo '!AG24+Junio!AG24</f>
        <v>0</v>
      </c>
      <c r="X16" s="87"/>
      <c r="Z16" s="82" t="s">
        <v>56</v>
      </c>
      <c r="AA16" s="84">
        <f>Julio!Y24+Agosto!Y24+Septiembre!Y24</f>
        <v>0</v>
      </c>
      <c r="AB16" s="84">
        <f>Julio!AC24+Agosto!AC24+Septiembre!AC24</f>
        <v>0</v>
      </c>
      <c r="AC16" s="84">
        <f t="shared" si="10"/>
        <v>0</v>
      </c>
      <c r="AD16" s="84">
        <f>Julio!AF24+Agosto!AF24+Septiembre!AF24</f>
        <v>0</v>
      </c>
      <c r="AE16" s="84">
        <f>Julio!AG24+Agosto!AG24+Septiembre!AG24</f>
        <v>0</v>
      </c>
      <c r="AF16" s="87"/>
      <c r="AH16" s="82" t="s">
        <v>56</v>
      </c>
      <c r="AI16" s="84">
        <f>'Octubre '!Y24+Noviembre!Y24+'Diciembre '!Y24</f>
        <v>0</v>
      </c>
      <c r="AJ16" s="84">
        <f>'Octubre '!AC24+Noviembre!AC24+'Diciembre '!AC24</f>
        <v>0</v>
      </c>
      <c r="AK16" s="84">
        <f t="shared" si="12"/>
        <v>0</v>
      </c>
      <c r="AL16" s="84">
        <f>'Octubre '!AF24+Noviembre!AF24+'Diciembre '!AF24</f>
        <v>0</v>
      </c>
      <c r="AM16" s="84">
        <f>'Octubre '!AG24+Noviembre!AG24+'Diciembre '!AG24</f>
        <v>0</v>
      </c>
      <c r="AN16" s="87"/>
    </row>
    <row r="17" spans="2:40" x14ac:dyDescent="0.25">
      <c r="B17" s="82" t="s">
        <v>57</v>
      </c>
      <c r="C17" s="84">
        <f t="shared" si="0"/>
        <v>0</v>
      </c>
      <c r="D17" s="84">
        <f t="shared" si="1"/>
        <v>0</v>
      </c>
      <c r="E17" s="84">
        <f t="shared" si="2"/>
        <v>0</v>
      </c>
      <c r="F17" s="84">
        <f t="shared" si="3"/>
        <v>0</v>
      </c>
      <c r="G17" s="84">
        <f t="shared" si="4"/>
        <v>0</v>
      </c>
      <c r="H17" s="91"/>
      <c r="J17" s="82" t="s">
        <v>57</v>
      </c>
      <c r="K17" s="84">
        <f>Enero!Y25+Febrero!Y25+'Marzo '!Y25</f>
        <v>0</v>
      </c>
      <c r="L17" s="84">
        <f>Enero!AC25+Febrero!AC25+'Marzo '!AC25</f>
        <v>0</v>
      </c>
      <c r="M17" s="84">
        <f t="shared" si="6"/>
        <v>0</v>
      </c>
      <c r="N17" s="84">
        <f>Enero!AF25+Febrero!AF25+'Marzo '!AF25</f>
        <v>0</v>
      </c>
      <c r="O17" s="84">
        <f>Enero!AG25+Febrero!AG25+'Marzo '!AG25</f>
        <v>0</v>
      </c>
      <c r="P17" s="87"/>
      <c r="R17" s="82" t="s">
        <v>57</v>
      </c>
      <c r="S17" s="84">
        <f>'Abril '!Y25+'Mayo '!Y25+Junio!Y25</f>
        <v>0</v>
      </c>
      <c r="T17" s="84">
        <f>'Abril '!AC25+'Mayo '!AC25+Junio!AC25</f>
        <v>0</v>
      </c>
      <c r="U17" s="84">
        <f t="shared" si="8"/>
        <v>0</v>
      </c>
      <c r="V17" s="84">
        <f>'Abril '!AF25+'Mayo '!AF25+Junio!AF25</f>
        <v>0</v>
      </c>
      <c r="W17" s="84">
        <f>'Abril '!AG25+'Mayo '!AG25+Junio!AG25</f>
        <v>0</v>
      </c>
      <c r="X17" s="87"/>
      <c r="Z17" s="82" t="s">
        <v>57</v>
      </c>
      <c r="AA17" s="84">
        <f>Julio!Y25+Agosto!Y25+Septiembre!Y25</f>
        <v>0</v>
      </c>
      <c r="AB17" s="84">
        <f>Julio!AC25+Agosto!AC25+Septiembre!AC25</f>
        <v>0</v>
      </c>
      <c r="AC17" s="84">
        <f t="shared" si="10"/>
        <v>0</v>
      </c>
      <c r="AD17" s="84">
        <f>Julio!AF25+Agosto!AF25+Septiembre!AF25</f>
        <v>0</v>
      </c>
      <c r="AE17" s="84">
        <f>Julio!AG25+Agosto!AG25+Septiembre!AG25</f>
        <v>0</v>
      </c>
      <c r="AF17" s="87"/>
      <c r="AH17" s="82" t="s">
        <v>57</v>
      </c>
      <c r="AI17" s="84">
        <f>'Octubre '!Y25+Noviembre!Y25+'Diciembre '!Y25</f>
        <v>0</v>
      </c>
      <c r="AJ17" s="84">
        <f>'Octubre '!AC25+Noviembre!AC25+'Diciembre '!AC25</f>
        <v>0</v>
      </c>
      <c r="AK17" s="84">
        <f t="shared" si="12"/>
        <v>0</v>
      </c>
      <c r="AL17" s="84">
        <f>'Octubre '!AF25+Noviembre!AF25+'Diciembre '!AF25</f>
        <v>0</v>
      </c>
      <c r="AM17" s="84">
        <f>'Octubre '!AG25+Noviembre!AG25+'Diciembre '!AG25</f>
        <v>0</v>
      </c>
      <c r="AN17" s="87"/>
    </row>
    <row r="18" spans="2:40" x14ac:dyDescent="0.25">
      <c r="B18" s="82" t="s">
        <v>58</v>
      </c>
      <c r="C18" s="84">
        <f t="shared" si="0"/>
        <v>0</v>
      </c>
      <c r="D18" s="84">
        <f t="shared" si="1"/>
        <v>0</v>
      </c>
      <c r="E18" s="84">
        <f t="shared" si="2"/>
        <v>0</v>
      </c>
      <c r="F18" s="84">
        <f t="shared" si="3"/>
        <v>0</v>
      </c>
      <c r="G18" s="84">
        <f t="shared" si="4"/>
        <v>0</v>
      </c>
      <c r="H18" s="91" t="e">
        <f t="shared" si="5"/>
        <v>#DIV/0!</v>
      </c>
      <c r="J18" s="82" t="s">
        <v>58</v>
      </c>
      <c r="K18" s="84">
        <f>Enero!Y26+Febrero!Y26+'Marzo '!Y26</f>
        <v>0</v>
      </c>
      <c r="L18" s="84">
        <f>Enero!AC26+Febrero!AC26+'Marzo '!AC26</f>
        <v>0</v>
      </c>
      <c r="M18" s="84">
        <f t="shared" si="6"/>
        <v>0</v>
      </c>
      <c r="N18" s="84">
        <f>Enero!AF26+Febrero!AF26+'Marzo '!AF26</f>
        <v>0</v>
      </c>
      <c r="O18" s="84">
        <f>Enero!AG26+Febrero!AG26+'Marzo '!AG26</f>
        <v>0</v>
      </c>
      <c r="P18" s="87" t="e">
        <f t="shared" si="7"/>
        <v>#DIV/0!</v>
      </c>
      <c r="R18" s="82" t="s">
        <v>58</v>
      </c>
      <c r="S18" s="84">
        <f>'Abril '!Y26+'Mayo '!Y26+Junio!Y26</f>
        <v>0</v>
      </c>
      <c r="T18" s="84">
        <f>'Abril '!AC26+'Mayo '!AC26+Junio!AC26</f>
        <v>0</v>
      </c>
      <c r="U18" s="84">
        <f t="shared" si="8"/>
        <v>0</v>
      </c>
      <c r="V18" s="84">
        <f>'Abril '!AF26+'Mayo '!AF26+Junio!AF26</f>
        <v>0</v>
      </c>
      <c r="W18" s="84">
        <f>'Abril '!AG26+'Mayo '!AG26+Junio!AG26</f>
        <v>0</v>
      </c>
      <c r="X18" s="87" t="e">
        <f t="shared" si="9"/>
        <v>#DIV/0!</v>
      </c>
      <c r="Z18" s="82" t="s">
        <v>58</v>
      </c>
      <c r="AA18" s="84">
        <f>Julio!Y26+Agosto!Y26+Septiembre!Y26</f>
        <v>0</v>
      </c>
      <c r="AB18" s="84">
        <f>Julio!AC26+Agosto!AC26+Septiembre!AC26</f>
        <v>0</v>
      </c>
      <c r="AC18" s="84">
        <f t="shared" si="10"/>
        <v>0</v>
      </c>
      <c r="AD18" s="84">
        <f>Julio!AF26+Agosto!AF26+Septiembre!AF26</f>
        <v>0</v>
      </c>
      <c r="AE18" s="84">
        <f>Julio!AG26+Agosto!AG26+Septiembre!AG26</f>
        <v>0</v>
      </c>
      <c r="AF18" s="87" t="e">
        <f t="shared" si="11"/>
        <v>#DIV/0!</v>
      </c>
      <c r="AH18" s="82" t="s">
        <v>58</v>
      </c>
      <c r="AI18" s="84">
        <f>'Octubre '!Y26+Noviembre!Y26+'Diciembre '!Y26</f>
        <v>0</v>
      </c>
      <c r="AJ18" s="84">
        <f>'Octubre '!AC26+Noviembre!AC26+'Diciembre '!AC26</f>
        <v>0</v>
      </c>
      <c r="AK18" s="84">
        <f t="shared" si="12"/>
        <v>0</v>
      </c>
      <c r="AL18" s="84">
        <f>'Octubre '!AF26+Noviembre!AF26+'Diciembre '!AF26</f>
        <v>0</v>
      </c>
      <c r="AM18" s="84">
        <f>'Octubre '!AG26+Noviembre!AG26+'Diciembre '!AG26</f>
        <v>0</v>
      </c>
      <c r="AN18" s="87" t="e">
        <f t="shared" si="13"/>
        <v>#DIV/0!</v>
      </c>
    </row>
    <row r="19" spans="2:40" x14ac:dyDescent="0.25">
      <c r="B19" s="82" t="s">
        <v>59</v>
      </c>
      <c r="C19" s="84">
        <f t="shared" si="0"/>
        <v>0</v>
      </c>
      <c r="D19" s="84">
        <f t="shared" si="1"/>
        <v>176</v>
      </c>
      <c r="E19" s="84">
        <f t="shared" si="2"/>
        <v>176</v>
      </c>
      <c r="F19" s="84">
        <f t="shared" si="3"/>
        <v>75</v>
      </c>
      <c r="G19" s="84">
        <f t="shared" si="4"/>
        <v>0</v>
      </c>
      <c r="H19" s="91"/>
      <c r="J19" s="82" t="s">
        <v>59</v>
      </c>
      <c r="K19" s="84">
        <f>Enero!Y27+Febrero!Y27+'Marzo '!Y27</f>
        <v>0</v>
      </c>
      <c r="L19" s="84">
        <f>Enero!AC27+Febrero!AC27+'Marzo '!AC27</f>
        <v>74</v>
      </c>
      <c r="M19" s="84">
        <f t="shared" si="6"/>
        <v>74</v>
      </c>
      <c r="N19" s="84">
        <f>Enero!AF27+Febrero!AF27+'Marzo '!AF27</f>
        <v>40</v>
      </c>
      <c r="O19" s="84">
        <f>Enero!AG27+Febrero!AG27+'Marzo '!AG27</f>
        <v>0</v>
      </c>
      <c r="P19" s="87"/>
      <c r="R19" s="82" t="s">
        <v>59</v>
      </c>
      <c r="S19" s="84">
        <f>'Abril '!Y27+'Mayo '!Y27+Junio!Y27</f>
        <v>0</v>
      </c>
      <c r="T19" s="84">
        <f>'Abril '!AC27+'Mayo '!AC27+Junio!AC27</f>
        <v>67</v>
      </c>
      <c r="U19" s="84">
        <f t="shared" si="8"/>
        <v>67</v>
      </c>
      <c r="V19" s="84">
        <f>'Abril '!AF27+'Mayo '!AF27+Junio!AF27</f>
        <v>24</v>
      </c>
      <c r="W19" s="84">
        <f>'Abril '!AG27+'Mayo '!AG27+Junio!AG27</f>
        <v>0</v>
      </c>
      <c r="X19" s="87"/>
      <c r="Z19" s="82" t="s">
        <v>59</v>
      </c>
      <c r="AA19" s="84">
        <f>Julio!Y27+Agosto!Y27+Septiembre!Y27</f>
        <v>0</v>
      </c>
      <c r="AB19" s="84">
        <f>Julio!AC27+Agosto!AC27+Septiembre!AC27</f>
        <v>35</v>
      </c>
      <c r="AC19" s="84">
        <f t="shared" si="10"/>
        <v>35</v>
      </c>
      <c r="AD19" s="84">
        <f>Julio!AF27+Agosto!AF27+Septiembre!AF27</f>
        <v>11</v>
      </c>
      <c r="AE19" s="84">
        <f>Julio!AG27+Agosto!AG27+Septiembre!AG27</f>
        <v>0</v>
      </c>
      <c r="AF19" s="87"/>
      <c r="AH19" s="82" t="s">
        <v>59</v>
      </c>
      <c r="AI19" s="84">
        <f>'Octubre '!Y27+Noviembre!Y27+'Diciembre '!Y27</f>
        <v>0</v>
      </c>
      <c r="AJ19" s="84">
        <f>'Octubre '!AC27+Noviembre!AC27+'Diciembre '!AC27</f>
        <v>0</v>
      </c>
      <c r="AK19" s="84">
        <f t="shared" si="12"/>
        <v>0</v>
      </c>
      <c r="AL19" s="84">
        <f>'Octubre '!AF27+Noviembre!AF27+'Diciembre '!AF27</f>
        <v>0</v>
      </c>
      <c r="AM19" s="84">
        <f>'Octubre '!AG27+Noviembre!AG27+'Diciembre '!AG27</f>
        <v>0</v>
      </c>
      <c r="AN19" s="87"/>
    </row>
    <row r="20" spans="2:40" x14ac:dyDescent="0.25">
      <c r="B20" s="82" t="s">
        <v>60</v>
      </c>
      <c r="C20" s="84">
        <f t="shared" si="0"/>
        <v>0</v>
      </c>
      <c r="D20" s="84">
        <f t="shared" si="1"/>
        <v>0</v>
      </c>
      <c r="E20" s="84">
        <f t="shared" si="2"/>
        <v>0</v>
      </c>
      <c r="F20" s="84">
        <f t="shared" si="3"/>
        <v>0</v>
      </c>
      <c r="G20" s="84">
        <f t="shared" si="4"/>
        <v>0</v>
      </c>
      <c r="H20" s="91"/>
      <c r="J20" s="82" t="s">
        <v>60</v>
      </c>
      <c r="K20" s="84">
        <f>Enero!Y28+Febrero!Y28+'Marzo '!Y28</f>
        <v>0</v>
      </c>
      <c r="L20" s="84">
        <f>Enero!AC28+Febrero!AC28+'Marzo '!AC28</f>
        <v>0</v>
      </c>
      <c r="M20" s="84">
        <f t="shared" si="6"/>
        <v>0</v>
      </c>
      <c r="N20" s="84">
        <f>Enero!AF28+Febrero!AF28+'Marzo '!AF28</f>
        <v>0</v>
      </c>
      <c r="O20" s="84">
        <f>Enero!AG28+Febrero!AG28+'Marzo '!AG28</f>
        <v>0</v>
      </c>
      <c r="P20" s="87"/>
      <c r="R20" s="82" t="s">
        <v>60</v>
      </c>
      <c r="S20" s="84">
        <f>'Abril '!Y28+'Mayo '!Y28+Junio!Y28</f>
        <v>0</v>
      </c>
      <c r="T20" s="84">
        <f>'Abril '!AC28+'Mayo '!AC28+Junio!AC28</f>
        <v>0</v>
      </c>
      <c r="U20" s="84">
        <f t="shared" si="8"/>
        <v>0</v>
      </c>
      <c r="V20" s="84">
        <f>'Abril '!AF28+'Mayo '!AF28+Junio!AF28</f>
        <v>0</v>
      </c>
      <c r="W20" s="84">
        <f>'Abril '!AG28+'Mayo '!AG28+Junio!AG28</f>
        <v>0</v>
      </c>
      <c r="X20" s="87"/>
      <c r="Z20" s="82" t="s">
        <v>60</v>
      </c>
      <c r="AA20" s="84">
        <f>Julio!Y28+Agosto!Y28+Septiembre!Y28</f>
        <v>0</v>
      </c>
      <c r="AB20" s="84">
        <f>Julio!AC28+Agosto!AC28+Septiembre!AC28</f>
        <v>0</v>
      </c>
      <c r="AC20" s="84">
        <f t="shared" si="10"/>
        <v>0</v>
      </c>
      <c r="AD20" s="84">
        <f>Julio!AF28+Agosto!AF28+Septiembre!AF28</f>
        <v>0</v>
      </c>
      <c r="AE20" s="84">
        <f>Julio!AG28+Agosto!AG28+Septiembre!AG28</f>
        <v>0</v>
      </c>
      <c r="AF20" s="87"/>
      <c r="AH20" s="82" t="s">
        <v>60</v>
      </c>
      <c r="AI20" s="84">
        <f>'Octubre '!Y28+Noviembre!Y28+'Diciembre '!Y28</f>
        <v>0</v>
      </c>
      <c r="AJ20" s="84">
        <f>'Octubre '!AC28+Noviembre!AC28+'Diciembre '!AC28</f>
        <v>0</v>
      </c>
      <c r="AK20" s="84">
        <f t="shared" si="12"/>
        <v>0</v>
      </c>
      <c r="AL20" s="84">
        <f>'Octubre '!AF28+Noviembre!AF28+'Diciembre '!AF28</f>
        <v>0</v>
      </c>
      <c r="AM20" s="84">
        <f>'Octubre '!AG28+Noviembre!AG28+'Diciembre '!AG28</f>
        <v>0</v>
      </c>
      <c r="AN20" s="87"/>
    </row>
    <row r="21" spans="2:40" x14ac:dyDescent="0.25">
      <c r="B21" s="82" t="s">
        <v>61</v>
      </c>
      <c r="C21" s="84">
        <f t="shared" si="0"/>
        <v>0</v>
      </c>
      <c r="D21" s="84">
        <f t="shared" si="1"/>
        <v>0</v>
      </c>
      <c r="E21" s="84">
        <f t="shared" si="2"/>
        <v>0</v>
      </c>
      <c r="F21" s="84">
        <f t="shared" si="3"/>
        <v>0</v>
      </c>
      <c r="G21" s="84">
        <f t="shared" si="4"/>
        <v>0</v>
      </c>
      <c r="H21" s="91"/>
      <c r="J21" s="82" t="s">
        <v>61</v>
      </c>
      <c r="K21" s="84">
        <f>Enero!Y29+Febrero!Y29+'Marzo '!Y29</f>
        <v>0</v>
      </c>
      <c r="L21" s="84">
        <f>Enero!AC29+Febrero!AC29+'Marzo '!AC29</f>
        <v>0</v>
      </c>
      <c r="M21" s="84">
        <f t="shared" si="6"/>
        <v>0</v>
      </c>
      <c r="N21" s="84">
        <f>Enero!AF29+Febrero!AF29+'Marzo '!AF29</f>
        <v>0</v>
      </c>
      <c r="O21" s="84">
        <f>Enero!AG29+Febrero!AG29+'Marzo '!AG29</f>
        <v>0</v>
      </c>
      <c r="P21" s="87"/>
      <c r="R21" s="82" t="s">
        <v>61</v>
      </c>
      <c r="S21" s="84">
        <f>'Abril '!Y29+'Mayo '!Y29+Junio!Y29</f>
        <v>0</v>
      </c>
      <c r="T21" s="84">
        <f>'Abril '!AC29+'Mayo '!AC29+Junio!AC29</f>
        <v>0</v>
      </c>
      <c r="U21" s="84">
        <f t="shared" si="8"/>
        <v>0</v>
      </c>
      <c r="V21" s="84">
        <f>'Abril '!AF29+'Mayo '!AF29+Junio!AF29</f>
        <v>0</v>
      </c>
      <c r="W21" s="84">
        <f>'Abril '!AG29+'Mayo '!AG29+Junio!AG29</f>
        <v>0</v>
      </c>
      <c r="X21" s="87"/>
      <c r="Z21" s="82" t="s">
        <v>61</v>
      </c>
      <c r="AA21" s="84">
        <f>Julio!Y29+Agosto!Y29+Septiembre!Y29</f>
        <v>0</v>
      </c>
      <c r="AB21" s="84">
        <f>Julio!AC29+Agosto!AC29+Septiembre!AC29</f>
        <v>0</v>
      </c>
      <c r="AC21" s="84">
        <f t="shared" si="10"/>
        <v>0</v>
      </c>
      <c r="AD21" s="84">
        <f>Julio!AF29+Agosto!AF29+Septiembre!AF29</f>
        <v>0</v>
      </c>
      <c r="AE21" s="84">
        <f>Julio!AG29+Agosto!AG29+Septiembre!AG29</f>
        <v>0</v>
      </c>
      <c r="AF21" s="87"/>
      <c r="AH21" s="82" t="s">
        <v>61</v>
      </c>
      <c r="AI21" s="84">
        <f>'Octubre '!Y29+Noviembre!Y29+'Diciembre '!Y29</f>
        <v>0</v>
      </c>
      <c r="AJ21" s="84">
        <f>'Octubre '!AC29+Noviembre!AC29+'Diciembre '!AC29</f>
        <v>0</v>
      </c>
      <c r="AK21" s="84">
        <f t="shared" si="12"/>
        <v>0</v>
      </c>
      <c r="AL21" s="84">
        <f>'Octubre '!AF29+Noviembre!AF29+'Diciembre '!AF29</f>
        <v>0</v>
      </c>
      <c r="AM21" s="84">
        <f>'Octubre '!AG29+Noviembre!AG29+'Diciembre '!AG29</f>
        <v>0</v>
      </c>
      <c r="AN21" s="87"/>
    </row>
    <row r="22" spans="2:40" x14ac:dyDescent="0.25">
      <c r="B22" s="82" t="s">
        <v>62</v>
      </c>
      <c r="C22" s="84">
        <f t="shared" si="0"/>
        <v>0</v>
      </c>
      <c r="D22" s="84">
        <f t="shared" si="1"/>
        <v>0</v>
      </c>
      <c r="E22" s="84">
        <f t="shared" si="2"/>
        <v>0</v>
      </c>
      <c r="F22" s="84">
        <f t="shared" si="3"/>
        <v>0</v>
      </c>
      <c r="G22" s="84">
        <f t="shared" si="4"/>
        <v>0</v>
      </c>
      <c r="H22" s="91" t="e">
        <f t="shared" si="5"/>
        <v>#DIV/0!</v>
      </c>
      <c r="J22" s="82" t="s">
        <v>62</v>
      </c>
      <c r="K22" s="84">
        <f>Enero!Y30+Febrero!Y30+'Marzo '!Y30</f>
        <v>0</v>
      </c>
      <c r="L22" s="84">
        <f>Enero!AC30+Febrero!AC30+'Marzo '!AC30</f>
        <v>0</v>
      </c>
      <c r="M22" s="84">
        <f t="shared" si="6"/>
        <v>0</v>
      </c>
      <c r="N22" s="84">
        <f>Enero!AF30+Febrero!AF30+'Marzo '!AF30</f>
        <v>0</v>
      </c>
      <c r="O22" s="84">
        <f>Enero!AG30+Febrero!AG30+'Marzo '!AG30</f>
        <v>0</v>
      </c>
      <c r="P22" s="87" t="e">
        <f t="shared" si="7"/>
        <v>#DIV/0!</v>
      </c>
      <c r="R22" s="82" t="s">
        <v>62</v>
      </c>
      <c r="S22" s="84">
        <f>'Abril '!Y30+'Mayo '!Y30+Junio!Y30</f>
        <v>0</v>
      </c>
      <c r="T22" s="84">
        <f>'Abril '!AC30+'Mayo '!AC30+Junio!AC30</f>
        <v>0</v>
      </c>
      <c r="U22" s="84">
        <f t="shared" si="8"/>
        <v>0</v>
      </c>
      <c r="V22" s="84">
        <f>'Abril '!AF30+'Mayo '!AF30+Junio!AF30</f>
        <v>0</v>
      </c>
      <c r="W22" s="84">
        <f>'Abril '!AG30+'Mayo '!AG30+Junio!AG30</f>
        <v>0</v>
      </c>
      <c r="X22" s="87" t="e">
        <f t="shared" si="9"/>
        <v>#DIV/0!</v>
      </c>
      <c r="Z22" s="82" t="s">
        <v>62</v>
      </c>
      <c r="AA22" s="84">
        <f>Julio!Y30+Agosto!Y30+Septiembre!Y30</f>
        <v>0</v>
      </c>
      <c r="AB22" s="84">
        <f>Julio!AC30+Agosto!AC30+Septiembre!AC30</f>
        <v>0</v>
      </c>
      <c r="AC22" s="84">
        <f t="shared" si="10"/>
        <v>0</v>
      </c>
      <c r="AD22" s="84">
        <f>Julio!AF30+Agosto!AF30+Septiembre!AF30</f>
        <v>0</v>
      </c>
      <c r="AE22" s="84">
        <f>Julio!AG30+Agosto!AG30+Septiembre!AG30</f>
        <v>0</v>
      </c>
      <c r="AF22" s="87" t="e">
        <f t="shared" si="11"/>
        <v>#DIV/0!</v>
      </c>
      <c r="AH22" s="82" t="s">
        <v>62</v>
      </c>
      <c r="AI22" s="84">
        <f>'Octubre '!Y30+Noviembre!Y30+'Diciembre '!Y30</f>
        <v>0</v>
      </c>
      <c r="AJ22" s="84">
        <f>'Octubre '!AC30+Noviembre!AC30+'Diciembre '!AC30</f>
        <v>0</v>
      </c>
      <c r="AK22" s="84">
        <f t="shared" si="12"/>
        <v>0</v>
      </c>
      <c r="AL22" s="84">
        <f>'Octubre '!AF30+Noviembre!AF30+'Diciembre '!AF30</f>
        <v>0</v>
      </c>
      <c r="AM22" s="84">
        <f>'Octubre '!AG30+Noviembre!AG30+'Diciembre '!AG30</f>
        <v>0</v>
      </c>
      <c r="AN22" s="87" t="e">
        <f t="shared" si="13"/>
        <v>#DIV/0!</v>
      </c>
    </row>
    <row r="23" spans="2:40" x14ac:dyDescent="0.25">
      <c r="B23" s="82" t="s">
        <v>63</v>
      </c>
      <c r="C23" s="84">
        <f t="shared" si="0"/>
        <v>0</v>
      </c>
      <c r="D23" s="84">
        <f t="shared" si="1"/>
        <v>0</v>
      </c>
      <c r="E23" s="84">
        <f t="shared" si="2"/>
        <v>0</v>
      </c>
      <c r="F23" s="84">
        <f t="shared" si="3"/>
        <v>0</v>
      </c>
      <c r="G23" s="84">
        <f t="shared" si="4"/>
        <v>0</v>
      </c>
      <c r="H23" s="91"/>
      <c r="J23" s="82" t="s">
        <v>63</v>
      </c>
      <c r="K23" s="84">
        <f>Enero!Y31+Febrero!Y31+'Marzo '!Y31</f>
        <v>0</v>
      </c>
      <c r="L23" s="84">
        <f>Enero!AC31+Febrero!AC31+'Marzo '!AC31</f>
        <v>0</v>
      </c>
      <c r="M23" s="84">
        <f t="shared" si="6"/>
        <v>0</v>
      </c>
      <c r="N23" s="84">
        <f>Enero!AF31+Febrero!AF31+'Marzo '!AF31</f>
        <v>0</v>
      </c>
      <c r="O23" s="84">
        <f>Enero!AG31+Febrero!AG31+'Marzo '!AG31</f>
        <v>0</v>
      </c>
      <c r="P23" s="87"/>
      <c r="R23" s="82" t="s">
        <v>63</v>
      </c>
      <c r="S23" s="84">
        <f>'Abril '!Y31+'Mayo '!Y31+Junio!Y31</f>
        <v>0</v>
      </c>
      <c r="T23" s="84">
        <f>'Abril '!AC31+'Mayo '!AC31+Junio!AC31</f>
        <v>0</v>
      </c>
      <c r="U23" s="84">
        <f t="shared" si="8"/>
        <v>0</v>
      </c>
      <c r="V23" s="84">
        <f>'Abril '!AF31+'Mayo '!AF31+Junio!AF31</f>
        <v>0</v>
      </c>
      <c r="W23" s="84">
        <f>'Abril '!AG31+'Mayo '!AG31+Junio!AG31</f>
        <v>0</v>
      </c>
      <c r="X23" s="87"/>
      <c r="Z23" s="82" t="s">
        <v>63</v>
      </c>
      <c r="AA23" s="84">
        <f>Julio!Y31+Agosto!Y31+Septiembre!Y31</f>
        <v>0</v>
      </c>
      <c r="AB23" s="84">
        <f>Julio!AC31+Agosto!AC31+Septiembre!AC31</f>
        <v>0</v>
      </c>
      <c r="AC23" s="84">
        <f t="shared" si="10"/>
        <v>0</v>
      </c>
      <c r="AD23" s="84">
        <f>Julio!AF31+Agosto!AF31+Septiembre!AF31</f>
        <v>0</v>
      </c>
      <c r="AE23" s="84">
        <f>Julio!AG31+Agosto!AG31+Septiembre!AG31</f>
        <v>0</v>
      </c>
      <c r="AF23" s="87"/>
      <c r="AH23" s="82" t="s">
        <v>63</v>
      </c>
      <c r="AI23" s="84">
        <f>'Octubre '!Y31+Noviembre!Y31+'Diciembre '!Y31</f>
        <v>0</v>
      </c>
      <c r="AJ23" s="84">
        <f>'Octubre '!AC31+Noviembre!AC31+'Diciembre '!AC31</f>
        <v>0</v>
      </c>
      <c r="AK23" s="84">
        <f t="shared" si="12"/>
        <v>0</v>
      </c>
      <c r="AL23" s="84">
        <f>'Octubre '!AF31+Noviembre!AF31+'Diciembre '!AF31</f>
        <v>0</v>
      </c>
      <c r="AM23" s="84">
        <f>'Octubre '!AG31+Noviembre!AG31+'Diciembre '!AG31</f>
        <v>0</v>
      </c>
      <c r="AN23" s="87"/>
    </row>
    <row r="24" spans="2:40" x14ac:dyDescent="0.25">
      <c r="B24" s="82" t="s">
        <v>64</v>
      </c>
      <c r="C24" s="84">
        <f t="shared" si="0"/>
        <v>20</v>
      </c>
      <c r="D24" s="84">
        <f t="shared" si="1"/>
        <v>60</v>
      </c>
      <c r="E24" s="84">
        <f t="shared" si="2"/>
        <v>80</v>
      </c>
      <c r="F24" s="84">
        <f t="shared" si="3"/>
        <v>65</v>
      </c>
      <c r="G24" s="84">
        <f t="shared" si="4"/>
        <v>0</v>
      </c>
      <c r="H24" s="91">
        <f t="shared" si="5"/>
        <v>0.8125</v>
      </c>
      <c r="J24" s="82" t="s">
        <v>64</v>
      </c>
      <c r="K24" s="84">
        <f>Enero!Y32+Febrero!Y32+'Marzo '!Y32</f>
        <v>0</v>
      </c>
      <c r="L24" s="84">
        <f>Enero!AC32+Febrero!AC32+'Marzo '!AC32</f>
        <v>0</v>
      </c>
      <c r="M24" s="84">
        <f t="shared" si="6"/>
        <v>0</v>
      </c>
      <c r="N24" s="84">
        <f>Enero!AF32+Febrero!AF32+'Marzo '!AF32</f>
        <v>0</v>
      </c>
      <c r="O24" s="84">
        <f>Enero!AG32+Febrero!AG32+'Marzo '!AG32</f>
        <v>0</v>
      </c>
      <c r="P24" s="87" t="e">
        <f t="shared" si="7"/>
        <v>#DIV/0!</v>
      </c>
      <c r="R24" s="82" t="s">
        <v>64</v>
      </c>
      <c r="S24" s="84">
        <f>'Abril '!Y32+'Mayo '!Y32+Junio!Y32</f>
        <v>5</v>
      </c>
      <c r="T24" s="84">
        <f>'Abril '!AC32+'Mayo '!AC32+Junio!AC32</f>
        <v>6</v>
      </c>
      <c r="U24" s="84">
        <f t="shared" si="8"/>
        <v>11</v>
      </c>
      <c r="V24" s="84">
        <f>'Abril '!AF32+'Mayo '!AF32+Junio!AF32</f>
        <v>7</v>
      </c>
      <c r="W24" s="84">
        <f>'Abril '!AG32+'Mayo '!AG32+Junio!AG32</f>
        <v>0</v>
      </c>
      <c r="X24" s="87">
        <f t="shared" si="9"/>
        <v>0.63636363636363635</v>
      </c>
      <c r="Z24" s="82" t="s">
        <v>64</v>
      </c>
      <c r="AA24" s="84">
        <f>Julio!Y32+Agosto!Y32+Septiembre!Y32</f>
        <v>15</v>
      </c>
      <c r="AB24" s="84">
        <f>Julio!AC32+Agosto!AC32+Septiembre!AC32</f>
        <v>54</v>
      </c>
      <c r="AC24" s="84">
        <f t="shared" si="10"/>
        <v>69</v>
      </c>
      <c r="AD24" s="84">
        <f>Julio!AF32+Agosto!AF32+Septiembre!AF32</f>
        <v>58</v>
      </c>
      <c r="AE24" s="84">
        <f>Julio!AG32+Agosto!AG32+Septiembre!AG32</f>
        <v>0</v>
      </c>
      <c r="AF24" s="87">
        <f t="shared" si="11"/>
        <v>0.84057971014492749</v>
      </c>
      <c r="AH24" s="82" t="s">
        <v>64</v>
      </c>
      <c r="AI24" s="84">
        <f>'Octubre '!Y32+Noviembre!Y32+'Diciembre '!Y32</f>
        <v>0</v>
      </c>
      <c r="AJ24" s="84">
        <f>'Octubre '!AC32+Noviembre!AC32+'Diciembre '!AC32</f>
        <v>0</v>
      </c>
      <c r="AK24" s="84">
        <f t="shared" si="12"/>
        <v>0</v>
      </c>
      <c r="AL24" s="84">
        <f>'Octubre '!AF32+Noviembre!AF32+'Diciembre '!AF32</f>
        <v>0</v>
      </c>
      <c r="AM24" s="84">
        <f>'Octubre '!AG32+Noviembre!AG32+'Diciembre '!AG32</f>
        <v>0</v>
      </c>
      <c r="AN24" s="87" t="e">
        <f t="shared" si="13"/>
        <v>#DIV/0!</v>
      </c>
    </row>
    <row r="25" spans="2:40" x14ac:dyDescent="0.25">
      <c r="B25" s="82" t="s">
        <v>65</v>
      </c>
      <c r="C25" s="84">
        <f t="shared" si="0"/>
        <v>0</v>
      </c>
      <c r="D25" s="84">
        <f t="shared" si="1"/>
        <v>0</v>
      </c>
      <c r="E25" s="84">
        <f t="shared" si="2"/>
        <v>0</v>
      </c>
      <c r="F25" s="84">
        <f t="shared" si="3"/>
        <v>0</v>
      </c>
      <c r="G25" s="84">
        <f t="shared" si="4"/>
        <v>0</v>
      </c>
      <c r="H25" s="91"/>
      <c r="J25" s="82" t="s">
        <v>65</v>
      </c>
      <c r="K25" s="84">
        <f>Enero!Y33+Febrero!Y33+'Marzo '!Y33</f>
        <v>0</v>
      </c>
      <c r="L25" s="84">
        <f>Enero!AC33+Febrero!AC33+'Marzo '!AC33</f>
        <v>0</v>
      </c>
      <c r="M25" s="84">
        <f t="shared" si="6"/>
        <v>0</v>
      </c>
      <c r="N25" s="84">
        <f>Enero!AF33+Febrero!AF33+'Marzo '!AF33</f>
        <v>0</v>
      </c>
      <c r="O25" s="84">
        <f>Enero!AG33+Febrero!AG33+'Marzo '!AG33</f>
        <v>0</v>
      </c>
      <c r="P25" s="87"/>
      <c r="R25" s="82" t="s">
        <v>65</v>
      </c>
      <c r="S25" s="84">
        <f>'Abril '!Y33+'Mayo '!Y33+Junio!Y33</f>
        <v>0</v>
      </c>
      <c r="T25" s="84">
        <f>'Abril '!AC33+'Mayo '!AC33+Junio!AC33</f>
        <v>0</v>
      </c>
      <c r="U25" s="84">
        <f t="shared" si="8"/>
        <v>0</v>
      </c>
      <c r="V25" s="84">
        <f>'Abril '!AF33+'Mayo '!AF33+Junio!AF33</f>
        <v>0</v>
      </c>
      <c r="W25" s="84">
        <f>'Abril '!AG33+'Mayo '!AG33+Junio!AG33</f>
        <v>0</v>
      </c>
      <c r="X25" s="87"/>
      <c r="Z25" s="82" t="s">
        <v>65</v>
      </c>
      <c r="AA25" s="84">
        <f>Julio!Y33+Agosto!Y33+Septiembre!Y33</f>
        <v>0</v>
      </c>
      <c r="AB25" s="84">
        <f>Julio!AC33+Agosto!AC33+Septiembre!AC33</f>
        <v>0</v>
      </c>
      <c r="AC25" s="84">
        <f t="shared" si="10"/>
        <v>0</v>
      </c>
      <c r="AD25" s="84">
        <f>Julio!AF33+Agosto!AF33+Septiembre!AF33</f>
        <v>0</v>
      </c>
      <c r="AE25" s="84">
        <f>Julio!AG33+Agosto!AG33+Septiembre!AG33</f>
        <v>0</v>
      </c>
      <c r="AF25" s="87"/>
      <c r="AH25" s="82" t="s">
        <v>65</v>
      </c>
      <c r="AI25" s="84">
        <f>'Octubre '!Y33+Noviembre!Y33+'Diciembre '!Y33</f>
        <v>0</v>
      </c>
      <c r="AJ25" s="84">
        <f>'Octubre '!AC33+Noviembre!AC33+'Diciembre '!AC33</f>
        <v>0</v>
      </c>
      <c r="AK25" s="84">
        <f t="shared" si="12"/>
        <v>0</v>
      </c>
      <c r="AL25" s="84">
        <f>'Octubre '!AF33+Noviembre!AF33+'Diciembre '!AF33</f>
        <v>0</v>
      </c>
      <c r="AM25" s="84">
        <f>'Octubre '!AG33+Noviembre!AG33+'Diciembre '!AG33</f>
        <v>0</v>
      </c>
      <c r="AN25" s="87"/>
    </row>
    <row r="26" spans="2:40" x14ac:dyDescent="0.25">
      <c r="B26" s="82" t="s">
        <v>66</v>
      </c>
      <c r="C26" s="84">
        <f t="shared" si="0"/>
        <v>0</v>
      </c>
      <c r="D26" s="84">
        <f t="shared" si="1"/>
        <v>0</v>
      </c>
      <c r="E26" s="84">
        <f t="shared" si="2"/>
        <v>0</v>
      </c>
      <c r="F26" s="84">
        <f t="shared" si="3"/>
        <v>0</v>
      </c>
      <c r="G26" s="84">
        <f t="shared" si="4"/>
        <v>0</v>
      </c>
      <c r="H26" s="91" t="e">
        <f t="shared" si="5"/>
        <v>#DIV/0!</v>
      </c>
      <c r="J26" s="82" t="s">
        <v>66</v>
      </c>
      <c r="K26" s="84">
        <f>Enero!Y34+Febrero!Y34+'Marzo '!Y34</f>
        <v>0</v>
      </c>
      <c r="L26" s="84">
        <f>Enero!AC34+Febrero!AC34+'Marzo '!AC34</f>
        <v>0</v>
      </c>
      <c r="M26" s="84">
        <f t="shared" si="6"/>
        <v>0</v>
      </c>
      <c r="N26" s="84">
        <f>Enero!AF34+Febrero!AF34+'Marzo '!AF34</f>
        <v>0</v>
      </c>
      <c r="O26" s="84">
        <f>Enero!AG34+Febrero!AG34+'Marzo '!AG34</f>
        <v>0</v>
      </c>
      <c r="P26" s="87" t="e">
        <f t="shared" si="7"/>
        <v>#DIV/0!</v>
      </c>
      <c r="R26" s="82" t="s">
        <v>66</v>
      </c>
      <c r="S26" s="84">
        <f>'Abril '!Y34+'Mayo '!Y34+Junio!Y34</f>
        <v>0</v>
      </c>
      <c r="T26" s="84">
        <f>'Abril '!AC34+'Mayo '!AC34+Junio!AC34</f>
        <v>0</v>
      </c>
      <c r="U26" s="84">
        <f t="shared" si="8"/>
        <v>0</v>
      </c>
      <c r="V26" s="84">
        <f>'Abril '!AF34+'Mayo '!AF34+Junio!AF34</f>
        <v>0</v>
      </c>
      <c r="W26" s="84">
        <f>'Abril '!AG34+'Mayo '!AG34+Junio!AG34</f>
        <v>0</v>
      </c>
      <c r="X26" s="87" t="e">
        <f t="shared" si="9"/>
        <v>#DIV/0!</v>
      </c>
      <c r="Z26" s="82" t="s">
        <v>66</v>
      </c>
      <c r="AA26" s="84">
        <f>Julio!Y34+Agosto!Y34+Septiembre!Y34</f>
        <v>0</v>
      </c>
      <c r="AB26" s="84">
        <f>Julio!AC34+Agosto!AC34+Septiembre!AC34</f>
        <v>0</v>
      </c>
      <c r="AC26" s="84">
        <f t="shared" si="10"/>
        <v>0</v>
      </c>
      <c r="AD26" s="84">
        <f>Julio!AF34+Agosto!AF34+Septiembre!AF34</f>
        <v>0</v>
      </c>
      <c r="AE26" s="84">
        <f>Julio!AG34+Agosto!AG34+Septiembre!AG34</f>
        <v>0</v>
      </c>
      <c r="AF26" s="87" t="e">
        <f t="shared" si="11"/>
        <v>#DIV/0!</v>
      </c>
      <c r="AH26" s="82" t="s">
        <v>66</v>
      </c>
      <c r="AI26" s="84">
        <f>'Octubre '!Y34+Noviembre!Y34+'Diciembre '!Y34</f>
        <v>0</v>
      </c>
      <c r="AJ26" s="84">
        <f>'Octubre '!AC34+Noviembre!AC34+'Diciembre '!AC34</f>
        <v>0</v>
      </c>
      <c r="AK26" s="84">
        <f t="shared" si="12"/>
        <v>0</v>
      </c>
      <c r="AL26" s="84">
        <f>'Octubre '!AF34+Noviembre!AF34+'Diciembre '!AF34</f>
        <v>0</v>
      </c>
      <c r="AM26" s="84">
        <f>'Octubre '!AG34+Noviembre!AG34+'Diciembre '!AG34</f>
        <v>0</v>
      </c>
      <c r="AN26" s="87" t="e">
        <f t="shared" si="13"/>
        <v>#DIV/0!</v>
      </c>
    </row>
    <row r="27" spans="2:40" x14ac:dyDescent="0.25">
      <c r="B27" s="82" t="s">
        <v>67</v>
      </c>
      <c r="C27" s="84">
        <f t="shared" si="0"/>
        <v>0</v>
      </c>
      <c r="D27" s="84">
        <f t="shared" si="1"/>
        <v>0</v>
      </c>
      <c r="E27" s="84">
        <f t="shared" si="2"/>
        <v>0</v>
      </c>
      <c r="F27" s="84">
        <f t="shared" si="3"/>
        <v>0</v>
      </c>
      <c r="G27" s="84">
        <f t="shared" si="4"/>
        <v>0</v>
      </c>
      <c r="H27" s="91" t="e">
        <f t="shared" si="5"/>
        <v>#DIV/0!</v>
      </c>
      <c r="J27" s="82" t="s">
        <v>67</v>
      </c>
      <c r="K27" s="84">
        <f>Enero!Y35+Febrero!Y35+'Marzo '!Y35</f>
        <v>0</v>
      </c>
      <c r="L27" s="84">
        <f>Enero!AC35+Febrero!AC35+'Marzo '!AC35</f>
        <v>0</v>
      </c>
      <c r="M27" s="84">
        <f t="shared" si="6"/>
        <v>0</v>
      </c>
      <c r="N27" s="84">
        <f>Enero!AF35+Febrero!AF35+'Marzo '!AF35</f>
        <v>0</v>
      </c>
      <c r="O27" s="84">
        <f>Enero!AG35+Febrero!AG35+'Marzo '!AG35</f>
        <v>0</v>
      </c>
      <c r="P27" s="87" t="e">
        <f t="shared" si="7"/>
        <v>#DIV/0!</v>
      </c>
      <c r="R27" s="82" t="s">
        <v>67</v>
      </c>
      <c r="S27" s="84">
        <f>'Abril '!Y35+'Mayo '!Y35+Junio!Y35</f>
        <v>0</v>
      </c>
      <c r="T27" s="84">
        <f>'Abril '!AC35+'Mayo '!AC35+Junio!AC35</f>
        <v>0</v>
      </c>
      <c r="U27" s="84">
        <f t="shared" si="8"/>
        <v>0</v>
      </c>
      <c r="V27" s="84">
        <f>'Abril '!AF35+'Mayo '!AF35+Junio!AF35</f>
        <v>0</v>
      </c>
      <c r="W27" s="84">
        <f>'Abril '!AG35+'Mayo '!AG35+Junio!AG35</f>
        <v>0</v>
      </c>
      <c r="X27" s="87" t="e">
        <f t="shared" si="9"/>
        <v>#DIV/0!</v>
      </c>
      <c r="Z27" s="82" t="s">
        <v>67</v>
      </c>
      <c r="AA27" s="84">
        <f>Julio!Y35+Agosto!Y35+Septiembre!Y35</f>
        <v>0</v>
      </c>
      <c r="AB27" s="84">
        <f>Julio!AC35+Agosto!AC35+Septiembre!AC35</f>
        <v>0</v>
      </c>
      <c r="AC27" s="84">
        <f t="shared" si="10"/>
        <v>0</v>
      </c>
      <c r="AD27" s="84">
        <f>Julio!AF35+Agosto!AF35+Septiembre!AF35</f>
        <v>0</v>
      </c>
      <c r="AE27" s="84">
        <f>Julio!AG35+Agosto!AG35+Septiembre!AG35</f>
        <v>0</v>
      </c>
      <c r="AF27" s="87" t="e">
        <f t="shared" si="11"/>
        <v>#DIV/0!</v>
      </c>
      <c r="AH27" s="82" t="s">
        <v>67</v>
      </c>
      <c r="AI27" s="84">
        <f>'Octubre '!Y35+Noviembre!Y35+'Diciembre '!Y35</f>
        <v>0</v>
      </c>
      <c r="AJ27" s="84">
        <f>'Octubre '!AC35+Noviembre!AC35+'Diciembre '!AC35</f>
        <v>0</v>
      </c>
      <c r="AK27" s="84">
        <f t="shared" si="12"/>
        <v>0</v>
      </c>
      <c r="AL27" s="84">
        <f>'Octubre '!AF35+Noviembre!AF35+'Diciembre '!AF35</f>
        <v>0</v>
      </c>
      <c r="AM27" s="84">
        <f>'Octubre '!AG35+Noviembre!AG35+'Diciembre '!AG35</f>
        <v>0</v>
      </c>
      <c r="AN27" s="87" t="e">
        <f t="shared" si="13"/>
        <v>#DIV/0!</v>
      </c>
    </row>
    <row r="28" spans="2:40" x14ac:dyDescent="0.25">
      <c r="B28" s="82" t="s">
        <v>68</v>
      </c>
      <c r="C28" s="84">
        <f t="shared" si="0"/>
        <v>0</v>
      </c>
      <c r="D28" s="84">
        <f t="shared" si="1"/>
        <v>0</v>
      </c>
      <c r="E28" s="84">
        <f t="shared" si="2"/>
        <v>0</v>
      </c>
      <c r="F28" s="84">
        <f t="shared" si="3"/>
        <v>0</v>
      </c>
      <c r="G28" s="84">
        <f t="shared" si="4"/>
        <v>0</v>
      </c>
      <c r="H28" s="91"/>
      <c r="J28" s="82" t="s">
        <v>68</v>
      </c>
      <c r="K28" s="84">
        <f>Enero!Y36+Febrero!Y36+'Marzo '!Y36</f>
        <v>0</v>
      </c>
      <c r="L28" s="84">
        <f>Enero!AC36+Febrero!AC36+'Marzo '!AC36</f>
        <v>0</v>
      </c>
      <c r="M28" s="84">
        <f t="shared" si="6"/>
        <v>0</v>
      </c>
      <c r="N28" s="84">
        <f>Enero!AF36+Febrero!AF36+'Marzo '!AF36</f>
        <v>0</v>
      </c>
      <c r="O28" s="84">
        <f>Enero!AG36+Febrero!AG36+'Marzo '!AG36</f>
        <v>0</v>
      </c>
      <c r="P28" s="87"/>
      <c r="R28" s="82" t="s">
        <v>68</v>
      </c>
      <c r="S28" s="84">
        <f>'Abril '!Y36+'Mayo '!Y36+Junio!Y36</f>
        <v>0</v>
      </c>
      <c r="T28" s="84">
        <f>'Abril '!AC36+'Mayo '!AC36+Junio!AC36</f>
        <v>0</v>
      </c>
      <c r="U28" s="84">
        <f t="shared" si="8"/>
        <v>0</v>
      </c>
      <c r="V28" s="84">
        <f>'Abril '!AF36+'Mayo '!AF36+Junio!AF36</f>
        <v>0</v>
      </c>
      <c r="W28" s="84">
        <f>'Abril '!AG36+'Mayo '!AG36+Junio!AG36</f>
        <v>0</v>
      </c>
      <c r="X28" s="87"/>
      <c r="Z28" s="82" t="s">
        <v>68</v>
      </c>
      <c r="AA28" s="84">
        <f>Julio!Y36+Agosto!Y36+Septiembre!Y36</f>
        <v>0</v>
      </c>
      <c r="AB28" s="84">
        <f>Julio!AC36+Agosto!AC36+Septiembre!AC36</f>
        <v>0</v>
      </c>
      <c r="AC28" s="84">
        <f t="shared" si="10"/>
        <v>0</v>
      </c>
      <c r="AD28" s="84">
        <f>Julio!AF36+Agosto!AF36+Septiembre!AF36</f>
        <v>0</v>
      </c>
      <c r="AE28" s="84">
        <f>Julio!AG36+Agosto!AG36+Septiembre!AG36</f>
        <v>0</v>
      </c>
      <c r="AF28" s="87"/>
      <c r="AH28" s="82" t="s">
        <v>68</v>
      </c>
      <c r="AI28" s="84">
        <f>'Octubre '!Y36+Noviembre!Y36+'Diciembre '!Y36</f>
        <v>0</v>
      </c>
      <c r="AJ28" s="84">
        <f>'Octubre '!AC36+Noviembre!AC36+'Diciembre '!AC36</f>
        <v>0</v>
      </c>
      <c r="AK28" s="84">
        <f t="shared" si="12"/>
        <v>0</v>
      </c>
      <c r="AL28" s="84">
        <f>'Octubre '!AF36+Noviembre!AF36+'Diciembre '!AF36</f>
        <v>0</v>
      </c>
      <c r="AM28" s="84">
        <f>'Octubre '!AG36+Noviembre!AG36+'Diciembre '!AG36</f>
        <v>0</v>
      </c>
      <c r="AN28" s="87"/>
    </row>
    <row r="29" spans="2:40" x14ac:dyDescent="0.25">
      <c r="B29" s="82" t="s">
        <v>69</v>
      </c>
      <c r="C29" s="84">
        <f t="shared" si="0"/>
        <v>0</v>
      </c>
      <c r="D29" s="84">
        <f t="shared" si="1"/>
        <v>0</v>
      </c>
      <c r="E29" s="84">
        <f t="shared" si="2"/>
        <v>0</v>
      </c>
      <c r="F29" s="84">
        <f t="shared" si="3"/>
        <v>0</v>
      </c>
      <c r="G29" s="84">
        <f t="shared" si="4"/>
        <v>0</v>
      </c>
      <c r="H29" s="91"/>
      <c r="J29" s="82" t="s">
        <v>69</v>
      </c>
      <c r="K29" s="84">
        <f>Enero!Y37+Febrero!Y37+'Marzo '!Y37</f>
        <v>0</v>
      </c>
      <c r="L29" s="84">
        <f>Enero!AC37+Febrero!AC37+'Marzo '!AC37</f>
        <v>0</v>
      </c>
      <c r="M29" s="84">
        <f t="shared" si="6"/>
        <v>0</v>
      </c>
      <c r="N29" s="84">
        <f>Enero!AF37+Febrero!AF37+'Marzo '!AF37</f>
        <v>0</v>
      </c>
      <c r="O29" s="84">
        <f>Enero!AG37+Febrero!AG37+'Marzo '!AG37</f>
        <v>0</v>
      </c>
      <c r="P29" s="87"/>
      <c r="R29" s="82" t="s">
        <v>69</v>
      </c>
      <c r="S29" s="84">
        <f>'Abril '!Y37+'Mayo '!Y37+Junio!Y37</f>
        <v>0</v>
      </c>
      <c r="T29" s="84">
        <f>'Abril '!AC37+'Mayo '!AC37+Junio!AC37</f>
        <v>0</v>
      </c>
      <c r="U29" s="84">
        <f t="shared" si="8"/>
        <v>0</v>
      </c>
      <c r="V29" s="84">
        <f>'Abril '!AF37+'Mayo '!AF37+Junio!AF37</f>
        <v>0</v>
      </c>
      <c r="W29" s="84">
        <f>'Abril '!AG37+'Mayo '!AG37+Junio!AG37</f>
        <v>0</v>
      </c>
      <c r="X29" s="87"/>
      <c r="Z29" s="82" t="s">
        <v>69</v>
      </c>
      <c r="AA29" s="84">
        <f>Julio!Y37+Agosto!Y37+Septiembre!Y37</f>
        <v>0</v>
      </c>
      <c r="AB29" s="84">
        <f>Julio!AC37+Agosto!AC37+Septiembre!AC37</f>
        <v>0</v>
      </c>
      <c r="AC29" s="84">
        <f t="shared" si="10"/>
        <v>0</v>
      </c>
      <c r="AD29" s="84">
        <f>Julio!AF37+Agosto!AF37+Septiembre!AF37</f>
        <v>0</v>
      </c>
      <c r="AE29" s="84">
        <f>Julio!AG37+Agosto!AG37+Septiembre!AG37</f>
        <v>0</v>
      </c>
      <c r="AF29" s="87"/>
      <c r="AH29" s="82" t="s">
        <v>69</v>
      </c>
      <c r="AI29" s="84">
        <f>'Octubre '!Y37+Noviembre!Y37+'Diciembre '!Y37</f>
        <v>0</v>
      </c>
      <c r="AJ29" s="84">
        <f>'Octubre '!AC37+Noviembre!AC37+'Diciembre '!AC37</f>
        <v>0</v>
      </c>
      <c r="AK29" s="84">
        <f t="shared" si="12"/>
        <v>0</v>
      </c>
      <c r="AL29" s="84">
        <f>'Octubre '!AF37+Noviembre!AF37+'Diciembre '!AF37</f>
        <v>0</v>
      </c>
      <c r="AM29" s="84">
        <f>'Octubre '!AG37+Noviembre!AG37+'Diciembre '!AG37</f>
        <v>0</v>
      </c>
      <c r="AN29" s="87"/>
    </row>
    <row r="30" spans="2:40" x14ac:dyDescent="0.25">
      <c r="B30" s="82" t="s">
        <v>70</v>
      </c>
      <c r="C30" s="84">
        <f t="shared" si="0"/>
        <v>0</v>
      </c>
      <c r="D30" s="84">
        <f t="shared" si="1"/>
        <v>0</v>
      </c>
      <c r="E30" s="84">
        <f t="shared" si="2"/>
        <v>0</v>
      </c>
      <c r="F30" s="84">
        <f t="shared" si="3"/>
        <v>0</v>
      </c>
      <c r="G30" s="84">
        <f t="shared" si="4"/>
        <v>0</v>
      </c>
      <c r="H30" s="91" t="e">
        <f t="shared" si="5"/>
        <v>#DIV/0!</v>
      </c>
      <c r="J30" s="82" t="s">
        <v>70</v>
      </c>
      <c r="K30" s="84">
        <f>Enero!Y38+Febrero!Y38+'Marzo '!Y38</f>
        <v>0</v>
      </c>
      <c r="L30" s="84">
        <f>Enero!AC38+Febrero!AC38+'Marzo '!AC38</f>
        <v>0</v>
      </c>
      <c r="M30" s="84">
        <f t="shared" si="6"/>
        <v>0</v>
      </c>
      <c r="N30" s="84">
        <f>Enero!AF38+Febrero!AF38+'Marzo '!AF38</f>
        <v>0</v>
      </c>
      <c r="O30" s="84">
        <f>Enero!AG38+Febrero!AG38+'Marzo '!AG38</f>
        <v>0</v>
      </c>
      <c r="P30" s="87" t="e">
        <f t="shared" si="7"/>
        <v>#DIV/0!</v>
      </c>
      <c r="R30" s="82" t="s">
        <v>70</v>
      </c>
      <c r="S30" s="84">
        <f>'Abril '!Y38+'Mayo '!Y38+Junio!Y38</f>
        <v>0</v>
      </c>
      <c r="T30" s="84">
        <f>'Abril '!AC38+'Mayo '!AC38+Junio!AC38</f>
        <v>0</v>
      </c>
      <c r="U30" s="84">
        <f t="shared" si="8"/>
        <v>0</v>
      </c>
      <c r="V30" s="84">
        <f>'Abril '!AF38+'Mayo '!AF38+Junio!AF38</f>
        <v>0</v>
      </c>
      <c r="W30" s="84">
        <f>'Abril '!AG38+'Mayo '!AG38+Junio!AG38</f>
        <v>0</v>
      </c>
      <c r="X30" s="87" t="e">
        <f t="shared" si="9"/>
        <v>#DIV/0!</v>
      </c>
      <c r="Z30" s="82" t="s">
        <v>70</v>
      </c>
      <c r="AA30" s="84">
        <f>Julio!Y38+Agosto!Y38+Septiembre!Y38</f>
        <v>0</v>
      </c>
      <c r="AB30" s="84">
        <f>Julio!AC38+Agosto!AC38+Septiembre!AC38</f>
        <v>0</v>
      </c>
      <c r="AC30" s="84">
        <f t="shared" si="10"/>
        <v>0</v>
      </c>
      <c r="AD30" s="84">
        <f>Julio!AF38+Agosto!AF38+Septiembre!AF38</f>
        <v>0</v>
      </c>
      <c r="AE30" s="84">
        <f>Julio!AG38+Agosto!AG38+Septiembre!AG38</f>
        <v>0</v>
      </c>
      <c r="AF30" s="87" t="e">
        <f t="shared" si="11"/>
        <v>#DIV/0!</v>
      </c>
      <c r="AH30" s="82" t="s">
        <v>70</v>
      </c>
      <c r="AI30" s="84">
        <f>'Octubre '!Y38+Noviembre!Y38+'Diciembre '!Y38</f>
        <v>0</v>
      </c>
      <c r="AJ30" s="84">
        <f>'Octubre '!AC38+Noviembre!AC38+'Diciembre '!AC38</f>
        <v>0</v>
      </c>
      <c r="AK30" s="84">
        <f t="shared" si="12"/>
        <v>0</v>
      </c>
      <c r="AL30" s="84">
        <f>'Octubre '!AF38+Noviembre!AF38+'Diciembre '!AF38</f>
        <v>0</v>
      </c>
      <c r="AM30" s="84">
        <f>'Octubre '!AG38+Noviembre!AG38+'Diciembre '!AG38</f>
        <v>0</v>
      </c>
      <c r="AN30" s="87" t="e">
        <f t="shared" si="13"/>
        <v>#DIV/0!</v>
      </c>
    </row>
    <row r="31" spans="2:40" x14ac:dyDescent="0.25">
      <c r="B31" s="82" t="s">
        <v>71</v>
      </c>
      <c r="C31" s="84">
        <f t="shared" si="0"/>
        <v>476</v>
      </c>
      <c r="D31" s="84">
        <f t="shared" si="1"/>
        <v>0</v>
      </c>
      <c r="E31" s="84">
        <f t="shared" si="2"/>
        <v>476</v>
      </c>
      <c r="F31" s="84">
        <f t="shared" si="3"/>
        <v>468</v>
      </c>
      <c r="G31" s="84">
        <f t="shared" si="4"/>
        <v>0</v>
      </c>
      <c r="H31" s="91"/>
      <c r="J31" s="82" t="s">
        <v>71</v>
      </c>
      <c r="K31" s="84">
        <f>Enero!Y39+Febrero!Y39+'Marzo '!Y39</f>
        <v>146</v>
      </c>
      <c r="L31" s="84">
        <f>Enero!AC39+Febrero!AC39+'Marzo '!AC39</f>
        <v>0</v>
      </c>
      <c r="M31" s="84">
        <f t="shared" si="6"/>
        <v>146</v>
      </c>
      <c r="N31" s="84">
        <f>Enero!AF39+Febrero!AF39+'Marzo '!AF39</f>
        <v>144</v>
      </c>
      <c r="O31" s="84">
        <f>Enero!AG39+Febrero!AG39+'Marzo '!AG39</f>
        <v>0</v>
      </c>
      <c r="P31" s="87"/>
      <c r="R31" s="82" t="s">
        <v>71</v>
      </c>
      <c r="S31" s="84">
        <f>'Abril '!Y39+'Mayo '!Y39+Junio!Y39</f>
        <v>265</v>
      </c>
      <c r="T31" s="84">
        <f>'Abril '!AC39+'Mayo '!AC39+Junio!AC39</f>
        <v>0</v>
      </c>
      <c r="U31" s="84">
        <f t="shared" si="8"/>
        <v>265</v>
      </c>
      <c r="V31" s="84">
        <f>'Abril '!AF39+'Mayo '!AF39+Junio!AF39</f>
        <v>260</v>
      </c>
      <c r="W31" s="84">
        <f>'Abril '!AG39+'Mayo '!AG39+Junio!AG39</f>
        <v>0</v>
      </c>
      <c r="X31" s="87"/>
      <c r="Z31" s="82" t="s">
        <v>71</v>
      </c>
      <c r="AA31" s="84">
        <f>Julio!Y39+Agosto!Y39+Septiembre!Y39</f>
        <v>65</v>
      </c>
      <c r="AB31" s="84">
        <f>Julio!AC39+Agosto!AC39+Septiembre!AC39</f>
        <v>0</v>
      </c>
      <c r="AC31" s="84">
        <f t="shared" si="10"/>
        <v>65</v>
      </c>
      <c r="AD31" s="84">
        <f>Julio!AF39+Agosto!AF39+Septiembre!AF39</f>
        <v>64</v>
      </c>
      <c r="AE31" s="84">
        <f>Julio!AG39+Agosto!AG39+Septiembre!AG39</f>
        <v>0</v>
      </c>
      <c r="AF31" s="87"/>
      <c r="AH31" s="82" t="s">
        <v>71</v>
      </c>
      <c r="AI31" s="84">
        <f>'Octubre '!Y39+Noviembre!Y39+'Diciembre '!Y39</f>
        <v>0</v>
      </c>
      <c r="AJ31" s="84">
        <f>'Octubre '!AC39+Noviembre!AC39+'Diciembre '!AC39</f>
        <v>0</v>
      </c>
      <c r="AK31" s="84">
        <f t="shared" si="12"/>
        <v>0</v>
      </c>
      <c r="AL31" s="84">
        <f>'Octubre '!AF39+Noviembre!AF39+'Diciembre '!AF39</f>
        <v>0</v>
      </c>
      <c r="AM31" s="84">
        <f>'Octubre '!AG39+Noviembre!AG39+'Diciembre '!AG39</f>
        <v>0</v>
      </c>
      <c r="AN31" s="87"/>
    </row>
    <row r="32" spans="2:40" x14ac:dyDescent="0.25">
      <c r="B32" s="82" t="s">
        <v>72</v>
      </c>
      <c r="C32" s="84">
        <f t="shared" si="0"/>
        <v>95</v>
      </c>
      <c r="D32" s="84">
        <f t="shared" si="1"/>
        <v>724</v>
      </c>
      <c r="E32" s="84">
        <f t="shared" si="2"/>
        <v>819</v>
      </c>
      <c r="F32" s="84">
        <f t="shared" si="3"/>
        <v>546</v>
      </c>
      <c r="G32" s="84">
        <f t="shared" si="4"/>
        <v>0</v>
      </c>
      <c r="H32" s="91"/>
      <c r="J32" s="82" t="s">
        <v>72</v>
      </c>
      <c r="K32" s="84">
        <f>Enero!Y40+Febrero!Y40+'Marzo '!Y40</f>
        <v>95</v>
      </c>
      <c r="L32" s="84">
        <f>Enero!AC40+Febrero!AC40+'Marzo '!AC40</f>
        <v>284</v>
      </c>
      <c r="M32" s="84">
        <f t="shared" si="6"/>
        <v>379</v>
      </c>
      <c r="N32" s="84">
        <f>Enero!AF40+Febrero!AF40+'Marzo '!AF40</f>
        <v>208</v>
      </c>
      <c r="O32" s="84">
        <f>Enero!AG40+Febrero!AG40+'Marzo '!AG40</f>
        <v>0</v>
      </c>
      <c r="P32" s="87"/>
      <c r="R32" s="82" t="s">
        <v>72</v>
      </c>
      <c r="S32" s="84">
        <f>'Abril '!Y40+'Mayo '!Y40+Junio!Y40</f>
        <v>0</v>
      </c>
      <c r="T32" s="84">
        <f>'Abril '!AC40+'Mayo '!AC40+Junio!AC40</f>
        <v>264</v>
      </c>
      <c r="U32" s="84">
        <f t="shared" si="8"/>
        <v>264</v>
      </c>
      <c r="V32" s="84">
        <f>'Abril '!AF40+'Mayo '!AF40+Junio!AF40</f>
        <v>180</v>
      </c>
      <c r="W32" s="84">
        <f>'Abril '!AG40+'Mayo '!AG40+Junio!AG40</f>
        <v>0</v>
      </c>
      <c r="X32" s="87"/>
      <c r="Z32" s="82" t="s">
        <v>72</v>
      </c>
      <c r="AA32" s="84">
        <f>Julio!Y40+Agosto!Y40+Septiembre!Y40</f>
        <v>0</v>
      </c>
      <c r="AB32" s="84">
        <f>Julio!AC40+Agosto!AC40+Septiembre!AC40</f>
        <v>176</v>
      </c>
      <c r="AC32" s="84">
        <f t="shared" si="10"/>
        <v>176</v>
      </c>
      <c r="AD32" s="84">
        <f>Julio!AF40+Agosto!AF40+Septiembre!AF40</f>
        <v>158</v>
      </c>
      <c r="AE32" s="84">
        <f>Julio!AG40+Agosto!AG40+Septiembre!AG40</f>
        <v>0</v>
      </c>
      <c r="AF32" s="87"/>
      <c r="AH32" s="82" t="s">
        <v>72</v>
      </c>
      <c r="AI32" s="84">
        <f>'Octubre '!Y40+Noviembre!Y40+'Diciembre '!Y40</f>
        <v>0</v>
      </c>
      <c r="AJ32" s="84">
        <f>'Octubre '!AC40+Noviembre!AC40+'Diciembre '!AC40</f>
        <v>0</v>
      </c>
      <c r="AK32" s="84">
        <f t="shared" si="12"/>
        <v>0</v>
      </c>
      <c r="AL32" s="84">
        <f>'Octubre '!AF40+Noviembre!AF40+'Diciembre '!AF40</f>
        <v>0</v>
      </c>
      <c r="AM32" s="84">
        <f>'Octubre '!AG40+Noviembre!AG40+'Diciembre '!AG40</f>
        <v>0</v>
      </c>
      <c r="AN32" s="87"/>
    </row>
    <row r="33" spans="2:40" x14ac:dyDescent="0.25">
      <c r="B33" s="82" t="s">
        <v>73</v>
      </c>
      <c r="C33" s="84">
        <f t="shared" si="0"/>
        <v>0</v>
      </c>
      <c r="D33" s="84">
        <f t="shared" si="1"/>
        <v>0</v>
      </c>
      <c r="E33" s="84">
        <f t="shared" si="2"/>
        <v>0</v>
      </c>
      <c r="F33" s="84">
        <f t="shared" si="3"/>
        <v>0</v>
      </c>
      <c r="G33" s="84">
        <f t="shared" si="4"/>
        <v>0</v>
      </c>
      <c r="H33" s="91"/>
      <c r="J33" s="82" t="s">
        <v>73</v>
      </c>
      <c r="K33" s="84">
        <f>Enero!Y41+Febrero!Y41+'Marzo '!Y41</f>
        <v>0</v>
      </c>
      <c r="L33" s="84">
        <f>Enero!AC41+Febrero!AC41+'Marzo '!AC41</f>
        <v>0</v>
      </c>
      <c r="M33" s="84">
        <f t="shared" si="6"/>
        <v>0</v>
      </c>
      <c r="N33" s="84">
        <f>Enero!AF41+Febrero!AF41+'Marzo '!AF41</f>
        <v>0</v>
      </c>
      <c r="O33" s="84">
        <f>Enero!AG41+Febrero!AG41+'Marzo '!AG41</f>
        <v>0</v>
      </c>
      <c r="P33" s="87"/>
      <c r="R33" s="82" t="s">
        <v>73</v>
      </c>
      <c r="S33" s="84">
        <f>'Abril '!Y41+'Mayo '!Y41+Junio!Y41</f>
        <v>0</v>
      </c>
      <c r="T33" s="84">
        <f>'Abril '!AC41+'Mayo '!AC41+Junio!AC41</f>
        <v>0</v>
      </c>
      <c r="U33" s="84">
        <f t="shared" si="8"/>
        <v>0</v>
      </c>
      <c r="V33" s="84">
        <f>'Abril '!AF41+'Mayo '!AF41+Junio!AF41</f>
        <v>0</v>
      </c>
      <c r="W33" s="84">
        <f>'Abril '!AG41+'Mayo '!AG41+Junio!AG41</f>
        <v>0</v>
      </c>
      <c r="X33" s="87"/>
      <c r="Z33" s="82" t="s">
        <v>73</v>
      </c>
      <c r="AA33" s="84">
        <f>Julio!Y41+Agosto!Y41+Septiembre!Y41</f>
        <v>0</v>
      </c>
      <c r="AB33" s="84">
        <f>Julio!AC41+Agosto!AC41+Septiembre!AC41</f>
        <v>0</v>
      </c>
      <c r="AC33" s="84">
        <f t="shared" si="10"/>
        <v>0</v>
      </c>
      <c r="AD33" s="84">
        <f>Julio!AF41+Agosto!AF41+Septiembre!AF41</f>
        <v>0</v>
      </c>
      <c r="AE33" s="84">
        <f>Julio!AG41+Agosto!AG41+Septiembre!AG41</f>
        <v>0</v>
      </c>
      <c r="AF33" s="87"/>
      <c r="AH33" s="82" t="s">
        <v>73</v>
      </c>
      <c r="AI33" s="84">
        <f>'Octubre '!Y41+Noviembre!Y41+'Diciembre '!Y41</f>
        <v>0</v>
      </c>
      <c r="AJ33" s="84">
        <f>'Octubre '!AC41+Noviembre!AC41+'Diciembre '!AC41</f>
        <v>0</v>
      </c>
      <c r="AK33" s="84">
        <f t="shared" si="12"/>
        <v>0</v>
      </c>
      <c r="AL33" s="84">
        <f>'Octubre '!AF41+Noviembre!AF41+'Diciembre '!AF41</f>
        <v>0</v>
      </c>
      <c r="AM33" s="84">
        <f>'Octubre '!AG41+Noviembre!AG41+'Diciembre '!AG41</f>
        <v>0</v>
      </c>
      <c r="AN33" s="87"/>
    </row>
    <row r="34" spans="2:40" x14ac:dyDescent="0.25">
      <c r="B34" s="82" t="s">
        <v>74</v>
      </c>
      <c r="C34" s="84">
        <f t="shared" si="0"/>
        <v>0</v>
      </c>
      <c r="D34" s="84">
        <f t="shared" si="1"/>
        <v>0</v>
      </c>
      <c r="E34" s="84">
        <f t="shared" si="2"/>
        <v>0</v>
      </c>
      <c r="F34" s="84">
        <f t="shared" si="3"/>
        <v>0</v>
      </c>
      <c r="G34" s="84">
        <f t="shared" si="4"/>
        <v>0</v>
      </c>
      <c r="H34" s="91"/>
      <c r="J34" s="82" t="s">
        <v>74</v>
      </c>
      <c r="K34" s="84">
        <f>Enero!Y42+Febrero!Y42+'Marzo '!Y42</f>
        <v>0</v>
      </c>
      <c r="L34" s="84">
        <f>Enero!AC42+Febrero!AC42+'Marzo '!AC42</f>
        <v>0</v>
      </c>
      <c r="M34" s="84">
        <f t="shared" si="6"/>
        <v>0</v>
      </c>
      <c r="N34" s="84">
        <f>Enero!AF42+Febrero!AF42+'Marzo '!AF42</f>
        <v>0</v>
      </c>
      <c r="O34" s="84">
        <f>Enero!AG42+Febrero!AG42+'Marzo '!AG42</f>
        <v>0</v>
      </c>
      <c r="P34" s="87"/>
      <c r="R34" s="82" t="s">
        <v>74</v>
      </c>
      <c r="S34" s="84">
        <f>'Abril '!Y42+'Mayo '!Y42+Junio!Y42</f>
        <v>0</v>
      </c>
      <c r="T34" s="84">
        <f>'Abril '!AC42+'Mayo '!AC42+Junio!AC42</f>
        <v>0</v>
      </c>
      <c r="U34" s="84">
        <f t="shared" si="8"/>
        <v>0</v>
      </c>
      <c r="V34" s="84">
        <f>'Abril '!AF42+'Mayo '!AF42+Junio!AF42</f>
        <v>0</v>
      </c>
      <c r="W34" s="84">
        <f>'Abril '!AG42+'Mayo '!AG42+Junio!AG42</f>
        <v>0</v>
      </c>
      <c r="X34" s="87"/>
      <c r="Z34" s="82" t="s">
        <v>74</v>
      </c>
      <c r="AA34" s="84">
        <f>Julio!Y42+Agosto!Y42+Septiembre!Y42</f>
        <v>0</v>
      </c>
      <c r="AB34" s="84">
        <f>Julio!AC42+Agosto!AC42+Septiembre!AC42</f>
        <v>0</v>
      </c>
      <c r="AC34" s="84">
        <f t="shared" si="10"/>
        <v>0</v>
      </c>
      <c r="AD34" s="84">
        <f>Julio!AF42+Agosto!AF42+Septiembre!AF42</f>
        <v>0</v>
      </c>
      <c r="AE34" s="84">
        <f>Julio!AG42+Agosto!AG42+Septiembre!AG42</f>
        <v>0</v>
      </c>
      <c r="AF34" s="87"/>
      <c r="AH34" s="82" t="s">
        <v>74</v>
      </c>
      <c r="AI34" s="84">
        <f>'Octubre '!Y42+Noviembre!Y42+'Diciembre '!Y42</f>
        <v>0</v>
      </c>
      <c r="AJ34" s="84">
        <f>'Octubre '!AC42+Noviembre!AC42+'Diciembre '!AC42</f>
        <v>0</v>
      </c>
      <c r="AK34" s="84">
        <f t="shared" si="12"/>
        <v>0</v>
      </c>
      <c r="AL34" s="84">
        <f>'Octubre '!AF42+Noviembre!AF42+'Diciembre '!AF42</f>
        <v>0</v>
      </c>
      <c r="AM34" s="84">
        <f>'Octubre '!AG42+Noviembre!AG42+'Diciembre '!AG42</f>
        <v>0</v>
      </c>
      <c r="AN34" s="87"/>
    </row>
    <row r="35" spans="2:40" x14ac:dyDescent="0.25">
      <c r="B35" s="82" t="s">
        <v>75</v>
      </c>
      <c r="C35" s="84">
        <f t="shared" si="0"/>
        <v>141</v>
      </c>
      <c r="D35" s="84">
        <f t="shared" si="1"/>
        <v>175</v>
      </c>
      <c r="E35" s="84">
        <f t="shared" si="2"/>
        <v>316</v>
      </c>
      <c r="F35" s="84">
        <f t="shared" si="3"/>
        <v>274</v>
      </c>
      <c r="G35" s="84">
        <f t="shared" si="4"/>
        <v>12</v>
      </c>
      <c r="H35" s="91"/>
      <c r="J35" s="82" t="s">
        <v>75</v>
      </c>
      <c r="K35" s="84">
        <f>Enero!Y43+Febrero!Y43+'Marzo '!Y43</f>
        <v>38</v>
      </c>
      <c r="L35" s="84">
        <f>Enero!AC43+Febrero!AC43+'Marzo '!AC43</f>
        <v>70</v>
      </c>
      <c r="M35" s="84">
        <f t="shared" si="6"/>
        <v>108</v>
      </c>
      <c r="N35" s="84">
        <f>Enero!AF43+Febrero!AF43+'Marzo '!AF43</f>
        <v>60</v>
      </c>
      <c r="O35" s="84">
        <f>Enero!AG43+Febrero!AG43+'Marzo '!AG43</f>
        <v>8</v>
      </c>
      <c r="P35" s="87"/>
      <c r="R35" s="82" t="s">
        <v>75</v>
      </c>
      <c r="S35" s="84">
        <f>'Abril '!Y43+'Mayo '!Y43+Junio!Y43</f>
        <v>67</v>
      </c>
      <c r="T35" s="84">
        <f>'Abril '!AC43+'Mayo '!AC43+Junio!AC43</f>
        <v>70</v>
      </c>
      <c r="U35" s="84">
        <f t="shared" si="8"/>
        <v>137</v>
      </c>
      <c r="V35" s="84">
        <f>'Abril '!AF43+'Mayo '!AF43+Junio!AF43</f>
        <v>167</v>
      </c>
      <c r="W35" s="84">
        <f>'Abril '!AG43+'Mayo '!AG43+Junio!AG43</f>
        <v>4</v>
      </c>
      <c r="X35" s="87"/>
      <c r="Z35" s="82" t="s">
        <v>75</v>
      </c>
      <c r="AA35" s="84">
        <f>Julio!Y43+Agosto!Y43+Septiembre!Y43</f>
        <v>36</v>
      </c>
      <c r="AB35" s="84">
        <f>Julio!AC43+Agosto!AC43+Septiembre!AC43</f>
        <v>35</v>
      </c>
      <c r="AC35" s="84">
        <f t="shared" si="10"/>
        <v>71</v>
      </c>
      <c r="AD35" s="84">
        <f>Julio!AF43+Agosto!AF43+Septiembre!AF43</f>
        <v>47</v>
      </c>
      <c r="AE35" s="84">
        <f>Julio!AG43+Agosto!AG43+Septiembre!AG43</f>
        <v>0</v>
      </c>
      <c r="AF35" s="87"/>
      <c r="AH35" s="82" t="s">
        <v>75</v>
      </c>
      <c r="AI35" s="84">
        <f>'Octubre '!Y43+Noviembre!Y43+'Diciembre '!Y43</f>
        <v>0</v>
      </c>
      <c r="AJ35" s="84">
        <f>'Octubre '!AC43+Noviembre!AC43+'Diciembre '!AC43</f>
        <v>0</v>
      </c>
      <c r="AK35" s="84">
        <f t="shared" si="12"/>
        <v>0</v>
      </c>
      <c r="AL35" s="84">
        <f>'Octubre '!AF43+Noviembre!AF43+'Diciembre '!AF43</f>
        <v>0</v>
      </c>
      <c r="AM35" s="84">
        <f>'Octubre '!AG43+Noviembre!AG43+'Diciembre '!AG43</f>
        <v>0</v>
      </c>
      <c r="AN35" s="87"/>
    </row>
    <row r="36" spans="2:40" x14ac:dyDescent="0.25">
      <c r="B36" s="82" t="s">
        <v>76</v>
      </c>
      <c r="C36" s="84">
        <f t="shared" si="0"/>
        <v>962</v>
      </c>
      <c r="D36" s="84">
        <f t="shared" si="1"/>
        <v>0</v>
      </c>
      <c r="E36" s="84">
        <f t="shared" si="2"/>
        <v>962</v>
      </c>
      <c r="F36" s="84">
        <f t="shared" si="3"/>
        <v>615</v>
      </c>
      <c r="G36" s="84">
        <f t="shared" si="4"/>
        <v>0</v>
      </c>
      <c r="H36" s="91"/>
      <c r="J36" s="82" t="s">
        <v>76</v>
      </c>
      <c r="K36" s="84">
        <f>Enero!Y44+Febrero!Y44+'Marzo '!Y44</f>
        <v>317</v>
      </c>
      <c r="L36" s="84">
        <f>Enero!AC44+Febrero!AC44+'Marzo '!AC44</f>
        <v>0</v>
      </c>
      <c r="M36" s="84">
        <f t="shared" si="6"/>
        <v>317</v>
      </c>
      <c r="N36" s="84">
        <f>Enero!AF44+Febrero!AF44+'Marzo '!AF44</f>
        <v>208</v>
      </c>
      <c r="O36" s="84">
        <f>Enero!AG44+Febrero!AG44+'Marzo '!AG44</f>
        <v>0</v>
      </c>
      <c r="P36" s="87"/>
      <c r="R36" s="82" t="s">
        <v>76</v>
      </c>
      <c r="S36" s="84">
        <f>'Abril '!Y44+'Mayo '!Y44+Junio!Y44</f>
        <v>413</v>
      </c>
      <c r="T36" s="84">
        <f>'Abril '!AC44+'Mayo '!AC44+Junio!AC44</f>
        <v>0</v>
      </c>
      <c r="U36" s="84">
        <f t="shared" si="8"/>
        <v>413</v>
      </c>
      <c r="V36" s="84">
        <f>'Abril '!AF44+'Mayo '!AF44+Junio!AF44</f>
        <v>272</v>
      </c>
      <c r="W36" s="84">
        <f>'Abril '!AG44+'Mayo '!AG44+Junio!AG44</f>
        <v>0</v>
      </c>
      <c r="X36" s="87"/>
      <c r="Z36" s="82" t="s">
        <v>76</v>
      </c>
      <c r="AA36" s="84">
        <f>Julio!Y44+Agosto!Y44+Septiembre!Y44</f>
        <v>232</v>
      </c>
      <c r="AB36" s="84">
        <f>Julio!AC44+Agosto!AC44+Septiembre!AC44</f>
        <v>0</v>
      </c>
      <c r="AC36" s="84">
        <f t="shared" si="10"/>
        <v>232</v>
      </c>
      <c r="AD36" s="84">
        <f>Julio!AF44+Agosto!AF44+Septiembre!AF44</f>
        <v>135</v>
      </c>
      <c r="AE36" s="84">
        <f>Julio!AG44+Agosto!AG44+Septiembre!AG44</f>
        <v>0</v>
      </c>
      <c r="AF36" s="87"/>
      <c r="AH36" s="82" t="s">
        <v>76</v>
      </c>
      <c r="AI36" s="84">
        <f>'Octubre '!Y44+Noviembre!Y44+'Diciembre '!Y44</f>
        <v>0</v>
      </c>
      <c r="AJ36" s="84">
        <f>'Octubre '!AC44+Noviembre!AC44+'Diciembre '!AC44</f>
        <v>0</v>
      </c>
      <c r="AK36" s="84">
        <f t="shared" si="12"/>
        <v>0</v>
      </c>
      <c r="AL36" s="84">
        <f>'Octubre '!AF44+Noviembre!AF44+'Diciembre '!AF44</f>
        <v>0</v>
      </c>
      <c r="AM36" s="84">
        <f>'Octubre '!AG44+Noviembre!AG44+'Diciembre '!AG44</f>
        <v>0</v>
      </c>
      <c r="AN36" s="87"/>
    </row>
    <row r="37" spans="2:40" x14ac:dyDescent="0.25">
      <c r="B37" s="82" t="s">
        <v>77</v>
      </c>
      <c r="C37" s="84">
        <f t="shared" si="0"/>
        <v>0</v>
      </c>
      <c r="D37" s="84">
        <f t="shared" si="1"/>
        <v>2693</v>
      </c>
      <c r="E37" s="84">
        <f t="shared" si="2"/>
        <v>2693</v>
      </c>
      <c r="F37" s="84">
        <f t="shared" si="3"/>
        <v>1451</v>
      </c>
      <c r="G37" s="84">
        <f t="shared" si="4"/>
        <v>319</v>
      </c>
      <c r="H37" s="91"/>
      <c r="J37" s="82" t="s">
        <v>77</v>
      </c>
      <c r="K37" s="84">
        <f>Enero!Y45+Febrero!Y45+'Marzo '!Y45</f>
        <v>0</v>
      </c>
      <c r="L37" s="84">
        <f>Enero!AC45+Febrero!AC45+'Marzo '!AC45</f>
        <v>995</v>
      </c>
      <c r="M37" s="84">
        <f t="shared" si="6"/>
        <v>995</v>
      </c>
      <c r="N37" s="84">
        <f>Enero!AF45+Febrero!AF45+'Marzo '!AF45</f>
        <v>566</v>
      </c>
      <c r="O37" s="84">
        <f>Enero!AG45+Febrero!AG45+'Marzo '!AG45</f>
        <v>113</v>
      </c>
      <c r="P37" s="87"/>
      <c r="R37" s="82" t="s">
        <v>77</v>
      </c>
      <c r="S37" s="84">
        <f>'Abril '!Y45+'Mayo '!Y45+Junio!Y45</f>
        <v>0</v>
      </c>
      <c r="T37" s="84">
        <f>'Abril '!AC45+'Mayo '!AC45+Junio!AC45</f>
        <v>994</v>
      </c>
      <c r="U37" s="84">
        <f t="shared" si="8"/>
        <v>994</v>
      </c>
      <c r="V37" s="84">
        <f>'Abril '!AF45+'Mayo '!AF45+Junio!AF45</f>
        <v>509</v>
      </c>
      <c r="W37" s="84">
        <f>'Abril '!AG45+'Mayo '!AG45+Junio!AG45</f>
        <v>96</v>
      </c>
      <c r="X37" s="87"/>
      <c r="Z37" s="82" t="s">
        <v>77</v>
      </c>
      <c r="AA37" s="84">
        <f>Julio!Y45+Agosto!Y45+Septiembre!Y45</f>
        <v>0</v>
      </c>
      <c r="AB37" s="84">
        <f>Julio!AC45+Agosto!AC45+Septiembre!AC45</f>
        <v>704</v>
      </c>
      <c r="AC37" s="84">
        <f t="shared" si="10"/>
        <v>704</v>
      </c>
      <c r="AD37" s="84">
        <f>Julio!AF45+Agosto!AF45+Septiembre!AF45</f>
        <v>376</v>
      </c>
      <c r="AE37" s="84">
        <f>Julio!AG45+Agosto!AG45+Septiembre!AG45</f>
        <v>110</v>
      </c>
      <c r="AF37" s="87"/>
      <c r="AH37" s="82" t="s">
        <v>77</v>
      </c>
      <c r="AI37" s="84">
        <f>'Octubre '!Y45+Noviembre!Y45+'Diciembre '!Y45</f>
        <v>0</v>
      </c>
      <c r="AJ37" s="84">
        <f>'Octubre '!AC45+Noviembre!AC45+'Diciembre '!AC45</f>
        <v>0</v>
      </c>
      <c r="AK37" s="84">
        <f t="shared" si="12"/>
        <v>0</v>
      </c>
      <c r="AL37" s="84">
        <f>'Octubre '!AF45+Noviembre!AF45+'Diciembre '!AF45</f>
        <v>0</v>
      </c>
      <c r="AM37" s="84">
        <f>'Octubre '!AG45+Noviembre!AG45+'Diciembre '!AG45</f>
        <v>0</v>
      </c>
      <c r="AN37" s="87"/>
    </row>
    <row r="38" spans="2:40" x14ac:dyDescent="0.25">
      <c r="B38" s="82" t="s">
        <v>78</v>
      </c>
      <c r="C38" s="84">
        <f t="shared" si="0"/>
        <v>0</v>
      </c>
      <c r="D38" s="84">
        <f t="shared" si="1"/>
        <v>0</v>
      </c>
      <c r="E38" s="84">
        <f t="shared" si="2"/>
        <v>0</v>
      </c>
      <c r="F38" s="84">
        <f t="shared" si="3"/>
        <v>0</v>
      </c>
      <c r="G38" s="84">
        <f t="shared" si="4"/>
        <v>0</v>
      </c>
      <c r="H38" s="91" t="e">
        <f t="shared" si="5"/>
        <v>#DIV/0!</v>
      </c>
      <c r="J38" s="82" t="s">
        <v>78</v>
      </c>
      <c r="K38" s="84">
        <f>Enero!Y46+Febrero!Y46+'Marzo '!Y46</f>
        <v>0</v>
      </c>
      <c r="L38" s="84">
        <f>Enero!AC46+Febrero!AC46+'Marzo '!AC46</f>
        <v>0</v>
      </c>
      <c r="M38" s="84">
        <f t="shared" si="6"/>
        <v>0</v>
      </c>
      <c r="N38" s="84">
        <f>Enero!AF46+Febrero!AF46+'Marzo '!AF46</f>
        <v>0</v>
      </c>
      <c r="O38" s="84">
        <f>Enero!AG46+Febrero!AG46+'Marzo '!AG46</f>
        <v>0</v>
      </c>
      <c r="P38" s="87" t="e">
        <f t="shared" si="7"/>
        <v>#DIV/0!</v>
      </c>
      <c r="R38" s="82" t="s">
        <v>78</v>
      </c>
      <c r="S38" s="84">
        <f>'Abril '!Y46+'Mayo '!Y46+Junio!Y46</f>
        <v>0</v>
      </c>
      <c r="T38" s="84">
        <f>'Abril '!AC46+'Mayo '!AC46+Junio!AC46</f>
        <v>0</v>
      </c>
      <c r="U38" s="84">
        <f t="shared" si="8"/>
        <v>0</v>
      </c>
      <c r="V38" s="84">
        <f>'Abril '!AF46+'Mayo '!AF46+Junio!AF46</f>
        <v>0</v>
      </c>
      <c r="W38" s="84">
        <f>'Abril '!AG46+'Mayo '!AG46+Junio!AG46</f>
        <v>0</v>
      </c>
      <c r="X38" s="87" t="e">
        <f t="shared" si="9"/>
        <v>#DIV/0!</v>
      </c>
      <c r="Z38" s="82" t="s">
        <v>78</v>
      </c>
      <c r="AA38" s="84">
        <f>Julio!Y46+Agosto!Y46+Septiembre!Y46</f>
        <v>0</v>
      </c>
      <c r="AB38" s="84">
        <f>Julio!AC46+Agosto!AC46+Septiembre!AC46</f>
        <v>0</v>
      </c>
      <c r="AC38" s="84">
        <f t="shared" si="10"/>
        <v>0</v>
      </c>
      <c r="AD38" s="84">
        <f>Julio!AF46+Agosto!AF46+Septiembre!AF46</f>
        <v>0</v>
      </c>
      <c r="AE38" s="84">
        <f>Julio!AG46+Agosto!AG46+Septiembre!AG46</f>
        <v>0</v>
      </c>
      <c r="AF38" s="87">
        <v>0</v>
      </c>
      <c r="AH38" s="82" t="s">
        <v>78</v>
      </c>
      <c r="AI38" s="84">
        <f>'Octubre '!Y46+Noviembre!Y46+'Diciembre '!Y46</f>
        <v>0</v>
      </c>
      <c r="AJ38" s="84">
        <f>'Octubre '!AC46+Noviembre!AC46+'Diciembre '!AC46</f>
        <v>0</v>
      </c>
      <c r="AK38" s="84">
        <f t="shared" si="12"/>
        <v>0</v>
      </c>
      <c r="AL38" s="84">
        <f>'Octubre '!AF46+Noviembre!AF46+'Diciembre '!AF46</f>
        <v>0</v>
      </c>
      <c r="AM38" s="84">
        <f>'Octubre '!AG46+Noviembre!AG46+'Diciembre '!AG46</f>
        <v>0</v>
      </c>
      <c r="AN38" s="87" t="e">
        <f t="shared" si="13"/>
        <v>#DIV/0!</v>
      </c>
    </row>
    <row r="39" spans="2:40" x14ac:dyDescent="0.25">
      <c r="B39" s="82" t="s">
        <v>79</v>
      </c>
      <c r="C39" s="84">
        <f t="shared" si="0"/>
        <v>0</v>
      </c>
      <c r="D39" s="84">
        <f t="shared" si="1"/>
        <v>0</v>
      </c>
      <c r="E39" s="84">
        <f t="shared" si="2"/>
        <v>0</v>
      </c>
      <c r="F39" s="84">
        <f t="shared" si="3"/>
        <v>0</v>
      </c>
      <c r="G39" s="84">
        <f t="shared" si="4"/>
        <v>0</v>
      </c>
      <c r="H39" s="91" t="e">
        <f t="shared" si="5"/>
        <v>#DIV/0!</v>
      </c>
      <c r="J39" s="82" t="s">
        <v>79</v>
      </c>
      <c r="K39" s="84">
        <f>Enero!Y47+Febrero!Y47+'Marzo '!Y47</f>
        <v>0</v>
      </c>
      <c r="L39" s="84">
        <f>Enero!AC47+Febrero!AC47+'Marzo '!AC47</f>
        <v>0</v>
      </c>
      <c r="M39" s="84">
        <f t="shared" si="6"/>
        <v>0</v>
      </c>
      <c r="N39" s="84">
        <f>Enero!AF47+Febrero!AF47+'Marzo '!AF47</f>
        <v>0</v>
      </c>
      <c r="O39" s="84">
        <f>Enero!AG47+Febrero!AG47+'Marzo '!AG47</f>
        <v>0</v>
      </c>
      <c r="P39" s="87" t="e">
        <f t="shared" si="7"/>
        <v>#DIV/0!</v>
      </c>
      <c r="R39" s="82" t="s">
        <v>79</v>
      </c>
      <c r="S39" s="84">
        <f>'Abril '!Y47+'Mayo '!Y47+Junio!Y47</f>
        <v>0</v>
      </c>
      <c r="T39" s="84">
        <f>'Abril '!AC47+'Mayo '!AC47+Junio!AC47</f>
        <v>0</v>
      </c>
      <c r="U39" s="84">
        <f t="shared" si="8"/>
        <v>0</v>
      </c>
      <c r="V39" s="84">
        <f>'Abril '!AF47+'Mayo '!AF47+Junio!AF47</f>
        <v>0</v>
      </c>
      <c r="W39" s="84">
        <f>'Abril '!AG47+'Mayo '!AG47+Junio!AG47</f>
        <v>0</v>
      </c>
      <c r="X39" s="87" t="e">
        <f t="shared" si="9"/>
        <v>#DIV/0!</v>
      </c>
      <c r="Z39" s="82" t="s">
        <v>79</v>
      </c>
      <c r="AA39" s="84">
        <f>Julio!Y47+Agosto!Y47+Septiembre!Y47</f>
        <v>0</v>
      </c>
      <c r="AB39" s="84">
        <f>Julio!AC47+Agosto!AC47+Septiembre!AC47</f>
        <v>0</v>
      </c>
      <c r="AC39" s="84">
        <f t="shared" si="10"/>
        <v>0</v>
      </c>
      <c r="AD39" s="84">
        <f>Julio!AF47+Agosto!AF47+Septiembre!AF47</f>
        <v>0</v>
      </c>
      <c r="AE39" s="84">
        <f>Julio!AG47+Agosto!AG47+Septiembre!AG47</f>
        <v>0</v>
      </c>
      <c r="AF39" s="87" t="e">
        <f t="shared" si="11"/>
        <v>#DIV/0!</v>
      </c>
      <c r="AH39" s="82" t="s">
        <v>79</v>
      </c>
      <c r="AI39" s="84">
        <f>'Octubre '!Y47+Noviembre!Y47+'Diciembre '!Y47</f>
        <v>0</v>
      </c>
      <c r="AJ39" s="84">
        <f>'Octubre '!AC47+Noviembre!AC47+'Diciembre '!AC47</f>
        <v>0</v>
      </c>
      <c r="AK39" s="84">
        <f t="shared" si="12"/>
        <v>0</v>
      </c>
      <c r="AL39" s="84">
        <f>'Octubre '!AF47+Noviembre!AF47+'Diciembre '!AF47</f>
        <v>0</v>
      </c>
      <c r="AM39" s="84">
        <f>'Octubre '!AG47+Noviembre!AG47+'Diciembre '!AG47</f>
        <v>0</v>
      </c>
      <c r="AN39" s="87" t="e">
        <f t="shared" si="13"/>
        <v>#DIV/0!</v>
      </c>
    </row>
    <row r="40" spans="2:40" ht="30" x14ac:dyDescent="0.25">
      <c r="B40" s="82" t="s">
        <v>80</v>
      </c>
      <c r="C40" s="84">
        <f t="shared" si="0"/>
        <v>0</v>
      </c>
      <c r="D40" s="84">
        <f t="shared" si="1"/>
        <v>0</v>
      </c>
      <c r="E40" s="84">
        <f t="shared" si="2"/>
        <v>0</v>
      </c>
      <c r="F40" s="84">
        <f t="shared" si="3"/>
        <v>0</v>
      </c>
      <c r="G40" s="84">
        <f t="shared" si="4"/>
        <v>0</v>
      </c>
      <c r="H40" s="91" t="e">
        <f t="shared" si="5"/>
        <v>#DIV/0!</v>
      </c>
      <c r="J40" s="82" t="s">
        <v>80</v>
      </c>
      <c r="K40" s="84">
        <f>Enero!Y48+Febrero!Y48+'Marzo '!Y48</f>
        <v>0</v>
      </c>
      <c r="L40" s="84">
        <f>Enero!AC48+Febrero!AC48+'Marzo '!AC48</f>
        <v>0</v>
      </c>
      <c r="M40" s="84">
        <f t="shared" si="6"/>
        <v>0</v>
      </c>
      <c r="N40" s="84">
        <f>Enero!AF48+Febrero!AF48+'Marzo '!AF48</f>
        <v>0</v>
      </c>
      <c r="O40" s="84">
        <f>Enero!AG48+Febrero!AG48+'Marzo '!AG48</f>
        <v>0</v>
      </c>
      <c r="P40" s="87" t="e">
        <f t="shared" si="7"/>
        <v>#DIV/0!</v>
      </c>
      <c r="R40" s="82" t="s">
        <v>80</v>
      </c>
      <c r="S40" s="84">
        <f>'Abril '!Y48+'Mayo '!Y48+Junio!Y48</f>
        <v>0</v>
      </c>
      <c r="T40" s="84">
        <f>'Abril '!AC48+'Mayo '!AC48+Junio!AC48</f>
        <v>0</v>
      </c>
      <c r="U40" s="84">
        <f t="shared" si="8"/>
        <v>0</v>
      </c>
      <c r="V40" s="84">
        <f>'Abril '!AF48+'Mayo '!AF48+Junio!AF48</f>
        <v>0</v>
      </c>
      <c r="W40" s="84">
        <f>'Abril '!AG48+'Mayo '!AG48+Junio!AG48</f>
        <v>0</v>
      </c>
      <c r="X40" s="87" t="e">
        <f t="shared" si="9"/>
        <v>#DIV/0!</v>
      </c>
      <c r="Z40" s="82" t="s">
        <v>80</v>
      </c>
      <c r="AA40" s="84">
        <f>Julio!Y48+Agosto!Y48+Septiembre!Y48</f>
        <v>0</v>
      </c>
      <c r="AB40" s="84">
        <f>Julio!AC48+Agosto!AC48+Septiembre!AC48</f>
        <v>0</v>
      </c>
      <c r="AC40" s="84">
        <f t="shared" si="10"/>
        <v>0</v>
      </c>
      <c r="AD40" s="84">
        <f>Julio!AF48+Agosto!AF48+Septiembre!AF48</f>
        <v>0</v>
      </c>
      <c r="AE40" s="84">
        <f>Julio!AG48+Agosto!AG48+Septiembre!AG48</f>
        <v>0</v>
      </c>
      <c r="AF40" s="87" t="e">
        <f t="shared" si="11"/>
        <v>#DIV/0!</v>
      </c>
      <c r="AH40" s="82" t="s">
        <v>80</v>
      </c>
      <c r="AI40" s="84">
        <f>'Octubre '!Y48+Noviembre!Y48+'Diciembre '!Y48</f>
        <v>0</v>
      </c>
      <c r="AJ40" s="84">
        <f>'Octubre '!AC48+Noviembre!AC48+'Diciembre '!AC48</f>
        <v>0</v>
      </c>
      <c r="AK40" s="84">
        <f t="shared" si="12"/>
        <v>0</v>
      </c>
      <c r="AL40" s="84">
        <f>'Octubre '!AF48+Noviembre!AF48+'Diciembre '!AF48</f>
        <v>0</v>
      </c>
      <c r="AM40" s="84">
        <f>'Octubre '!AG48+Noviembre!AG48+'Diciembre '!AG48</f>
        <v>0</v>
      </c>
      <c r="AN40" s="87" t="e">
        <f t="shared" si="13"/>
        <v>#DIV/0!</v>
      </c>
    </row>
    <row r="41" spans="2:40" x14ac:dyDescent="0.25">
      <c r="B41" s="82" t="s">
        <v>81</v>
      </c>
      <c r="C41" s="84">
        <f t="shared" si="0"/>
        <v>0</v>
      </c>
      <c r="D41" s="84">
        <f t="shared" si="1"/>
        <v>0</v>
      </c>
      <c r="E41" s="84">
        <f t="shared" si="2"/>
        <v>0</v>
      </c>
      <c r="F41" s="84">
        <f t="shared" si="3"/>
        <v>0</v>
      </c>
      <c r="G41" s="84">
        <f t="shared" si="4"/>
        <v>0</v>
      </c>
      <c r="H41" s="91" t="e">
        <f t="shared" si="5"/>
        <v>#DIV/0!</v>
      </c>
      <c r="J41" s="82" t="s">
        <v>81</v>
      </c>
      <c r="K41" s="84">
        <f>Enero!Y49+Febrero!Y49+'Marzo '!Y49</f>
        <v>0</v>
      </c>
      <c r="L41" s="84">
        <f>Enero!AC49+Febrero!AC49+'Marzo '!AC49</f>
        <v>0</v>
      </c>
      <c r="M41" s="84">
        <f t="shared" si="6"/>
        <v>0</v>
      </c>
      <c r="N41" s="84">
        <f>Enero!AF49+Febrero!AF49+'Marzo '!AF49</f>
        <v>0</v>
      </c>
      <c r="O41" s="84">
        <f>Enero!AG49+Febrero!AG49+'Marzo '!AG49</f>
        <v>0</v>
      </c>
      <c r="P41" s="87" t="e">
        <f t="shared" si="7"/>
        <v>#DIV/0!</v>
      </c>
      <c r="R41" s="82" t="s">
        <v>81</v>
      </c>
      <c r="S41" s="84">
        <f>'Abril '!Y49+'Mayo '!Y49+Junio!Y49</f>
        <v>0</v>
      </c>
      <c r="T41" s="84">
        <f>'Abril '!AC49+'Mayo '!AC49+Junio!AC49</f>
        <v>0</v>
      </c>
      <c r="U41" s="84">
        <f t="shared" si="8"/>
        <v>0</v>
      </c>
      <c r="V41" s="84">
        <f>'Abril '!AF49+'Mayo '!AF49+Junio!AF49</f>
        <v>0</v>
      </c>
      <c r="W41" s="84">
        <f>'Abril '!AG49+'Mayo '!AG49+Junio!AG49</f>
        <v>0</v>
      </c>
      <c r="X41" s="87" t="e">
        <f t="shared" si="9"/>
        <v>#DIV/0!</v>
      </c>
      <c r="Z41" s="82" t="s">
        <v>81</v>
      </c>
      <c r="AA41" s="84">
        <f>Julio!Y49+Agosto!Y49+Septiembre!Y49</f>
        <v>0</v>
      </c>
      <c r="AB41" s="84">
        <f>Julio!AC49+Agosto!AC49+Septiembre!AC49</f>
        <v>0</v>
      </c>
      <c r="AC41" s="84">
        <f t="shared" si="10"/>
        <v>0</v>
      </c>
      <c r="AD41" s="84">
        <f>Julio!AF49+Agosto!AF49+Septiembre!AF49</f>
        <v>0</v>
      </c>
      <c r="AE41" s="84">
        <f>Julio!AG49+Agosto!AG49+Septiembre!AG49</f>
        <v>0</v>
      </c>
      <c r="AF41" s="87" t="e">
        <f t="shared" si="11"/>
        <v>#DIV/0!</v>
      </c>
      <c r="AH41" s="82" t="s">
        <v>81</v>
      </c>
      <c r="AI41" s="84">
        <f>'Octubre '!Y49+Noviembre!Y49+'Diciembre '!Y49</f>
        <v>0</v>
      </c>
      <c r="AJ41" s="84">
        <f>'Octubre '!AC49+Noviembre!AC49+'Diciembre '!AC49</f>
        <v>0</v>
      </c>
      <c r="AK41" s="84">
        <f t="shared" si="12"/>
        <v>0</v>
      </c>
      <c r="AL41" s="84">
        <f>'Octubre '!AF49+Noviembre!AF49+'Diciembre '!AF49</f>
        <v>0</v>
      </c>
      <c r="AM41" s="84">
        <f>'Octubre '!AG49+Noviembre!AG49+'Diciembre '!AG49</f>
        <v>0</v>
      </c>
      <c r="AN41" s="87" t="e">
        <f t="shared" si="13"/>
        <v>#DIV/0!</v>
      </c>
    </row>
    <row r="42" spans="2:40" x14ac:dyDescent="0.25">
      <c r="B42" s="82" t="s">
        <v>82</v>
      </c>
      <c r="C42" s="84">
        <f t="shared" si="0"/>
        <v>0</v>
      </c>
      <c r="D42" s="84">
        <f t="shared" si="1"/>
        <v>0</v>
      </c>
      <c r="E42" s="84">
        <f t="shared" si="2"/>
        <v>0</v>
      </c>
      <c r="F42" s="84">
        <f t="shared" si="3"/>
        <v>0</v>
      </c>
      <c r="G42" s="84">
        <f t="shared" si="4"/>
        <v>0</v>
      </c>
      <c r="H42" s="91"/>
      <c r="J42" s="82" t="s">
        <v>82</v>
      </c>
      <c r="K42" s="84">
        <f>Enero!Y50+Febrero!Y50+'Marzo '!Y50</f>
        <v>0</v>
      </c>
      <c r="L42" s="84">
        <f>Enero!AC50+Febrero!AC50+'Marzo '!AC50</f>
        <v>0</v>
      </c>
      <c r="M42" s="84">
        <f t="shared" si="6"/>
        <v>0</v>
      </c>
      <c r="N42" s="84">
        <f>Enero!AF50+Febrero!AF50+'Marzo '!AF50</f>
        <v>0</v>
      </c>
      <c r="O42" s="84">
        <f>Enero!AG50+Febrero!AG50+'Marzo '!AG50</f>
        <v>0</v>
      </c>
      <c r="P42" s="87"/>
      <c r="R42" s="82" t="s">
        <v>82</v>
      </c>
      <c r="S42" s="84">
        <f>'Abril '!Y50+'Mayo '!Y50+Junio!Y50</f>
        <v>0</v>
      </c>
      <c r="T42" s="84">
        <f>'Abril '!AC50+'Mayo '!AC50+Junio!AC50</f>
        <v>0</v>
      </c>
      <c r="U42" s="84">
        <f t="shared" si="8"/>
        <v>0</v>
      </c>
      <c r="V42" s="84">
        <f>'Abril '!AF50+'Mayo '!AF50+Junio!AF50</f>
        <v>0</v>
      </c>
      <c r="W42" s="84">
        <f>'Abril '!AG50+'Mayo '!AG50+Junio!AG50</f>
        <v>0</v>
      </c>
      <c r="X42" s="87"/>
      <c r="Z42" s="82" t="s">
        <v>82</v>
      </c>
      <c r="AA42" s="84">
        <f>Julio!Y50+Agosto!Y50+Septiembre!Y50</f>
        <v>0</v>
      </c>
      <c r="AB42" s="84">
        <f>Julio!AC50+Agosto!AC50+Septiembre!AC50</f>
        <v>0</v>
      </c>
      <c r="AC42" s="84">
        <f t="shared" si="10"/>
        <v>0</v>
      </c>
      <c r="AD42" s="84">
        <f>Julio!AF50+Agosto!AF50+Septiembre!AF50</f>
        <v>0</v>
      </c>
      <c r="AE42" s="84">
        <f>Julio!AG50+Agosto!AG50+Septiembre!AG50</f>
        <v>0</v>
      </c>
      <c r="AF42" s="87"/>
      <c r="AH42" s="82" t="s">
        <v>82</v>
      </c>
      <c r="AI42" s="84">
        <f>'Octubre '!Y50+Noviembre!Y50+'Diciembre '!Y50</f>
        <v>0</v>
      </c>
      <c r="AJ42" s="84">
        <f>'Octubre '!AC50+Noviembre!AC50+'Diciembre '!AC50</f>
        <v>0</v>
      </c>
      <c r="AK42" s="84">
        <f t="shared" si="12"/>
        <v>0</v>
      </c>
      <c r="AL42" s="84">
        <f>'Octubre '!AF50+Noviembre!AF50+'Diciembre '!AF50</f>
        <v>0</v>
      </c>
      <c r="AM42" s="84">
        <f>'Octubre '!AG50+Noviembre!AG50+'Diciembre '!AG50</f>
        <v>0</v>
      </c>
      <c r="AN42" s="87"/>
    </row>
    <row r="43" spans="2:40" x14ac:dyDescent="0.25">
      <c r="B43" s="82" t="s">
        <v>83</v>
      </c>
      <c r="C43" s="84">
        <f t="shared" si="0"/>
        <v>0</v>
      </c>
      <c r="D43" s="84">
        <f t="shared" si="1"/>
        <v>0</v>
      </c>
      <c r="E43" s="84">
        <f t="shared" si="2"/>
        <v>0</v>
      </c>
      <c r="F43" s="84">
        <f t="shared" si="3"/>
        <v>0</v>
      </c>
      <c r="G43" s="84">
        <f t="shared" si="4"/>
        <v>0</v>
      </c>
      <c r="H43" s="91" t="e">
        <f t="shared" si="5"/>
        <v>#DIV/0!</v>
      </c>
      <c r="J43" s="82" t="s">
        <v>83</v>
      </c>
      <c r="K43" s="84">
        <f>Enero!Y51+Febrero!Y51+'Marzo '!Y51</f>
        <v>0</v>
      </c>
      <c r="L43" s="84">
        <f>Enero!AC51+Febrero!AC51+'Marzo '!AC51</f>
        <v>0</v>
      </c>
      <c r="M43" s="84">
        <f t="shared" si="6"/>
        <v>0</v>
      </c>
      <c r="N43" s="84">
        <f>Enero!AF51+Febrero!AF51+'Marzo '!AF51</f>
        <v>0</v>
      </c>
      <c r="O43" s="84">
        <f>Enero!AG51+Febrero!AG51+'Marzo '!AG51</f>
        <v>0</v>
      </c>
      <c r="P43" s="87" t="e">
        <f t="shared" si="7"/>
        <v>#DIV/0!</v>
      </c>
      <c r="R43" s="82" t="s">
        <v>83</v>
      </c>
      <c r="S43" s="84">
        <f>'Abril '!Y51+'Mayo '!Y51+Junio!Y51</f>
        <v>0</v>
      </c>
      <c r="T43" s="84">
        <f>'Abril '!AC51+'Mayo '!AC51+Junio!AC51</f>
        <v>0</v>
      </c>
      <c r="U43" s="84">
        <f t="shared" si="8"/>
        <v>0</v>
      </c>
      <c r="V43" s="84">
        <f>'Abril '!AF51+'Mayo '!AF51+Junio!AF51</f>
        <v>0</v>
      </c>
      <c r="W43" s="84">
        <f>'Abril '!AG51+'Mayo '!AG51+Junio!AG51</f>
        <v>0</v>
      </c>
      <c r="X43" s="87" t="e">
        <f t="shared" si="9"/>
        <v>#DIV/0!</v>
      </c>
      <c r="Z43" s="82" t="s">
        <v>83</v>
      </c>
      <c r="AA43" s="84">
        <f>Julio!Y51+Agosto!Y51+Septiembre!Y51</f>
        <v>0</v>
      </c>
      <c r="AB43" s="84">
        <f>Julio!AC51+Agosto!AC51+Septiembre!AC51</f>
        <v>0</v>
      </c>
      <c r="AC43" s="84">
        <f t="shared" si="10"/>
        <v>0</v>
      </c>
      <c r="AD43" s="84">
        <f>Julio!AF51+Agosto!AF51+Septiembre!AF51</f>
        <v>0</v>
      </c>
      <c r="AE43" s="84">
        <f>Julio!AG51+Agosto!AG51+Septiembre!AG51</f>
        <v>0</v>
      </c>
      <c r="AF43" s="87" t="e">
        <f t="shared" si="11"/>
        <v>#DIV/0!</v>
      </c>
      <c r="AH43" s="82" t="s">
        <v>83</v>
      </c>
      <c r="AI43" s="84">
        <f>'Octubre '!Y51+Noviembre!Y51+'Diciembre '!Y51</f>
        <v>0</v>
      </c>
      <c r="AJ43" s="84">
        <f>'Octubre '!AC51+Noviembre!AC51+'Diciembre '!AC51</f>
        <v>0</v>
      </c>
      <c r="AK43" s="84">
        <f t="shared" si="12"/>
        <v>0</v>
      </c>
      <c r="AL43" s="84">
        <f>'Octubre '!AF51+Noviembre!AF51+'Diciembre '!AF51</f>
        <v>0</v>
      </c>
      <c r="AM43" s="84">
        <f>'Octubre '!AG51+Noviembre!AG51+'Diciembre '!AG51</f>
        <v>0</v>
      </c>
      <c r="AN43" s="87" t="e">
        <f t="shared" si="13"/>
        <v>#DIV/0!</v>
      </c>
    </row>
    <row r="44" spans="2:40" x14ac:dyDescent="0.25">
      <c r="B44" s="82" t="s">
        <v>84</v>
      </c>
      <c r="C44" s="84">
        <f t="shared" si="0"/>
        <v>0</v>
      </c>
      <c r="D44" s="84">
        <f t="shared" si="1"/>
        <v>0</v>
      </c>
      <c r="E44" s="84">
        <f t="shared" si="2"/>
        <v>0</v>
      </c>
      <c r="F44" s="84">
        <f t="shared" si="3"/>
        <v>0</v>
      </c>
      <c r="G44" s="84">
        <f t="shared" si="4"/>
        <v>0</v>
      </c>
      <c r="H44" s="91"/>
      <c r="J44" s="82" t="s">
        <v>84</v>
      </c>
      <c r="K44" s="84">
        <f>Enero!Y52+Febrero!Y52+'Marzo '!Y52</f>
        <v>0</v>
      </c>
      <c r="L44" s="84">
        <f>Enero!AC52+Febrero!AC52+'Marzo '!AC52</f>
        <v>0</v>
      </c>
      <c r="M44" s="84">
        <f t="shared" si="6"/>
        <v>0</v>
      </c>
      <c r="N44" s="84">
        <f>Enero!AF52+Febrero!AF52+'Marzo '!AF52</f>
        <v>0</v>
      </c>
      <c r="O44" s="84">
        <f>Enero!AG52+Febrero!AG52+'Marzo '!AG52</f>
        <v>0</v>
      </c>
      <c r="P44" s="87"/>
      <c r="R44" s="82" t="s">
        <v>84</v>
      </c>
      <c r="S44" s="84">
        <f>'Abril '!Y52+'Mayo '!Y52+Junio!Y52</f>
        <v>0</v>
      </c>
      <c r="T44" s="84">
        <f>'Abril '!AC52+'Mayo '!AC52+Junio!AC52</f>
        <v>0</v>
      </c>
      <c r="U44" s="84">
        <f t="shared" si="8"/>
        <v>0</v>
      </c>
      <c r="V44" s="84">
        <f>'Abril '!AF52+'Mayo '!AF52+Junio!AF52</f>
        <v>0</v>
      </c>
      <c r="W44" s="84">
        <f>'Abril '!AG52+'Mayo '!AG52+Junio!AG52</f>
        <v>0</v>
      </c>
      <c r="X44" s="87"/>
      <c r="Z44" s="82" t="s">
        <v>84</v>
      </c>
      <c r="AA44" s="84">
        <f>Julio!Y52+Agosto!Y52+Septiembre!Y52</f>
        <v>0</v>
      </c>
      <c r="AB44" s="84">
        <f>Julio!AC52+Agosto!AC52+Septiembre!AC52</f>
        <v>0</v>
      </c>
      <c r="AC44" s="84">
        <f t="shared" si="10"/>
        <v>0</v>
      </c>
      <c r="AD44" s="84">
        <f>Julio!AF52+Agosto!AF52+Septiembre!AF52</f>
        <v>0</v>
      </c>
      <c r="AE44" s="84">
        <f>Julio!AG52+Agosto!AG52+Septiembre!AG52</f>
        <v>0</v>
      </c>
      <c r="AF44" s="87"/>
      <c r="AH44" s="82" t="s">
        <v>84</v>
      </c>
      <c r="AI44" s="84">
        <f>'Octubre '!Y52+Noviembre!Y52+'Diciembre '!Y52</f>
        <v>0</v>
      </c>
      <c r="AJ44" s="84">
        <f>'Octubre '!AC52+Noviembre!AC52+'Diciembre '!AC52</f>
        <v>0</v>
      </c>
      <c r="AK44" s="84">
        <f t="shared" si="12"/>
        <v>0</v>
      </c>
      <c r="AL44" s="84">
        <f>'Octubre '!AF52+Noviembre!AF52+'Diciembre '!AF52</f>
        <v>0</v>
      </c>
      <c r="AM44" s="84">
        <f>'Octubre '!AG52+Noviembre!AG52+'Diciembre '!AG52</f>
        <v>0</v>
      </c>
      <c r="AN44" s="87"/>
    </row>
    <row r="45" spans="2:40" x14ac:dyDescent="0.25">
      <c r="B45" s="82" t="s">
        <v>85</v>
      </c>
      <c r="C45" s="84">
        <f t="shared" si="0"/>
        <v>0</v>
      </c>
      <c r="D45" s="84">
        <f t="shared" si="1"/>
        <v>0</v>
      </c>
      <c r="E45" s="84">
        <f t="shared" si="2"/>
        <v>0</v>
      </c>
      <c r="F45" s="84">
        <f t="shared" si="3"/>
        <v>0</v>
      </c>
      <c r="G45" s="84">
        <f t="shared" si="4"/>
        <v>0</v>
      </c>
      <c r="H45" s="91" t="e">
        <f t="shared" si="5"/>
        <v>#DIV/0!</v>
      </c>
      <c r="J45" s="82" t="s">
        <v>85</v>
      </c>
      <c r="K45" s="84">
        <f>Enero!Y53+Febrero!Y53+'Marzo '!Y53</f>
        <v>0</v>
      </c>
      <c r="L45" s="84">
        <f>Enero!AC53+Febrero!AC53+'Marzo '!AC53</f>
        <v>0</v>
      </c>
      <c r="M45" s="84">
        <f t="shared" si="6"/>
        <v>0</v>
      </c>
      <c r="N45" s="84">
        <f>Enero!AF53+Febrero!AF53+'Marzo '!AF53</f>
        <v>0</v>
      </c>
      <c r="O45" s="84">
        <f>Enero!AG53+Febrero!AG53+'Marzo '!AG53</f>
        <v>0</v>
      </c>
      <c r="P45" s="87" t="e">
        <f t="shared" si="7"/>
        <v>#DIV/0!</v>
      </c>
      <c r="R45" s="82" t="s">
        <v>85</v>
      </c>
      <c r="S45" s="84">
        <f>'Abril '!Y53+'Mayo '!Y53+Junio!Y53</f>
        <v>0</v>
      </c>
      <c r="T45" s="84">
        <f>'Abril '!AC53+'Mayo '!AC53+Junio!AC53</f>
        <v>0</v>
      </c>
      <c r="U45" s="84">
        <f t="shared" si="8"/>
        <v>0</v>
      </c>
      <c r="V45" s="84">
        <f>'Abril '!AF53+'Mayo '!AF53+Junio!AF53</f>
        <v>0</v>
      </c>
      <c r="W45" s="84">
        <f>'Abril '!AG53+'Mayo '!AG53+Junio!AG53</f>
        <v>0</v>
      </c>
      <c r="X45" s="87" t="e">
        <f t="shared" si="9"/>
        <v>#DIV/0!</v>
      </c>
      <c r="Z45" s="82" t="s">
        <v>85</v>
      </c>
      <c r="AA45" s="84">
        <f>Julio!Y53+Agosto!Y53+Septiembre!Y53</f>
        <v>0</v>
      </c>
      <c r="AB45" s="84">
        <f>Julio!AC53+Agosto!AC53+Septiembre!AC53</f>
        <v>0</v>
      </c>
      <c r="AC45" s="84">
        <f t="shared" si="10"/>
        <v>0</v>
      </c>
      <c r="AD45" s="84">
        <f>Julio!AF53+Agosto!AF53+Septiembre!AF53</f>
        <v>0</v>
      </c>
      <c r="AE45" s="84">
        <f>Julio!AG53+Agosto!AG53+Septiembre!AG53</f>
        <v>0</v>
      </c>
      <c r="AF45" s="87" t="e">
        <f t="shared" si="11"/>
        <v>#DIV/0!</v>
      </c>
      <c r="AH45" s="82" t="s">
        <v>85</v>
      </c>
      <c r="AI45" s="84">
        <f>'Octubre '!Y53+Noviembre!Y53+'Diciembre '!Y53</f>
        <v>0</v>
      </c>
      <c r="AJ45" s="84">
        <f>'Octubre '!AC53+Noviembre!AC53+'Diciembre '!AC53</f>
        <v>0</v>
      </c>
      <c r="AK45" s="84">
        <f t="shared" si="12"/>
        <v>0</v>
      </c>
      <c r="AL45" s="84">
        <f>'Octubre '!AF53+Noviembre!AF53+'Diciembre '!AF53</f>
        <v>0</v>
      </c>
      <c r="AM45" s="84">
        <f>'Octubre '!AG53+Noviembre!AG53+'Diciembre '!AG53</f>
        <v>0</v>
      </c>
      <c r="AN45" s="87" t="e">
        <f t="shared" si="13"/>
        <v>#DIV/0!</v>
      </c>
    </row>
    <row r="46" spans="2:40" x14ac:dyDescent="0.25">
      <c r="B46" s="82" t="s">
        <v>86</v>
      </c>
      <c r="C46" s="84">
        <f t="shared" si="0"/>
        <v>0</v>
      </c>
      <c r="D46" s="84">
        <f t="shared" si="1"/>
        <v>0</v>
      </c>
      <c r="E46" s="84">
        <f t="shared" si="2"/>
        <v>0</v>
      </c>
      <c r="F46" s="84">
        <f t="shared" si="3"/>
        <v>0</v>
      </c>
      <c r="G46" s="84">
        <f t="shared" si="4"/>
        <v>0</v>
      </c>
      <c r="H46" s="91"/>
      <c r="J46" s="82" t="s">
        <v>86</v>
      </c>
      <c r="K46" s="84">
        <f>Enero!Y54+Febrero!Y54+'Marzo '!Y54</f>
        <v>0</v>
      </c>
      <c r="L46" s="84">
        <f>Enero!AC54+Febrero!AC54+'Marzo '!AC54</f>
        <v>0</v>
      </c>
      <c r="M46" s="84">
        <f t="shared" si="6"/>
        <v>0</v>
      </c>
      <c r="N46" s="84">
        <f>Enero!AF54+Febrero!AF54+'Marzo '!AF54</f>
        <v>0</v>
      </c>
      <c r="O46" s="84">
        <f>Enero!AG54+Febrero!AG54+'Marzo '!AG54</f>
        <v>0</v>
      </c>
      <c r="P46" s="87"/>
      <c r="R46" s="82" t="s">
        <v>86</v>
      </c>
      <c r="S46" s="84">
        <f>'Abril '!Y54+'Mayo '!Y54+Junio!Y54</f>
        <v>0</v>
      </c>
      <c r="T46" s="84">
        <f>'Abril '!AC54+'Mayo '!AC54+Junio!AC54</f>
        <v>0</v>
      </c>
      <c r="U46" s="84">
        <f t="shared" si="8"/>
        <v>0</v>
      </c>
      <c r="V46" s="84">
        <f>'Abril '!AF54+'Mayo '!AF54+Junio!AF54</f>
        <v>0</v>
      </c>
      <c r="W46" s="84">
        <f>'Abril '!AG54+'Mayo '!AG54+Junio!AG54</f>
        <v>0</v>
      </c>
      <c r="X46" s="87"/>
      <c r="Z46" s="82" t="s">
        <v>86</v>
      </c>
      <c r="AA46" s="84">
        <f>Julio!Y54+Agosto!Y54+Septiembre!Y54</f>
        <v>0</v>
      </c>
      <c r="AB46" s="84">
        <f>Julio!AC54+Agosto!AC54+Septiembre!AC54</f>
        <v>0</v>
      </c>
      <c r="AC46" s="84">
        <f t="shared" si="10"/>
        <v>0</v>
      </c>
      <c r="AD46" s="84">
        <f>Julio!AF54+Agosto!AF54+Septiembre!AF54</f>
        <v>0</v>
      </c>
      <c r="AE46" s="84">
        <f>Julio!AG54+Agosto!AG54+Septiembre!AG54</f>
        <v>0</v>
      </c>
      <c r="AF46" s="87"/>
      <c r="AH46" s="82" t="s">
        <v>86</v>
      </c>
      <c r="AI46" s="84">
        <f>'Octubre '!Y54+Noviembre!Y54+'Diciembre '!Y54</f>
        <v>0</v>
      </c>
      <c r="AJ46" s="84">
        <f>'Octubre '!AC54+Noviembre!AC54+'Diciembre '!AC54</f>
        <v>0</v>
      </c>
      <c r="AK46" s="84">
        <f t="shared" si="12"/>
        <v>0</v>
      </c>
      <c r="AL46" s="84">
        <f>'Octubre '!AF54+Noviembre!AF54+'Diciembre '!AF54</f>
        <v>0</v>
      </c>
      <c r="AM46" s="84">
        <f>'Octubre '!AG54+Noviembre!AG54+'Diciembre '!AG54</f>
        <v>0</v>
      </c>
      <c r="AN46" s="87"/>
    </row>
    <row r="47" spans="2:40" x14ac:dyDescent="0.25">
      <c r="B47" s="82" t="s">
        <v>87</v>
      </c>
      <c r="C47" s="84">
        <f t="shared" si="0"/>
        <v>0</v>
      </c>
      <c r="D47" s="84">
        <f t="shared" si="1"/>
        <v>288</v>
      </c>
      <c r="E47" s="84">
        <f t="shared" si="2"/>
        <v>288</v>
      </c>
      <c r="F47" s="84">
        <f t="shared" si="3"/>
        <v>198</v>
      </c>
      <c r="G47" s="84">
        <f t="shared" si="4"/>
        <v>0</v>
      </c>
      <c r="H47" s="91">
        <f t="shared" si="5"/>
        <v>0.6875</v>
      </c>
      <c r="J47" s="82" t="s">
        <v>87</v>
      </c>
      <c r="K47" s="84">
        <f>Enero!Y55+Febrero!Y55+'Marzo '!Y55</f>
        <v>0</v>
      </c>
      <c r="L47" s="84">
        <f>Enero!AC55+Febrero!AC55+'Marzo '!AC55</f>
        <v>75</v>
      </c>
      <c r="M47" s="84">
        <f t="shared" si="6"/>
        <v>75</v>
      </c>
      <c r="N47" s="84">
        <f>Enero!AF55+Febrero!AF55+'Marzo '!AF55</f>
        <v>30</v>
      </c>
      <c r="O47" s="84">
        <f>Enero!AG55+Febrero!AG55+'Marzo '!AG55</f>
        <v>0</v>
      </c>
      <c r="P47" s="87">
        <f t="shared" si="7"/>
        <v>0.4</v>
      </c>
      <c r="R47" s="82" t="s">
        <v>87</v>
      </c>
      <c r="S47" s="84">
        <f>'Abril '!Y55+'Mayo '!Y55+Junio!Y55</f>
        <v>0</v>
      </c>
      <c r="T47" s="84">
        <f>'Abril '!AC55+'Mayo '!AC55+Junio!AC55</f>
        <v>139</v>
      </c>
      <c r="U47" s="84">
        <f t="shared" si="8"/>
        <v>139</v>
      </c>
      <c r="V47" s="84">
        <f>'Abril '!AF55+'Mayo '!AF55+Junio!AF55</f>
        <v>110</v>
      </c>
      <c r="W47" s="84">
        <f>'Abril '!AG55+'Mayo '!AG55+Junio!AG55</f>
        <v>0</v>
      </c>
      <c r="X47" s="87">
        <f t="shared" si="9"/>
        <v>0.79136690647482011</v>
      </c>
      <c r="Z47" s="82" t="s">
        <v>87</v>
      </c>
      <c r="AA47" s="84">
        <f>Julio!Y55+Agosto!Y55+Septiembre!Y55</f>
        <v>0</v>
      </c>
      <c r="AB47" s="84">
        <f>Julio!AC55+Agosto!AC55+Septiembre!AC55</f>
        <v>74</v>
      </c>
      <c r="AC47" s="84">
        <f t="shared" si="10"/>
        <v>74</v>
      </c>
      <c r="AD47" s="84">
        <f>Julio!AF55+Agosto!AF55+Septiembre!AF55</f>
        <v>58</v>
      </c>
      <c r="AE47" s="84">
        <f>Julio!AG55+Agosto!AG55+Septiembre!AG55</f>
        <v>0</v>
      </c>
      <c r="AF47" s="87">
        <f t="shared" si="11"/>
        <v>0.78378378378378377</v>
      </c>
      <c r="AH47" s="82" t="s">
        <v>87</v>
      </c>
      <c r="AI47" s="84">
        <f>'Octubre '!Y55+Noviembre!Y55+'Diciembre '!Y55</f>
        <v>0</v>
      </c>
      <c r="AJ47" s="84">
        <f>'Octubre '!AC55+Noviembre!AC55+'Diciembre '!AC55</f>
        <v>0</v>
      </c>
      <c r="AK47" s="84">
        <f t="shared" si="12"/>
        <v>0</v>
      </c>
      <c r="AL47" s="84">
        <f>'Octubre '!AF55+Noviembre!AF55+'Diciembre '!AF55</f>
        <v>0</v>
      </c>
      <c r="AM47" s="84">
        <f>'Octubre '!AG55+Noviembre!AG55+'Diciembre '!AG55</f>
        <v>0</v>
      </c>
      <c r="AN47" s="87" t="e">
        <f t="shared" si="13"/>
        <v>#DIV/0!</v>
      </c>
    </row>
    <row r="48" spans="2:40" x14ac:dyDescent="0.25">
      <c r="B48" s="82" t="s">
        <v>88</v>
      </c>
      <c r="C48" s="84">
        <f t="shared" si="0"/>
        <v>2</v>
      </c>
      <c r="D48" s="84">
        <f t="shared" si="1"/>
        <v>964</v>
      </c>
      <c r="E48" s="84">
        <f t="shared" si="2"/>
        <v>966</v>
      </c>
      <c r="F48" s="84">
        <f t="shared" si="3"/>
        <v>594</v>
      </c>
      <c r="G48" s="84">
        <f t="shared" si="4"/>
        <v>0</v>
      </c>
      <c r="H48" s="91">
        <f t="shared" si="5"/>
        <v>0.6149068322981367</v>
      </c>
      <c r="J48" s="82" t="s">
        <v>88</v>
      </c>
      <c r="K48" s="84">
        <f>Enero!Y56+Febrero!Y56+'Marzo '!Y56</f>
        <v>0</v>
      </c>
      <c r="L48" s="84">
        <f>Enero!AC56+Febrero!AC56+'Marzo '!AC56</f>
        <v>359</v>
      </c>
      <c r="M48" s="84">
        <f t="shared" si="6"/>
        <v>359</v>
      </c>
      <c r="N48" s="84">
        <f>Enero!AF56+Febrero!AF56+'Marzo '!AF56</f>
        <v>65</v>
      </c>
      <c r="O48" s="84">
        <f>Enero!AG56+Febrero!AG56+'Marzo '!AG56</f>
        <v>0</v>
      </c>
      <c r="P48" s="87">
        <f t="shared" si="7"/>
        <v>0.18105849582172701</v>
      </c>
      <c r="R48" s="82" t="s">
        <v>88</v>
      </c>
      <c r="S48" s="84">
        <f>'Abril '!Y56+'Mayo '!Y56+Junio!Y56</f>
        <v>2</v>
      </c>
      <c r="T48" s="84">
        <f>'Abril '!AC56+'Mayo '!AC56+Junio!AC56</f>
        <v>370</v>
      </c>
      <c r="U48" s="84">
        <f t="shared" si="8"/>
        <v>372</v>
      </c>
      <c r="V48" s="84">
        <f>'Abril '!AF56+'Mayo '!AF56+Junio!AF56</f>
        <v>313</v>
      </c>
      <c r="W48" s="84">
        <f>'Abril '!AG56+'Mayo '!AG56+Junio!AG56</f>
        <v>0</v>
      </c>
      <c r="X48" s="87">
        <f t="shared" si="9"/>
        <v>0.84139784946236562</v>
      </c>
      <c r="Z48" s="82" t="s">
        <v>88</v>
      </c>
      <c r="AA48" s="84">
        <f>Julio!Y56+Agosto!Y56+Septiembre!Y56</f>
        <v>0</v>
      </c>
      <c r="AB48" s="84">
        <f>Julio!AC56+Agosto!AC56+Septiembre!AC56</f>
        <v>235</v>
      </c>
      <c r="AC48" s="84">
        <f t="shared" si="10"/>
        <v>235</v>
      </c>
      <c r="AD48" s="84">
        <f>Julio!AF56+Agosto!AF56+Septiembre!AF56</f>
        <v>216</v>
      </c>
      <c r="AE48" s="84">
        <f>Julio!AG56+Agosto!AG56+Septiembre!AG56</f>
        <v>0</v>
      </c>
      <c r="AF48" s="87">
        <f t="shared" si="11"/>
        <v>0.91914893617021276</v>
      </c>
      <c r="AH48" s="82" t="s">
        <v>88</v>
      </c>
      <c r="AI48" s="84">
        <f>'Octubre '!Y56+Noviembre!Y56+'Diciembre '!Y56</f>
        <v>0</v>
      </c>
      <c r="AJ48" s="84">
        <f>'Octubre '!AC56+Noviembre!AC56+'Diciembre '!AC56</f>
        <v>0</v>
      </c>
      <c r="AK48" s="84">
        <f t="shared" si="12"/>
        <v>0</v>
      </c>
      <c r="AL48" s="84">
        <f>'Octubre '!AF56+Noviembre!AF56+'Diciembre '!AF56</f>
        <v>0</v>
      </c>
      <c r="AM48" s="84">
        <f>'Octubre '!AG56+Noviembre!AG56+'Diciembre '!AG56</f>
        <v>0</v>
      </c>
      <c r="AN48" s="87" t="e">
        <f t="shared" si="13"/>
        <v>#DIV/0!</v>
      </c>
    </row>
    <row r="49" spans="2:40" x14ac:dyDescent="0.25">
      <c r="B49" s="82" t="s">
        <v>89</v>
      </c>
      <c r="C49" s="84">
        <f t="shared" si="0"/>
        <v>0</v>
      </c>
      <c r="D49" s="84">
        <f t="shared" si="1"/>
        <v>0</v>
      </c>
      <c r="E49" s="84">
        <f t="shared" si="2"/>
        <v>0</v>
      </c>
      <c r="F49" s="84">
        <f t="shared" si="3"/>
        <v>0</v>
      </c>
      <c r="G49" s="84">
        <f t="shared" si="4"/>
        <v>0</v>
      </c>
      <c r="H49" s="91"/>
      <c r="J49" s="82" t="s">
        <v>89</v>
      </c>
      <c r="K49" s="84">
        <f>Enero!Y57+Febrero!Y57+'Marzo '!Y57</f>
        <v>0</v>
      </c>
      <c r="L49" s="84">
        <f>Enero!AC57+Febrero!AC57+'Marzo '!AC57</f>
        <v>0</v>
      </c>
      <c r="M49" s="84">
        <f t="shared" si="6"/>
        <v>0</v>
      </c>
      <c r="N49" s="84">
        <f>Enero!AF57+Febrero!AF57+'Marzo '!AF57</f>
        <v>0</v>
      </c>
      <c r="O49" s="84">
        <f>Enero!AG57+Febrero!AG57+'Marzo '!AG57</f>
        <v>0</v>
      </c>
      <c r="P49" s="87"/>
      <c r="R49" s="82" t="s">
        <v>89</v>
      </c>
      <c r="S49" s="84">
        <f>'Abril '!Y57+'Mayo '!Y57+Junio!Y57</f>
        <v>0</v>
      </c>
      <c r="T49" s="84">
        <f>'Abril '!AC57+'Mayo '!AC57+Junio!AC57</f>
        <v>0</v>
      </c>
      <c r="U49" s="84">
        <f t="shared" si="8"/>
        <v>0</v>
      </c>
      <c r="V49" s="84">
        <f>'Abril '!AF57+'Mayo '!AF57+Junio!AF57</f>
        <v>0</v>
      </c>
      <c r="W49" s="84">
        <f>'Abril '!AG57+'Mayo '!AG57+Junio!AG57</f>
        <v>0</v>
      </c>
      <c r="X49" s="87"/>
      <c r="Z49" s="82" t="s">
        <v>89</v>
      </c>
      <c r="AA49" s="84">
        <f>Julio!Y57+Agosto!Y57+Septiembre!Y57</f>
        <v>0</v>
      </c>
      <c r="AB49" s="84">
        <f>Julio!AC57+Agosto!AC57+Septiembre!AC57</f>
        <v>0</v>
      </c>
      <c r="AC49" s="84">
        <f t="shared" si="10"/>
        <v>0</v>
      </c>
      <c r="AD49" s="84">
        <f>Julio!AF57+Agosto!AF57+Septiembre!AF57</f>
        <v>0</v>
      </c>
      <c r="AE49" s="84">
        <f>Julio!AG57+Agosto!AG57+Septiembre!AG57</f>
        <v>0</v>
      </c>
      <c r="AF49" s="87"/>
      <c r="AH49" s="82" t="s">
        <v>89</v>
      </c>
      <c r="AI49" s="84">
        <f>'Octubre '!Y57+Noviembre!Y57+'Diciembre '!Y57</f>
        <v>0</v>
      </c>
      <c r="AJ49" s="84">
        <f>'Octubre '!AC57+Noviembre!AC57+'Diciembre '!AC57</f>
        <v>0</v>
      </c>
      <c r="AK49" s="84">
        <f t="shared" si="12"/>
        <v>0</v>
      </c>
      <c r="AL49" s="84">
        <f>'Octubre '!AF57+Noviembre!AF57+'Diciembre '!AF57</f>
        <v>0</v>
      </c>
      <c r="AM49" s="84">
        <f>'Octubre '!AG57+Noviembre!AG57+'Diciembre '!AG57</f>
        <v>0</v>
      </c>
      <c r="AN49" s="87"/>
    </row>
    <row r="50" spans="2:40" x14ac:dyDescent="0.25">
      <c r="K50" s="81"/>
      <c r="L50" s="81"/>
      <c r="M50" s="81"/>
      <c r="N50" s="81"/>
      <c r="O50" s="81"/>
      <c r="P50" s="81"/>
      <c r="S50" s="81"/>
      <c r="T50" s="81"/>
      <c r="U50" s="81"/>
      <c r="V50" s="81"/>
      <c r="W50" s="81"/>
      <c r="X50" s="81"/>
      <c r="AA50" s="81"/>
      <c r="AB50" s="81"/>
      <c r="AC50" s="81"/>
      <c r="AD50" s="81"/>
      <c r="AE50" s="81"/>
      <c r="AF50" s="81"/>
      <c r="AI50" s="81"/>
      <c r="AJ50" s="81"/>
      <c r="AK50" s="81"/>
      <c r="AL50" s="81"/>
      <c r="AM50" s="81"/>
      <c r="AN50" s="81"/>
    </row>
  </sheetData>
  <mergeCells count="20">
    <mergeCell ref="C1:G1"/>
    <mergeCell ref="C2:D2"/>
    <mergeCell ref="E2:E3"/>
    <mergeCell ref="F2:G2"/>
    <mergeCell ref="AA1:AE1"/>
    <mergeCell ref="AA2:AB2"/>
    <mergeCell ref="AC2:AC3"/>
    <mergeCell ref="AD2:AE2"/>
    <mergeCell ref="AI1:AM1"/>
    <mergeCell ref="AI2:AJ2"/>
    <mergeCell ref="AK2:AK3"/>
    <mergeCell ref="AL2:AM2"/>
    <mergeCell ref="K2:L2"/>
    <mergeCell ref="N2:O2"/>
    <mergeCell ref="K1:O1"/>
    <mergeCell ref="M2:M3"/>
    <mergeCell ref="S1:W1"/>
    <mergeCell ref="S2:T2"/>
    <mergeCell ref="U2:U3"/>
    <mergeCell ref="V2:W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51" zoomScale="75" zoomScaleNormal="75" workbookViewId="0">
      <selection activeCell="C72" sqref="C7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 t="str">
        <f>CONCATENATE("MES: ",[1]NOMBRE!B6," - ","( ",[1]NOMBRE!C6,[1]NOMBRE!D6," )")</f>
        <v>MES: ENERO - ( 01 )</v>
      </c>
    </row>
    <row r="5" spans="1:89" ht="15" customHeight="1" x14ac:dyDescent="0.2">
      <c r="A5" s="114" t="str">
        <f>CONCATENATE("AÑO: ",[1]NOMBRE!B7)</f>
        <v>AÑO: 2017</v>
      </c>
      <c r="AP5" s="482"/>
      <c r="AQ5" s="484"/>
      <c r="AR5" s="484"/>
    </row>
    <row r="6" spans="1:89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1"/>
      <c r="AF6" s="1"/>
      <c r="AG6" s="1"/>
      <c r="AH6" s="95"/>
      <c r="AI6" s="1"/>
      <c r="AJ6" s="1"/>
      <c r="AK6" s="95"/>
      <c r="AL6" s="1"/>
      <c r="AM6" s="1"/>
      <c r="AN6" s="92"/>
      <c r="AP6" s="482"/>
      <c r="AQ6" s="484"/>
      <c r="AR6" s="484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2"/>
      <c r="AQ7" s="484"/>
      <c r="AR7" s="484"/>
      <c r="AS7" s="486"/>
      <c r="AT7" s="487"/>
      <c r="AU7" s="487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3"/>
      <c r="AQ8" s="485"/>
      <c r="AR8" s="485"/>
      <c r="AS8" s="488"/>
      <c r="AT8" s="489"/>
      <c r="AU8" s="489"/>
    </row>
    <row r="9" spans="1:89" ht="39" customHeight="1" x14ac:dyDescent="0.2">
      <c r="A9" s="444" t="s">
        <v>2</v>
      </c>
      <c r="B9" s="491" t="s">
        <v>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44" t="s">
        <v>15</v>
      </c>
      <c r="Y9" s="445"/>
      <c r="Z9" s="445"/>
      <c r="AA9" s="445"/>
      <c r="AB9" s="445"/>
      <c r="AC9" s="445"/>
      <c r="AD9" s="445"/>
      <c r="AE9" s="464"/>
      <c r="AF9" s="493" t="s">
        <v>4</v>
      </c>
      <c r="AG9" s="494"/>
      <c r="AH9" s="444" t="s">
        <v>5</v>
      </c>
      <c r="AI9" s="464"/>
      <c r="AJ9" s="497" t="s">
        <v>6</v>
      </c>
      <c r="AK9" s="444" t="s">
        <v>7</v>
      </c>
      <c r="AL9" s="464"/>
      <c r="AM9" s="444" t="s">
        <v>8</v>
      </c>
      <c r="AN9" s="464"/>
      <c r="AO9" s="465" t="s">
        <v>126</v>
      </c>
      <c r="AP9" s="468" t="s">
        <v>127</v>
      </c>
      <c r="AQ9" s="471" t="s">
        <v>128</v>
      </c>
      <c r="AR9" s="472"/>
      <c r="AS9" s="444" t="s">
        <v>129</v>
      </c>
      <c r="AT9" s="445"/>
      <c r="AU9" s="445"/>
      <c r="AV9" s="118"/>
    </row>
    <row r="10" spans="1:89" x14ac:dyDescent="0.2">
      <c r="A10" s="490"/>
      <c r="B10" s="475" t="s">
        <v>11</v>
      </c>
      <c r="C10" s="444" t="s">
        <v>12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64"/>
      <c r="T10" s="444" t="s">
        <v>13</v>
      </c>
      <c r="U10" s="464"/>
      <c r="V10" s="459" t="s">
        <v>14</v>
      </c>
      <c r="W10" s="461"/>
      <c r="X10" s="460" t="s">
        <v>16</v>
      </c>
      <c r="Y10" s="460"/>
      <c r="Z10" s="460"/>
      <c r="AA10" s="461"/>
      <c r="AB10" s="459" t="s">
        <v>17</v>
      </c>
      <c r="AC10" s="460"/>
      <c r="AD10" s="460"/>
      <c r="AE10" s="461"/>
      <c r="AF10" s="495"/>
      <c r="AG10" s="496"/>
      <c r="AH10" s="446"/>
      <c r="AI10" s="448"/>
      <c r="AJ10" s="498"/>
      <c r="AK10" s="446"/>
      <c r="AL10" s="448"/>
      <c r="AM10" s="446"/>
      <c r="AN10" s="448"/>
      <c r="AO10" s="466"/>
      <c r="AP10" s="469"/>
      <c r="AQ10" s="473"/>
      <c r="AR10" s="474"/>
      <c r="AS10" s="446"/>
      <c r="AT10" s="447"/>
      <c r="AU10" s="448"/>
    </row>
    <row r="11" spans="1:89" ht="31.5" customHeight="1" x14ac:dyDescent="0.2">
      <c r="A11" s="446"/>
      <c r="B11" s="477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99"/>
      <c r="AK11" s="7" t="s">
        <v>9</v>
      </c>
      <c r="AL11" s="11" t="s">
        <v>35</v>
      </c>
      <c r="AM11" s="7" t="s">
        <v>9</v>
      </c>
      <c r="AN11" s="11" t="s">
        <v>35</v>
      </c>
      <c r="AO11" s="467"/>
      <c r="AP11" s="470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230</v>
      </c>
      <c r="U12" s="19"/>
      <c r="V12" s="18">
        <v>104</v>
      </c>
      <c r="W12" s="19">
        <v>126</v>
      </c>
      <c r="X12" s="126">
        <f t="shared" ref="X12:X37" si="0">SUM(Y12+Z12+AA12)</f>
        <v>93</v>
      </c>
      <c r="Y12" s="18">
        <v>93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26">
        <f t="shared" si="0"/>
        <v>0</v>
      </c>
      <c r="Y13" s="18"/>
      <c r="Z13" s="21"/>
      <c r="AA13" s="19"/>
      <c r="AB13" s="130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115</v>
      </c>
      <c r="C14" s="18">
        <v>115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115</v>
      </c>
      <c r="U14" s="19"/>
      <c r="V14" s="18">
        <v>58</v>
      </c>
      <c r="W14" s="19">
        <v>57</v>
      </c>
      <c r="X14" s="126">
        <f t="shared" si="0"/>
        <v>32</v>
      </c>
      <c r="Y14" s="18">
        <v>32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/>
      <c r="U15" s="19"/>
      <c r="V15" s="18"/>
      <c r="W15" s="19"/>
      <c r="X15" s="126">
        <f t="shared" si="0"/>
        <v>0</v>
      </c>
      <c r="Y15" s="18"/>
      <c r="Z15" s="21"/>
      <c r="AA15" s="19"/>
      <c r="AB15" s="130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26">
        <f t="shared" si="0"/>
        <v>36</v>
      </c>
      <c r="Y16" s="18">
        <v>36</v>
      </c>
      <c r="Z16" s="21"/>
      <c r="AA16" s="19"/>
      <c r="AB16" s="127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/>
      <c r="U17" s="19"/>
      <c r="V17" s="18"/>
      <c r="W17" s="19"/>
      <c r="X17" s="126">
        <f t="shared" si="0"/>
        <v>0</v>
      </c>
      <c r="Y17" s="18"/>
      <c r="Z17" s="21"/>
      <c r="AA17" s="19"/>
      <c r="AB17" s="127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26">
        <f t="shared" si="0"/>
        <v>33</v>
      </c>
      <c r="Y18" s="18">
        <v>33</v>
      </c>
      <c r="Z18" s="21"/>
      <c r="AA18" s="19"/>
      <c r="AB18" s="127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26">
        <f t="shared" si="0"/>
        <v>0</v>
      </c>
      <c r="Y20" s="18"/>
      <c r="Z20" s="21"/>
      <c r="AA20" s="19"/>
      <c r="AB20" s="127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26">
        <f t="shared" si="0"/>
        <v>0</v>
      </c>
      <c r="Y22" s="18"/>
      <c r="Z22" s="21"/>
      <c r="AA22" s="19"/>
      <c r="AB22" s="127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26">
        <f t="shared" si="0"/>
        <v>0</v>
      </c>
      <c r="Y27" s="18"/>
      <c r="Z27" s="21"/>
      <c r="AA27" s="19"/>
      <c r="AB27" s="127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/>
      <c r="U39" s="19"/>
      <c r="V39" s="18"/>
      <c r="W39" s="19"/>
      <c r="X39" s="126">
        <f t="shared" ref="X39:X68" si="2">SUM(Y39+Z39+AA39)</f>
        <v>0</v>
      </c>
      <c r="Y39" s="18"/>
      <c r="Z39" s="21"/>
      <c r="AA39" s="19"/>
      <c r="AB39" s="127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399</v>
      </c>
      <c r="C40" s="123">
        <v>85</v>
      </c>
      <c r="D40" s="123">
        <v>53</v>
      </c>
      <c r="E40" s="123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26">
        <f>SUM(Y40+Z40+AA40)</f>
        <v>95</v>
      </c>
      <c r="Y40" s="18">
        <v>95</v>
      </c>
      <c r="Z40" s="21"/>
      <c r="AA40" s="19"/>
      <c r="AB40" s="127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26">
        <f t="shared" si="2"/>
        <v>8</v>
      </c>
      <c r="Y43" s="18">
        <v>8</v>
      </c>
      <c r="Z43" s="21"/>
      <c r="AA43" s="19"/>
      <c r="AB43" s="127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144</v>
      </c>
      <c r="U44" s="19"/>
      <c r="V44" s="18">
        <v>113</v>
      </c>
      <c r="W44" s="19">
        <v>31</v>
      </c>
      <c r="X44" s="126">
        <f t="shared" si="2"/>
        <v>105</v>
      </c>
      <c r="Y44" s="18">
        <v>105</v>
      </c>
      <c r="Z44" s="21"/>
      <c r="AA44" s="19"/>
      <c r="AB44" s="127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26">
        <f t="shared" si="2"/>
        <v>0</v>
      </c>
      <c r="Y45" s="18"/>
      <c r="Z45" s="21"/>
      <c r="AA45" s="19"/>
      <c r="AB45" s="127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26">
        <f t="shared" si="2"/>
        <v>0</v>
      </c>
      <c r="Y55" s="18"/>
      <c r="Z55" s="21"/>
      <c r="AA55" s="19"/>
      <c r="AB55" s="127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26">
        <f t="shared" si="2"/>
        <v>0</v>
      </c>
      <c r="Y56" s="18"/>
      <c r="Z56" s="21"/>
      <c r="AA56" s="19"/>
      <c r="AB56" s="127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26">
        <f t="shared" si="2"/>
        <v>31</v>
      </c>
      <c r="Y58" s="18">
        <v>31</v>
      </c>
      <c r="Z58" s="21"/>
      <c r="AA58" s="19"/>
      <c r="AB58" s="127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32">
        <v>7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26">
        <f t="shared" si="2"/>
        <v>39</v>
      </c>
      <c r="Y59" s="18">
        <v>39</v>
      </c>
      <c r="Z59" s="21"/>
      <c r="AA59" s="19"/>
      <c r="AB59" s="127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32">
        <v>10</v>
      </c>
      <c r="AN59" s="38">
        <v>70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26">
        <f t="shared" si="2"/>
        <v>87</v>
      </c>
      <c r="Y60" s="18">
        <v>87</v>
      </c>
      <c r="Z60" s="21"/>
      <c r="AA60" s="19"/>
      <c r="AB60" s="127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32">
        <v>33</v>
      </c>
      <c r="AN60" s="38">
        <v>44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/>
      <c r="U61" s="19"/>
      <c r="V61" s="18"/>
      <c r="W61" s="19"/>
      <c r="X61" s="126">
        <f t="shared" si="2"/>
        <v>0</v>
      </c>
      <c r="Y61" s="18"/>
      <c r="Z61" s="21"/>
      <c r="AA61" s="19"/>
      <c r="AB61" s="127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32"/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26">
        <f t="shared" si="2"/>
        <v>155</v>
      </c>
      <c r="Y62" s="18">
        <v>155</v>
      </c>
      <c r="Z62" s="21"/>
      <c r="AA62" s="19"/>
      <c r="AB62" s="127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32">
        <v>86</v>
      </c>
      <c r="AN62" s="38">
        <v>88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26">
        <f t="shared" si="2"/>
        <v>0</v>
      </c>
      <c r="Y64" s="18"/>
      <c r="Z64" s="21"/>
      <c r="AA64" s="19"/>
      <c r="AB64" s="127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32"/>
      <c r="AN64" s="38">
        <v>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6508</v>
      </c>
      <c r="C69" s="137">
        <f t="shared" si="4"/>
        <v>673</v>
      </c>
      <c r="D69" s="138">
        <f t="shared" si="4"/>
        <v>414</v>
      </c>
      <c r="E69" s="139">
        <f t="shared" si="4"/>
        <v>303</v>
      </c>
      <c r="F69" s="139">
        <f t="shared" si="4"/>
        <v>177</v>
      </c>
      <c r="G69" s="139">
        <f t="shared" si="4"/>
        <v>190</v>
      </c>
      <c r="H69" s="139">
        <f t="shared" si="4"/>
        <v>291</v>
      </c>
      <c r="I69" s="139">
        <f t="shared" si="4"/>
        <v>290</v>
      </c>
      <c r="J69" s="139">
        <f t="shared" si="4"/>
        <v>283</v>
      </c>
      <c r="K69" s="139">
        <f t="shared" si="4"/>
        <v>310</v>
      </c>
      <c r="L69" s="139">
        <f t="shared" si="4"/>
        <v>368</v>
      </c>
      <c r="M69" s="139">
        <f t="shared" si="4"/>
        <v>455</v>
      </c>
      <c r="N69" s="139">
        <f t="shared" si="4"/>
        <v>406</v>
      </c>
      <c r="O69" s="139">
        <f t="shared" si="4"/>
        <v>452</v>
      </c>
      <c r="P69" s="139">
        <f t="shared" si="4"/>
        <v>501</v>
      </c>
      <c r="Q69" s="139">
        <f t="shared" si="4"/>
        <v>485</v>
      </c>
      <c r="R69" s="139">
        <f t="shared" si="4"/>
        <v>428</v>
      </c>
      <c r="S69" s="140">
        <f t="shared" si="4"/>
        <v>482</v>
      </c>
      <c r="T69" s="141">
        <f t="shared" si="4"/>
        <v>1347</v>
      </c>
      <c r="U69" s="140">
        <f t="shared" si="4"/>
        <v>5161</v>
      </c>
      <c r="V69" s="141">
        <f t="shared" si="4"/>
        <v>2639</v>
      </c>
      <c r="W69" s="140">
        <f t="shared" si="4"/>
        <v>3869</v>
      </c>
      <c r="X69" s="141">
        <f t="shared" si="4"/>
        <v>714</v>
      </c>
      <c r="Y69" s="141">
        <f t="shared" si="4"/>
        <v>714</v>
      </c>
      <c r="Z69" s="139">
        <f t="shared" si="4"/>
        <v>0</v>
      </c>
      <c r="AA69" s="142">
        <f t="shared" si="4"/>
        <v>0</v>
      </c>
      <c r="AB69" s="137">
        <f t="shared" si="4"/>
        <v>2416</v>
      </c>
      <c r="AC69" s="141">
        <f t="shared" si="4"/>
        <v>2369</v>
      </c>
      <c r="AD69" s="139">
        <f t="shared" si="4"/>
        <v>8</v>
      </c>
      <c r="AE69" s="140">
        <f t="shared" si="4"/>
        <v>39</v>
      </c>
      <c r="AF69" s="141">
        <f t="shared" si="4"/>
        <v>1945</v>
      </c>
      <c r="AG69" s="140">
        <f t="shared" si="4"/>
        <v>75</v>
      </c>
      <c r="AH69" s="142">
        <f t="shared" si="4"/>
        <v>200</v>
      </c>
      <c r="AI69" s="141">
        <f t="shared" si="4"/>
        <v>722</v>
      </c>
      <c r="AJ69" s="140">
        <f t="shared" si="4"/>
        <v>1340</v>
      </c>
      <c r="AK69" s="141">
        <f t="shared" si="4"/>
        <v>13</v>
      </c>
      <c r="AL69" s="140">
        <f t="shared" si="4"/>
        <v>196</v>
      </c>
      <c r="AM69" s="141">
        <f t="shared" si="4"/>
        <v>211</v>
      </c>
      <c r="AN69" s="143">
        <f t="shared" si="4"/>
        <v>500</v>
      </c>
      <c r="AO69" s="143">
        <f t="shared" si="4"/>
        <v>0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16"/>
    </row>
    <row r="74" spans="1:96" x14ac:dyDescent="0.2">
      <c r="A74" s="157" t="s">
        <v>197</v>
      </c>
      <c r="B74" s="156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16"/>
    </row>
    <row r="75" spans="1:96" x14ac:dyDescent="0.2">
      <c r="A75" s="157" t="s">
        <v>198</v>
      </c>
      <c r="B75" s="156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16"/>
    </row>
    <row r="77" spans="1:96" x14ac:dyDescent="0.2">
      <c r="A77" s="157" t="s">
        <v>200</v>
      </c>
      <c r="B77" s="156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5"/>
        <v>0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16"/>
    </row>
    <row r="88" spans="1:88" x14ac:dyDescent="0.2">
      <c r="A88" s="162" t="s">
        <v>91</v>
      </c>
      <c r="B88" s="136">
        <f t="shared" ref="B88:S88" si="6">SUM(B72:B87)</f>
        <v>0</v>
      </c>
      <c r="C88" s="150">
        <f t="shared" si="6"/>
        <v>0</v>
      </c>
      <c r="D88" s="150">
        <f t="shared" si="6"/>
        <v>0</v>
      </c>
      <c r="E88" s="150">
        <f t="shared" si="6"/>
        <v>0</v>
      </c>
      <c r="F88" s="150">
        <f t="shared" si="6"/>
        <v>0</v>
      </c>
      <c r="G88" s="150">
        <f t="shared" si="6"/>
        <v>0</v>
      </c>
      <c r="H88" s="150">
        <f t="shared" si="6"/>
        <v>0</v>
      </c>
      <c r="I88" s="150">
        <f t="shared" si="6"/>
        <v>0</v>
      </c>
      <c r="J88" s="150">
        <f t="shared" si="6"/>
        <v>0</v>
      </c>
      <c r="K88" s="150">
        <f t="shared" si="6"/>
        <v>0</v>
      </c>
      <c r="L88" s="150">
        <f t="shared" si="6"/>
        <v>0</v>
      </c>
      <c r="M88" s="150">
        <f t="shared" si="6"/>
        <v>0</v>
      </c>
      <c r="N88" s="150">
        <f t="shared" si="6"/>
        <v>0</v>
      </c>
      <c r="O88" s="150">
        <f t="shared" si="6"/>
        <v>0</v>
      </c>
      <c r="P88" s="150">
        <f t="shared" si="6"/>
        <v>0</v>
      </c>
      <c r="Q88" s="150">
        <f t="shared" si="6"/>
        <v>0</v>
      </c>
      <c r="R88" s="150">
        <f t="shared" si="6"/>
        <v>0</v>
      </c>
      <c r="S88" s="150">
        <f t="shared" si="6"/>
        <v>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1" t="s">
        <v>90</v>
      </c>
      <c r="B90" s="452"/>
      <c r="C90" s="451" t="s">
        <v>91</v>
      </c>
      <c r="D90" s="457"/>
      <c r="E90" s="452"/>
      <c r="F90" s="459" t="s">
        <v>92</v>
      </c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1"/>
      <c r="AN90" s="475" t="s">
        <v>93</v>
      </c>
      <c r="AO90" s="478" t="s">
        <v>94</v>
      </c>
      <c r="AP90" s="500" t="s">
        <v>210</v>
      </c>
      <c r="AQ90" s="500" t="s">
        <v>211</v>
      </c>
      <c r="AR90" s="116"/>
    </row>
    <row r="91" spans="1:88" x14ac:dyDescent="0.2">
      <c r="A91" s="453"/>
      <c r="B91" s="454"/>
      <c r="C91" s="455"/>
      <c r="D91" s="458"/>
      <c r="E91" s="456"/>
      <c r="F91" s="503" t="s">
        <v>18</v>
      </c>
      <c r="G91" s="504"/>
      <c r="H91" s="505" t="s">
        <v>19</v>
      </c>
      <c r="I91" s="506"/>
      <c r="J91" s="503" t="s">
        <v>20</v>
      </c>
      <c r="K91" s="504"/>
      <c r="L91" s="503" t="s">
        <v>21</v>
      </c>
      <c r="M91" s="504"/>
      <c r="N91" s="503" t="s">
        <v>22</v>
      </c>
      <c r="O91" s="504"/>
      <c r="P91" s="462" t="s">
        <v>23</v>
      </c>
      <c r="Q91" s="463"/>
      <c r="R91" s="462" t="s">
        <v>24</v>
      </c>
      <c r="S91" s="463"/>
      <c r="T91" s="462" t="s">
        <v>25</v>
      </c>
      <c r="U91" s="463"/>
      <c r="V91" s="462" t="s">
        <v>26</v>
      </c>
      <c r="W91" s="463"/>
      <c r="X91" s="462" t="s">
        <v>27</v>
      </c>
      <c r="Y91" s="463"/>
      <c r="Z91" s="462" t="s">
        <v>28</v>
      </c>
      <c r="AA91" s="463"/>
      <c r="AB91" s="462" t="s">
        <v>29</v>
      </c>
      <c r="AC91" s="463"/>
      <c r="AD91" s="462" t="s">
        <v>30</v>
      </c>
      <c r="AE91" s="463"/>
      <c r="AF91" s="462" t="s">
        <v>31</v>
      </c>
      <c r="AG91" s="463"/>
      <c r="AH91" s="462" t="s">
        <v>32</v>
      </c>
      <c r="AI91" s="463"/>
      <c r="AJ91" s="462" t="s">
        <v>33</v>
      </c>
      <c r="AK91" s="463"/>
      <c r="AL91" s="462" t="s">
        <v>34</v>
      </c>
      <c r="AM91" s="463"/>
      <c r="AN91" s="476"/>
      <c r="AO91" s="479"/>
      <c r="AP91" s="501"/>
      <c r="AQ91" s="501"/>
      <c r="AR91" s="116"/>
    </row>
    <row r="92" spans="1:88" x14ac:dyDescent="0.2">
      <c r="A92" s="455"/>
      <c r="B92" s="456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77"/>
      <c r="AO92" s="480"/>
      <c r="AP92" s="502"/>
      <c r="AQ92" s="502"/>
      <c r="AR92" s="116"/>
    </row>
    <row r="93" spans="1:88" x14ac:dyDescent="0.2">
      <c r="A93" s="507" t="s">
        <v>95</v>
      </c>
      <c r="B93" s="508"/>
      <c r="C93" s="164">
        <f>SUM(D93+E93)</f>
        <v>796</v>
      </c>
      <c r="D93" s="165">
        <f>SUM(F93+H93+J93+L93+N93+P93+R93+T93+V93+X93+Z93+AB93+AD93+AF93+AH93+AJ93+AL93)</f>
        <v>367</v>
      </c>
      <c r="E93" s="164">
        <f>SUM(G93+I93+K93+M93+O93+Q93+S93+U93+W93+Y93+AA93+AC93+AE93+AG93+AI93+AK93+AM93)</f>
        <v>429</v>
      </c>
      <c r="F93" s="166">
        <v>3</v>
      </c>
      <c r="G93" s="167">
        <v>7</v>
      </c>
      <c r="H93" s="166">
        <v>7</v>
      </c>
      <c r="I93" s="167">
        <v>13</v>
      </c>
      <c r="J93" s="166">
        <v>3</v>
      </c>
      <c r="K93" s="73">
        <v>5</v>
      </c>
      <c r="L93" s="166">
        <v>7</v>
      </c>
      <c r="M93" s="73">
        <v>10</v>
      </c>
      <c r="N93" s="166">
        <v>13</v>
      </c>
      <c r="O93" s="73">
        <v>20</v>
      </c>
      <c r="P93" s="166">
        <v>14</v>
      </c>
      <c r="Q93" s="73">
        <v>30</v>
      </c>
      <c r="R93" s="166">
        <v>17</v>
      </c>
      <c r="S93" s="73">
        <v>17</v>
      </c>
      <c r="T93" s="166">
        <v>25</v>
      </c>
      <c r="U93" s="73">
        <v>24</v>
      </c>
      <c r="V93" s="166">
        <v>19</v>
      </c>
      <c r="W93" s="73">
        <v>23</v>
      </c>
      <c r="X93" s="166">
        <v>36</v>
      </c>
      <c r="Y93" s="73">
        <v>37</v>
      </c>
      <c r="Z93" s="166">
        <v>24</v>
      </c>
      <c r="AA93" s="73">
        <v>26</v>
      </c>
      <c r="AB93" s="166">
        <v>25</v>
      </c>
      <c r="AC93" s="73">
        <v>31</v>
      </c>
      <c r="AD93" s="166">
        <v>29</v>
      </c>
      <c r="AE93" s="73">
        <v>32</v>
      </c>
      <c r="AF93" s="166">
        <v>45</v>
      </c>
      <c r="AG93" s="73">
        <v>35</v>
      </c>
      <c r="AH93" s="166">
        <v>39</v>
      </c>
      <c r="AI93" s="73">
        <v>40</v>
      </c>
      <c r="AJ93" s="166">
        <v>36</v>
      </c>
      <c r="AK93" s="73">
        <v>40</v>
      </c>
      <c r="AL93" s="168">
        <v>25</v>
      </c>
      <c r="AM93" s="73">
        <v>39</v>
      </c>
      <c r="AN93" s="74">
        <v>796</v>
      </c>
      <c r="AO93" s="167">
        <v>566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75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268</v>
      </c>
      <c r="F94" s="172"/>
      <c r="G94" s="173"/>
      <c r="H94" s="172"/>
      <c r="I94" s="173"/>
      <c r="J94" s="172"/>
      <c r="K94" s="25"/>
      <c r="L94" s="172"/>
      <c r="M94" s="25">
        <v>18</v>
      </c>
      <c r="N94" s="172"/>
      <c r="O94" s="25">
        <v>38</v>
      </c>
      <c r="P94" s="172"/>
      <c r="Q94" s="25">
        <v>77</v>
      </c>
      <c r="R94" s="172"/>
      <c r="S94" s="25">
        <v>63</v>
      </c>
      <c r="T94" s="172"/>
      <c r="U94" s="25">
        <v>51</v>
      </c>
      <c r="V94" s="172"/>
      <c r="W94" s="25">
        <v>21</v>
      </c>
      <c r="X94" s="172"/>
      <c r="Y94" s="25"/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247</v>
      </c>
      <c r="AO94" s="174">
        <v>266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76"/>
      <c r="B95" s="36" t="s">
        <v>98</v>
      </c>
      <c r="C95" s="175">
        <f t="shared" ref="C95:C103" si="7">SUM(D95+E95)</f>
        <v>376</v>
      </c>
      <c r="D95" s="176">
        <f>SUM(F95+H95+J95+L95+N95+P95+R95+T95+V95+X95+Z95+AB95+AD95+AF95+AH95+AJ95+AL95)</f>
        <v>1</v>
      </c>
      <c r="E95" s="177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77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49" t="s">
        <v>100</v>
      </c>
      <c r="B97" s="450"/>
      <c r="C97" s="183">
        <f t="shared" si="7"/>
        <v>495</v>
      </c>
      <c r="D97" s="184">
        <f t="shared" ref="D97:E103" si="8">SUM(F97+H97+J97+L97+N97+P97+R97+T97+V97+X97+Z97+AB97+AD97+AF97+AH97+AJ97+AL97)</f>
        <v>212</v>
      </c>
      <c r="E97" s="183">
        <f t="shared" si="8"/>
        <v>283</v>
      </c>
      <c r="F97" s="185">
        <v>45</v>
      </c>
      <c r="G97" s="186">
        <v>56</v>
      </c>
      <c r="H97" s="185">
        <v>32</v>
      </c>
      <c r="I97" s="186">
        <v>33</v>
      </c>
      <c r="J97" s="185">
        <v>12</v>
      </c>
      <c r="K97" s="70">
        <v>15</v>
      </c>
      <c r="L97" s="185">
        <v>8</v>
      </c>
      <c r="M97" s="70">
        <v>17</v>
      </c>
      <c r="N97" s="185">
        <v>1</v>
      </c>
      <c r="O97" s="70">
        <v>3</v>
      </c>
      <c r="P97" s="185">
        <v>5</v>
      </c>
      <c r="Q97" s="70">
        <v>9</v>
      </c>
      <c r="R97" s="185">
        <v>2</v>
      </c>
      <c r="S97" s="70">
        <v>3</v>
      </c>
      <c r="T97" s="185">
        <v>3</v>
      </c>
      <c r="U97" s="70">
        <v>6</v>
      </c>
      <c r="V97" s="185">
        <v>6</v>
      </c>
      <c r="W97" s="70">
        <v>6</v>
      </c>
      <c r="X97" s="185">
        <v>5</v>
      </c>
      <c r="Y97" s="70">
        <v>7</v>
      </c>
      <c r="Z97" s="185">
        <v>12</v>
      </c>
      <c r="AA97" s="70">
        <v>17</v>
      </c>
      <c r="AB97" s="185">
        <v>6</v>
      </c>
      <c r="AC97" s="70">
        <v>13</v>
      </c>
      <c r="AD97" s="185">
        <v>16</v>
      </c>
      <c r="AE97" s="70">
        <v>16</v>
      </c>
      <c r="AF97" s="185">
        <v>14</v>
      </c>
      <c r="AG97" s="70">
        <v>15</v>
      </c>
      <c r="AH97" s="185">
        <v>15</v>
      </c>
      <c r="AI97" s="186">
        <v>22</v>
      </c>
      <c r="AJ97" s="185">
        <v>14</v>
      </c>
      <c r="AK97" s="186">
        <v>17</v>
      </c>
      <c r="AL97" s="77">
        <v>16</v>
      </c>
      <c r="AM97" s="70">
        <v>28</v>
      </c>
      <c r="AN97" s="71">
        <v>495</v>
      </c>
      <c r="AO97" s="186">
        <v>254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512" t="s">
        <v>101</v>
      </c>
      <c r="B98" s="513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514" t="s">
        <v>102</v>
      </c>
      <c r="B99" s="515"/>
      <c r="C99" s="187">
        <f t="shared" si="7"/>
        <v>99</v>
      </c>
      <c r="D99" s="188">
        <f t="shared" si="8"/>
        <v>54</v>
      </c>
      <c r="E99" s="177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516" t="s">
        <v>103</v>
      </c>
      <c r="B100" s="517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512" t="s">
        <v>104</v>
      </c>
      <c r="B101" s="513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512" t="s">
        <v>105</v>
      </c>
      <c r="B102" s="513"/>
      <c r="C102" s="177">
        <f t="shared" si="7"/>
        <v>240</v>
      </c>
      <c r="D102" s="176">
        <f t="shared" si="8"/>
        <v>104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518" t="s">
        <v>106</v>
      </c>
      <c r="B103" s="519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37" t="s">
        <v>38</v>
      </c>
      <c r="B104" s="438"/>
      <c r="C104" s="191">
        <f t="shared" ref="C104:AQ104" si="9">SUM(C93:C103)</f>
        <v>2006</v>
      </c>
      <c r="D104" s="192">
        <f t="shared" si="9"/>
        <v>738</v>
      </c>
      <c r="E104" s="179">
        <f t="shared" si="9"/>
        <v>1536</v>
      </c>
      <c r="F104" s="193">
        <f t="shared" si="9"/>
        <v>65</v>
      </c>
      <c r="G104" s="150">
        <f t="shared" si="9"/>
        <v>73</v>
      </c>
      <c r="H104" s="193">
        <f t="shared" si="9"/>
        <v>48</v>
      </c>
      <c r="I104" s="150">
        <f t="shared" si="9"/>
        <v>49</v>
      </c>
      <c r="J104" s="137">
        <f t="shared" si="9"/>
        <v>16</v>
      </c>
      <c r="K104" s="140">
        <f t="shared" si="9"/>
        <v>21</v>
      </c>
      <c r="L104" s="137">
        <f t="shared" si="9"/>
        <v>15</v>
      </c>
      <c r="M104" s="140">
        <f t="shared" si="9"/>
        <v>68</v>
      </c>
      <c r="N104" s="137">
        <f t="shared" si="9"/>
        <v>14</v>
      </c>
      <c r="O104" s="140">
        <f t="shared" si="9"/>
        <v>102</v>
      </c>
      <c r="P104" s="137">
        <f t="shared" si="9"/>
        <v>19</v>
      </c>
      <c r="Q104" s="140">
        <f t="shared" si="9"/>
        <v>205</v>
      </c>
      <c r="R104" s="137">
        <f t="shared" si="9"/>
        <v>19</v>
      </c>
      <c r="S104" s="140">
        <f t="shared" si="9"/>
        <v>154</v>
      </c>
      <c r="T104" s="137">
        <f t="shared" si="9"/>
        <v>29</v>
      </c>
      <c r="U104" s="140">
        <f t="shared" si="9"/>
        <v>144</v>
      </c>
      <c r="V104" s="137">
        <f t="shared" si="9"/>
        <v>29</v>
      </c>
      <c r="W104" s="140">
        <f t="shared" si="9"/>
        <v>90</v>
      </c>
      <c r="X104" s="137">
        <f t="shared" si="9"/>
        <v>44</v>
      </c>
      <c r="Y104" s="140">
        <f t="shared" si="9"/>
        <v>57</v>
      </c>
      <c r="Z104" s="137">
        <f t="shared" si="9"/>
        <v>40</v>
      </c>
      <c r="AA104" s="140">
        <f t="shared" si="9"/>
        <v>64</v>
      </c>
      <c r="AB104" s="137">
        <f t="shared" si="9"/>
        <v>34</v>
      </c>
      <c r="AC104" s="140">
        <f t="shared" si="9"/>
        <v>51</v>
      </c>
      <c r="AD104" s="137">
        <f t="shared" si="9"/>
        <v>47</v>
      </c>
      <c r="AE104" s="140">
        <f t="shared" si="9"/>
        <v>58</v>
      </c>
      <c r="AF104" s="137">
        <f t="shared" si="9"/>
        <v>110</v>
      </c>
      <c r="AG104" s="140">
        <f t="shared" si="9"/>
        <v>113</v>
      </c>
      <c r="AH104" s="137">
        <f t="shared" si="9"/>
        <v>84</v>
      </c>
      <c r="AI104" s="140">
        <f t="shared" si="9"/>
        <v>102</v>
      </c>
      <c r="AJ104" s="137">
        <f t="shared" si="9"/>
        <v>72</v>
      </c>
      <c r="AK104" s="140">
        <f t="shared" si="9"/>
        <v>88</v>
      </c>
      <c r="AL104" s="141">
        <f t="shared" si="9"/>
        <v>53</v>
      </c>
      <c r="AM104" s="140">
        <f t="shared" si="9"/>
        <v>97</v>
      </c>
      <c r="AN104" s="194">
        <f t="shared" si="9"/>
        <v>2253</v>
      </c>
      <c r="AO104" s="150">
        <f t="shared" si="9"/>
        <v>1559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9" t="s">
        <v>107</v>
      </c>
      <c r="B106" s="475" t="s">
        <v>90</v>
      </c>
      <c r="C106" s="451" t="s">
        <v>91</v>
      </c>
      <c r="D106" s="457"/>
      <c r="E106" s="452"/>
      <c r="F106" s="459" t="s">
        <v>92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1"/>
      <c r="AN106" s="475" t="s">
        <v>93</v>
      </c>
      <c r="AO106" s="475" t="s">
        <v>215</v>
      </c>
      <c r="AP106" s="520" t="s">
        <v>210</v>
      </c>
      <c r="AQ106" s="520" t="s">
        <v>211</v>
      </c>
    </row>
    <row r="107" spans="1:88" x14ac:dyDescent="0.2">
      <c r="A107" s="510"/>
      <c r="B107" s="476"/>
      <c r="C107" s="455"/>
      <c r="D107" s="458"/>
      <c r="E107" s="456"/>
      <c r="F107" s="503" t="s">
        <v>18</v>
      </c>
      <c r="G107" s="504"/>
      <c r="H107" s="505" t="s">
        <v>19</v>
      </c>
      <c r="I107" s="506"/>
      <c r="J107" s="503" t="s">
        <v>20</v>
      </c>
      <c r="K107" s="504"/>
      <c r="L107" s="503" t="s">
        <v>21</v>
      </c>
      <c r="M107" s="504"/>
      <c r="N107" s="503" t="s">
        <v>22</v>
      </c>
      <c r="O107" s="504"/>
      <c r="P107" s="462" t="s">
        <v>23</v>
      </c>
      <c r="Q107" s="463"/>
      <c r="R107" s="462" t="s">
        <v>24</v>
      </c>
      <c r="S107" s="463"/>
      <c r="T107" s="462" t="s">
        <v>25</v>
      </c>
      <c r="U107" s="463"/>
      <c r="V107" s="462" t="s">
        <v>26</v>
      </c>
      <c r="W107" s="463"/>
      <c r="X107" s="462" t="s">
        <v>27</v>
      </c>
      <c r="Y107" s="463"/>
      <c r="Z107" s="462" t="s">
        <v>28</v>
      </c>
      <c r="AA107" s="463"/>
      <c r="AB107" s="462" t="s">
        <v>29</v>
      </c>
      <c r="AC107" s="463"/>
      <c r="AD107" s="462" t="s">
        <v>30</v>
      </c>
      <c r="AE107" s="463"/>
      <c r="AF107" s="462" t="s">
        <v>31</v>
      </c>
      <c r="AG107" s="463"/>
      <c r="AH107" s="462" t="s">
        <v>32</v>
      </c>
      <c r="AI107" s="463"/>
      <c r="AJ107" s="462" t="s">
        <v>33</v>
      </c>
      <c r="AK107" s="463"/>
      <c r="AL107" s="462" t="s">
        <v>34</v>
      </c>
      <c r="AM107" s="463"/>
      <c r="AN107" s="476"/>
      <c r="AO107" s="476"/>
      <c r="AP107" s="521"/>
      <c r="AQ107" s="521"/>
      <c r="AR107" s="116"/>
    </row>
    <row r="108" spans="1:88" x14ac:dyDescent="0.2">
      <c r="A108" s="511"/>
      <c r="B108" s="477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77"/>
      <c r="AO108" s="477"/>
      <c r="AP108" s="522"/>
      <c r="AQ108" s="522"/>
      <c r="AR108" s="116"/>
    </row>
    <row r="109" spans="1:88" x14ac:dyDescent="0.2">
      <c r="A109" s="439" t="s">
        <v>108</v>
      </c>
      <c r="B109" s="67" t="s">
        <v>95</v>
      </c>
      <c r="C109" s="197">
        <f t="shared" ref="C109:C119" si="10">SUM(D109+E109)</f>
        <v>0</v>
      </c>
      <c r="D109" s="197">
        <f t="shared" ref="D109:E117" si="11">SUM(F109+H109+J109+L109+N109+P109+R109+T109+V109+X109+Z109+AB109+AD109+AF109+AH109+AJ109+AL109)</f>
        <v>0</v>
      </c>
      <c r="E109" s="197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40"/>
      <c r="B110" s="68" t="s">
        <v>96</v>
      </c>
      <c r="C110" s="189">
        <f t="shared" si="10"/>
        <v>10</v>
      </c>
      <c r="D110" s="189">
        <f t="shared" si="11"/>
        <v>1</v>
      </c>
      <c r="E110" s="189">
        <f t="shared" si="11"/>
        <v>9</v>
      </c>
      <c r="F110" s="42"/>
      <c r="G110" s="161"/>
      <c r="H110" s="42"/>
      <c r="I110" s="161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41" t="s">
        <v>109</v>
      </c>
      <c r="B111" s="67" t="s">
        <v>95</v>
      </c>
      <c r="C111" s="197">
        <f t="shared" si="10"/>
        <v>16</v>
      </c>
      <c r="D111" s="197">
        <f t="shared" si="11"/>
        <v>10</v>
      </c>
      <c r="E111" s="197">
        <f t="shared" si="11"/>
        <v>6</v>
      </c>
      <c r="F111" s="15"/>
      <c r="G111" s="174"/>
      <c r="H111" s="15"/>
      <c r="I111" s="174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42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43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0"/>
        <v>7</v>
      </c>
      <c r="D114" s="197">
        <f t="shared" si="11"/>
        <v>4</v>
      </c>
      <c r="E114" s="197">
        <f t="shared" si="11"/>
        <v>3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74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4"/>
      <c r="B115" s="69" t="s">
        <v>96</v>
      </c>
      <c r="C115" s="177">
        <f t="shared" si="10"/>
        <v>0</v>
      </c>
      <c r="D115" s="177">
        <f t="shared" si="11"/>
        <v>0</v>
      </c>
      <c r="E115" s="177">
        <f t="shared" si="11"/>
        <v>0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0"/>
        <v>9</v>
      </c>
      <c r="D116" s="197">
        <f t="shared" si="11"/>
        <v>6</v>
      </c>
      <c r="E116" s="197">
        <f t="shared" si="11"/>
        <v>3</v>
      </c>
      <c r="F116" s="15"/>
      <c r="G116" s="174"/>
      <c r="H116" s="15"/>
      <c r="I116" s="174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85">
        <v>1</v>
      </c>
      <c r="W116" s="70">
        <v>1</v>
      </c>
      <c r="X116" s="185"/>
      <c r="Y116" s="70">
        <v>1</v>
      </c>
      <c r="Z116" s="185"/>
      <c r="AA116" s="70">
        <v>1</v>
      </c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4"/>
      <c r="B117" s="69" t="s">
        <v>96</v>
      </c>
      <c r="C117" s="177">
        <f t="shared" si="10"/>
        <v>0</v>
      </c>
      <c r="D117" s="177">
        <f t="shared" si="11"/>
        <v>0</v>
      </c>
      <c r="E117" s="177">
        <f t="shared" si="11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/>
      <c r="AO117" s="71"/>
      <c r="AP117" s="71"/>
      <c r="AQ117" s="71"/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75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77"/>
      <c r="B119" s="68" t="s">
        <v>96</v>
      </c>
      <c r="C119" s="189">
        <f t="shared" si="10"/>
        <v>2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2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33036</v>
      </c>
      <c r="B195" s="115">
        <f>SUM(CG7:CK121)</f>
        <v>2</v>
      </c>
    </row>
  </sheetData>
  <mergeCells count="86"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F91:AG91"/>
    <mergeCell ref="AH91:AI91"/>
    <mergeCell ref="AJ91:AK91"/>
    <mergeCell ref="AL91:AM91"/>
    <mergeCell ref="A93:B9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6:AD6"/>
    <mergeCell ref="AS9:AU10"/>
    <mergeCell ref="AB10:AE10"/>
    <mergeCell ref="A9:A11"/>
    <mergeCell ref="B10:B11"/>
    <mergeCell ref="C10:S10"/>
    <mergeCell ref="T10:U10"/>
    <mergeCell ref="V10:W10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14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14" t="str">
        <f>CONCATENATE("MES: ",[2]NOMBRE!B6," - ","( ",[2]NOMBRE!C6,[2]NOMBRE!D6," )")</f>
        <v>MES: FEBRERO - ( 02 )</v>
      </c>
    </row>
    <row r="5" spans="1:89" ht="15" customHeight="1" x14ac:dyDescent="0.2">
      <c r="A5" s="114" t="str">
        <f>CONCATENATE("AÑO: ",[2]NOMBRE!B7)</f>
        <v>AÑO: 2017</v>
      </c>
      <c r="AP5" s="482"/>
      <c r="AQ5" s="484"/>
      <c r="AR5" s="484"/>
    </row>
    <row r="6" spans="1:89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1"/>
      <c r="AF6" s="1"/>
      <c r="AG6" s="1"/>
      <c r="AH6" s="113"/>
      <c r="AI6" s="1"/>
      <c r="AJ6" s="1"/>
      <c r="AK6" s="113"/>
      <c r="AL6" s="1"/>
      <c r="AM6" s="1"/>
      <c r="AN6" s="110"/>
      <c r="AP6" s="482"/>
      <c r="AQ6" s="484"/>
      <c r="AR6" s="484"/>
    </row>
    <row r="7" spans="1:89" ht="1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2"/>
      <c r="AA7" s="112"/>
      <c r="AB7" s="112"/>
      <c r="AC7" s="112"/>
      <c r="AD7" s="112"/>
      <c r="AE7" s="1"/>
      <c r="AF7" s="1"/>
      <c r="AG7" s="1"/>
      <c r="AH7" s="113"/>
      <c r="AI7" s="1"/>
      <c r="AJ7" s="1"/>
      <c r="AK7" s="113"/>
      <c r="AL7" s="1"/>
      <c r="AM7" s="1"/>
      <c r="AN7" s="110"/>
      <c r="AP7" s="482"/>
      <c r="AQ7" s="484"/>
      <c r="AR7" s="484"/>
      <c r="AS7" s="486"/>
      <c r="AT7" s="487"/>
      <c r="AU7" s="487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113"/>
      <c r="AL8" s="1"/>
      <c r="AM8" s="1"/>
      <c r="AN8" s="110"/>
      <c r="AP8" s="483"/>
      <c r="AQ8" s="485"/>
      <c r="AR8" s="485"/>
      <c r="AS8" s="488"/>
      <c r="AT8" s="489"/>
      <c r="AU8" s="489"/>
    </row>
    <row r="9" spans="1:89" ht="39" customHeight="1" x14ac:dyDescent="0.2">
      <c r="A9" s="444" t="s">
        <v>2</v>
      </c>
      <c r="B9" s="491" t="s">
        <v>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44" t="s">
        <v>15</v>
      </c>
      <c r="Y9" s="445"/>
      <c r="Z9" s="445"/>
      <c r="AA9" s="445"/>
      <c r="AB9" s="445"/>
      <c r="AC9" s="445"/>
      <c r="AD9" s="445"/>
      <c r="AE9" s="464"/>
      <c r="AF9" s="493" t="s">
        <v>4</v>
      </c>
      <c r="AG9" s="494"/>
      <c r="AH9" s="444" t="s">
        <v>5</v>
      </c>
      <c r="AI9" s="464"/>
      <c r="AJ9" s="497" t="s">
        <v>6</v>
      </c>
      <c r="AK9" s="444" t="s">
        <v>7</v>
      </c>
      <c r="AL9" s="464"/>
      <c r="AM9" s="444" t="s">
        <v>8</v>
      </c>
      <c r="AN9" s="464"/>
      <c r="AO9" s="465" t="s">
        <v>126</v>
      </c>
      <c r="AP9" s="468" t="s">
        <v>127</v>
      </c>
      <c r="AQ9" s="471" t="s">
        <v>128</v>
      </c>
      <c r="AR9" s="472"/>
      <c r="AS9" s="444" t="s">
        <v>129</v>
      </c>
      <c r="AT9" s="445"/>
      <c r="AU9" s="445"/>
      <c r="AV9" s="118"/>
    </row>
    <row r="10" spans="1:89" x14ac:dyDescent="0.2">
      <c r="A10" s="490"/>
      <c r="B10" s="475" t="s">
        <v>11</v>
      </c>
      <c r="C10" s="444" t="s">
        <v>12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64"/>
      <c r="T10" s="444" t="s">
        <v>13</v>
      </c>
      <c r="U10" s="464"/>
      <c r="V10" s="459" t="s">
        <v>14</v>
      </c>
      <c r="W10" s="461"/>
      <c r="X10" s="460" t="s">
        <v>16</v>
      </c>
      <c r="Y10" s="460"/>
      <c r="Z10" s="460"/>
      <c r="AA10" s="461"/>
      <c r="AB10" s="459" t="s">
        <v>17</v>
      </c>
      <c r="AC10" s="460"/>
      <c r="AD10" s="460"/>
      <c r="AE10" s="461"/>
      <c r="AF10" s="495"/>
      <c r="AG10" s="496"/>
      <c r="AH10" s="446"/>
      <c r="AI10" s="448"/>
      <c r="AJ10" s="498"/>
      <c r="AK10" s="446"/>
      <c r="AL10" s="448"/>
      <c r="AM10" s="446"/>
      <c r="AN10" s="448"/>
      <c r="AO10" s="466"/>
      <c r="AP10" s="469"/>
      <c r="AQ10" s="473"/>
      <c r="AR10" s="474"/>
      <c r="AS10" s="446"/>
      <c r="AT10" s="447"/>
      <c r="AU10" s="448"/>
    </row>
    <row r="11" spans="1:89" ht="31.5" customHeight="1" x14ac:dyDescent="0.2">
      <c r="A11" s="446"/>
      <c r="B11" s="477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6" t="s">
        <v>36</v>
      </c>
      <c r="W11" s="11" t="s">
        <v>37</v>
      </c>
      <c r="X11" s="107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99"/>
      <c r="AK11" s="7" t="s">
        <v>9</v>
      </c>
      <c r="AL11" s="11" t="s">
        <v>35</v>
      </c>
      <c r="AM11" s="7" t="s">
        <v>9</v>
      </c>
      <c r="AN11" s="11" t="s">
        <v>35</v>
      </c>
      <c r="AO11" s="467"/>
      <c r="AP11" s="470"/>
      <c r="AQ11" s="121" t="s">
        <v>16</v>
      </c>
      <c r="AR11" s="121" t="s">
        <v>10</v>
      </c>
      <c r="AS11" s="75" t="s">
        <v>130</v>
      </c>
      <c r="AT11" s="75" t="s">
        <v>131</v>
      </c>
      <c r="AU11" s="109" t="s">
        <v>132</v>
      </c>
    </row>
    <row r="12" spans="1:89" x14ac:dyDescent="0.2">
      <c r="A12" s="13" t="s">
        <v>133</v>
      </c>
      <c r="B12" s="122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209</v>
      </c>
      <c r="U12" s="19"/>
      <c r="V12" s="18">
        <v>88</v>
      </c>
      <c r="W12" s="19">
        <v>121</v>
      </c>
      <c r="X12" s="126">
        <f t="shared" ref="X12:X37" si="0">SUM(Y12+Z12+AA12)</f>
        <v>76</v>
      </c>
      <c r="Y12" s="18">
        <v>76</v>
      </c>
      <c r="Z12" s="21"/>
      <c r="AA12" s="19"/>
      <c r="AB12" s="127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26">
        <f t="shared" si="0"/>
        <v>0</v>
      </c>
      <c r="Y13" s="18"/>
      <c r="Z13" s="21"/>
      <c r="AA13" s="19"/>
      <c r="AB13" s="130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70</v>
      </c>
      <c r="C14" s="18">
        <v>70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70</v>
      </c>
      <c r="U14" s="19"/>
      <c r="V14" s="18">
        <v>39</v>
      </c>
      <c r="W14" s="19">
        <v>31</v>
      </c>
      <c r="X14" s="126">
        <f t="shared" si="0"/>
        <v>13</v>
      </c>
      <c r="Y14" s="18">
        <v>13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18</v>
      </c>
      <c r="U15" s="19"/>
      <c r="V15" s="18">
        <v>13</v>
      </c>
      <c r="W15" s="19">
        <v>5</v>
      </c>
      <c r="X15" s="126">
        <f t="shared" si="0"/>
        <v>9</v>
      </c>
      <c r="Y15" s="18">
        <v>9</v>
      </c>
      <c r="Z15" s="21"/>
      <c r="AA15" s="19"/>
      <c r="AB15" s="130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26">
        <f t="shared" si="0"/>
        <v>0</v>
      </c>
      <c r="Y16" s="18"/>
      <c r="Z16" s="21"/>
      <c r="AA16" s="19"/>
      <c r="AB16" s="127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31</v>
      </c>
      <c r="U17" s="19"/>
      <c r="V17" s="18">
        <v>16</v>
      </c>
      <c r="W17" s="19">
        <v>15</v>
      </c>
      <c r="X17" s="126">
        <f t="shared" si="0"/>
        <v>15</v>
      </c>
      <c r="Y17" s="18">
        <v>15</v>
      </c>
      <c r="Z17" s="21"/>
      <c r="AA17" s="19"/>
      <c r="AB17" s="127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26">
        <f t="shared" si="0"/>
        <v>0</v>
      </c>
      <c r="Y18" s="18"/>
      <c r="Z18" s="21"/>
      <c r="AA18" s="19"/>
      <c r="AB18" s="127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26">
        <f t="shared" si="0"/>
        <v>0</v>
      </c>
      <c r="Y20" s="18"/>
      <c r="Z20" s="21"/>
      <c r="AA20" s="19"/>
      <c r="AB20" s="127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26">
        <f t="shared" si="0"/>
        <v>0</v>
      </c>
      <c r="Y22" s="18"/>
      <c r="Z22" s="21"/>
      <c r="AA22" s="19"/>
      <c r="AB22" s="127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26">
        <f t="shared" si="0"/>
        <v>0</v>
      </c>
      <c r="Y27" s="18"/>
      <c r="Z27" s="21"/>
      <c r="AA27" s="19"/>
      <c r="AB27" s="127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90</v>
      </c>
      <c r="C39" s="123">
        <v>43</v>
      </c>
      <c r="D39" s="123">
        <v>24</v>
      </c>
      <c r="E39" s="123">
        <v>23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90</v>
      </c>
      <c r="U39" s="19"/>
      <c r="V39" s="18">
        <v>66</v>
      </c>
      <c r="W39" s="19">
        <v>24</v>
      </c>
      <c r="X39" s="126">
        <f t="shared" ref="X39:X42" si="2">SUM(Y39+Z39+AA39)</f>
        <v>44</v>
      </c>
      <c r="Y39" s="18">
        <v>44</v>
      </c>
      <c r="Z39" s="21"/>
      <c r="AA39" s="19"/>
      <c r="AB39" s="127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138</v>
      </c>
      <c r="C40" s="123"/>
      <c r="D40" s="123"/>
      <c r="E40" s="123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26">
        <f>SUM(Y40+Z40+AA40)</f>
        <v>0</v>
      </c>
      <c r="Y40" s="18"/>
      <c r="Z40" s="21"/>
      <c r="AA40" s="19"/>
      <c r="AB40" s="127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26">
        <f t="shared" ref="X43:X68" si="3">SUM(Y43+Z43+AA43)</f>
        <v>13</v>
      </c>
      <c r="Y43" s="18">
        <v>13</v>
      </c>
      <c r="Z43" s="21"/>
      <c r="AA43" s="19"/>
      <c r="AB43" s="127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134</v>
      </c>
      <c r="U44" s="19"/>
      <c r="V44" s="18">
        <v>106</v>
      </c>
      <c r="W44" s="19">
        <v>28</v>
      </c>
      <c r="X44" s="126">
        <f t="shared" si="3"/>
        <v>102</v>
      </c>
      <c r="Y44" s="18">
        <v>102</v>
      </c>
      <c r="Z44" s="21"/>
      <c r="AA44" s="19"/>
      <c r="AB44" s="127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26">
        <f t="shared" si="3"/>
        <v>0</v>
      </c>
      <c r="Y45" s="18"/>
      <c r="Z45" s="21"/>
      <c r="AA45" s="19"/>
      <c r="AB45" s="127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3"/>
        <v>0</v>
      </c>
      <c r="Y46" s="18"/>
      <c r="Z46" s="21"/>
      <c r="AA46" s="19"/>
      <c r="AB46" s="127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3"/>
        <v>0</v>
      </c>
      <c r="Y47" s="18"/>
      <c r="Z47" s="21"/>
      <c r="AA47" s="19"/>
      <c r="AB47" s="127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3"/>
        <v>0</v>
      </c>
      <c r="Y48" s="18"/>
      <c r="Z48" s="21"/>
      <c r="AA48" s="19"/>
      <c r="AB48" s="127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5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3"/>
        <v>0</v>
      </c>
      <c r="Y49" s="18"/>
      <c r="Z49" s="21"/>
      <c r="AA49" s="19"/>
      <c r="AB49" s="127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3"/>
        <v>0</v>
      </c>
      <c r="Y50" s="18"/>
      <c r="Z50" s="21"/>
      <c r="AA50" s="19"/>
      <c r="AB50" s="127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3"/>
        <v>0</v>
      </c>
      <c r="Y51" s="18"/>
      <c r="Z51" s="21"/>
      <c r="AA51" s="19"/>
      <c r="AB51" s="127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3"/>
        <v>0</v>
      </c>
      <c r="Y52" s="18"/>
      <c r="Z52" s="21"/>
      <c r="AA52" s="19"/>
      <c r="AB52" s="127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3"/>
        <v>0</v>
      </c>
      <c r="Y53" s="18"/>
      <c r="Z53" s="21"/>
      <c r="AA53" s="19"/>
      <c r="AB53" s="127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3"/>
        <v>0</v>
      </c>
      <c r="Y54" s="18"/>
      <c r="Z54" s="21"/>
      <c r="AA54" s="19"/>
      <c r="AB54" s="127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26">
        <f t="shared" si="3"/>
        <v>0</v>
      </c>
      <c r="Y55" s="18"/>
      <c r="Z55" s="21"/>
      <c r="AA55" s="19"/>
      <c r="AB55" s="127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26">
        <f t="shared" si="3"/>
        <v>0</v>
      </c>
      <c r="Y56" s="18"/>
      <c r="Z56" s="21"/>
      <c r="AA56" s="19"/>
      <c r="AB56" s="127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3"/>
        <v>0</v>
      </c>
      <c r="Y57" s="18"/>
      <c r="Z57" s="21"/>
      <c r="AA57" s="19"/>
      <c r="AB57" s="127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26">
        <f t="shared" si="3"/>
        <v>19</v>
      </c>
      <c r="Y58" s="18">
        <v>19</v>
      </c>
      <c r="Z58" s="21"/>
      <c r="AA58" s="19"/>
      <c r="AB58" s="127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32">
        <v>1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26">
        <f t="shared" si="3"/>
        <v>31</v>
      </c>
      <c r="Y59" s="18">
        <v>31</v>
      </c>
      <c r="Z59" s="21"/>
      <c r="AA59" s="19"/>
      <c r="AB59" s="127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32">
        <v>6</v>
      </c>
      <c r="AN59" s="38">
        <v>71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26">
        <f t="shared" si="3"/>
        <v>79</v>
      </c>
      <c r="Y60" s="18">
        <v>79</v>
      </c>
      <c r="Z60" s="21"/>
      <c r="AA60" s="19"/>
      <c r="AB60" s="127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32">
        <v>16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279</v>
      </c>
      <c r="U61" s="19"/>
      <c r="V61" s="18">
        <v>134</v>
      </c>
      <c r="W61" s="19">
        <v>145</v>
      </c>
      <c r="X61" s="126">
        <f t="shared" si="3"/>
        <v>170</v>
      </c>
      <c r="Y61" s="18">
        <v>170</v>
      </c>
      <c r="Z61" s="21"/>
      <c r="AA61" s="19"/>
      <c r="AB61" s="127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32">
        <v>97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26">
        <f t="shared" si="3"/>
        <v>0</v>
      </c>
      <c r="Y62" s="18"/>
      <c r="Z62" s="21"/>
      <c r="AA62" s="19"/>
      <c r="AB62" s="127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32"/>
      <c r="AN62" s="38">
        <v>74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3"/>
        <v>0</v>
      </c>
      <c r="Y63" s="18"/>
      <c r="Z63" s="21"/>
      <c r="AA63" s="19"/>
      <c r="AB63" s="127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26">
        <f t="shared" si="3"/>
        <v>0</v>
      </c>
      <c r="Y64" s="18"/>
      <c r="Z64" s="21"/>
      <c r="AA64" s="19"/>
      <c r="AB64" s="127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32"/>
      <c r="AN64" s="38">
        <v>10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3"/>
        <v>0</v>
      </c>
      <c r="Y65" s="18"/>
      <c r="Z65" s="21"/>
      <c r="AA65" s="19"/>
      <c r="AB65" s="127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3"/>
        <v>0</v>
      </c>
      <c r="Y66" s="18"/>
      <c r="Z66" s="21"/>
      <c r="AA66" s="19"/>
      <c r="AB66" s="127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3"/>
        <v>0</v>
      </c>
      <c r="Y67" s="18"/>
      <c r="Z67" s="21"/>
      <c r="AA67" s="19"/>
      <c r="AB67" s="127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3"/>
        <v>0</v>
      </c>
      <c r="Y68" s="18"/>
      <c r="Z68" s="21"/>
      <c r="AA68" s="19"/>
      <c r="AB68" s="127">
        <f t="shared" si="4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6">SUM(B12:B68)</f>
        <v>5625</v>
      </c>
      <c r="C69" s="137">
        <f t="shared" si="6"/>
        <v>518</v>
      </c>
      <c r="D69" s="138">
        <f t="shared" si="6"/>
        <v>315</v>
      </c>
      <c r="E69" s="139">
        <f t="shared" si="6"/>
        <v>228</v>
      </c>
      <c r="F69" s="139">
        <f t="shared" si="6"/>
        <v>178</v>
      </c>
      <c r="G69" s="139">
        <f t="shared" si="6"/>
        <v>184</v>
      </c>
      <c r="H69" s="139">
        <f t="shared" si="6"/>
        <v>250</v>
      </c>
      <c r="I69" s="139">
        <f t="shared" si="6"/>
        <v>285</v>
      </c>
      <c r="J69" s="139">
        <f t="shared" si="6"/>
        <v>227</v>
      </c>
      <c r="K69" s="139">
        <f t="shared" si="6"/>
        <v>265</v>
      </c>
      <c r="L69" s="139">
        <f t="shared" si="6"/>
        <v>328</v>
      </c>
      <c r="M69" s="139">
        <f t="shared" si="6"/>
        <v>415</v>
      </c>
      <c r="N69" s="139">
        <f t="shared" si="6"/>
        <v>360</v>
      </c>
      <c r="O69" s="139">
        <f t="shared" si="6"/>
        <v>388</v>
      </c>
      <c r="P69" s="139">
        <f t="shared" si="6"/>
        <v>439</v>
      </c>
      <c r="Q69" s="139">
        <f t="shared" si="6"/>
        <v>459</v>
      </c>
      <c r="R69" s="139">
        <f t="shared" si="6"/>
        <v>378</v>
      </c>
      <c r="S69" s="140">
        <f t="shared" si="6"/>
        <v>408</v>
      </c>
      <c r="T69" s="141">
        <f t="shared" si="6"/>
        <v>1061</v>
      </c>
      <c r="U69" s="140">
        <f t="shared" si="6"/>
        <v>4564</v>
      </c>
      <c r="V69" s="141">
        <f t="shared" si="6"/>
        <v>2238</v>
      </c>
      <c r="W69" s="140">
        <f t="shared" si="6"/>
        <v>3387</v>
      </c>
      <c r="X69" s="141">
        <f t="shared" si="6"/>
        <v>571</v>
      </c>
      <c r="Y69" s="141">
        <f t="shared" si="6"/>
        <v>571</v>
      </c>
      <c r="Z69" s="139">
        <f t="shared" si="6"/>
        <v>0</v>
      </c>
      <c r="AA69" s="142">
        <f t="shared" si="6"/>
        <v>0</v>
      </c>
      <c r="AB69" s="137">
        <f t="shared" si="6"/>
        <v>2227</v>
      </c>
      <c r="AC69" s="141">
        <f t="shared" si="6"/>
        <v>2180</v>
      </c>
      <c r="AD69" s="139">
        <f t="shared" si="6"/>
        <v>5</v>
      </c>
      <c r="AE69" s="140">
        <f t="shared" si="6"/>
        <v>42</v>
      </c>
      <c r="AF69" s="141">
        <f t="shared" si="6"/>
        <v>1907</v>
      </c>
      <c r="AG69" s="140">
        <f t="shared" si="6"/>
        <v>110</v>
      </c>
      <c r="AH69" s="142">
        <f t="shared" si="6"/>
        <v>168</v>
      </c>
      <c r="AI69" s="141">
        <f t="shared" si="6"/>
        <v>757</v>
      </c>
      <c r="AJ69" s="140">
        <f t="shared" si="6"/>
        <v>1076</v>
      </c>
      <c r="AK69" s="141">
        <f t="shared" si="6"/>
        <v>22</v>
      </c>
      <c r="AL69" s="140">
        <f t="shared" si="6"/>
        <v>333</v>
      </c>
      <c r="AM69" s="141">
        <f t="shared" si="6"/>
        <v>177</v>
      </c>
      <c r="AN69" s="143">
        <f t="shared" si="6"/>
        <v>562</v>
      </c>
      <c r="AO69" s="143">
        <f t="shared" si="6"/>
        <v>44</v>
      </c>
      <c r="AP69" s="144">
        <f t="shared" si="6"/>
        <v>0</v>
      </c>
      <c r="AQ69" s="144">
        <f t="shared" si="6"/>
        <v>0</v>
      </c>
      <c r="AR69" s="145">
        <f t="shared" si="6"/>
        <v>0</v>
      </c>
      <c r="AS69" s="146">
        <f t="shared" si="6"/>
        <v>0</v>
      </c>
      <c r="AT69" s="146">
        <f t="shared" si="6"/>
        <v>0</v>
      </c>
      <c r="AU69" s="144">
        <f t="shared" si="6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16"/>
    </row>
    <row r="74" spans="1:96" x14ac:dyDescent="0.2">
      <c r="A74" s="157" t="s">
        <v>197</v>
      </c>
      <c r="B74" s="156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16"/>
    </row>
    <row r="75" spans="1:96" x14ac:dyDescent="0.2">
      <c r="A75" s="157" t="s">
        <v>198</v>
      </c>
      <c r="B75" s="156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16"/>
    </row>
    <row r="77" spans="1:96" x14ac:dyDescent="0.2">
      <c r="A77" s="157" t="s">
        <v>200</v>
      </c>
      <c r="B77" s="156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7"/>
        <v>302</v>
      </c>
      <c r="C87" s="161"/>
      <c r="D87" s="161"/>
      <c r="E87" s="161"/>
      <c r="F87" s="161">
        <v>5</v>
      </c>
      <c r="G87" s="161">
        <v>39</v>
      </c>
      <c r="H87" s="161">
        <v>55</v>
      </c>
      <c r="I87" s="161">
        <v>35</v>
      </c>
      <c r="J87" s="161">
        <v>19</v>
      </c>
      <c r="K87" s="161">
        <v>9</v>
      </c>
      <c r="L87" s="161">
        <v>18</v>
      </c>
      <c r="M87" s="161">
        <v>20</v>
      </c>
      <c r="N87" s="161">
        <v>10</v>
      </c>
      <c r="O87" s="161">
        <v>15</v>
      </c>
      <c r="P87" s="161">
        <v>16</v>
      </c>
      <c r="Q87" s="161">
        <v>17</v>
      </c>
      <c r="R87" s="161">
        <v>16</v>
      </c>
      <c r="S87" s="161">
        <v>28</v>
      </c>
      <c r="T87" s="116"/>
    </row>
    <row r="88" spans="1:88" x14ac:dyDescent="0.2">
      <c r="A88" s="162" t="s">
        <v>91</v>
      </c>
      <c r="B88" s="136">
        <f t="shared" ref="B88:S88" si="8">SUM(B72:B87)</f>
        <v>659</v>
      </c>
      <c r="C88" s="150">
        <f t="shared" si="8"/>
        <v>0</v>
      </c>
      <c r="D88" s="150">
        <f t="shared" si="8"/>
        <v>0</v>
      </c>
      <c r="E88" s="150">
        <f t="shared" si="8"/>
        <v>0</v>
      </c>
      <c r="F88" s="150">
        <f t="shared" si="8"/>
        <v>16</v>
      </c>
      <c r="G88" s="150">
        <f t="shared" si="8"/>
        <v>54</v>
      </c>
      <c r="H88" s="150">
        <f t="shared" si="8"/>
        <v>87</v>
      </c>
      <c r="I88" s="150">
        <f t="shared" si="8"/>
        <v>73</v>
      </c>
      <c r="J88" s="150">
        <f t="shared" si="8"/>
        <v>40</v>
      </c>
      <c r="K88" s="150">
        <f t="shared" si="8"/>
        <v>38</v>
      </c>
      <c r="L88" s="150">
        <f t="shared" si="8"/>
        <v>58</v>
      </c>
      <c r="M88" s="150">
        <f t="shared" si="8"/>
        <v>71</v>
      </c>
      <c r="N88" s="150">
        <f t="shared" si="8"/>
        <v>38</v>
      </c>
      <c r="O88" s="150">
        <f t="shared" si="8"/>
        <v>34</v>
      </c>
      <c r="P88" s="150">
        <f t="shared" si="8"/>
        <v>43</v>
      </c>
      <c r="Q88" s="150">
        <f t="shared" si="8"/>
        <v>38</v>
      </c>
      <c r="R88" s="150">
        <f t="shared" si="8"/>
        <v>29</v>
      </c>
      <c r="S88" s="150">
        <f t="shared" si="8"/>
        <v>40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1" t="s">
        <v>90</v>
      </c>
      <c r="B90" s="452"/>
      <c r="C90" s="451" t="s">
        <v>91</v>
      </c>
      <c r="D90" s="457"/>
      <c r="E90" s="452"/>
      <c r="F90" s="459" t="s">
        <v>92</v>
      </c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1"/>
      <c r="AN90" s="475" t="s">
        <v>93</v>
      </c>
      <c r="AO90" s="478" t="s">
        <v>94</v>
      </c>
      <c r="AP90" s="500" t="s">
        <v>210</v>
      </c>
      <c r="AQ90" s="500" t="s">
        <v>211</v>
      </c>
      <c r="AR90" s="116"/>
    </row>
    <row r="91" spans="1:88" x14ac:dyDescent="0.2">
      <c r="A91" s="453"/>
      <c r="B91" s="454"/>
      <c r="C91" s="455"/>
      <c r="D91" s="458"/>
      <c r="E91" s="456"/>
      <c r="F91" s="503" t="s">
        <v>18</v>
      </c>
      <c r="G91" s="504"/>
      <c r="H91" s="505" t="s">
        <v>19</v>
      </c>
      <c r="I91" s="506"/>
      <c r="J91" s="503" t="s">
        <v>20</v>
      </c>
      <c r="K91" s="504"/>
      <c r="L91" s="503" t="s">
        <v>21</v>
      </c>
      <c r="M91" s="504"/>
      <c r="N91" s="503" t="s">
        <v>22</v>
      </c>
      <c r="O91" s="504"/>
      <c r="P91" s="462" t="s">
        <v>23</v>
      </c>
      <c r="Q91" s="463"/>
      <c r="R91" s="462" t="s">
        <v>24</v>
      </c>
      <c r="S91" s="463"/>
      <c r="T91" s="462" t="s">
        <v>25</v>
      </c>
      <c r="U91" s="463"/>
      <c r="V91" s="462" t="s">
        <v>26</v>
      </c>
      <c r="W91" s="463"/>
      <c r="X91" s="462" t="s">
        <v>27</v>
      </c>
      <c r="Y91" s="463"/>
      <c r="Z91" s="462" t="s">
        <v>28</v>
      </c>
      <c r="AA91" s="463"/>
      <c r="AB91" s="462" t="s">
        <v>29</v>
      </c>
      <c r="AC91" s="463"/>
      <c r="AD91" s="462" t="s">
        <v>30</v>
      </c>
      <c r="AE91" s="463"/>
      <c r="AF91" s="462" t="s">
        <v>31</v>
      </c>
      <c r="AG91" s="463"/>
      <c r="AH91" s="462" t="s">
        <v>32</v>
      </c>
      <c r="AI91" s="463"/>
      <c r="AJ91" s="462" t="s">
        <v>33</v>
      </c>
      <c r="AK91" s="463"/>
      <c r="AL91" s="462" t="s">
        <v>34</v>
      </c>
      <c r="AM91" s="463"/>
      <c r="AN91" s="476"/>
      <c r="AO91" s="479"/>
      <c r="AP91" s="501"/>
      <c r="AQ91" s="501"/>
      <c r="AR91" s="116"/>
    </row>
    <row r="92" spans="1:88" x14ac:dyDescent="0.2">
      <c r="A92" s="455"/>
      <c r="B92" s="456"/>
      <c r="C92" s="151" t="s">
        <v>212</v>
      </c>
      <c r="D92" s="108" t="s">
        <v>36</v>
      </c>
      <c r="E92" s="151" t="s">
        <v>37</v>
      </c>
      <c r="F92" s="103" t="s">
        <v>36</v>
      </c>
      <c r="G92" s="105" t="s">
        <v>37</v>
      </c>
      <c r="H92" s="103" t="s">
        <v>36</v>
      </c>
      <c r="I92" s="105" t="s">
        <v>37</v>
      </c>
      <c r="J92" s="103" t="s">
        <v>36</v>
      </c>
      <c r="K92" s="105" t="s">
        <v>37</v>
      </c>
      <c r="L92" s="103" t="s">
        <v>36</v>
      </c>
      <c r="M92" s="105" t="s">
        <v>37</v>
      </c>
      <c r="N92" s="103" t="s">
        <v>36</v>
      </c>
      <c r="O92" s="105" t="s">
        <v>37</v>
      </c>
      <c r="P92" s="103" t="s">
        <v>36</v>
      </c>
      <c r="Q92" s="105" t="s">
        <v>37</v>
      </c>
      <c r="R92" s="103" t="s">
        <v>36</v>
      </c>
      <c r="S92" s="105" t="s">
        <v>37</v>
      </c>
      <c r="T92" s="103" t="s">
        <v>36</v>
      </c>
      <c r="U92" s="105" t="s">
        <v>37</v>
      </c>
      <c r="V92" s="103" t="s">
        <v>36</v>
      </c>
      <c r="W92" s="105" t="s">
        <v>37</v>
      </c>
      <c r="X92" s="103" t="s">
        <v>36</v>
      </c>
      <c r="Y92" s="105" t="s">
        <v>37</v>
      </c>
      <c r="Z92" s="103" t="s">
        <v>36</v>
      </c>
      <c r="AA92" s="105" t="s">
        <v>37</v>
      </c>
      <c r="AB92" s="103" t="s">
        <v>36</v>
      </c>
      <c r="AC92" s="105" t="s">
        <v>37</v>
      </c>
      <c r="AD92" s="103" t="s">
        <v>36</v>
      </c>
      <c r="AE92" s="105" t="s">
        <v>37</v>
      </c>
      <c r="AF92" s="103" t="s">
        <v>36</v>
      </c>
      <c r="AG92" s="105" t="s">
        <v>37</v>
      </c>
      <c r="AH92" s="103" t="s">
        <v>36</v>
      </c>
      <c r="AI92" s="105" t="s">
        <v>37</v>
      </c>
      <c r="AJ92" s="103" t="s">
        <v>36</v>
      </c>
      <c r="AK92" s="105" t="s">
        <v>37</v>
      </c>
      <c r="AL92" s="103" t="s">
        <v>36</v>
      </c>
      <c r="AM92" s="105" t="s">
        <v>37</v>
      </c>
      <c r="AN92" s="477"/>
      <c r="AO92" s="480"/>
      <c r="AP92" s="502"/>
      <c r="AQ92" s="502"/>
      <c r="AR92" s="116"/>
    </row>
    <row r="93" spans="1:88" x14ac:dyDescent="0.2">
      <c r="A93" s="507" t="s">
        <v>95</v>
      </c>
      <c r="B93" s="508"/>
      <c r="C93" s="164">
        <f>SUM(D93+E93)</f>
        <v>722</v>
      </c>
      <c r="D93" s="165">
        <f>SUM(F93+H93+J93+L93+N93+P93+R93+T93+V93+X93+Z93+AB93+AD93+AF93+AH93+AJ93+AL93)</f>
        <v>311</v>
      </c>
      <c r="E93" s="164">
        <f>SUM(G93+I93+K93+M93+O93+Q93+S93+U93+W93+Y93+AA93+AC93+AE93+AG93+AI93+AK93+AM93)</f>
        <v>411</v>
      </c>
      <c r="F93" s="166">
        <v>3</v>
      </c>
      <c r="G93" s="167">
        <v>4</v>
      </c>
      <c r="H93" s="166">
        <v>6</v>
      </c>
      <c r="I93" s="167">
        <v>7</v>
      </c>
      <c r="J93" s="166">
        <v>4</v>
      </c>
      <c r="K93" s="73">
        <v>6</v>
      </c>
      <c r="L93" s="166">
        <v>2</v>
      </c>
      <c r="M93" s="73">
        <v>3</v>
      </c>
      <c r="N93" s="166">
        <v>10</v>
      </c>
      <c r="O93" s="73">
        <v>34</v>
      </c>
      <c r="P93" s="166">
        <v>30</v>
      </c>
      <c r="Q93" s="73">
        <v>47</v>
      </c>
      <c r="R93" s="166">
        <v>17</v>
      </c>
      <c r="S93" s="73">
        <v>33</v>
      </c>
      <c r="T93" s="166">
        <v>20</v>
      </c>
      <c r="U93" s="73">
        <v>32</v>
      </c>
      <c r="V93" s="166">
        <v>18</v>
      </c>
      <c r="W93" s="73">
        <v>22</v>
      </c>
      <c r="X93" s="166">
        <v>25</v>
      </c>
      <c r="Y93" s="73">
        <v>27</v>
      </c>
      <c r="Z93" s="166">
        <v>25</v>
      </c>
      <c r="AA93" s="73">
        <v>25</v>
      </c>
      <c r="AB93" s="166">
        <v>18</v>
      </c>
      <c r="AC93" s="73">
        <v>22</v>
      </c>
      <c r="AD93" s="166">
        <v>20</v>
      </c>
      <c r="AE93" s="73">
        <v>25</v>
      </c>
      <c r="AF93" s="166">
        <v>30</v>
      </c>
      <c r="AG93" s="73">
        <v>31</v>
      </c>
      <c r="AH93" s="166">
        <v>28</v>
      </c>
      <c r="AI93" s="73">
        <v>33</v>
      </c>
      <c r="AJ93" s="166">
        <v>30</v>
      </c>
      <c r="AK93" s="73">
        <v>30</v>
      </c>
      <c r="AL93" s="168">
        <v>25</v>
      </c>
      <c r="AM93" s="73">
        <v>30</v>
      </c>
      <c r="AN93" s="74">
        <v>722</v>
      </c>
      <c r="AO93" s="167">
        <v>546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75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131</v>
      </c>
      <c r="F94" s="172"/>
      <c r="G94" s="173"/>
      <c r="H94" s="172"/>
      <c r="I94" s="173"/>
      <c r="J94" s="172"/>
      <c r="K94" s="25"/>
      <c r="L94" s="172"/>
      <c r="M94" s="25">
        <v>9</v>
      </c>
      <c r="N94" s="172"/>
      <c r="O94" s="25">
        <v>24</v>
      </c>
      <c r="P94" s="172"/>
      <c r="Q94" s="25">
        <v>32</v>
      </c>
      <c r="R94" s="172"/>
      <c r="S94" s="25">
        <v>32</v>
      </c>
      <c r="T94" s="172"/>
      <c r="U94" s="25">
        <v>20</v>
      </c>
      <c r="V94" s="172"/>
      <c r="W94" s="25">
        <v>12</v>
      </c>
      <c r="X94" s="172"/>
      <c r="Y94" s="25">
        <v>2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131</v>
      </c>
      <c r="AO94" s="174">
        <v>108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76"/>
      <c r="B95" s="36" t="s">
        <v>98</v>
      </c>
      <c r="C95" s="175">
        <f t="shared" ref="C95:C103" si="9">SUM(D95+E95)</f>
        <v>274</v>
      </c>
      <c r="D95" s="176">
        <f>SUM(F95+H95+J95+L95+N95+P95+R95+T95+V95+X95+Z95+AB95+AD95+AF95+AH95+AJ95+AL95)</f>
        <v>42</v>
      </c>
      <c r="E95" s="177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77"/>
      <c r="B96" s="178" t="s">
        <v>99</v>
      </c>
      <c r="C96" s="179">
        <f t="shared" si="9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49" t="s">
        <v>100</v>
      </c>
      <c r="B97" s="450"/>
      <c r="C97" s="183">
        <f t="shared" si="9"/>
        <v>410</v>
      </c>
      <c r="D97" s="184">
        <f t="shared" ref="D97:E103" si="10">SUM(F97+H97+J97+L97+N97+P97+R97+T97+V97+X97+Z97+AB97+AD97+AF97+AH97+AJ97+AL97)</f>
        <v>180</v>
      </c>
      <c r="E97" s="183">
        <f t="shared" si="10"/>
        <v>230</v>
      </c>
      <c r="F97" s="185">
        <v>48</v>
      </c>
      <c r="G97" s="186">
        <v>56</v>
      </c>
      <c r="H97" s="185">
        <v>25</v>
      </c>
      <c r="I97" s="186">
        <v>26</v>
      </c>
      <c r="J97" s="185">
        <v>15</v>
      </c>
      <c r="K97" s="70">
        <v>10</v>
      </c>
      <c r="L97" s="185">
        <v>7</v>
      </c>
      <c r="M97" s="70">
        <v>15</v>
      </c>
      <c r="N97" s="185">
        <v>1</v>
      </c>
      <c r="O97" s="70">
        <v>2</v>
      </c>
      <c r="P97" s="185">
        <v>2</v>
      </c>
      <c r="Q97" s="70">
        <v>4</v>
      </c>
      <c r="R97" s="185">
        <v>3</v>
      </c>
      <c r="S97" s="70">
        <v>4</v>
      </c>
      <c r="T97" s="185">
        <v>3</v>
      </c>
      <c r="U97" s="70">
        <v>5</v>
      </c>
      <c r="V97" s="185">
        <v>2</v>
      </c>
      <c r="W97" s="70">
        <v>6</v>
      </c>
      <c r="X97" s="185">
        <v>3</v>
      </c>
      <c r="Y97" s="70">
        <v>9</v>
      </c>
      <c r="Z97" s="185">
        <v>7</v>
      </c>
      <c r="AA97" s="70">
        <v>15</v>
      </c>
      <c r="AB97" s="185">
        <v>3</v>
      </c>
      <c r="AC97" s="70">
        <v>8</v>
      </c>
      <c r="AD97" s="185">
        <v>17</v>
      </c>
      <c r="AE97" s="70">
        <v>13</v>
      </c>
      <c r="AF97" s="185">
        <v>10</v>
      </c>
      <c r="AG97" s="70">
        <v>12</v>
      </c>
      <c r="AH97" s="185">
        <v>9</v>
      </c>
      <c r="AI97" s="186">
        <v>10</v>
      </c>
      <c r="AJ97" s="185">
        <v>10</v>
      </c>
      <c r="AK97" s="186">
        <v>19</v>
      </c>
      <c r="AL97" s="77">
        <v>15</v>
      </c>
      <c r="AM97" s="70">
        <v>16</v>
      </c>
      <c r="AN97" s="71">
        <v>410</v>
      </c>
      <c r="AO97" s="186">
        <v>189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512" t="s">
        <v>101</v>
      </c>
      <c r="B98" s="513"/>
      <c r="C98" s="177">
        <f t="shared" si="9"/>
        <v>0</v>
      </c>
      <c r="D98" s="176">
        <f t="shared" si="10"/>
        <v>0</v>
      </c>
      <c r="E98" s="177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514" t="s">
        <v>102</v>
      </c>
      <c r="B99" s="515"/>
      <c r="C99" s="187">
        <f t="shared" si="9"/>
        <v>78</v>
      </c>
      <c r="D99" s="188">
        <f t="shared" si="10"/>
        <v>41</v>
      </c>
      <c r="E99" s="177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516" t="s">
        <v>103</v>
      </c>
      <c r="B100" s="517"/>
      <c r="C100" s="177">
        <f t="shared" si="9"/>
        <v>0</v>
      </c>
      <c r="D100" s="176">
        <f t="shared" si="10"/>
        <v>0</v>
      </c>
      <c r="E100" s="177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512" t="s">
        <v>104</v>
      </c>
      <c r="B101" s="513"/>
      <c r="C101" s="177">
        <f t="shared" si="9"/>
        <v>0</v>
      </c>
      <c r="D101" s="176">
        <f t="shared" si="10"/>
        <v>0</v>
      </c>
      <c r="E101" s="177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512" t="s">
        <v>105</v>
      </c>
      <c r="B102" s="513"/>
      <c r="C102" s="177">
        <f t="shared" si="9"/>
        <v>195</v>
      </c>
      <c r="D102" s="176">
        <f t="shared" si="10"/>
        <v>75</v>
      </c>
      <c r="E102" s="177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518" t="s">
        <v>106</v>
      </c>
      <c r="B103" s="519"/>
      <c r="C103" s="189">
        <f t="shared" si="9"/>
        <v>0</v>
      </c>
      <c r="D103" s="190">
        <f t="shared" si="10"/>
        <v>0</v>
      </c>
      <c r="E103" s="189">
        <f t="shared" si="10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37" t="s">
        <v>38</v>
      </c>
      <c r="B104" s="438"/>
      <c r="C104" s="191">
        <f t="shared" ref="C104:AQ104" si="11">SUM(C93:C103)</f>
        <v>1679</v>
      </c>
      <c r="D104" s="192">
        <f t="shared" si="11"/>
        <v>649</v>
      </c>
      <c r="E104" s="179">
        <f t="shared" si="11"/>
        <v>1161</v>
      </c>
      <c r="F104" s="193">
        <f t="shared" si="11"/>
        <v>64</v>
      </c>
      <c r="G104" s="150">
        <f t="shared" si="11"/>
        <v>73</v>
      </c>
      <c r="H104" s="193">
        <f t="shared" si="11"/>
        <v>33</v>
      </c>
      <c r="I104" s="150">
        <f t="shared" si="11"/>
        <v>35</v>
      </c>
      <c r="J104" s="137">
        <f t="shared" si="11"/>
        <v>21</v>
      </c>
      <c r="K104" s="140">
        <f t="shared" si="11"/>
        <v>18</v>
      </c>
      <c r="L104" s="137">
        <f t="shared" si="11"/>
        <v>9</v>
      </c>
      <c r="M104" s="140">
        <f t="shared" si="11"/>
        <v>41</v>
      </c>
      <c r="N104" s="137">
        <f t="shared" si="11"/>
        <v>11</v>
      </c>
      <c r="O104" s="140">
        <f t="shared" si="11"/>
        <v>93</v>
      </c>
      <c r="P104" s="137">
        <f t="shared" si="11"/>
        <v>44</v>
      </c>
      <c r="Q104" s="140">
        <f t="shared" si="11"/>
        <v>123</v>
      </c>
      <c r="R104" s="137">
        <f t="shared" si="11"/>
        <v>33</v>
      </c>
      <c r="S104" s="140">
        <f t="shared" si="11"/>
        <v>109</v>
      </c>
      <c r="T104" s="137">
        <f t="shared" si="11"/>
        <v>30</v>
      </c>
      <c r="U104" s="140">
        <f t="shared" si="11"/>
        <v>87</v>
      </c>
      <c r="V104" s="137">
        <f t="shared" si="11"/>
        <v>29</v>
      </c>
      <c r="W104" s="140">
        <f t="shared" si="11"/>
        <v>66</v>
      </c>
      <c r="X104" s="137">
        <f t="shared" si="11"/>
        <v>33</v>
      </c>
      <c r="Y104" s="140">
        <f t="shared" si="11"/>
        <v>53</v>
      </c>
      <c r="Z104" s="137">
        <f t="shared" si="11"/>
        <v>34</v>
      </c>
      <c r="AA104" s="140">
        <f t="shared" si="11"/>
        <v>54</v>
      </c>
      <c r="AB104" s="137">
        <f t="shared" si="11"/>
        <v>24</v>
      </c>
      <c r="AC104" s="140">
        <f t="shared" si="11"/>
        <v>40</v>
      </c>
      <c r="AD104" s="137">
        <f t="shared" si="11"/>
        <v>40</v>
      </c>
      <c r="AE104" s="140">
        <f t="shared" si="11"/>
        <v>47</v>
      </c>
      <c r="AF104" s="137">
        <f t="shared" si="11"/>
        <v>66</v>
      </c>
      <c r="AG104" s="140">
        <f t="shared" si="11"/>
        <v>88</v>
      </c>
      <c r="AH104" s="137">
        <f t="shared" si="11"/>
        <v>66</v>
      </c>
      <c r="AI104" s="140">
        <f t="shared" si="11"/>
        <v>76</v>
      </c>
      <c r="AJ104" s="137">
        <f t="shared" si="11"/>
        <v>62</v>
      </c>
      <c r="AK104" s="140">
        <f t="shared" si="11"/>
        <v>74</v>
      </c>
      <c r="AL104" s="141">
        <f t="shared" si="11"/>
        <v>50</v>
      </c>
      <c r="AM104" s="140">
        <f t="shared" si="11"/>
        <v>84</v>
      </c>
      <c r="AN104" s="194">
        <f t="shared" si="11"/>
        <v>1810</v>
      </c>
      <c r="AO104" s="150">
        <f t="shared" si="11"/>
        <v>1155</v>
      </c>
      <c r="AP104" s="195">
        <f t="shared" si="11"/>
        <v>0</v>
      </c>
      <c r="AQ104" s="195">
        <f t="shared" si="11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9" t="s">
        <v>107</v>
      </c>
      <c r="B106" s="475" t="s">
        <v>90</v>
      </c>
      <c r="C106" s="451" t="s">
        <v>91</v>
      </c>
      <c r="D106" s="457"/>
      <c r="E106" s="452"/>
      <c r="F106" s="459" t="s">
        <v>92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1"/>
      <c r="AN106" s="475" t="s">
        <v>93</v>
      </c>
      <c r="AO106" s="475" t="s">
        <v>215</v>
      </c>
      <c r="AP106" s="520" t="s">
        <v>210</v>
      </c>
      <c r="AQ106" s="520" t="s">
        <v>211</v>
      </c>
    </row>
    <row r="107" spans="1:88" x14ac:dyDescent="0.2">
      <c r="A107" s="510"/>
      <c r="B107" s="476"/>
      <c r="C107" s="455"/>
      <c r="D107" s="458"/>
      <c r="E107" s="456"/>
      <c r="F107" s="503" t="s">
        <v>18</v>
      </c>
      <c r="G107" s="504"/>
      <c r="H107" s="505" t="s">
        <v>19</v>
      </c>
      <c r="I107" s="506"/>
      <c r="J107" s="503" t="s">
        <v>20</v>
      </c>
      <c r="K107" s="504"/>
      <c r="L107" s="503" t="s">
        <v>21</v>
      </c>
      <c r="M107" s="504"/>
      <c r="N107" s="503" t="s">
        <v>22</v>
      </c>
      <c r="O107" s="504"/>
      <c r="P107" s="462" t="s">
        <v>23</v>
      </c>
      <c r="Q107" s="463"/>
      <c r="R107" s="462" t="s">
        <v>24</v>
      </c>
      <c r="S107" s="463"/>
      <c r="T107" s="462" t="s">
        <v>25</v>
      </c>
      <c r="U107" s="463"/>
      <c r="V107" s="462" t="s">
        <v>26</v>
      </c>
      <c r="W107" s="463"/>
      <c r="X107" s="462" t="s">
        <v>27</v>
      </c>
      <c r="Y107" s="463"/>
      <c r="Z107" s="462" t="s">
        <v>28</v>
      </c>
      <c r="AA107" s="463"/>
      <c r="AB107" s="462" t="s">
        <v>29</v>
      </c>
      <c r="AC107" s="463"/>
      <c r="AD107" s="462" t="s">
        <v>30</v>
      </c>
      <c r="AE107" s="463"/>
      <c r="AF107" s="462" t="s">
        <v>31</v>
      </c>
      <c r="AG107" s="463"/>
      <c r="AH107" s="462" t="s">
        <v>32</v>
      </c>
      <c r="AI107" s="463"/>
      <c r="AJ107" s="462" t="s">
        <v>33</v>
      </c>
      <c r="AK107" s="463"/>
      <c r="AL107" s="462" t="s">
        <v>34</v>
      </c>
      <c r="AM107" s="463"/>
      <c r="AN107" s="476"/>
      <c r="AO107" s="476"/>
      <c r="AP107" s="521"/>
      <c r="AQ107" s="521"/>
      <c r="AR107" s="116"/>
    </row>
    <row r="108" spans="1:88" x14ac:dyDescent="0.2">
      <c r="A108" s="511"/>
      <c r="B108" s="477"/>
      <c r="C108" s="104" t="s">
        <v>212</v>
      </c>
      <c r="D108" s="104" t="s">
        <v>216</v>
      </c>
      <c r="E108" s="196" t="s">
        <v>217</v>
      </c>
      <c r="F108" s="103" t="s">
        <v>216</v>
      </c>
      <c r="G108" s="11" t="s">
        <v>217</v>
      </c>
      <c r="H108" s="7" t="s">
        <v>216</v>
      </c>
      <c r="I108" s="105" t="s">
        <v>217</v>
      </c>
      <c r="J108" s="103" t="s">
        <v>216</v>
      </c>
      <c r="K108" s="11" t="s">
        <v>217</v>
      </c>
      <c r="L108" s="103" t="s">
        <v>216</v>
      </c>
      <c r="M108" s="11" t="s">
        <v>217</v>
      </c>
      <c r="N108" s="103" t="s">
        <v>216</v>
      </c>
      <c r="O108" s="11" t="s">
        <v>217</v>
      </c>
      <c r="P108" s="7" t="s">
        <v>216</v>
      </c>
      <c r="Q108" s="105" t="s">
        <v>217</v>
      </c>
      <c r="R108" s="7" t="s">
        <v>216</v>
      </c>
      <c r="S108" s="105" t="s">
        <v>217</v>
      </c>
      <c r="T108" s="103" t="s">
        <v>216</v>
      </c>
      <c r="U108" s="11" t="s">
        <v>217</v>
      </c>
      <c r="V108" s="7" t="s">
        <v>216</v>
      </c>
      <c r="W108" s="105" t="s">
        <v>217</v>
      </c>
      <c r="X108" s="7" t="s">
        <v>216</v>
      </c>
      <c r="Y108" s="105" t="s">
        <v>217</v>
      </c>
      <c r="Z108" s="103" t="s">
        <v>216</v>
      </c>
      <c r="AA108" s="11" t="s">
        <v>217</v>
      </c>
      <c r="AB108" s="103" t="s">
        <v>216</v>
      </c>
      <c r="AC108" s="11" t="s">
        <v>217</v>
      </c>
      <c r="AD108" s="7" t="s">
        <v>216</v>
      </c>
      <c r="AE108" s="105" t="s">
        <v>217</v>
      </c>
      <c r="AF108" s="7" t="s">
        <v>216</v>
      </c>
      <c r="AG108" s="105" t="s">
        <v>217</v>
      </c>
      <c r="AH108" s="103" t="s">
        <v>216</v>
      </c>
      <c r="AI108" s="11" t="s">
        <v>217</v>
      </c>
      <c r="AJ108" s="7" t="s">
        <v>216</v>
      </c>
      <c r="AK108" s="105" t="s">
        <v>217</v>
      </c>
      <c r="AL108" s="103" t="s">
        <v>216</v>
      </c>
      <c r="AM108" s="11" t="s">
        <v>217</v>
      </c>
      <c r="AN108" s="477"/>
      <c r="AO108" s="477"/>
      <c r="AP108" s="522"/>
      <c r="AQ108" s="522"/>
      <c r="AR108" s="116"/>
    </row>
    <row r="109" spans="1:88" x14ac:dyDescent="0.2">
      <c r="A109" s="439" t="s">
        <v>108</v>
      </c>
      <c r="B109" s="67" t="s">
        <v>95</v>
      </c>
      <c r="C109" s="197">
        <f t="shared" ref="C109:C119" si="12">SUM(D109+E109)</f>
        <v>0</v>
      </c>
      <c r="D109" s="197">
        <f t="shared" ref="D109:D117" si="13">SUM(F109+H109+J109+L109+N109+P109+R109+T109+V109+X109+Z109+AB109+AD109+AF109+AH109+AJ109+AL109)</f>
        <v>0</v>
      </c>
      <c r="E109" s="197">
        <f t="shared" ref="E109:E117" si="14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40"/>
      <c r="B110" s="68" t="s">
        <v>96</v>
      </c>
      <c r="C110" s="189">
        <f t="shared" si="12"/>
        <v>20</v>
      </c>
      <c r="D110" s="189">
        <f t="shared" si="13"/>
        <v>6</v>
      </c>
      <c r="E110" s="189">
        <f t="shared" si="14"/>
        <v>14</v>
      </c>
      <c r="F110" s="42"/>
      <c r="G110" s="161"/>
      <c r="H110" s="42"/>
      <c r="I110" s="161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41" t="s">
        <v>109</v>
      </c>
      <c r="B111" s="67" t="s">
        <v>95</v>
      </c>
      <c r="C111" s="197">
        <f t="shared" si="12"/>
        <v>0</v>
      </c>
      <c r="D111" s="197">
        <f t="shared" si="13"/>
        <v>0</v>
      </c>
      <c r="E111" s="197">
        <f t="shared" si="14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42"/>
      <c r="B112" s="69" t="s">
        <v>96</v>
      </c>
      <c r="C112" s="177">
        <f t="shared" si="12"/>
        <v>36</v>
      </c>
      <c r="D112" s="177">
        <f t="shared" si="13"/>
        <v>30</v>
      </c>
      <c r="E112" s="177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43"/>
      <c r="B113" s="68" t="s">
        <v>110</v>
      </c>
      <c r="C113" s="189">
        <f t="shared" si="12"/>
        <v>0</v>
      </c>
      <c r="D113" s="189">
        <f t="shared" si="13"/>
        <v>0</v>
      </c>
      <c r="E113" s="189">
        <f t="shared" si="14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2"/>
        <v>0</v>
      </c>
      <c r="D114" s="197">
        <f t="shared" si="13"/>
        <v>0</v>
      </c>
      <c r="E114" s="197">
        <f t="shared" si="14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4"/>
      <c r="B115" s="69" t="s">
        <v>96</v>
      </c>
      <c r="C115" s="177">
        <f t="shared" si="12"/>
        <v>30</v>
      </c>
      <c r="D115" s="177">
        <f t="shared" si="13"/>
        <v>24</v>
      </c>
      <c r="E115" s="177">
        <f t="shared" si="14"/>
        <v>6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2"/>
        <v>0</v>
      </c>
      <c r="D116" s="197">
        <f t="shared" si="13"/>
        <v>0</v>
      </c>
      <c r="E116" s="197">
        <f t="shared" si="14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4"/>
      <c r="B117" s="69" t="s">
        <v>96</v>
      </c>
      <c r="C117" s="177">
        <f t="shared" si="12"/>
        <v>6</v>
      </c>
      <c r="D117" s="177">
        <f t="shared" si="13"/>
        <v>6</v>
      </c>
      <c r="E117" s="177">
        <f t="shared" si="14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75" t="s">
        <v>113</v>
      </c>
      <c r="B118" s="72" t="s">
        <v>95</v>
      </c>
      <c r="C118" s="164">
        <f t="shared" si="12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77"/>
      <c r="B119" s="68" t="s">
        <v>96</v>
      </c>
      <c r="C119" s="189">
        <f t="shared" si="12"/>
        <v>3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3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30060</v>
      </c>
      <c r="B195" s="115">
        <f>SUM(CG7:CK121)</f>
        <v>2</v>
      </c>
    </row>
  </sheetData>
  <mergeCells count="86"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6:AD6"/>
    <mergeCell ref="A9:A11"/>
    <mergeCell ref="B10:B11"/>
    <mergeCell ref="C10:S10"/>
    <mergeCell ref="T10:U10"/>
    <mergeCell ref="V10:W10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14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14" t="str">
        <f>CONCATENATE("MES: ",[3]NOMBRE!B6," - ","( ",[3]NOMBRE!C6,[3]NOMBRE!D6," )")</f>
        <v>MES: MARZO - ( 03 )</v>
      </c>
    </row>
    <row r="5" spans="1:89" ht="15" customHeight="1" x14ac:dyDescent="0.2">
      <c r="A5" s="114" t="str">
        <f>CONCATENATE("AÑO: ",[3]NOMBRE!B7)</f>
        <v>AÑO: 2017</v>
      </c>
      <c r="AP5" s="482"/>
      <c r="AQ5" s="484"/>
      <c r="AR5" s="484"/>
    </row>
    <row r="6" spans="1:89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1"/>
      <c r="AF6" s="1"/>
      <c r="AG6" s="1"/>
      <c r="AH6" s="95"/>
      <c r="AI6" s="1"/>
      <c r="AJ6" s="1"/>
      <c r="AK6" s="95"/>
      <c r="AL6" s="1"/>
      <c r="AM6" s="1"/>
      <c r="AN6" s="92"/>
      <c r="AP6" s="482"/>
      <c r="AQ6" s="484"/>
      <c r="AR6" s="484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2"/>
      <c r="AQ7" s="484"/>
      <c r="AR7" s="484"/>
      <c r="AS7" s="486"/>
      <c r="AT7" s="487"/>
      <c r="AU7" s="487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3"/>
      <c r="AQ8" s="485"/>
      <c r="AR8" s="485"/>
      <c r="AS8" s="488"/>
      <c r="AT8" s="489"/>
      <c r="AU8" s="489"/>
    </row>
    <row r="9" spans="1:89" ht="39" customHeight="1" x14ac:dyDescent="0.2">
      <c r="A9" s="444" t="s">
        <v>2</v>
      </c>
      <c r="B9" s="491" t="s">
        <v>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44" t="s">
        <v>15</v>
      </c>
      <c r="Y9" s="445"/>
      <c r="Z9" s="445"/>
      <c r="AA9" s="445"/>
      <c r="AB9" s="445"/>
      <c r="AC9" s="445"/>
      <c r="AD9" s="445"/>
      <c r="AE9" s="464"/>
      <c r="AF9" s="493" t="s">
        <v>4</v>
      </c>
      <c r="AG9" s="494"/>
      <c r="AH9" s="444" t="s">
        <v>5</v>
      </c>
      <c r="AI9" s="464"/>
      <c r="AJ9" s="497" t="s">
        <v>6</v>
      </c>
      <c r="AK9" s="444" t="s">
        <v>7</v>
      </c>
      <c r="AL9" s="464"/>
      <c r="AM9" s="444" t="s">
        <v>8</v>
      </c>
      <c r="AN9" s="464"/>
      <c r="AO9" s="465" t="s">
        <v>126</v>
      </c>
      <c r="AP9" s="468" t="s">
        <v>127</v>
      </c>
      <c r="AQ9" s="471" t="s">
        <v>128</v>
      </c>
      <c r="AR9" s="472"/>
      <c r="AS9" s="444" t="s">
        <v>129</v>
      </c>
      <c r="AT9" s="445"/>
      <c r="AU9" s="445"/>
      <c r="AV9" s="118"/>
    </row>
    <row r="10" spans="1:89" x14ac:dyDescent="0.2">
      <c r="A10" s="490"/>
      <c r="B10" s="475" t="s">
        <v>11</v>
      </c>
      <c r="C10" s="444" t="s">
        <v>12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64"/>
      <c r="T10" s="444" t="s">
        <v>13</v>
      </c>
      <c r="U10" s="464"/>
      <c r="V10" s="459" t="s">
        <v>14</v>
      </c>
      <c r="W10" s="461"/>
      <c r="X10" s="460" t="s">
        <v>16</v>
      </c>
      <c r="Y10" s="460"/>
      <c r="Z10" s="460"/>
      <c r="AA10" s="461"/>
      <c r="AB10" s="459" t="s">
        <v>17</v>
      </c>
      <c r="AC10" s="460"/>
      <c r="AD10" s="460"/>
      <c r="AE10" s="461"/>
      <c r="AF10" s="495"/>
      <c r="AG10" s="496"/>
      <c r="AH10" s="446"/>
      <c r="AI10" s="448"/>
      <c r="AJ10" s="498"/>
      <c r="AK10" s="446"/>
      <c r="AL10" s="448"/>
      <c r="AM10" s="446"/>
      <c r="AN10" s="448"/>
      <c r="AO10" s="466"/>
      <c r="AP10" s="469"/>
      <c r="AQ10" s="473"/>
      <c r="AR10" s="474"/>
      <c r="AS10" s="446"/>
      <c r="AT10" s="447"/>
      <c r="AU10" s="448"/>
    </row>
    <row r="11" spans="1:89" ht="31.5" customHeight="1" x14ac:dyDescent="0.2">
      <c r="A11" s="446"/>
      <c r="B11" s="477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99"/>
      <c r="AK11" s="7" t="s">
        <v>9</v>
      </c>
      <c r="AL11" s="11" t="s">
        <v>35</v>
      </c>
      <c r="AM11" s="7" t="s">
        <v>9</v>
      </c>
      <c r="AN11" s="11" t="s">
        <v>35</v>
      </c>
      <c r="AO11" s="467"/>
      <c r="AP11" s="470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233</v>
      </c>
      <c r="U12" s="19"/>
      <c r="V12" s="18">
        <v>104</v>
      </c>
      <c r="W12" s="19">
        <v>129</v>
      </c>
      <c r="X12" s="126">
        <f t="shared" ref="X12:X37" si="0">SUM(Y12+Z12+AA12)</f>
        <v>91</v>
      </c>
      <c r="Y12" s="18">
        <v>91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26">
        <f t="shared" si="0"/>
        <v>0</v>
      </c>
      <c r="Y13" s="18"/>
      <c r="Z13" s="21"/>
      <c r="AA13" s="19"/>
      <c r="AB13" s="130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135</v>
      </c>
      <c r="C14" s="18">
        <v>135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135</v>
      </c>
      <c r="U14" s="19"/>
      <c r="V14" s="18">
        <v>74</v>
      </c>
      <c r="W14" s="19">
        <v>61</v>
      </c>
      <c r="X14" s="126">
        <f t="shared" si="0"/>
        <v>40</v>
      </c>
      <c r="Y14" s="18">
        <v>40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28"/>
      <c r="AR14" s="128"/>
      <c r="AS14" s="70"/>
      <c r="AT14" s="70"/>
      <c r="AU14" s="70"/>
      <c r="AV14" s="129" t="s">
        <v>218</v>
      </c>
      <c r="CE14" s="116" t="s">
        <v>219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73</v>
      </c>
      <c r="U15" s="19"/>
      <c r="V15" s="18">
        <v>48</v>
      </c>
      <c r="W15" s="19">
        <v>25</v>
      </c>
      <c r="X15" s="126">
        <f t="shared" si="0"/>
        <v>29</v>
      </c>
      <c r="Y15" s="18">
        <v>29</v>
      </c>
      <c r="Z15" s="21"/>
      <c r="AA15" s="19"/>
      <c r="AB15" s="130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26">
        <f t="shared" si="0"/>
        <v>0</v>
      </c>
      <c r="Y16" s="18"/>
      <c r="Z16" s="21"/>
      <c r="AA16" s="19"/>
      <c r="AB16" s="127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84</v>
      </c>
      <c r="U17" s="19"/>
      <c r="V17" s="18">
        <v>47</v>
      </c>
      <c r="W17" s="19">
        <v>37</v>
      </c>
      <c r="X17" s="126">
        <f t="shared" si="0"/>
        <v>45</v>
      </c>
      <c r="Y17" s="18">
        <v>45</v>
      </c>
      <c r="Z17" s="21"/>
      <c r="AA17" s="19"/>
      <c r="AB17" s="127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26">
        <f t="shared" si="0"/>
        <v>0</v>
      </c>
      <c r="Y18" s="18"/>
      <c r="Z18" s="21"/>
      <c r="AA18" s="19"/>
      <c r="AB18" s="127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26">
        <f t="shared" si="0"/>
        <v>0</v>
      </c>
      <c r="Y20" s="18"/>
      <c r="Z20" s="21"/>
      <c r="AA20" s="19"/>
      <c r="AB20" s="127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26">
        <f t="shared" si="0"/>
        <v>0</v>
      </c>
      <c r="Y22" s="18"/>
      <c r="Z22" s="21"/>
      <c r="AA22" s="19"/>
      <c r="AB22" s="127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26">
        <f t="shared" si="0"/>
        <v>0</v>
      </c>
      <c r="Y27" s="18"/>
      <c r="Z27" s="21"/>
      <c r="AA27" s="19"/>
      <c r="AB27" s="127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245</v>
      </c>
      <c r="C39" s="123">
        <v>57</v>
      </c>
      <c r="D39" s="123">
        <v>104</v>
      </c>
      <c r="E39" s="123">
        <v>84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245</v>
      </c>
      <c r="U39" s="19"/>
      <c r="V39" s="18">
        <v>173</v>
      </c>
      <c r="W39" s="19">
        <v>72</v>
      </c>
      <c r="X39" s="126">
        <f t="shared" ref="X39:X68" si="2">SUM(Y39+Z39+AA39)</f>
        <v>102</v>
      </c>
      <c r="Y39" s="18">
        <v>102</v>
      </c>
      <c r="Z39" s="21"/>
      <c r="AA39" s="19"/>
      <c r="AB39" s="127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228</v>
      </c>
      <c r="C40" s="123"/>
      <c r="D40" s="123"/>
      <c r="E40" s="123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26">
        <f>SUM(Y40+Z40+AA40)</f>
        <v>0</v>
      </c>
      <c r="Y40" s="18"/>
      <c r="Z40" s="21"/>
      <c r="AA40" s="19"/>
      <c r="AB40" s="127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26">
        <f t="shared" si="2"/>
        <v>17</v>
      </c>
      <c r="Y43" s="18">
        <v>17</v>
      </c>
      <c r="Z43" s="21"/>
      <c r="AA43" s="19"/>
      <c r="AB43" s="127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156</v>
      </c>
      <c r="U44" s="19"/>
      <c r="V44" s="18">
        <v>116</v>
      </c>
      <c r="W44" s="19">
        <v>40</v>
      </c>
      <c r="X44" s="126">
        <f t="shared" si="2"/>
        <v>110</v>
      </c>
      <c r="Y44" s="18">
        <v>110</v>
      </c>
      <c r="Z44" s="21"/>
      <c r="AA44" s="19"/>
      <c r="AB44" s="127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26">
        <f t="shared" si="2"/>
        <v>0</v>
      </c>
      <c r="Y45" s="18"/>
      <c r="Z45" s="21"/>
      <c r="AA45" s="19"/>
      <c r="AB45" s="127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26">
        <f t="shared" si="2"/>
        <v>0</v>
      </c>
      <c r="Y55" s="18"/>
      <c r="Z55" s="21"/>
      <c r="AA55" s="19"/>
      <c r="AB55" s="127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32"/>
      <c r="AN55" s="38">
        <v>3</v>
      </c>
      <c r="AO55" s="70"/>
      <c r="AP55" s="70"/>
      <c r="AQ55" s="128"/>
      <c r="AR55" s="128"/>
      <c r="AS55" s="70"/>
      <c r="AT55" s="70"/>
      <c r="AU55" s="70"/>
      <c r="AV55" s="129" t="s">
        <v>134</v>
      </c>
      <c r="CG55" s="116">
        <v>0</v>
      </c>
      <c r="CI55" s="116">
        <v>0</v>
      </c>
      <c r="CJ55" s="116">
        <v>0</v>
      </c>
      <c r="CK55" s="116">
        <v>0</v>
      </c>
    </row>
    <row r="56" spans="1:89" x14ac:dyDescent="0.2">
      <c r="A56" s="36" t="s">
        <v>180</v>
      </c>
      <c r="B56" s="122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26">
        <f t="shared" si="2"/>
        <v>0</v>
      </c>
      <c r="Y56" s="18"/>
      <c r="Z56" s="21"/>
      <c r="AA56" s="19"/>
      <c r="AB56" s="127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32"/>
      <c r="AN56" s="38">
        <v>19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26">
        <f t="shared" si="2"/>
        <v>24</v>
      </c>
      <c r="Y58" s="18">
        <v>24</v>
      </c>
      <c r="Z58" s="21"/>
      <c r="AA58" s="19"/>
      <c r="AB58" s="127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32">
        <v>4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26">
        <f t="shared" si="2"/>
        <v>42</v>
      </c>
      <c r="Y59" s="18">
        <v>42</v>
      </c>
      <c r="Z59" s="21"/>
      <c r="AA59" s="19"/>
      <c r="AB59" s="127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32">
        <v>8</v>
      </c>
      <c r="AN59" s="38">
        <v>85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26">
        <f t="shared" si="2"/>
        <v>71</v>
      </c>
      <c r="Y60" s="18">
        <v>71</v>
      </c>
      <c r="Z60" s="21"/>
      <c r="AA60" s="19"/>
      <c r="AB60" s="127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32">
        <v>17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330</v>
      </c>
      <c r="U61" s="19">
        <v>1</v>
      </c>
      <c r="V61" s="18">
        <v>155</v>
      </c>
      <c r="W61" s="19">
        <v>176</v>
      </c>
      <c r="X61" s="126">
        <f t="shared" si="2"/>
        <v>191</v>
      </c>
      <c r="Y61" s="18">
        <v>191</v>
      </c>
      <c r="Z61" s="21"/>
      <c r="AA61" s="19"/>
      <c r="AB61" s="127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32">
        <v>113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26">
        <f t="shared" si="2"/>
        <v>0</v>
      </c>
      <c r="Y62" s="18"/>
      <c r="Z62" s="21"/>
      <c r="AA62" s="19"/>
      <c r="AB62" s="127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32"/>
      <c r="AN62" s="38">
        <v>203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26">
        <f t="shared" si="2"/>
        <v>0</v>
      </c>
      <c r="Y64" s="18"/>
      <c r="Z64" s="21"/>
      <c r="AA64" s="19"/>
      <c r="AB64" s="127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32"/>
      <c r="AN64" s="38">
        <v>19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>
        <v>9</v>
      </c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7789</v>
      </c>
      <c r="C69" s="137">
        <f t="shared" si="4"/>
        <v>638</v>
      </c>
      <c r="D69" s="138">
        <f t="shared" si="4"/>
        <v>485</v>
      </c>
      <c r="E69" s="139">
        <f t="shared" si="4"/>
        <v>377</v>
      </c>
      <c r="F69" s="139">
        <f t="shared" si="4"/>
        <v>207</v>
      </c>
      <c r="G69" s="139">
        <f t="shared" si="4"/>
        <v>244</v>
      </c>
      <c r="H69" s="139">
        <f t="shared" si="4"/>
        <v>344</v>
      </c>
      <c r="I69" s="139">
        <f t="shared" si="4"/>
        <v>354</v>
      </c>
      <c r="J69" s="139">
        <f t="shared" si="4"/>
        <v>352</v>
      </c>
      <c r="K69" s="139">
        <f t="shared" si="4"/>
        <v>406</v>
      </c>
      <c r="L69" s="139">
        <f t="shared" si="4"/>
        <v>414</v>
      </c>
      <c r="M69" s="139">
        <f t="shared" si="4"/>
        <v>585</v>
      </c>
      <c r="N69" s="139">
        <f t="shared" si="4"/>
        <v>541</v>
      </c>
      <c r="O69" s="139">
        <f t="shared" si="4"/>
        <v>563</v>
      </c>
      <c r="P69" s="139">
        <f t="shared" si="4"/>
        <v>625</v>
      </c>
      <c r="Q69" s="139">
        <f t="shared" si="4"/>
        <v>590</v>
      </c>
      <c r="R69" s="139">
        <f t="shared" si="4"/>
        <v>490</v>
      </c>
      <c r="S69" s="140">
        <f t="shared" si="4"/>
        <v>574</v>
      </c>
      <c r="T69" s="141">
        <f t="shared" si="4"/>
        <v>1500</v>
      </c>
      <c r="U69" s="140">
        <f t="shared" si="4"/>
        <v>6289</v>
      </c>
      <c r="V69" s="141">
        <f t="shared" si="4"/>
        <v>3139</v>
      </c>
      <c r="W69" s="140">
        <f t="shared" si="4"/>
        <v>4650</v>
      </c>
      <c r="X69" s="141">
        <f t="shared" si="4"/>
        <v>762</v>
      </c>
      <c r="Y69" s="141">
        <f t="shared" si="4"/>
        <v>762</v>
      </c>
      <c r="Z69" s="139">
        <f t="shared" si="4"/>
        <v>0</v>
      </c>
      <c r="AA69" s="142">
        <f t="shared" si="4"/>
        <v>0</v>
      </c>
      <c r="AB69" s="137">
        <f t="shared" si="4"/>
        <v>3094</v>
      </c>
      <c r="AC69" s="141">
        <f t="shared" si="4"/>
        <v>3072</v>
      </c>
      <c r="AD69" s="139">
        <f t="shared" si="4"/>
        <v>3</v>
      </c>
      <c r="AE69" s="140">
        <f t="shared" si="4"/>
        <v>19</v>
      </c>
      <c r="AF69" s="141">
        <f t="shared" si="4"/>
        <v>2553</v>
      </c>
      <c r="AG69" s="140">
        <f t="shared" si="4"/>
        <v>164</v>
      </c>
      <c r="AH69" s="142">
        <f t="shared" si="4"/>
        <v>218</v>
      </c>
      <c r="AI69" s="141">
        <f t="shared" si="4"/>
        <v>1122</v>
      </c>
      <c r="AJ69" s="140">
        <f t="shared" si="4"/>
        <v>1697</v>
      </c>
      <c r="AK69" s="141">
        <f t="shared" si="4"/>
        <v>19</v>
      </c>
      <c r="AL69" s="140">
        <f t="shared" si="4"/>
        <v>204</v>
      </c>
      <c r="AM69" s="141">
        <f t="shared" si="4"/>
        <v>235</v>
      </c>
      <c r="AN69" s="143">
        <f t="shared" si="4"/>
        <v>791</v>
      </c>
      <c r="AO69" s="143">
        <f t="shared" si="4"/>
        <v>143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16"/>
    </row>
    <row r="74" spans="1:96" x14ac:dyDescent="0.2">
      <c r="A74" s="157" t="s">
        <v>197</v>
      </c>
      <c r="B74" s="156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16"/>
    </row>
    <row r="75" spans="1:96" x14ac:dyDescent="0.2">
      <c r="A75" s="157" t="s">
        <v>198</v>
      </c>
      <c r="B75" s="156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16"/>
    </row>
    <row r="77" spans="1:96" x14ac:dyDescent="0.2">
      <c r="A77" s="157" t="s">
        <v>200</v>
      </c>
      <c r="B77" s="156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22">
        <f t="shared" si="5"/>
        <v>286</v>
      </c>
      <c r="C87" s="161"/>
      <c r="D87" s="161"/>
      <c r="E87" s="161"/>
      <c r="F87" s="161">
        <v>3</v>
      </c>
      <c r="G87" s="161">
        <v>29</v>
      </c>
      <c r="H87" s="161">
        <v>55</v>
      </c>
      <c r="I87" s="161">
        <v>37</v>
      </c>
      <c r="J87" s="161">
        <v>21</v>
      </c>
      <c r="K87" s="161">
        <v>20</v>
      </c>
      <c r="L87" s="161">
        <v>25</v>
      </c>
      <c r="M87" s="161">
        <v>16</v>
      </c>
      <c r="N87" s="161">
        <v>11</v>
      </c>
      <c r="O87" s="161">
        <v>13</v>
      </c>
      <c r="P87" s="161">
        <v>16</v>
      </c>
      <c r="Q87" s="161">
        <v>11</v>
      </c>
      <c r="R87" s="161">
        <v>13</v>
      </c>
      <c r="S87" s="161">
        <v>16</v>
      </c>
      <c r="T87" s="116"/>
    </row>
    <row r="88" spans="1:88" x14ac:dyDescent="0.2">
      <c r="A88" s="162" t="s">
        <v>91</v>
      </c>
      <c r="B88" s="136">
        <f t="shared" ref="B88:S88" si="6">SUM(B72:B87)</f>
        <v>1378</v>
      </c>
      <c r="C88" s="150">
        <f t="shared" si="6"/>
        <v>0</v>
      </c>
      <c r="D88" s="150">
        <f t="shared" si="6"/>
        <v>0</v>
      </c>
      <c r="E88" s="150">
        <f t="shared" si="6"/>
        <v>3</v>
      </c>
      <c r="F88" s="150">
        <f t="shared" si="6"/>
        <v>32</v>
      </c>
      <c r="G88" s="150">
        <f t="shared" si="6"/>
        <v>108</v>
      </c>
      <c r="H88" s="150">
        <f t="shared" si="6"/>
        <v>183</v>
      </c>
      <c r="I88" s="150">
        <f t="shared" si="6"/>
        <v>177</v>
      </c>
      <c r="J88" s="150">
        <f t="shared" si="6"/>
        <v>117</v>
      </c>
      <c r="K88" s="150">
        <f t="shared" si="6"/>
        <v>107</v>
      </c>
      <c r="L88" s="150">
        <f t="shared" si="6"/>
        <v>87</v>
      </c>
      <c r="M88" s="150">
        <f t="shared" si="6"/>
        <v>116</v>
      </c>
      <c r="N88" s="150">
        <f t="shared" si="6"/>
        <v>85</v>
      </c>
      <c r="O88" s="150">
        <f t="shared" si="6"/>
        <v>76</v>
      </c>
      <c r="P88" s="150">
        <f t="shared" si="6"/>
        <v>72</v>
      </c>
      <c r="Q88" s="150">
        <f t="shared" si="6"/>
        <v>82</v>
      </c>
      <c r="R88" s="150">
        <f t="shared" si="6"/>
        <v>52</v>
      </c>
      <c r="S88" s="150">
        <f t="shared" si="6"/>
        <v>81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1" t="s">
        <v>90</v>
      </c>
      <c r="B90" s="452"/>
      <c r="C90" s="451" t="s">
        <v>91</v>
      </c>
      <c r="D90" s="457"/>
      <c r="E90" s="452"/>
      <c r="F90" s="459" t="s">
        <v>92</v>
      </c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1"/>
      <c r="AN90" s="475" t="s">
        <v>93</v>
      </c>
      <c r="AO90" s="478" t="s">
        <v>94</v>
      </c>
      <c r="AP90" s="500" t="s">
        <v>210</v>
      </c>
      <c r="AQ90" s="500" t="s">
        <v>211</v>
      </c>
      <c r="AR90" s="116"/>
    </row>
    <row r="91" spans="1:88" x14ac:dyDescent="0.2">
      <c r="A91" s="453"/>
      <c r="B91" s="454"/>
      <c r="C91" s="455"/>
      <c r="D91" s="458"/>
      <c r="E91" s="456"/>
      <c r="F91" s="503" t="s">
        <v>18</v>
      </c>
      <c r="G91" s="504"/>
      <c r="H91" s="505" t="s">
        <v>19</v>
      </c>
      <c r="I91" s="506"/>
      <c r="J91" s="503" t="s">
        <v>20</v>
      </c>
      <c r="K91" s="504"/>
      <c r="L91" s="503" t="s">
        <v>21</v>
      </c>
      <c r="M91" s="504"/>
      <c r="N91" s="503" t="s">
        <v>22</v>
      </c>
      <c r="O91" s="504"/>
      <c r="P91" s="462" t="s">
        <v>23</v>
      </c>
      <c r="Q91" s="463"/>
      <c r="R91" s="462" t="s">
        <v>24</v>
      </c>
      <c r="S91" s="463"/>
      <c r="T91" s="462" t="s">
        <v>25</v>
      </c>
      <c r="U91" s="463"/>
      <c r="V91" s="462" t="s">
        <v>26</v>
      </c>
      <c r="W91" s="463"/>
      <c r="X91" s="462" t="s">
        <v>27</v>
      </c>
      <c r="Y91" s="463"/>
      <c r="Z91" s="462" t="s">
        <v>28</v>
      </c>
      <c r="AA91" s="463"/>
      <c r="AB91" s="462" t="s">
        <v>29</v>
      </c>
      <c r="AC91" s="463"/>
      <c r="AD91" s="462" t="s">
        <v>30</v>
      </c>
      <c r="AE91" s="463"/>
      <c r="AF91" s="462" t="s">
        <v>31</v>
      </c>
      <c r="AG91" s="463"/>
      <c r="AH91" s="462" t="s">
        <v>32</v>
      </c>
      <c r="AI91" s="463"/>
      <c r="AJ91" s="462" t="s">
        <v>33</v>
      </c>
      <c r="AK91" s="463"/>
      <c r="AL91" s="462" t="s">
        <v>34</v>
      </c>
      <c r="AM91" s="463"/>
      <c r="AN91" s="476"/>
      <c r="AO91" s="479"/>
      <c r="AP91" s="501"/>
      <c r="AQ91" s="501"/>
      <c r="AR91" s="116"/>
    </row>
    <row r="92" spans="1:88" x14ac:dyDescent="0.2">
      <c r="A92" s="455"/>
      <c r="B92" s="456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77"/>
      <c r="AO92" s="480"/>
      <c r="AP92" s="502"/>
      <c r="AQ92" s="502"/>
      <c r="AR92" s="116"/>
    </row>
    <row r="93" spans="1:88" x14ac:dyDescent="0.2">
      <c r="A93" s="507" t="s">
        <v>95</v>
      </c>
      <c r="B93" s="508"/>
      <c r="C93" s="164">
        <f>SUM(D93+E93)</f>
        <v>1049</v>
      </c>
      <c r="D93" s="165">
        <f>SUM(F93+H93+J93+L93+N93+P93+R93+T93+V93+X93+Z93+AB93+AD93+AF93+AH93+AJ93+AL93)</f>
        <v>461</v>
      </c>
      <c r="E93" s="164">
        <f>SUM(G93+I93+K93+M93+O93+Q93+S93+U93+W93+Y93+AA93+AC93+AE93+AG93+AI93+AK93+AM93)</f>
        <v>588</v>
      </c>
      <c r="F93" s="166">
        <v>2</v>
      </c>
      <c r="G93" s="167">
        <v>4</v>
      </c>
      <c r="H93" s="166">
        <v>9</v>
      </c>
      <c r="I93" s="167">
        <v>12</v>
      </c>
      <c r="J93" s="166">
        <v>15</v>
      </c>
      <c r="K93" s="73">
        <v>13</v>
      </c>
      <c r="L93" s="166">
        <v>3</v>
      </c>
      <c r="M93" s="73">
        <v>4</v>
      </c>
      <c r="N93" s="166">
        <v>10</v>
      </c>
      <c r="O93" s="73">
        <v>17</v>
      </c>
      <c r="P93" s="166">
        <v>35</v>
      </c>
      <c r="Q93" s="73">
        <v>47</v>
      </c>
      <c r="R93" s="166">
        <v>20</v>
      </c>
      <c r="S93" s="73">
        <v>25</v>
      </c>
      <c r="T93" s="166">
        <v>25</v>
      </c>
      <c r="U93" s="73">
        <v>32</v>
      </c>
      <c r="V93" s="166">
        <v>35</v>
      </c>
      <c r="W93" s="73">
        <v>37</v>
      </c>
      <c r="X93" s="166">
        <v>35</v>
      </c>
      <c r="Y93" s="73">
        <v>38</v>
      </c>
      <c r="Z93" s="166">
        <v>40</v>
      </c>
      <c r="AA93" s="73">
        <v>46</v>
      </c>
      <c r="AB93" s="166">
        <v>30</v>
      </c>
      <c r="AC93" s="73">
        <v>44</v>
      </c>
      <c r="AD93" s="166">
        <v>50</v>
      </c>
      <c r="AE93" s="73">
        <v>59</v>
      </c>
      <c r="AF93" s="166">
        <v>40</v>
      </c>
      <c r="AG93" s="73">
        <v>58</v>
      </c>
      <c r="AH93" s="166">
        <v>40</v>
      </c>
      <c r="AI93" s="73">
        <v>43</v>
      </c>
      <c r="AJ93" s="166">
        <v>32</v>
      </c>
      <c r="AK93" s="73">
        <v>50</v>
      </c>
      <c r="AL93" s="168">
        <v>40</v>
      </c>
      <c r="AM93" s="73">
        <v>59</v>
      </c>
      <c r="AN93" s="74">
        <v>1049</v>
      </c>
      <c r="AO93" s="167">
        <v>901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75" t="s">
        <v>96</v>
      </c>
      <c r="B94" s="170" t="s">
        <v>97</v>
      </c>
      <c r="C94" s="164">
        <f>SUM(G94+I94+K94+M94+O94+Q94+S94+U94+W94+Y94+AA94+AC94+AE94+AG94+AI94+AK94)</f>
        <v>314</v>
      </c>
      <c r="D94" s="171"/>
      <c r="E94" s="164">
        <f>SUM(G94+I94+K94+M94+O94+Q94+S94+U94+W94+Y94+AA94+AC94+AE94+AG94+AI94+AK94+AM94)</f>
        <v>314</v>
      </c>
      <c r="F94" s="172"/>
      <c r="G94" s="173"/>
      <c r="H94" s="172"/>
      <c r="I94" s="173"/>
      <c r="J94" s="172"/>
      <c r="K94" s="25">
        <v>2</v>
      </c>
      <c r="L94" s="172"/>
      <c r="M94" s="25">
        <v>21</v>
      </c>
      <c r="N94" s="172"/>
      <c r="O94" s="25">
        <v>55</v>
      </c>
      <c r="P94" s="172"/>
      <c r="Q94" s="25">
        <v>82</v>
      </c>
      <c r="R94" s="172"/>
      <c r="S94" s="25">
        <v>83</v>
      </c>
      <c r="T94" s="172"/>
      <c r="U94" s="25">
        <v>48</v>
      </c>
      <c r="V94" s="172"/>
      <c r="W94" s="25">
        <v>22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292</v>
      </c>
      <c r="AO94" s="174">
        <v>314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76"/>
      <c r="B95" s="36" t="s">
        <v>98</v>
      </c>
      <c r="C95" s="175">
        <f t="shared" ref="C95:C103" si="7">SUM(D95+E95)</f>
        <v>469</v>
      </c>
      <c r="D95" s="176">
        <f>SUM(F95+H95+J95+L95+N95+P95+R95+T95+V95+X95+Z95+AB95+AD95+AF95+AH95+AJ95+AL95)</f>
        <v>38</v>
      </c>
      <c r="E95" s="177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77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49" t="s">
        <v>100</v>
      </c>
      <c r="B97" s="450"/>
      <c r="C97" s="183">
        <f t="shared" si="7"/>
        <v>597</v>
      </c>
      <c r="D97" s="184">
        <f t="shared" ref="D97:E103" si="8">SUM(F97+H97+J97+L97+N97+P97+R97+T97+V97+X97+Z97+AB97+AD97+AF97+AH97+AJ97+AL97)</f>
        <v>253</v>
      </c>
      <c r="E97" s="183">
        <f t="shared" si="8"/>
        <v>344</v>
      </c>
      <c r="F97" s="185">
        <v>55</v>
      </c>
      <c r="G97" s="186">
        <v>85</v>
      </c>
      <c r="H97" s="185">
        <v>28</v>
      </c>
      <c r="I97" s="186">
        <v>30</v>
      </c>
      <c r="J97" s="185">
        <v>17</v>
      </c>
      <c r="K97" s="70">
        <v>17</v>
      </c>
      <c r="L97" s="185">
        <v>10</v>
      </c>
      <c r="M97" s="70">
        <v>19</v>
      </c>
      <c r="N97" s="185">
        <v>3</v>
      </c>
      <c r="O97" s="70">
        <v>4</v>
      </c>
      <c r="P97" s="185">
        <v>5</v>
      </c>
      <c r="Q97" s="70">
        <v>7</v>
      </c>
      <c r="R97" s="185">
        <v>5</v>
      </c>
      <c r="S97" s="70">
        <v>6</v>
      </c>
      <c r="T97" s="185">
        <v>7</v>
      </c>
      <c r="U97" s="70">
        <v>7</v>
      </c>
      <c r="V97" s="185">
        <v>7</v>
      </c>
      <c r="W97" s="70">
        <v>10</v>
      </c>
      <c r="X97" s="185">
        <v>8</v>
      </c>
      <c r="Y97" s="70">
        <v>11</v>
      </c>
      <c r="Z97" s="185">
        <v>14</v>
      </c>
      <c r="AA97" s="70">
        <v>14</v>
      </c>
      <c r="AB97" s="185">
        <v>15</v>
      </c>
      <c r="AC97" s="70">
        <v>14</v>
      </c>
      <c r="AD97" s="185">
        <v>15</v>
      </c>
      <c r="AE97" s="70">
        <v>25</v>
      </c>
      <c r="AF97" s="185">
        <v>17</v>
      </c>
      <c r="AG97" s="70">
        <v>20</v>
      </c>
      <c r="AH97" s="185">
        <v>22</v>
      </c>
      <c r="AI97" s="186">
        <v>19</v>
      </c>
      <c r="AJ97" s="185">
        <v>17</v>
      </c>
      <c r="AK97" s="186">
        <v>16</v>
      </c>
      <c r="AL97" s="77">
        <v>8</v>
      </c>
      <c r="AM97" s="70">
        <v>40</v>
      </c>
      <c r="AN97" s="71">
        <v>597</v>
      </c>
      <c r="AO97" s="186">
        <v>297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512" t="s">
        <v>101</v>
      </c>
      <c r="B98" s="513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514" t="s">
        <v>102</v>
      </c>
      <c r="B99" s="515"/>
      <c r="C99" s="187">
        <f t="shared" si="7"/>
        <v>169</v>
      </c>
      <c r="D99" s="188">
        <f t="shared" si="8"/>
        <v>107</v>
      </c>
      <c r="E99" s="177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516" t="s">
        <v>103</v>
      </c>
      <c r="B100" s="517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512" t="s">
        <v>104</v>
      </c>
      <c r="B101" s="513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512" t="s">
        <v>105</v>
      </c>
      <c r="B102" s="513"/>
      <c r="C102" s="177">
        <f t="shared" si="7"/>
        <v>234</v>
      </c>
      <c r="D102" s="176">
        <f t="shared" si="8"/>
        <v>98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518" t="s">
        <v>106</v>
      </c>
      <c r="B103" s="519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37" t="s">
        <v>38</v>
      </c>
      <c r="B104" s="438"/>
      <c r="C104" s="191">
        <f t="shared" ref="C104:AQ104" si="9">SUM(C93:C103)</f>
        <v>2832</v>
      </c>
      <c r="D104" s="192">
        <f t="shared" si="9"/>
        <v>957</v>
      </c>
      <c r="E104" s="179">
        <f t="shared" si="9"/>
        <v>1875</v>
      </c>
      <c r="F104" s="193">
        <f t="shared" si="9"/>
        <v>85</v>
      </c>
      <c r="G104" s="150">
        <f t="shared" si="9"/>
        <v>110</v>
      </c>
      <c r="H104" s="193">
        <f t="shared" si="9"/>
        <v>50</v>
      </c>
      <c r="I104" s="150">
        <f t="shared" si="9"/>
        <v>52</v>
      </c>
      <c r="J104" s="137">
        <f t="shared" si="9"/>
        <v>36</v>
      </c>
      <c r="K104" s="140">
        <f t="shared" si="9"/>
        <v>35</v>
      </c>
      <c r="L104" s="137">
        <f t="shared" si="9"/>
        <v>15</v>
      </c>
      <c r="M104" s="140">
        <f t="shared" si="9"/>
        <v>67</v>
      </c>
      <c r="N104" s="137">
        <f t="shared" si="9"/>
        <v>21</v>
      </c>
      <c r="O104" s="140">
        <f t="shared" si="9"/>
        <v>135</v>
      </c>
      <c r="P104" s="137">
        <f t="shared" si="9"/>
        <v>49</v>
      </c>
      <c r="Q104" s="140">
        <f t="shared" si="9"/>
        <v>237</v>
      </c>
      <c r="R104" s="137">
        <f t="shared" si="9"/>
        <v>27</v>
      </c>
      <c r="S104" s="140">
        <f t="shared" si="9"/>
        <v>205</v>
      </c>
      <c r="T104" s="137">
        <f t="shared" si="9"/>
        <v>33</v>
      </c>
      <c r="U104" s="140">
        <f t="shared" si="9"/>
        <v>153</v>
      </c>
      <c r="V104" s="137">
        <f t="shared" si="9"/>
        <v>55</v>
      </c>
      <c r="W104" s="140">
        <f t="shared" si="9"/>
        <v>109</v>
      </c>
      <c r="X104" s="137">
        <f t="shared" si="9"/>
        <v>55</v>
      </c>
      <c r="Y104" s="140">
        <f t="shared" si="9"/>
        <v>68</v>
      </c>
      <c r="Z104" s="137">
        <f t="shared" si="9"/>
        <v>55</v>
      </c>
      <c r="AA104" s="140">
        <f t="shared" si="9"/>
        <v>81</v>
      </c>
      <c r="AB104" s="137">
        <f t="shared" si="9"/>
        <v>55</v>
      </c>
      <c r="AC104" s="140">
        <f t="shared" si="9"/>
        <v>72</v>
      </c>
      <c r="AD104" s="137">
        <f t="shared" si="9"/>
        <v>70</v>
      </c>
      <c r="AE104" s="140">
        <f t="shared" si="9"/>
        <v>92</v>
      </c>
      <c r="AF104" s="137">
        <f t="shared" si="9"/>
        <v>79</v>
      </c>
      <c r="AG104" s="140">
        <f t="shared" si="9"/>
        <v>146</v>
      </c>
      <c r="AH104" s="137">
        <f t="shared" si="9"/>
        <v>106</v>
      </c>
      <c r="AI104" s="140">
        <f t="shared" si="9"/>
        <v>99</v>
      </c>
      <c r="AJ104" s="137">
        <f t="shared" si="9"/>
        <v>83</v>
      </c>
      <c r="AK104" s="140">
        <f t="shared" si="9"/>
        <v>93</v>
      </c>
      <c r="AL104" s="141">
        <f t="shared" si="9"/>
        <v>83</v>
      </c>
      <c r="AM104" s="140">
        <f t="shared" si="9"/>
        <v>121</v>
      </c>
      <c r="AN104" s="194">
        <f t="shared" si="9"/>
        <v>2810</v>
      </c>
      <c r="AO104" s="150">
        <f t="shared" si="9"/>
        <v>2131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9" t="s">
        <v>107</v>
      </c>
      <c r="B106" s="475" t="s">
        <v>90</v>
      </c>
      <c r="C106" s="451" t="s">
        <v>91</v>
      </c>
      <c r="D106" s="457"/>
      <c r="E106" s="452"/>
      <c r="F106" s="459" t="s">
        <v>92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1"/>
      <c r="AN106" s="475" t="s">
        <v>93</v>
      </c>
      <c r="AO106" s="475" t="s">
        <v>215</v>
      </c>
      <c r="AP106" s="520" t="s">
        <v>210</v>
      </c>
      <c r="AQ106" s="520" t="s">
        <v>211</v>
      </c>
    </row>
    <row r="107" spans="1:88" x14ac:dyDescent="0.2">
      <c r="A107" s="510"/>
      <c r="B107" s="476"/>
      <c r="C107" s="455"/>
      <c r="D107" s="458"/>
      <c r="E107" s="456"/>
      <c r="F107" s="503" t="s">
        <v>18</v>
      </c>
      <c r="G107" s="504"/>
      <c r="H107" s="505" t="s">
        <v>19</v>
      </c>
      <c r="I107" s="506"/>
      <c r="J107" s="503" t="s">
        <v>20</v>
      </c>
      <c r="K107" s="504"/>
      <c r="L107" s="503" t="s">
        <v>21</v>
      </c>
      <c r="M107" s="504"/>
      <c r="N107" s="503" t="s">
        <v>22</v>
      </c>
      <c r="O107" s="504"/>
      <c r="P107" s="462" t="s">
        <v>23</v>
      </c>
      <c r="Q107" s="463"/>
      <c r="R107" s="462" t="s">
        <v>24</v>
      </c>
      <c r="S107" s="463"/>
      <c r="T107" s="462" t="s">
        <v>25</v>
      </c>
      <c r="U107" s="463"/>
      <c r="V107" s="462" t="s">
        <v>26</v>
      </c>
      <c r="W107" s="463"/>
      <c r="X107" s="462" t="s">
        <v>27</v>
      </c>
      <c r="Y107" s="463"/>
      <c r="Z107" s="462" t="s">
        <v>28</v>
      </c>
      <c r="AA107" s="463"/>
      <c r="AB107" s="462" t="s">
        <v>29</v>
      </c>
      <c r="AC107" s="463"/>
      <c r="AD107" s="462" t="s">
        <v>30</v>
      </c>
      <c r="AE107" s="463"/>
      <c r="AF107" s="462" t="s">
        <v>31</v>
      </c>
      <c r="AG107" s="463"/>
      <c r="AH107" s="462" t="s">
        <v>32</v>
      </c>
      <c r="AI107" s="463"/>
      <c r="AJ107" s="462" t="s">
        <v>33</v>
      </c>
      <c r="AK107" s="463"/>
      <c r="AL107" s="462" t="s">
        <v>34</v>
      </c>
      <c r="AM107" s="463"/>
      <c r="AN107" s="476"/>
      <c r="AO107" s="476"/>
      <c r="AP107" s="521"/>
      <c r="AQ107" s="521"/>
      <c r="AR107" s="116"/>
    </row>
    <row r="108" spans="1:88" x14ac:dyDescent="0.2">
      <c r="A108" s="511"/>
      <c r="B108" s="477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77"/>
      <c r="AO108" s="477"/>
      <c r="AP108" s="522"/>
      <c r="AQ108" s="522"/>
      <c r="AR108" s="116"/>
    </row>
    <row r="109" spans="1:88" x14ac:dyDescent="0.2">
      <c r="A109" s="439" t="s">
        <v>108</v>
      </c>
      <c r="B109" s="67" t="s">
        <v>95</v>
      </c>
      <c r="C109" s="197">
        <f t="shared" ref="C109:C119" si="10">SUM(D109+E109)</f>
        <v>0</v>
      </c>
      <c r="D109" s="197">
        <f t="shared" ref="D109:D117" si="11">SUM(F109+H109+J109+L109+N109+P109+R109+T109+V109+X109+Z109+AB109+AD109+AF109+AH109+AJ109+AL109)</f>
        <v>0</v>
      </c>
      <c r="E109" s="197">
        <f t="shared" ref="E109:E117" si="12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40"/>
      <c r="B110" s="68" t="s">
        <v>96</v>
      </c>
      <c r="C110" s="189">
        <f t="shared" si="10"/>
        <v>22</v>
      </c>
      <c r="D110" s="189">
        <f t="shared" si="11"/>
        <v>3</v>
      </c>
      <c r="E110" s="189">
        <f t="shared" si="12"/>
        <v>19</v>
      </c>
      <c r="F110" s="42"/>
      <c r="G110" s="161"/>
      <c r="H110" s="42"/>
      <c r="I110" s="161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41" t="s">
        <v>109</v>
      </c>
      <c r="B111" s="67" t="s">
        <v>95</v>
      </c>
      <c r="C111" s="197">
        <f t="shared" si="10"/>
        <v>0</v>
      </c>
      <c r="D111" s="197">
        <f t="shared" si="11"/>
        <v>0</v>
      </c>
      <c r="E111" s="197">
        <f t="shared" si="12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42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43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2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0"/>
        <v>0</v>
      </c>
      <c r="D114" s="197">
        <f t="shared" si="11"/>
        <v>0</v>
      </c>
      <c r="E114" s="197">
        <f t="shared" si="12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4"/>
      <c r="B115" s="69" t="s">
        <v>96</v>
      </c>
      <c r="C115" s="177">
        <f t="shared" si="10"/>
        <v>36</v>
      </c>
      <c r="D115" s="177">
        <f t="shared" si="11"/>
        <v>26</v>
      </c>
      <c r="E115" s="177">
        <f t="shared" si="12"/>
        <v>10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0"/>
        <v>0</v>
      </c>
      <c r="D116" s="197">
        <f t="shared" si="11"/>
        <v>0</v>
      </c>
      <c r="E116" s="197">
        <f t="shared" si="12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4"/>
      <c r="B117" s="69" t="s">
        <v>96</v>
      </c>
      <c r="C117" s="177">
        <f t="shared" si="10"/>
        <v>13</v>
      </c>
      <c r="D117" s="177">
        <f t="shared" si="11"/>
        <v>9</v>
      </c>
      <c r="E117" s="177">
        <f t="shared" si="12"/>
        <v>4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86"/>
      <c r="X117" s="185"/>
      <c r="Y117" s="70"/>
      <c r="Z117" s="185"/>
      <c r="AA117" s="70">
        <v>1</v>
      </c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75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77"/>
      <c r="B119" s="68" t="s">
        <v>96</v>
      </c>
      <c r="C119" s="189">
        <f t="shared" si="10"/>
        <v>4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4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SUM(B69,B88,C104,C109:C119,AU69)</f>
        <v>12074</v>
      </c>
      <c r="B195" s="115">
        <f>SUM(CG7:CK121)</f>
        <v>2</v>
      </c>
    </row>
    <row r="197" spans="1:2" ht="15" customHeight="1" x14ac:dyDescent="0.2"/>
  </sheetData>
  <mergeCells count="86"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B91:AC91"/>
    <mergeCell ref="AF91:AG91"/>
    <mergeCell ref="AH91:AI91"/>
    <mergeCell ref="AJ91:AK91"/>
    <mergeCell ref="AL91:AM91"/>
    <mergeCell ref="R91:S91"/>
    <mergeCell ref="T91:U91"/>
    <mergeCell ref="V91:W91"/>
    <mergeCell ref="X91:Y91"/>
    <mergeCell ref="Z91:AA91"/>
    <mergeCell ref="H91:I91"/>
    <mergeCell ref="J91:K91"/>
    <mergeCell ref="L91:M91"/>
    <mergeCell ref="N91:O91"/>
    <mergeCell ref="P91:Q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2" workbookViewId="0">
      <selection activeCell="C5" sqref="C5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98" x14ac:dyDescent="0.2">
      <c r="A1" s="114" t="s">
        <v>0</v>
      </c>
    </row>
    <row r="2" spans="1:98" x14ac:dyDescent="0.2">
      <c r="A2" s="114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14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14" t="str">
        <f>CONCATENATE("MES: ",[4]NOMBRE!B6," - ","( ",[4]NOMBRE!C6,[4]NOMBRE!D6," )")</f>
        <v>MES: ABRIL - ( 04 )</v>
      </c>
    </row>
    <row r="5" spans="1:98" ht="15" customHeight="1" x14ac:dyDescent="0.2">
      <c r="A5" s="114" t="str">
        <f>CONCATENATE("AÑO: ",[4]NOMBRE!B7)</f>
        <v>AÑO: 2017</v>
      </c>
      <c r="AP5" s="482"/>
      <c r="AQ5" s="484"/>
      <c r="AR5" s="484"/>
    </row>
    <row r="6" spans="1:98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1"/>
      <c r="AF6" s="1"/>
      <c r="AG6" s="1"/>
      <c r="AH6" s="214"/>
      <c r="AI6" s="1"/>
      <c r="AJ6" s="1"/>
      <c r="AK6" s="214"/>
      <c r="AL6" s="1"/>
      <c r="AM6" s="1"/>
      <c r="AN6" s="212"/>
      <c r="AP6" s="482"/>
      <c r="AQ6" s="484"/>
      <c r="AR6" s="484"/>
    </row>
    <row r="7" spans="1:98" ht="1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13"/>
      <c r="AA7" s="213"/>
      <c r="AB7" s="213"/>
      <c r="AC7" s="213"/>
      <c r="AD7" s="213"/>
      <c r="AE7" s="1"/>
      <c r="AF7" s="1"/>
      <c r="AG7" s="1"/>
      <c r="AH7" s="214"/>
      <c r="AI7" s="1"/>
      <c r="AJ7" s="1"/>
      <c r="AK7" s="214"/>
      <c r="AL7" s="1"/>
      <c r="AM7" s="1"/>
      <c r="AN7" s="212"/>
      <c r="AP7" s="482"/>
      <c r="AQ7" s="484"/>
      <c r="AR7" s="484"/>
      <c r="AS7" s="486"/>
      <c r="AT7" s="487"/>
      <c r="AU7" s="487"/>
    </row>
    <row r="8" spans="1:98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14"/>
      <c r="AL8" s="1"/>
      <c r="AM8" s="1"/>
      <c r="AN8" s="212"/>
      <c r="AP8" s="483"/>
      <c r="AQ8" s="485"/>
      <c r="AR8" s="485"/>
      <c r="AS8" s="488"/>
      <c r="AT8" s="489"/>
      <c r="AU8" s="489"/>
    </row>
    <row r="9" spans="1:98" ht="39" customHeight="1" x14ac:dyDescent="0.2">
      <c r="A9" s="444" t="s">
        <v>2</v>
      </c>
      <c r="B9" s="491" t="s">
        <v>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44" t="s">
        <v>15</v>
      </c>
      <c r="Y9" s="445"/>
      <c r="Z9" s="445"/>
      <c r="AA9" s="445"/>
      <c r="AB9" s="445"/>
      <c r="AC9" s="445"/>
      <c r="AD9" s="445"/>
      <c r="AE9" s="464"/>
      <c r="AF9" s="493" t="s">
        <v>4</v>
      </c>
      <c r="AG9" s="494"/>
      <c r="AH9" s="444" t="s">
        <v>5</v>
      </c>
      <c r="AI9" s="464"/>
      <c r="AJ9" s="497" t="s">
        <v>6</v>
      </c>
      <c r="AK9" s="444" t="s">
        <v>7</v>
      </c>
      <c r="AL9" s="464"/>
      <c r="AM9" s="444" t="s">
        <v>8</v>
      </c>
      <c r="AN9" s="464"/>
      <c r="AO9" s="527" t="s">
        <v>222</v>
      </c>
      <c r="AP9" s="527"/>
      <c r="AQ9" s="465" t="s">
        <v>126</v>
      </c>
      <c r="AR9" s="468" t="s">
        <v>127</v>
      </c>
      <c r="AS9" s="471" t="s">
        <v>128</v>
      </c>
      <c r="AT9" s="472"/>
      <c r="AU9" s="444" t="s">
        <v>129</v>
      </c>
      <c r="AV9" s="445"/>
      <c r="AW9" s="445"/>
      <c r="AX9" s="118"/>
      <c r="BX9" s="115"/>
      <c r="BY9" s="115"/>
      <c r="CS9" s="116"/>
      <c r="CT9" s="116"/>
    </row>
    <row r="10" spans="1:98" x14ac:dyDescent="0.2">
      <c r="A10" s="490"/>
      <c r="B10" s="475" t="s">
        <v>11</v>
      </c>
      <c r="C10" s="444" t="s">
        <v>12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64"/>
      <c r="T10" s="444" t="s">
        <v>13</v>
      </c>
      <c r="U10" s="464"/>
      <c r="V10" s="459" t="s">
        <v>14</v>
      </c>
      <c r="W10" s="461"/>
      <c r="X10" s="460" t="s">
        <v>16</v>
      </c>
      <c r="Y10" s="460"/>
      <c r="Z10" s="460"/>
      <c r="AA10" s="461"/>
      <c r="AB10" s="459" t="s">
        <v>17</v>
      </c>
      <c r="AC10" s="460"/>
      <c r="AD10" s="460"/>
      <c r="AE10" s="461"/>
      <c r="AF10" s="495"/>
      <c r="AG10" s="496"/>
      <c r="AH10" s="446"/>
      <c r="AI10" s="448"/>
      <c r="AJ10" s="498"/>
      <c r="AK10" s="446"/>
      <c r="AL10" s="448"/>
      <c r="AM10" s="446"/>
      <c r="AN10" s="448"/>
      <c r="AO10" s="527"/>
      <c r="AP10" s="527"/>
      <c r="AQ10" s="466"/>
      <c r="AR10" s="469"/>
      <c r="AS10" s="473"/>
      <c r="AT10" s="474"/>
      <c r="AU10" s="446"/>
      <c r="AV10" s="447"/>
      <c r="AW10" s="448"/>
      <c r="BX10" s="115"/>
      <c r="BY10" s="115"/>
      <c r="CS10" s="116"/>
      <c r="CT10" s="116"/>
    </row>
    <row r="11" spans="1:98" ht="63.75" customHeight="1" x14ac:dyDescent="0.2">
      <c r="A11" s="446"/>
      <c r="B11" s="477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203" t="s">
        <v>36</v>
      </c>
      <c r="W11" s="11" t="s">
        <v>37</v>
      </c>
      <c r="X11" s="204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99"/>
      <c r="AK11" s="7" t="s">
        <v>9</v>
      </c>
      <c r="AL11" s="11" t="s">
        <v>35</v>
      </c>
      <c r="AM11" s="7" t="s">
        <v>9</v>
      </c>
      <c r="AN11" s="11" t="s">
        <v>35</v>
      </c>
      <c r="AO11" s="216" t="s">
        <v>223</v>
      </c>
      <c r="AP11" s="216" t="s">
        <v>224</v>
      </c>
      <c r="AQ11" s="467"/>
      <c r="AR11" s="470"/>
      <c r="AS11" s="121" t="s">
        <v>16</v>
      </c>
      <c r="AT11" s="121" t="s">
        <v>10</v>
      </c>
      <c r="AU11" s="75" t="s">
        <v>130</v>
      </c>
      <c r="AV11" s="75" t="s">
        <v>131</v>
      </c>
      <c r="AW11" s="215" t="s">
        <v>132</v>
      </c>
      <c r="BX11" s="115"/>
      <c r="BY11" s="115"/>
      <c r="CS11" s="116"/>
      <c r="CT11" s="116"/>
    </row>
    <row r="12" spans="1:98" x14ac:dyDescent="0.2">
      <c r="A12" s="13" t="s">
        <v>133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17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28"/>
      <c r="AT12" s="128"/>
      <c r="AU12" s="70"/>
      <c r="AV12" s="70"/>
      <c r="AW12" s="70"/>
      <c r="AX12" s="129" t="s">
        <v>134</v>
      </c>
      <c r="BX12" s="115"/>
      <c r="BY12" s="115"/>
      <c r="CF12" s="116" t="s">
        <v>225</v>
      </c>
      <c r="CG12" s="116">
        <v>0</v>
      </c>
      <c r="CI12" s="116">
        <v>0</v>
      </c>
      <c r="CJ12" s="116">
        <v>0</v>
      </c>
      <c r="CK12" s="116">
        <v>0</v>
      </c>
      <c r="CL12" s="116">
        <v>1</v>
      </c>
      <c r="CM12" s="116">
        <v>0</v>
      </c>
      <c r="CS12" s="116"/>
      <c r="CT12" s="116"/>
    </row>
    <row r="13" spans="1:98" x14ac:dyDescent="0.2">
      <c r="A13" s="27" t="s">
        <v>135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17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28"/>
      <c r="AT13" s="128"/>
      <c r="AU13" s="70"/>
      <c r="AV13" s="70"/>
      <c r="AW13" s="70"/>
      <c r="AX13" s="129" t="s">
        <v>134</v>
      </c>
      <c r="BX13" s="115"/>
      <c r="BY13" s="115"/>
      <c r="CG13" s="116">
        <v>0</v>
      </c>
      <c r="CI13" s="116">
        <v>0</v>
      </c>
      <c r="CJ13" s="116">
        <v>0</v>
      </c>
      <c r="CK13" s="116">
        <v>0</v>
      </c>
      <c r="CL13" s="116">
        <v>0</v>
      </c>
      <c r="CM13" s="116">
        <v>0</v>
      </c>
      <c r="CS13" s="116"/>
      <c r="CT13" s="116"/>
    </row>
    <row r="14" spans="1:98" x14ac:dyDescent="0.2">
      <c r="A14" s="27" t="s">
        <v>136</v>
      </c>
      <c r="B14" s="14">
        <f>SUM(C14)</f>
        <v>58</v>
      </c>
      <c r="C14" s="18">
        <v>58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17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28"/>
      <c r="AT14" s="128"/>
      <c r="AU14" s="70"/>
      <c r="AV14" s="70"/>
      <c r="AW14" s="70"/>
      <c r="AX14" s="129" t="s">
        <v>134</v>
      </c>
      <c r="BX14" s="115"/>
      <c r="BY14" s="115"/>
      <c r="CF14" s="116" t="s">
        <v>225</v>
      </c>
      <c r="CG14" s="116">
        <v>0</v>
      </c>
      <c r="CI14" s="116">
        <v>0</v>
      </c>
      <c r="CJ14" s="116">
        <v>0</v>
      </c>
      <c r="CK14" s="116">
        <v>0</v>
      </c>
      <c r="CL14" s="116">
        <v>1</v>
      </c>
      <c r="CM14" s="116">
        <v>1</v>
      </c>
      <c r="CS14" s="116"/>
      <c r="CT14" s="116"/>
    </row>
    <row r="15" spans="1:98" x14ac:dyDescent="0.2">
      <c r="A15" s="27" t="s">
        <v>139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17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28"/>
      <c r="AT15" s="128"/>
      <c r="AU15" s="70"/>
      <c r="AV15" s="70"/>
      <c r="AW15" s="70"/>
      <c r="AX15" s="129" t="s">
        <v>134</v>
      </c>
      <c r="BX15" s="115"/>
      <c r="BY15" s="115"/>
      <c r="CF15" s="116" t="s">
        <v>225</v>
      </c>
      <c r="CG15" s="116">
        <v>0</v>
      </c>
      <c r="CI15" s="116">
        <v>0</v>
      </c>
      <c r="CJ15" s="116">
        <v>0</v>
      </c>
      <c r="CK15" s="116">
        <v>0</v>
      </c>
      <c r="CL15" s="116">
        <v>1</v>
      </c>
      <c r="CM15" s="116">
        <v>0</v>
      </c>
      <c r="CS15" s="116"/>
      <c r="CT15" s="116"/>
    </row>
    <row r="16" spans="1:98" x14ac:dyDescent="0.2">
      <c r="A16" s="27" t="s">
        <v>140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28"/>
      <c r="AT16" s="128"/>
      <c r="AU16" s="70"/>
      <c r="AV16" s="70"/>
      <c r="AW16" s="70"/>
      <c r="AX16" s="129" t="s">
        <v>134</v>
      </c>
      <c r="BX16" s="115"/>
      <c r="BY16" s="115"/>
      <c r="CG16" s="116">
        <v>0</v>
      </c>
      <c r="CI16" s="116">
        <v>0</v>
      </c>
      <c r="CJ16" s="116">
        <v>0</v>
      </c>
      <c r="CK16" s="116">
        <v>0</v>
      </c>
      <c r="CL16" s="116">
        <v>0</v>
      </c>
      <c r="CM16" s="116">
        <v>0</v>
      </c>
      <c r="CS16" s="116"/>
      <c r="CT16" s="116"/>
    </row>
    <row r="17" spans="1:98" x14ac:dyDescent="0.2">
      <c r="A17" s="27" t="s">
        <v>141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28"/>
      <c r="AT17" s="128"/>
      <c r="AU17" s="70"/>
      <c r="AV17" s="70"/>
      <c r="AW17" s="70"/>
      <c r="AX17" s="129" t="s">
        <v>134</v>
      </c>
      <c r="BX17" s="115"/>
      <c r="BY17" s="115"/>
      <c r="CF17" s="116" t="s">
        <v>225</v>
      </c>
      <c r="CG17" s="116">
        <v>0</v>
      </c>
      <c r="CI17" s="116">
        <v>0</v>
      </c>
      <c r="CJ17" s="116">
        <v>0</v>
      </c>
      <c r="CK17" s="116">
        <v>0</v>
      </c>
      <c r="CL17" s="116">
        <v>1</v>
      </c>
      <c r="CM17" s="116">
        <v>0</v>
      </c>
      <c r="CS17" s="116"/>
      <c r="CT17" s="116"/>
    </row>
    <row r="18" spans="1:98" x14ac:dyDescent="0.2">
      <c r="A18" s="27" t="s">
        <v>142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28"/>
      <c r="AT18" s="128"/>
      <c r="AU18" s="70"/>
      <c r="AV18" s="70"/>
      <c r="AW18" s="70"/>
      <c r="AX18" s="129" t="s">
        <v>134</v>
      </c>
      <c r="BX18" s="115"/>
      <c r="BY18" s="115"/>
      <c r="CG18" s="116">
        <v>0</v>
      </c>
      <c r="CI18" s="116">
        <v>0</v>
      </c>
      <c r="CJ18" s="116">
        <v>0</v>
      </c>
      <c r="CK18" s="116">
        <v>0</v>
      </c>
      <c r="CL18" s="116">
        <v>0</v>
      </c>
      <c r="CM18" s="116">
        <v>0</v>
      </c>
      <c r="CS18" s="116"/>
      <c r="CT18" s="116"/>
    </row>
    <row r="19" spans="1:98" x14ac:dyDescent="0.2">
      <c r="A19" s="27" t="s">
        <v>143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28"/>
      <c r="AT19" s="128"/>
      <c r="AU19" s="70"/>
      <c r="AV19" s="70"/>
      <c r="AW19" s="70"/>
      <c r="AX19" s="129" t="s">
        <v>134</v>
      </c>
      <c r="BX19" s="115"/>
      <c r="BY19" s="115"/>
      <c r="CF19" s="116" t="s">
        <v>225</v>
      </c>
      <c r="CG19" s="116">
        <v>0</v>
      </c>
      <c r="CI19" s="116">
        <v>0</v>
      </c>
      <c r="CJ19" s="116">
        <v>0</v>
      </c>
      <c r="CK19" s="116">
        <v>0</v>
      </c>
      <c r="CL19" s="116">
        <v>1</v>
      </c>
      <c r="CM19" s="116">
        <v>0</v>
      </c>
      <c r="CS19" s="116"/>
      <c r="CT19" s="116"/>
    </row>
    <row r="20" spans="1:98" x14ac:dyDescent="0.2">
      <c r="A20" s="27" t="s">
        <v>144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28"/>
      <c r="AT20" s="128"/>
      <c r="AU20" s="70"/>
      <c r="AV20" s="70"/>
      <c r="AW20" s="70"/>
      <c r="AX20" s="129" t="s">
        <v>134</v>
      </c>
      <c r="BX20" s="115"/>
      <c r="BY20" s="115"/>
      <c r="CG20" s="116">
        <v>0</v>
      </c>
      <c r="CI20" s="116">
        <v>0</v>
      </c>
      <c r="CJ20" s="116">
        <v>0</v>
      </c>
      <c r="CK20" s="116">
        <v>0</v>
      </c>
      <c r="CL20" s="116">
        <v>0</v>
      </c>
      <c r="CM20" s="116">
        <v>0</v>
      </c>
      <c r="CS20" s="116"/>
      <c r="CT20" s="116"/>
    </row>
    <row r="21" spans="1:98" x14ac:dyDescent="0.2">
      <c r="A21" s="27" t="s">
        <v>145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28"/>
      <c r="AT21" s="128"/>
      <c r="AU21" s="70"/>
      <c r="AV21" s="70"/>
      <c r="AW21" s="70"/>
      <c r="AX21" s="129" t="s">
        <v>134</v>
      </c>
      <c r="BX21" s="115"/>
      <c r="BY21" s="115"/>
      <c r="CF21" s="116" t="s">
        <v>225</v>
      </c>
      <c r="CG21" s="116">
        <v>0</v>
      </c>
      <c r="CI21" s="116">
        <v>0</v>
      </c>
      <c r="CJ21" s="116">
        <v>0</v>
      </c>
      <c r="CK21" s="116">
        <v>0</v>
      </c>
      <c r="CL21" s="116">
        <v>1</v>
      </c>
      <c r="CM21" s="116">
        <v>0</v>
      </c>
      <c r="CS21" s="116"/>
      <c r="CT21" s="116"/>
    </row>
    <row r="22" spans="1:98" x14ac:dyDescent="0.2">
      <c r="A22" s="27" t="s">
        <v>146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28"/>
      <c r="AT22" s="128"/>
      <c r="AU22" s="70"/>
      <c r="AV22" s="70"/>
      <c r="AW22" s="70"/>
      <c r="AX22" s="129" t="s">
        <v>134</v>
      </c>
      <c r="BX22" s="115"/>
      <c r="BY22" s="115"/>
      <c r="CG22" s="116">
        <v>0</v>
      </c>
      <c r="CI22" s="116">
        <v>0</v>
      </c>
      <c r="CJ22" s="116">
        <v>0</v>
      </c>
      <c r="CK22" s="116">
        <v>0</v>
      </c>
      <c r="CL22" s="116">
        <v>0</v>
      </c>
      <c r="CM22" s="116">
        <v>0</v>
      </c>
      <c r="CS22" s="116"/>
      <c r="CT22" s="116"/>
    </row>
    <row r="23" spans="1:98" x14ac:dyDescent="0.2">
      <c r="A23" s="27" t="s">
        <v>147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28"/>
      <c r="AT23" s="128"/>
      <c r="AU23" s="70"/>
      <c r="AV23" s="70"/>
      <c r="AW23" s="70"/>
      <c r="AX23" s="129" t="s">
        <v>134</v>
      </c>
      <c r="BX23" s="115"/>
      <c r="BY23" s="115"/>
      <c r="CG23" s="116">
        <v>0</v>
      </c>
      <c r="CI23" s="116">
        <v>0</v>
      </c>
      <c r="CJ23" s="116">
        <v>0</v>
      </c>
      <c r="CK23" s="116">
        <v>0</v>
      </c>
      <c r="CL23" s="116">
        <v>0</v>
      </c>
      <c r="CM23" s="116">
        <v>0</v>
      </c>
      <c r="CS23" s="116"/>
      <c r="CT23" s="116"/>
    </row>
    <row r="24" spans="1:98" x14ac:dyDescent="0.2">
      <c r="A24" s="27" t="s">
        <v>148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28"/>
      <c r="AT24" s="128"/>
      <c r="AU24" s="70"/>
      <c r="AV24" s="70"/>
      <c r="AW24" s="70"/>
      <c r="AX24" s="129" t="s">
        <v>134</v>
      </c>
      <c r="BX24" s="115"/>
      <c r="BY24" s="115"/>
      <c r="CF24" s="116" t="s">
        <v>225</v>
      </c>
      <c r="CG24" s="116">
        <v>0</v>
      </c>
      <c r="CI24" s="116">
        <v>0</v>
      </c>
      <c r="CJ24" s="116">
        <v>0</v>
      </c>
      <c r="CK24" s="116">
        <v>0</v>
      </c>
      <c r="CL24" s="116">
        <v>1</v>
      </c>
      <c r="CM24" s="116">
        <v>0</v>
      </c>
      <c r="CS24" s="116"/>
      <c r="CT24" s="116"/>
    </row>
    <row r="25" spans="1:98" x14ac:dyDescent="0.2">
      <c r="A25" s="27" t="s">
        <v>149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28"/>
      <c r="AT25" s="128"/>
      <c r="AU25" s="70"/>
      <c r="AV25" s="70"/>
      <c r="AW25" s="70"/>
      <c r="AX25" s="129" t="s">
        <v>134</v>
      </c>
      <c r="BX25" s="115"/>
      <c r="BY25" s="115"/>
      <c r="CG25" s="116">
        <v>0</v>
      </c>
      <c r="CI25" s="116">
        <v>0</v>
      </c>
      <c r="CJ25" s="116">
        <v>0</v>
      </c>
      <c r="CK25" s="116">
        <v>0</v>
      </c>
      <c r="CL25" s="116">
        <v>0</v>
      </c>
      <c r="CM25" s="116">
        <v>0</v>
      </c>
      <c r="CS25" s="116"/>
      <c r="CT25" s="116"/>
    </row>
    <row r="26" spans="1:98" x14ac:dyDescent="0.2">
      <c r="A26" s="27" t="s">
        <v>150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28"/>
      <c r="AT26" s="128"/>
      <c r="AU26" s="70"/>
      <c r="AV26" s="70"/>
      <c r="AW26" s="70"/>
      <c r="AX26" s="129" t="s">
        <v>134</v>
      </c>
      <c r="BX26" s="115"/>
      <c r="BY26" s="115"/>
      <c r="CF26" s="116" t="s">
        <v>225</v>
      </c>
      <c r="CG26" s="116">
        <v>0</v>
      </c>
      <c r="CI26" s="116">
        <v>0</v>
      </c>
      <c r="CJ26" s="116">
        <v>0</v>
      </c>
      <c r="CK26" s="116">
        <v>0</v>
      </c>
      <c r="CL26" s="116">
        <v>1</v>
      </c>
      <c r="CM26" s="116">
        <v>0</v>
      </c>
      <c r="CS26" s="116"/>
      <c r="CT26" s="116"/>
    </row>
    <row r="27" spans="1:98" x14ac:dyDescent="0.2">
      <c r="A27" s="27" t="s">
        <v>151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28"/>
      <c r="AT27" s="128"/>
      <c r="AU27" s="70"/>
      <c r="AV27" s="70"/>
      <c r="AW27" s="70"/>
      <c r="AX27" s="129" t="s">
        <v>134</v>
      </c>
      <c r="BX27" s="115"/>
      <c r="BY27" s="115"/>
      <c r="CG27" s="116">
        <v>0</v>
      </c>
      <c r="CI27" s="116">
        <v>0</v>
      </c>
      <c r="CJ27" s="116">
        <v>0</v>
      </c>
      <c r="CK27" s="116">
        <v>0</v>
      </c>
      <c r="CL27" s="116">
        <v>0</v>
      </c>
      <c r="CM27" s="116">
        <v>0</v>
      </c>
      <c r="CS27" s="116"/>
      <c r="CT27" s="116"/>
    </row>
    <row r="28" spans="1:98" x14ac:dyDescent="0.2">
      <c r="A28" s="27" t="s">
        <v>152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28"/>
      <c r="AT28" s="128"/>
      <c r="AU28" s="70"/>
      <c r="AV28" s="70"/>
      <c r="AW28" s="70"/>
      <c r="AX28" s="129" t="s">
        <v>134</v>
      </c>
      <c r="BX28" s="115"/>
      <c r="BY28" s="115"/>
      <c r="CF28" s="116" t="s">
        <v>225</v>
      </c>
      <c r="CG28" s="116">
        <v>0</v>
      </c>
      <c r="CI28" s="116">
        <v>0</v>
      </c>
      <c r="CJ28" s="116">
        <v>0</v>
      </c>
      <c r="CK28" s="116">
        <v>0</v>
      </c>
      <c r="CL28" s="116">
        <v>1</v>
      </c>
      <c r="CM28" s="116">
        <v>0</v>
      </c>
      <c r="CS28" s="116"/>
      <c r="CT28" s="116"/>
    </row>
    <row r="29" spans="1:98" x14ac:dyDescent="0.2">
      <c r="A29" s="27" t="s">
        <v>153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28"/>
      <c r="AT29" s="128"/>
      <c r="AU29" s="70"/>
      <c r="AV29" s="70"/>
      <c r="AW29" s="70"/>
      <c r="AX29" s="129" t="s">
        <v>134</v>
      </c>
      <c r="BX29" s="115"/>
      <c r="BY29" s="115"/>
      <c r="CG29" s="116">
        <v>0</v>
      </c>
      <c r="CI29" s="116">
        <v>0</v>
      </c>
      <c r="CJ29" s="116">
        <v>0</v>
      </c>
      <c r="CK29" s="116">
        <v>0</v>
      </c>
      <c r="CL29" s="116">
        <v>0</v>
      </c>
      <c r="CM29" s="116">
        <v>0</v>
      </c>
      <c r="CS29" s="116"/>
      <c r="CT29" s="116"/>
    </row>
    <row r="30" spans="1:98" x14ac:dyDescent="0.2">
      <c r="A30" s="27" t="s">
        <v>154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28"/>
      <c r="AT30" s="128"/>
      <c r="AU30" s="70"/>
      <c r="AV30" s="70"/>
      <c r="AW30" s="70"/>
      <c r="AX30" s="129" t="s">
        <v>134</v>
      </c>
      <c r="BX30" s="115"/>
      <c r="BY30" s="115"/>
      <c r="CF30" s="116" t="s">
        <v>225</v>
      </c>
      <c r="CG30" s="116">
        <v>0</v>
      </c>
      <c r="CI30" s="116">
        <v>0</v>
      </c>
      <c r="CJ30" s="116">
        <v>0</v>
      </c>
      <c r="CK30" s="116">
        <v>0</v>
      </c>
      <c r="CL30" s="116">
        <v>1</v>
      </c>
      <c r="CM30" s="116">
        <v>0</v>
      </c>
      <c r="CS30" s="116"/>
      <c r="CT30" s="116"/>
    </row>
    <row r="31" spans="1:98" x14ac:dyDescent="0.2">
      <c r="A31" s="27" t="s">
        <v>155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28"/>
      <c r="AT31" s="128"/>
      <c r="AU31" s="70"/>
      <c r="AV31" s="70"/>
      <c r="AW31" s="70"/>
      <c r="AX31" s="129" t="s">
        <v>134</v>
      </c>
      <c r="BX31" s="115"/>
      <c r="BY31" s="115"/>
      <c r="CG31" s="116">
        <v>0</v>
      </c>
      <c r="CI31" s="116">
        <v>0</v>
      </c>
      <c r="CJ31" s="116">
        <v>0</v>
      </c>
      <c r="CK31" s="116">
        <v>0</v>
      </c>
      <c r="CL31" s="116">
        <v>0</v>
      </c>
      <c r="CM31" s="116">
        <v>0</v>
      </c>
      <c r="CS31" s="116"/>
      <c r="CT31" s="116"/>
    </row>
    <row r="32" spans="1:98" x14ac:dyDescent="0.2">
      <c r="A32" s="27" t="s">
        <v>156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28"/>
      <c r="AT32" s="128"/>
      <c r="AU32" s="70"/>
      <c r="AV32" s="70"/>
      <c r="AW32" s="70"/>
      <c r="AX32" s="129" t="s">
        <v>134</v>
      </c>
      <c r="BX32" s="115"/>
      <c r="BY32" s="115"/>
      <c r="CG32" s="116">
        <v>0</v>
      </c>
      <c r="CI32" s="116">
        <v>0</v>
      </c>
      <c r="CJ32" s="116">
        <v>0</v>
      </c>
      <c r="CK32" s="116">
        <v>0</v>
      </c>
      <c r="CL32" s="116">
        <v>0</v>
      </c>
      <c r="CM32" s="116">
        <v>0</v>
      </c>
      <c r="CS32" s="116"/>
      <c r="CT32" s="116"/>
    </row>
    <row r="33" spans="1:98" x14ac:dyDescent="0.2">
      <c r="A33" s="27" t="s">
        <v>157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28"/>
      <c r="AT33" s="128"/>
      <c r="AU33" s="70"/>
      <c r="AV33" s="70"/>
      <c r="AW33" s="70"/>
      <c r="AX33" s="129" t="s">
        <v>134</v>
      </c>
      <c r="BX33" s="115"/>
      <c r="BY33" s="115"/>
      <c r="CF33" s="116" t="s">
        <v>225</v>
      </c>
      <c r="CG33" s="116">
        <v>0</v>
      </c>
      <c r="CI33" s="116">
        <v>0</v>
      </c>
      <c r="CJ33" s="116">
        <v>0</v>
      </c>
      <c r="CK33" s="116">
        <v>0</v>
      </c>
      <c r="CL33" s="116">
        <v>1</v>
      </c>
      <c r="CM33" s="116">
        <v>0</v>
      </c>
      <c r="CS33" s="116"/>
      <c r="CT33" s="116"/>
    </row>
    <row r="34" spans="1:98" x14ac:dyDescent="0.2">
      <c r="A34" s="27" t="s">
        <v>158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28"/>
      <c r="AT34" s="128"/>
      <c r="AU34" s="70"/>
      <c r="AV34" s="70"/>
      <c r="AW34" s="70"/>
      <c r="AX34" s="129" t="s">
        <v>134</v>
      </c>
      <c r="BX34" s="115"/>
      <c r="BY34" s="115"/>
      <c r="CG34" s="116">
        <v>0</v>
      </c>
      <c r="CI34" s="116">
        <v>0</v>
      </c>
      <c r="CJ34" s="116">
        <v>0</v>
      </c>
      <c r="CK34" s="116">
        <v>0</v>
      </c>
      <c r="CL34" s="116">
        <v>0</v>
      </c>
      <c r="CM34" s="116">
        <v>0</v>
      </c>
      <c r="CS34" s="116"/>
      <c r="CT34" s="116"/>
    </row>
    <row r="35" spans="1:98" x14ac:dyDescent="0.2">
      <c r="A35" s="27" t="s">
        <v>159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28"/>
      <c r="AT35" s="128"/>
      <c r="AU35" s="70"/>
      <c r="AV35" s="70"/>
      <c r="AW35" s="70"/>
      <c r="AX35" s="129" t="s">
        <v>134</v>
      </c>
      <c r="BX35" s="115"/>
      <c r="BY35" s="115"/>
      <c r="CG35" s="116">
        <v>0</v>
      </c>
      <c r="CI35" s="116">
        <v>0</v>
      </c>
      <c r="CJ35" s="116">
        <v>0</v>
      </c>
      <c r="CK35" s="116">
        <v>0</v>
      </c>
      <c r="CL35" s="116">
        <v>0</v>
      </c>
      <c r="CM35" s="116">
        <v>0</v>
      </c>
      <c r="CS35" s="116"/>
      <c r="CT35" s="116"/>
    </row>
    <row r="36" spans="1:98" x14ac:dyDescent="0.2">
      <c r="A36" s="27" t="s">
        <v>160</v>
      </c>
      <c r="B36" s="14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28"/>
      <c r="AU36" s="70"/>
      <c r="AV36" s="70"/>
      <c r="AW36" s="70"/>
      <c r="AX36" s="129" t="s">
        <v>134</v>
      </c>
      <c r="BX36" s="115"/>
      <c r="BY36" s="115"/>
      <c r="CF36" s="116" t="s">
        <v>225</v>
      </c>
      <c r="CG36" s="116">
        <v>0</v>
      </c>
      <c r="CI36" s="116">
        <v>0</v>
      </c>
      <c r="CJ36" s="116">
        <v>0</v>
      </c>
      <c r="CK36" s="116">
        <v>0</v>
      </c>
      <c r="CL36" s="116">
        <v>1</v>
      </c>
      <c r="CM36" s="116">
        <v>0</v>
      </c>
      <c r="CS36" s="116"/>
      <c r="CT36" s="116"/>
    </row>
    <row r="37" spans="1:98" x14ac:dyDescent="0.2">
      <c r="A37" s="27" t="s">
        <v>161</v>
      </c>
      <c r="B37" s="14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28"/>
      <c r="AT37" s="128"/>
      <c r="AU37" s="70"/>
      <c r="AV37" s="70"/>
      <c r="AW37" s="70"/>
      <c r="AX37" s="129" t="s">
        <v>134</v>
      </c>
      <c r="BX37" s="115"/>
      <c r="BY37" s="115"/>
      <c r="CF37" s="116" t="s">
        <v>225</v>
      </c>
      <c r="CG37" s="116">
        <v>0</v>
      </c>
      <c r="CI37" s="116">
        <v>0</v>
      </c>
      <c r="CJ37" s="116">
        <v>0</v>
      </c>
      <c r="CK37" s="116">
        <v>0</v>
      </c>
      <c r="CL37" s="116">
        <v>1</v>
      </c>
      <c r="CM37" s="116">
        <v>0</v>
      </c>
      <c r="CS37" s="116"/>
      <c r="CT37" s="116"/>
    </row>
    <row r="38" spans="1:98" x14ac:dyDescent="0.2">
      <c r="A38" s="27" t="s">
        <v>162</v>
      </c>
      <c r="B38" s="14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28"/>
      <c r="AT38" s="128"/>
      <c r="AU38" s="70"/>
      <c r="AV38" s="70"/>
      <c r="AW38" s="70"/>
      <c r="AX38" s="129" t="s">
        <v>134</v>
      </c>
      <c r="BX38" s="115"/>
      <c r="BY38" s="115"/>
      <c r="CG38" s="116">
        <v>0</v>
      </c>
      <c r="CI38" s="116">
        <v>0</v>
      </c>
      <c r="CJ38" s="116">
        <v>0</v>
      </c>
      <c r="CK38" s="116">
        <v>0</v>
      </c>
      <c r="CL38" s="116">
        <v>0</v>
      </c>
      <c r="CM38" s="116">
        <v>0</v>
      </c>
      <c r="CS38" s="116"/>
      <c r="CT38" s="116"/>
    </row>
    <row r="39" spans="1:98" x14ac:dyDescent="0.2">
      <c r="A39" s="27" t="s">
        <v>163</v>
      </c>
      <c r="B39" s="14">
        <f>SUM(C39+D39+E39+F39+G39+H39+I39+J39+K39)</f>
        <v>192</v>
      </c>
      <c r="C39" s="123">
        <v>38</v>
      </c>
      <c r="D39" s="123">
        <v>74</v>
      </c>
      <c r="E39" s="123">
        <v>80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28"/>
      <c r="AT39" s="128"/>
      <c r="AU39" s="70"/>
      <c r="AV39" s="70"/>
      <c r="AW39" s="70"/>
      <c r="AX39" s="129" t="s">
        <v>134</v>
      </c>
      <c r="BX39" s="115"/>
      <c r="BY39" s="115"/>
      <c r="CF39" s="116" t="s">
        <v>225</v>
      </c>
      <c r="CG39" s="116">
        <v>0</v>
      </c>
      <c r="CI39" s="116">
        <v>0</v>
      </c>
      <c r="CJ39" s="116">
        <v>0</v>
      </c>
      <c r="CK39" s="116">
        <v>0</v>
      </c>
      <c r="CL39" s="116">
        <v>1</v>
      </c>
      <c r="CM39" s="116">
        <v>0</v>
      </c>
      <c r="CS39" s="116"/>
      <c r="CT39" s="116"/>
    </row>
    <row r="40" spans="1:98" x14ac:dyDescent="0.2">
      <c r="A40" s="27" t="s">
        <v>164</v>
      </c>
      <c r="B40" s="14">
        <f>SUM(C40+D40+E40+F40+G40+H40+I40+J40+K40+L40+M40+N40+O40+P40+Q40+R40+S40)</f>
        <v>162</v>
      </c>
      <c r="C40" s="123"/>
      <c r="D40" s="123"/>
      <c r="E40" s="123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28"/>
      <c r="AT40" s="128"/>
      <c r="AU40" s="70"/>
      <c r="AV40" s="70"/>
      <c r="AW40" s="70"/>
      <c r="AX40" s="129" t="s">
        <v>134</v>
      </c>
      <c r="BX40" s="115"/>
      <c r="BY40" s="115"/>
      <c r="CG40" s="116">
        <v>0</v>
      </c>
      <c r="CI40" s="116">
        <v>0</v>
      </c>
      <c r="CJ40" s="116">
        <v>0</v>
      </c>
      <c r="CK40" s="116">
        <v>0</v>
      </c>
      <c r="CL40" s="116">
        <v>0</v>
      </c>
      <c r="CM40" s="116">
        <v>0</v>
      </c>
      <c r="CS40" s="116"/>
      <c r="CT40" s="116"/>
    </row>
    <row r="41" spans="1:98" x14ac:dyDescent="0.2">
      <c r="A41" s="27" t="s">
        <v>165</v>
      </c>
      <c r="B41" s="14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28"/>
      <c r="AT41" s="128"/>
      <c r="AU41" s="70"/>
      <c r="AV41" s="70"/>
      <c r="AW41" s="70"/>
      <c r="AX41" s="129" t="s">
        <v>134</v>
      </c>
      <c r="BX41" s="115"/>
      <c r="BY41" s="115"/>
      <c r="CG41" s="116">
        <v>0</v>
      </c>
      <c r="CI41" s="116">
        <v>0</v>
      </c>
      <c r="CJ41" s="116">
        <v>0</v>
      </c>
      <c r="CK41" s="116">
        <v>0</v>
      </c>
      <c r="CL41" s="116">
        <v>0</v>
      </c>
      <c r="CM41" s="116">
        <v>0</v>
      </c>
      <c r="CS41" s="116"/>
      <c r="CT41" s="116"/>
    </row>
    <row r="42" spans="1:98" x14ac:dyDescent="0.2">
      <c r="A42" s="27" t="s">
        <v>166</v>
      </c>
      <c r="B42" s="14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28"/>
      <c r="AT42" s="128"/>
      <c r="AU42" s="70"/>
      <c r="AV42" s="70"/>
      <c r="AW42" s="70"/>
      <c r="AX42" s="129" t="s">
        <v>134</v>
      </c>
      <c r="BX42" s="115"/>
      <c r="BY42" s="115"/>
      <c r="CF42" s="116" t="s">
        <v>225</v>
      </c>
      <c r="CG42" s="116">
        <v>0</v>
      </c>
      <c r="CI42" s="116">
        <v>0</v>
      </c>
      <c r="CJ42" s="116">
        <v>0</v>
      </c>
      <c r="CK42" s="116">
        <v>0</v>
      </c>
      <c r="CL42" s="116">
        <v>1</v>
      </c>
      <c r="CM42" s="116">
        <v>0</v>
      </c>
      <c r="CS42" s="116"/>
      <c r="CT42" s="116"/>
    </row>
    <row r="43" spans="1:98" x14ac:dyDescent="0.2">
      <c r="A43" s="27" t="s">
        <v>167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28"/>
      <c r="AT43" s="128"/>
      <c r="AU43" s="70"/>
      <c r="AV43" s="70"/>
      <c r="AW43" s="70"/>
      <c r="AX43" s="129" t="s">
        <v>134</v>
      </c>
      <c r="BX43" s="115"/>
      <c r="BY43" s="115"/>
      <c r="CG43" s="116">
        <v>0</v>
      </c>
      <c r="CI43" s="116">
        <v>0</v>
      </c>
      <c r="CJ43" s="116">
        <v>0</v>
      </c>
      <c r="CK43" s="116">
        <v>0</v>
      </c>
      <c r="CL43" s="116">
        <v>0</v>
      </c>
      <c r="CM43" s="116">
        <v>0</v>
      </c>
      <c r="CS43" s="116"/>
      <c r="CT43" s="116"/>
    </row>
    <row r="44" spans="1:98" x14ac:dyDescent="0.2">
      <c r="A44" s="27" t="s">
        <v>168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28"/>
      <c r="AT44" s="128"/>
      <c r="AU44" s="70"/>
      <c r="AV44" s="70"/>
      <c r="AW44" s="70"/>
      <c r="AX44" s="129" t="s">
        <v>134</v>
      </c>
      <c r="BX44" s="115"/>
      <c r="BY44" s="115"/>
      <c r="CF44" s="116" t="s">
        <v>225</v>
      </c>
      <c r="CG44" s="116">
        <v>0</v>
      </c>
      <c r="CI44" s="116">
        <v>0</v>
      </c>
      <c r="CJ44" s="116">
        <v>0</v>
      </c>
      <c r="CK44" s="116">
        <v>0</v>
      </c>
      <c r="CL44" s="116">
        <v>1</v>
      </c>
      <c r="CM44" s="116">
        <v>0</v>
      </c>
      <c r="CS44" s="116"/>
      <c r="CT44" s="116"/>
    </row>
    <row r="45" spans="1:98" x14ac:dyDescent="0.2">
      <c r="A45" s="27" t="s">
        <v>169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28"/>
      <c r="AT45" s="128"/>
      <c r="AU45" s="70"/>
      <c r="AV45" s="70"/>
      <c r="AW45" s="70"/>
      <c r="AX45" s="129" t="s">
        <v>134</v>
      </c>
      <c r="BX45" s="115"/>
      <c r="BY45" s="115"/>
      <c r="CG45" s="116">
        <v>0</v>
      </c>
      <c r="CI45" s="116">
        <v>0</v>
      </c>
      <c r="CJ45" s="116">
        <v>0</v>
      </c>
      <c r="CK45" s="116">
        <v>0</v>
      </c>
      <c r="CL45" s="116">
        <v>0</v>
      </c>
      <c r="CM45" s="116">
        <v>0</v>
      </c>
      <c r="CS45" s="116"/>
      <c r="CT45" s="116"/>
    </row>
    <row r="46" spans="1:98" x14ac:dyDescent="0.2">
      <c r="A46" s="131" t="s">
        <v>170</v>
      </c>
      <c r="B46" s="14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28"/>
      <c r="AT46" s="128"/>
      <c r="AU46" s="70"/>
      <c r="AV46" s="70"/>
      <c r="AW46" s="70"/>
      <c r="AX46" s="129" t="s">
        <v>134</v>
      </c>
      <c r="BX46" s="115"/>
      <c r="BY46" s="115"/>
      <c r="CG46" s="116">
        <v>0</v>
      </c>
      <c r="CI46" s="116">
        <v>0</v>
      </c>
      <c r="CJ46" s="116">
        <v>0</v>
      </c>
      <c r="CK46" s="116">
        <v>0</v>
      </c>
      <c r="CL46" s="116">
        <v>0</v>
      </c>
      <c r="CM46" s="116">
        <v>0</v>
      </c>
      <c r="CS46" s="116"/>
      <c r="CT46" s="116"/>
    </row>
    <row r="47" spans="1:98" x14ac:dyDescent="0.2">
      <c r="A47" s="36" t="s">
        <v>171</v>
      </c>
      <c r="B47" s="14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28"/>
      <c r="AT47" s="128"/>
      <c r="AU47" s="70"/>
      <c r="AV47" s="70"/>
      <c r="AW47" s="70"/>
      <c r="AX47" s="129" t="s">
        <v>134</v>
      </c>
      <c r="BX47" s="115"/>
      <c r="BY47" s="115"/>
      <c r="CG47" s="116">
        <v>0</v>
      </c>
      <c r="CI47" s="116">
        <v>0</v>
      </c>
      <c r="CJ47" s="116">
        <v>0</v>
      </c>
      <c r="CK47" s="116">
        <v>0</v>
      </c>
      <c r="CL47" s="116">
        <v>0</v>
      </c>
      <c r="CM47" s="116">
        <v>0</v>
      </c>
      <c r="CS47" s="116"/>
      <c r="CT47" s="116"/>
    </row>
    <row r="48" spans="1:98" x14ac:dyDescent="0.2">
      <c r="A48" s="27" t="s">
        <v>172</v>
      </c>
      <c r="B48" s="14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28"/>
      <c r="AT48" s="218"/>
      <c r="AU48" s="186"/>
      <c r="AV48" s="70"/>
      <c r="AW48" s="70"/>
      <c r="AX48" s="129" t="s">
        <v>134</v>
      </c>
      <c r="BX48" s="115"/>
      <c r="BY48" s="115"/>
      <c r="CF48" s="116" t="s">
        <v>225</v>
      </c>
      <c r="CG48" s="116">
        <v>0</v>
      </c>
      <c r="CI48" s="116">
        <v>0</v>
      </c>
      <c r="CJ48" s="116">
        <v>0</v>
      </c>
      <c r="CK48" s="116">
        <v>0</v>
      </c>
      <c r="CL48" s="116">
        <v>1</v>
      </c>
      <c r="CM48" s="116">
        <v>0</v>
      </c>
      <c r="CS48" s="116"/>
      <c r="CT48" s="116"/>
    </row>
    <row r="49" spans="1:98" x14ac:dyDescent="0.2">
      <c r="A49" s="27" t="s">
        <v>173</v>
      </c>
      <c r="B49" s="14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28"/>
      <c r="AT49" s="128"/>
      <c r="AU49" s="70"/>
      <c r="AV49" s="70"/>
      <c r="AW49" s="70"/>
      <c r="AX49" s="129" t="s">
        <v>134</v>
      </c>
      <c r="BX49" s="115"/>
      <c r="BY49" s="115"/>
      <c r="CG49" s="116">
        <v>0</v>
      </c>
      <c r="CI49" s="116">
        <v>0</v>
      </c>
      <c r="CJ49" s="116">
        <v>0</v>
      </c>
      <c r="CK49" s="116">
        <v>0</v>
      </c>
      <c r="CL49" s="116">
        <v>0</v>
      </c>
      <c r="CM49" s="116">
        <v>0</v>
      </c>
      <c r="CS49" s="116"/>
      <c r="CT49" s="116"/>
    </row>
    <row r="50" spans="1:98" x14ac:dyDescent="0.2">
      <c r="A50" s="27" t="s">
        <v>174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28"/>
      <c r="AT50" s="128"/>
      <c r="AU50" s="70"/>
      <c r="AV50" s="70"/>
      <c r="AW50" s="70"/>
      <c r="AX50" s="129" t="s">
        <v>134</v>
      </c>
      <c r="BX50" s="115"/>
      <c r="BY50" s="115"/>
      <c r="CG50" s="116">
        <v>0</v>
      </c>
      <c r="CI50" s="116">
        <v>0</v>
      </c>
      <c r="CJ50" s="116">
        <v>0</v>
      </c>
      <c r="CK50" s="116">
        <v>0</v>
      </c>
      <c r="CL50" s="116">
        <v>0</v>
      </c>
      <c r="CM50" s="116">
        <v>0</v>
      </c>
      <c r="CS50" s="116"/>
      <c r="CT50" s="116"/>
    </row>
    <row r="51" spans="1:98" x14ac:dyDescent="0.2">
      <c r="A51" s="27" t="s">
        <v>175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28"/>
      <c r="AT51" s="128"/>
      <c r="AU51" s="70"/>
      <c r="AV51" s="70"/>
      <c r="AW51" s="70"/>
      <c r="AX51" s="129" t="s">
        <v>134</v>
      </c>
      <c r="BX51" s="115"/>
      <c r="BY51" s="115"/>
      <c r="CG51" s="116">
        <v>0</v>
      </c>
      <c r="CI51" s="116">
        <v>0</v>
      </c>
      <c r="CJ51" s="116">
        <v>0</v>
      </c>
      <c r="CK51" s="116">
        <v>0</v>
      </c>
      <c r="CL51" s="116">
        <v>0</v>
      </c>
      <c r="CM51" s="116">
        <v>0</v>
      </c>
      <c r="CS51" s="116"/>
      <c r="CT51" s="116"/>
    </row>
    <row r="52" spans="1:98" x14ac:dyDescent="0.2">
      <c r="A52" s="27" t="s">
        <v>176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59"/>
      <c r="AP52" s="19"/>
      <c r="AQ52" s="70"/>
      <c r="AR52" s="70"/>
      <c r="AS52" s="128"/>
      <c r="AT52" s="128"/>
      <c r="AU52" s="70"/>
      <c r="AV52" s="70"/>
      <c r="AW52" s="70"/>
      <c r="AX52" s="129" t="s">
        <v>134</v>
      </c>
      <c r="BX52" s="115"/>
      <c r="BY52" s="115"/>
      <c r="CG52" s="116">
        <v>0</v>
      </c>
      <c r="CI52" s="116">
        <v>0</v>
      </c>
      <c r="CJ52" s="116">
        <v>0</v>
      </c>
      <c r="CK52" s="116">
        <v>0</v>
      </c>
      <c r="CL52" s="116">
        <v>0</v>
      </c>
      <c r="CM52" s="116">
        <v>0</v>
      </c>
      <c r="CS52" s="116"/>
      <c r="CT52" s="116"/>
    </row>
    <row r="53" spans="1:98" x14ac:dyDescent="0.2">
      <c r="A53" s="27" t="s">
        <v>177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59"/>
      <c r="AP53" s="19"/>
      <c r="AQ53" s="70"/>
      <c r="AR53" s="70"/>
      <c r="AS53" s="128"/>
      <c r="AT53" s="128"/>
      <c r="AU53" s="70"/>
      <c r="AV53" s="70"/>
      <c r="AW53" s="70"/>
      <c r="AX53" s="129" t="s">
        <v>134</v>
      </c>
      <c r="BX53" s="115"/>
      <c r="BY53" s="115"/>
      <c r="CG53" s="116">
        <v>0</v>
      </c>
      <c r="CI53" s="116">
        <v>0</v>
      </c>
      <c r="CJ53" s="116">
        <v>0</v>
      </c>
      <c r="CK53" s="116">
        <v>0</v>
      </c>
      <c r="CL53" s="116">
        <v>0</v>
      </c>
      <c r="CM53" s="116">
        <v>0</v>
      </c>
      <c r="CS53" s="116"/>
      <c r="CT53" s="116"/>
    </row>
    <row r="54" spans="1:98" x14ac:dyDescent="0.2">
      <c r="A54" s="27" t="s">
        <v>178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59"/>
      <c r="AP54" s="19"/>
      <c r="AQ54" s="70"/>
      <c r="AR54" s="70"/>
      <c r="AS54" s="128"/>
      <c r="AT54" s="128"/>
      <c r="AU54" s="70"/>
      <c r="AV54" s="70"/>
      <c r="AW54" s="70"/>
      <c r="AX54" s="129" t="s">
        <v>134</v>
      </c>
      <c r="BX54" s="115"/>
      <c r="BY54" s="115"/>
      <c r="CG54" s="116">
        <v>0</v>
      </c>
      <c r="CI54" s="116">
        <v>0</v>
      </c>
      <c r="CJ54" s="116">
        <v>0</v>
      </c>
      <c r="CK54" s="116">
        <v>0</v>
      </c>
      <c r="CL54" s="116">
        <v>0</v>
      </c>
      <c r="CM54" s="116">
        <v>0</v>
      </c>
      <c r="CS54" s="116"/>
      <c r="CT54" s="116"/>
    </row>
    <row r="55" spans="1:98" x14ac:dyDescent="0.2">
      <c r="A55" s="13" t="s">
        <v>179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32"/>
      <c r="AN55" s="38">
        <v>2</v>
      </c>
      <c r="AO55" s="59"/>
      <c r="AP55" s="19"/>
      <c r="AQ55" s="70"/>
      <c r="AR55" s="70"/>
      <c r="AS55" s="128"/>
      <c r="AT55" s="128"/>
      <c r="AU55" s="70"/>
      <c r="AV55" s="70"/>
      <c r="AW55" s="70"/>
      <c r="AX55" s="129" t="s">
        <v>134</v>
      </c>
      <c r="BX55" s="115"/>
      <c r="BY55" s="115"/>
      <c r="CG55" s="116">
        <v>0</v>
      </c>
      <c r="CI55" s="116">
        <v>0</v>
      </c>
      <c r="CJ55" s="116">
        <v>0</v>
      </c>
      <c r="CK55" s="116">
        <v>0</v>
      </c>
      <c r="CL55" s="116">
        <v>0</v>
      </c>
      <c r="CM55" s="116">
        <v>0</v>
      </c>
      <c r="CS55" s="116"/>
      <c r="CT55" s="116"/>
    </row>
    <row r="56" spans="1:98" x14ac:dyDescent="0.2">
      <c r="A56" s="36" t="s">
        <v>180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32"/>
      <c r="AN56" s="38">
        <v>61</v>
      </c>
      <c r="AO56" s="59"/>
      <c r="AP56" s="19"/>
      <c r="AQ56" s="70"/>
      <c r="AR56" s="70"/>
      <c r="AS56" s="128"/>
      <c r="AT56" s="128"/>
      <c r="AU56" s="70"/>
      <c r="AV56" s="70"/>
      <c r="AW56" s="70"/>
      <c r="AX56" s="129" t="s">
        <v>134</v>
      </c>
      <c r="BX56" s="115"/>
      <c r="BY56" s="115"/>
      <c r="CG56" s="116">
        <v>0</v>
      </c>
      <c r="CI56" s="116">
        <v>0</v>
      </c>
      <c r="CJ56" s="116">
        <v>0</v>
      </c>
      <c r="CK56" s="116">
        <v>0</v>
      </c>
      <c r="CL56" s="116">
        <v>0</v>
      </c>
      <c r="CM56" s="116">
        <v>0</v>
      </c>
      <c r="CS56" s="116"/>
      <c r="CT56" s="116"/>
    </row>
    <row r="57" spans="1:98" x14ac:dyDescent="0.2">
      <c r="A57" s="36" t="s">
        <v>181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59"/>
      <c r="AP57" s="19"/>
      <c r="AQ57" s="70"/>
      <c r="AR57" s="70"/>
      <c r="AS57" s="128"/>
      <c r="AT57" s="128"/>
      <c r="AU57" s="70"/>
      <c r="AV57" s="70"/>
      <c r="AW57" s="70"/>
      <c r="AX57" s="129" t="s">
        <v>134</v>
      </c>
      <c r="BX57" s="115"/>
      <c r="BY57" s="115"/>
      <c r="CF57" s="116" t="s">
        <v>225</v>
      </c>
      <c r="CG57" s="116">
        <v>0</v>
      </c>
      <c r="CI57" s="116">
        <v>0</v>
      </c>
      <c r="CJ57" s="116">
        <v>0</v>
      </c>
      <c r="CK57" s="116">
        <v>0</v>
      </c>
      <c r="CL57" s="116">
        <v>1</v>
      </c>
      <c r="CM57" s="116">
        <v>0</v>
      </c>
      <c r="CS57" s="116"/>
      <c r="CT57" s="116"/>
    </row>
    <row r="58" spans="1:98" x14ac:dyDescent="0.2">
      <c r="A58" s="36" t="s">
        <v>182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32">
        <v>2</v>
      </c>
      <c r="AN58" s="38">
        <v>134</v>
      </c>
      <c r="AO58" s="59"/>
      <c r="AP58" s="19"/>
      <c r="AQ58" s="70"/>
      <c r="AR58" s="70"/>
      <c r="AS58" s="128"/>
      <c r="AT58" s="128"/>
      <c r="AU58" s="70"/>
      <c r="AV58" s="70"/>
      <c r="AW58" s="70"/>
      <c r="AX58" s="129" t="s">
        <v>134</v>
      </c>
      <c r="BX58" s="115"/>
      <c r="BY58" s="115"/>
      <c r="CG58" s="116">
        <v>0</v>
      </c>
      <c r="CI58" s="116">
        <v>0</v>
      </c>
      <c r="CJ58" s="116">
        <v>0</v>
      </c>
      <c r="CK58" s="116">
        <v>0</v>
      </c>
      <c r="CL58" s="116">
        <v>0</v>
      </c>
      <c r="CM58" s="116">
        <v>0</v>
      </c>
      <c r="CS58" s="116"/>
      <c r="CT58" s="116"/>
    </row>
    <row r="59" spans="1:98" x14ac:dyDescent="0.2">
      <c r="A59" s="27" t="s">
        <v>183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32">
        <v>3</v>
      </c>
      <c r="AN59" s="38">
        <v>64</v>
      </c>
      <c r="AO59" s="59"/>
      <c r="AP59" s="19"/>
      <c r="AQ59" s="70"/>
      <c r="AR59" s="70"/>
      <c r="AS59" s="128"/>
      <c r="AT59" s="128"/>
      <c r="AU59" s="70"/>
      <c r="AV59" s="70"/>
      <c r="AW59" s="70"/>
      <c r="AX59" s="129" t="s">
        <v>134</v>
      </c>
      <c r="BX59" s="115"/>
      <c r="BY59" s="115"/>
      <c r="CG59" s="116">
        <v>0</v>
      </c>
      <c r="CI59" s="116">
        <v>0</v>
      </c>
      <c r="CJ59" s="116">
        <v>0</v>
      </c>
      <c r="CK59" s="116">
        <v>0</v>
      </c>
      <c r="CL59" s="116">
        <v>0</v>
      </c>
      <c r="CM59" s="116">
        <v>0</v>
      </c>
      <c r="CS59" s="116"/>
      <c r="CT59" s="116"/>
    </row>
    <row r="60" spans="1:98" x14ac:dyDescent="0.2">
      <c r="A60" s="27" t="s">
        <v>184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32">
        <v>22</v>
      </c>
      <c r="AN60" s="38">
        <v>50</v>
      </c>
      <c r="AO60" s="59"/>
      <c r="AP60" s="19"/>
      <c r="AQ60" s="70">
        <v>76</v>
      </c>
      <c r="AR60" s="70"/>
      <c r="AS60" s="128"/>
      <c r="AT60" s="128"/>
      <c r="AU60" s="70"/>
      <c r="AV60" s="70"/>
      <c r="AW60" s="70"/>
      <c r="AX60" s="129" t="s">
        <v>134</v>
      </c>
      <c r="BX60" s="115"/>
      <c r="BY60" s="115"/>
      <c r="CG60" s="116">
        <v>0</v>
      </c>
      <c r="CI60" s="116">
        <v>0</v>
      </c>
      <c r="CJ60" s="116">
        <v>0</v>
      </c>
      <c r="CK60" s="116">
        <v>0</v>
      </c>
      <c r="CL60" s="116">
        <v>0</v>
      </c>
      <c r="CM60" s="116">
        <v>0</v>
      </c>
      <c r="CS60" s="116"/>
      <c r="CT60" s="116"/>
    </row>
    <row r="61" spans="1:98" x14ac:dyDescent="0.2">
      <c r="A61" s="27" t="s">
        <v>185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32">
        <v>68</v>
      </c>
      <c r="AN61" s="38"/>
      <c r="AO61" s="59"/>
      <c r="AP61" s="19"/>
      <c r="AQ61" s="70"/>
      <c r="AR61" s="70"/>
      <c r="AS61" s="128"/>
      <c r="AT61" s="128"/>
      <c r="AU61" s="70"/>
      <c r="AV61" s="70"/>
      <c r="AW61" s="70"/>
      <c r="AX61" s="129" t="s">
        <v>134</v>
      </c>
      <c r="BX61" s="115"/>
      <c r="BY61" s="115"/>
      <c r="CF61" s="116" t="s">
        <v>225</v>
      </c>
      <c r="CG61" s="116">
        <v>0</v>
      </c>
      <c r="CI61" s="116">
        <v>0</v>
      </c>
      <c r="CJ61" s="116">
        <v>0</v>
      </c>
      <c r="CK61" s="116">
        <v>0</v>
      </c>
      <c r="CL61" s="116">
        <v>1</v>
      </c>
      <c r="CM61" s="116">
        <v>0</v>
      </c>
      <c r="CS61" s="116"/>
      <c r="CT61" s="116"/>
    </row>
    <row r="62" spans="1:98" x14ac:dyDescent="0.2">
      <c r="A62" s="27" t="s">
        <v>186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32"/>
      <c r="AN62" s="38">
        <v>178</v>
      </c>
      <c r="AO62" s="59"/>
      <c r="AP62" s="19"/>
      <c r="AQ62" s="70">
        <v>16</v>
      </c>
      <c r="AR62" s="70"/>
      <c r="AS62" s="128"/>
      <c r="AT62" s="128"/>
      <c r="AU62" s="70"/>
      <c r="AV62" s="70"/>
      <c r="AW62" s="70"/>
      <c r="AX62" s="129" t="s">
        <v>134</v>
      </c>
      <c r="BX62" s="115"/>
      <c r="BY62" s="115"/>
      <c r="CG62" s="116">
        <v>0</v>
      </c>
      <c r="CI62" s="116">
        <v>0</v>
      </c>
      <c r="CJ62" s="116">
        <v>0</v>
      </c>
      <c r="CK62" s="116">
        <v>0</v>
      </c>
      <c r="CL62" s="116">
        <v>0</v>
      </c>
      <c r="CM62" s="116">
        <v>0</v>
      </c>
      <c r="CS62" s="116"/>
      <c r="CT62" s="116"/>
    </row>
    <row r="63" spans="1:98" x14ac:dyDescent="0.2">
      <c r="A63" s="27" t="s">
        <v>187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59"/>
      <c r="AP63" s="19"/>
      <c r="AQ63" s="70"/>
      <c r="AR63" s="70"/>
      <c r="AS63" s="128"/>
      <c r="AT63" s="128"/>
      <c r="AU63" s="70"/>
      <c r="AV63" s="70"/>
      <c r="AW63" s="70"/>
      <c r="AX63" s="129" t="s">
        <v>134</v>
      </c>
      <c r="BX63" s="115"/>
      <c r="BY63" s="115"/>
      <c r="CF63" s="116" t="s">
        <v>225</v>
      </c>
      <c r="CG63" s="116">
        <v>0</v>
      </c>
      <c r="CI63" s="116">
        <v>0</v>
      </c>
      <c r="CJ63" s="116">
        <v>0</v>
      </c>
      <c r="CK63" s="116">
        <v>0</v>
      </c>
      <c r="CL63" s="116">
        <v>1</v>
      </c>
      <c r="CM63" s="116">
        <v>0</v>
      </c>
      <c r="CS63" s="116"/>
      <c r="CT63" s="116"/>
    </row>
    <row r="64" spans="1:98" x14ac:dyDescent="0.2">
      <c r="A64" s="27" t="s">
        <v>188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32"/>
      <c r="AN64" s="38">
        <v>15</v>
      </c>
      <c r="AO64" s="59"/>
      <c r="AP64" s="19"/>
      <c r="AQ64" s="70">
        <v>15</v>
      </c>
      <c r="AR64" s="70"/>
      <c r="AS64" s="128"/>
      <c r="AT64" s="128"/>
      <c r="AU64" s="70"/>
      <c r="AV64" s="70"/>
      <c r="AW64" s="70"/>
      <c r="AX64" s="129" t="s">
        <v>134</v>
      </c>
      <c r="BX64" s="115"/>
      <c r="BY64" s="115"/>
      <c r="CG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S64" s="116"/>
      <c r="CT64" s="116"/>
    </row>
    <row r="65" spans="1:98" x14ac:dyDescent="0.2">
      <c r="A65" s="27" t="s">
        <v>189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59"/>
      <c r="AP65" s="19"/>
      <c r="AQ65" s="70"/>
      <c r="AR65" s="70"/>
      <c r="AS65" s="128"/>
      <c r="AT65" s="128"/>
      <c r="AU65" s="70"/>
      <c r="AV65" s="70"/>
      <c r="AW65" s="70"/>
      <c r="AX65" s="129" t="s">
        <v>134</v>
      </c>
      <c r="BX65" s="115"/>
      <c r="BY65" s="115"/>
      <c r="CF65" s="116" t="s">
        <v>225</v>
      </c>
      <c r="CG65" s="116">
        <v>0</v>
      </c>
      <c r="CI65" s="116">
        <v>0</v>
      </c>
      <c r="CJ65" s="116">
        <v>0</v>
      </c>
      <c r="CK65" s="116">
        <v>0</v>
      </c>
      <c r="CL65" s="116">
        <v>1</v>
      </c>
      <c r="CM65" s="116">
        <v>0</v>
      </c>
      <c r="CS65" s="116"/>
      <c r="CT65" s="116"/>
    </row>
    <row r="66" spans="1:98" x14ac:dyDescent="0.2">
      <c r="A66" s="27" t="s">
        <v>190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59"/>
      <c r="AP66" s="19"/>
      <c r="AQ66" s="70"/>
      <c r="AR66" s="70"/>
      <c r="AS66" s="128"/>
      <c r="AT66" s="128"/>
      <c r="AU66" s="70"/>
      <c r="AV66" s="70"/>
      <c r="AW66" s="70"/>
      <c r="AX66" s="129" t="s">
        <v>134</v>
      </c>
      <c r="BX66" s="115"/>
      <c r="BY66" s="115"/>
      <c r="CG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S66" s="116"/>
      <c r="CT66" s="116"/>
    </row>
    <row r="67" spans="1:98" x14ac:dyDescent="0.2">
      <c r="A67" s="27" t="s">
        <v>191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59"/>
      <c r="AP67" s="19"/>
      <c r="AQ67" s="70"/>
      <c r="AR67" s="70"/>
      <c r="AS67" s="128"/>
      <c r="AT67" s="128"/>
      <c r="AU67" s="70"/>
      <c r="AV67" s="70"/>
      <c r="AW67" s="70"/>
      <c r="AX67" s="129" t="s">
        <v>134</v>
      </c>
      <c r="BX67" s="115"/>
      <c r="BY67" s="115"/>
      <c r="CG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S67" s="116"/>
      <c r="CT67" s="116"/>
    </row>
    <row r="68" spans="1:98" x14ac:dyDescent="0.2">
      <c r="A68" s="27" t="s">
        <v>192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60"/>
      <c r="AP68" s="43"/>
      <c r="AQ68" s="41"/>
      <c r="AR68" s="41"/>
      <c r="AS68" s="134"/>
      <c r="AT68" s="134"/>
      <c r="AU68" s="41"/>
      <c r="AV68" s="41"/>
      <c r="AW68" s="41"/>
      <c r="AX68" s="129" t="s">
        <v>134</v>
      </c>
      <c r="BX68" s="115"/>
      <c r="BY68" s="115"/>
      <c r="CG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S68" s="116"/>
      <c r="CT68" s="116"/>
    </row>
    <row r="69" spans="1:98" s="147" customFormat="1" ht="13.5" customHeight="1" x14ac:dyDescent="0.15">
      <c r="A69" s="209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19">
        <f t="shared" si="4"/>
        <v>725</v>
      </c>
      <c r="AO69" s="219">
        <f t="shared" si="4"/>
        <v>0</v>
      </c>
      <c r="AP69" s="219">
        <f t="shared" si="4"/>
        <v>0</v>
      </c>
      <c r="AQ69" s="219">
        <f t="shared" si="4"/>
        <v>196</v>
      </c>
      <c r="AR69" s="220">
        <f t="shared" si="4"/>
        <v>0</v>
      </c>
      <c r="AS69" s="220">
        <f t="shared" si="4"/>
        <v>0</v>
      </c>
      <c r="AT69" s="221">
        <f t="shared" si="4"/>
        <v>0</v>
      </c>
      <c r="AU69" s="222">
        <f t="shared" si="4"/>
        <v>0</v>
      </c>
      <c r="AV69" s="222">
        <f t="shared" si="4"/>
        <v>0</v>
      </c>
      <c r="AW69" s="220">
        <f t="shared" si="4"/>
        <v>0</v>
      </c>
      <c r="AX69" s="129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</row>
    <row r="70" spans="1:98" x14ac:dyDescent="0.2">
      <c r="A70" s="149" t="s">
        <v>193</v>
      </c>
      <c r="B70" s="150"/>
    </row>
    <row r="71" spans="1:98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8" x14ac:dyDescent="0.2">
      <c r="A72" s="153" t="s">
        <v>195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8" x14ac:dyDescent="0.2">
      <c r="A73" s="155" t="s">
        <v>196</v>
      </c>
      <c r="B73" s="223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16"/>
    </row>
    <row r="74" spans="1:98" x14ac:dyDescent="0.2">
      <c r="A74" s="157" t="s">
        <v>197</v>
      </c>
      <c r="B74" s="223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16"/>
    </row>
    <row r="75" spans="1:98" x14ac:dyDescent="0.2">
      <c r="A75" s="157" t="s">
        <v>198</v>
      </c>
      <c r="B75" s="223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16"/>
    </row>
    <row r="76" spans="1:98" x14ac:dyDescent="0.2">
      <c r="A76" s="157" t="s">
        <v>199</v>
      </c>
      <c r="B76" s="223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16"/>
    </row>
    <row r="77" spans="1:98" x14ac:dyDescent="0.2">
      <c r="A77" s="157" t="s">
        <v>200</v>
      </c>
      <c r="B77" s="223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16"/>
    </row>
    <row r="78" spans="1:98" x14ac:dyDescent="0.2">
      <c r="A78" s="157" t="s">
        <v>99</v>
      </c>
      <c r="B78" s="223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8" x14ac:dyDescent="0.2">
      <c r="A79" s="157" t="s">
        <v>201</v>
      </c>
      <c r="B79" s="223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8" x14ac:dyDescent="0.2">
      <c r="A80" s="157" t="s">
        <v>202</v>
      </c>
      <c r="B80" s="223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223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16"/>
    </row>
    <row r="82" spans="1:88" x14ac:dyDescent="0.2">
      <c r="A82" s="157" t="s">
        <v>204</v>
      </c>
      <c r="B82" s="223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223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223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223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16"/>
    </row>
    <row r="86" spans="1:88" x14ac:dyDescent="0.2">
      <c r="A86" s="159" t="s">
        <v>59</v>
      </c>
      <c r="B86" s="223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4">
        <f t="shared" si="5"/>
        <v>131</v>
      </c>
      <c r="C87" s="161"/>
      <c r="D87" s="161"/>
      <c r="E87" s="161"/>
      <c r="F87" s="161">
        <v>1</v>
      </c>
      <c r="G87" s="161">
        <v>1</v>
      </c>
      <c r="H87" s="161">
        <v>16</v>
      </c>
      <c r="I87" s="161">
        <v>9</v>
      </c>
      <c r="J87" s="161">
        <v>6</v>
      </c>
      <c r="K87" s="161">
        <v>7</v>
      </c>
      <c r="L87" s="161">
        <v>4</v>
      </c>
      <c r="M87" s="161">
        <v>9</v>
      </c>
      <c r="N87" s="161">
        <v>12</v>
      </c>
      <c r="O87" s="161">
        <v>11</v>
      </c>
      <c r="P87" s="161">
        <v>13</v>
      </c>
      <c r="Q87" s="161">
        <v>16</v>
      </c>
      <c r="R87" s="161">
        <v>17</v>
      </c>
      <c r="S87" s="161">
        <v>9</v>
      </c>
      <c r="T87" s="116"/>
    </row>
    <row r="88" spans="1:88" x14ac:dyDescent="0.2">
      <c r="A88" s="162" t="s">
        <v>91</v>
      </c>
      <c r="B88" s="45">
        <f t="shared" ref="B88:S88" si="6">SUM(B72:B87)</f>
        <v>1096</v>
      </c>
      <c r="C88" s="224">
        <f t="shared" si="6"/>
        <v>0</v>
      </c>
      <c r="D88" s="224">
        <f t="shared" si="6"/>
        <v>0</v>
      </c>
      <c r="E88" s="224">
        <f t="shared" si="6"/>
        <v>6</v>
      </c>
      <c r="F88" s="224">
        <f t="shared" si="6"/>
        <v>26</v>
      </c>
      <c r="G88" s="224">
        <f t="shared" si="6"/>
        <v>60</v>
      </c>
      <c r="H88" s="224">
        <f t="shared" si="6"/>
        <v>122</v>
      </c>
      <c r="I88" s="224">
        <f t="shared" si="6"/>
        <v>119</v>
      </c>
      <c r="J88" s="224">
        <f t="shared" si="6"/>
        <v>89</v>
      </c>
      <c r="K88" s="224">
        <f t="shared" si="6"/>
        <v>75</v>
      </c>
      <c r="L88" s="224">
        <f t="shared" si="6"/>
        <v>67</v>
      </c>
      <c r="M88" s="224">
        <f t="shared" si="6"/>
        <v>93</v>
      </c>
      <c r="N88" s="224">
        <f t="shared" si="6"/>
        <v>80</v>
      </c>
      <c r="O88" s="224">
        <f t="shared" si="6"/>
        <v>91</v>
      </c>
      <c r="P88" s="224">
        <f t="shared" si="6"/>
        <v>79</v>
      </c>
      <c r="Q88" s="224">
        <f t="shared" si="6"/>
        <v>78</v>
      </c>
      <c r="R88" s="224">
        <f t="shared" si="6"/>
        <v>47</v>
      </c>
      <c r="S88" s="224">
        <f t="shared" si="6"/>
        <v>64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1" t="s">
        <v>90</v>
      </c>
      <c r="B90" s="452"/>
      <c r="C90" s="451" t="s">
        <v>91</v>
      </c>
      <c r="D90" s="457"/>
      <c r="E90" s="452"/>
      <c r="F90" s="459" t="s">
        <v>92</v>
      </c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1"/>
      <c r="AN90" s="475" t="s">
        <v>93</v>
      </c>
      <c r="AO90" s="478" t="s">
        <v>94</v>
      </c>
      <c r="AP90" s="500" t="s">
        <v>210</v>
      </c>
      <c r="AQ90" s="500" t="s">
        <v>211</v>
      </c>
      <c r="AR90" s="116"/>
    </row>
    <row r="91" spans="1:88" x14ac:dyDescent="0.2">
      <c r="A91" s="453"/>
      <c r="B91" s="454"/>
      <c r="C91" s="455"/>
      <c r="D91" s="458"/>
      <c r="E91" s="456"/>
      <c r="F91" s="503" t="s">
        <v>18</v>
      </c>
      <c r="G91" s="504"/>
      <c r="H91" s="505" t="s">
        <v>19</v>
      </c>
      <c r="I91" s="506"/>
      <c r="J91" s="503" t="s">
        <v>20</v>
      </c>
      <c r="K91" s="504"/>
      <c r="L91" s="503" t="s">
        <v>21</v>
      </c>
      <c r="M91" s="504"/>
      <c r="N91" s="503" t="s">
        <v>22</v>
      </c>
      <c r="O91" s="504"/>
      <c r="P91" s="462" t="s">
        <v>23</v>
      </c>
      <c r="Q91" s="463"/>
      <c r="R91" s="462" t="s">
        <v>24</v>
      </c>
      <c r="S91" s="463"/>
      <c r="T91" s="462" t="s">
        <v>25</v>
      </c>
      <c r="U91" s="463"/>
      <c r="V91" s="462" t="s">
        <v>26</v>
      </c>
      <c r="W91" s="463"/>
      <c r="X91" s="462" t="s">
        <v>27</v>
      </c>
      <c r="Y91" s="463"/>
      <c r="Z91" s="462" t="s">
        <v>28</v>
      </c>
      <c r="AA91" s="463"/>
      <c r="AB91" s="462" t="s">
        <v>29</v>
      </c>
      <c r="AC91" s="463"/>
      <c r="AD91" s="462" t="s">
        <v>30</v>
      </c>
      <c r="AE91" s="463"/>
      <c r="AF91" s="462" t="s">
        <v>31</v>
      </c>
      <c r="AG91" s="463"/>
      <c r="AH91" s="462" t="s">
        <v>32</v>
      </c>
      <c r="AI91" s="463"/>
      <c r="AJ91" s="462" t="s">
        <v>33</v>
      </c>
      <c r="AK91" s="463"/>
      <c r="AL91" s="462" t="s">
        <v>34</v>
      </c>
      <c r="AM91" s="463"/>
      <c r="AN91" s="476"/>
      <c r="AO91" s="479"/>
      <c r="AP91" s="501"/>
      <c r="AQ91" s="501"/>
      <c r="AR91" s="116"/>
    </row>
    <row r="92" spans="1:88" x14ac:dyDescent="0.2">
      <c r="A92" s="455"/>
      <c r="B92" s="456"/>
      <c r="C92" s="151" t="s">
        <v>212</v>
      </c>
      <c r="D92" s="205" t="s">
        <v>36</v>
      </c>
      <c r="E92" s="151" t="s">
        <v>37</v>
      </c>
      <c r="F92" s="207" t="s">
        <v>36</v>
      </c>
      <c r="G92" s="210" t="s">
        <v>37</v>
      </c>
      <c r="H92" s="207" t="s">
        <v>36</v>
      </c>
      <c r="I92" s="210" t="s">
        <v>37</v>
      </c>
      <c r="J92" s="207" t="s">
        <v>36</v>
      </c>
      <c r="K92" s="210" t="s">
        <v>37</v>
      </c>
      <c r="L92" s="207" t="s">
        <v>36</v>
      </c>
      <c r="M92" s="210" t="s">
        <v>37</v>
      </c>
      <c r="N92" s="207" t="s">
        <v>36</v>
      </c>
      <c r="O92" s="210" t="s">
        <v>37</v>
      </c>
      <c r="P92" s="207" t="s">
        <v>36</v>
      </c>
      <c r="Q92" s="210" t="s">
        <v>37</v>
      </c>
      <c r="R92" s="207" t="s">
        <v>36</v>
      </c>
      <c r="S92" s="210" t="s">
        <v>37</v>
      </c>
      <c r="T92" s="207" t="s">
        <v>36</v>
      </c>
      <c r="U92" s="210" t="s">
        <v>37</v>
      </c>
      <c r="V92" s="207" t="s">
        <v>36</v>
      </c>
      <c r="W92" s="210" t="s">
        <v>37</v>
      </c>
      <c r="X92" s="207" t="s">
        <v>36</v>
      </c>
      <c r="Y92" s="210" t="s">
        <v>37</v>
      </c>
      <c r="Z92" s="207" t="s">
        <v>36</v>
      </c>
      <c r="AA92" s="210" t="s">
        <v>37</v>
      </c>
      <c r="AB92" s="207" t="s">
        <v>36</v>
      </c>
      <c r="AC92" s="210" t="s">
        <v>37</v>
      </c>
      <c r="AD92" s="207" t="s">
        <v>36</v>
      </c>
      <c r="AE92" s="210" t="s">
        <v>37</v>
      </c>
      <c r="AF92" s="207" t="s">
        <v>36</v>
      </c>
      <c r="AG92" s="210" t="s">
        <v>37</v>
      </c>
      <c r="AH92" s="207" t="s">
        <v>36</v>
      </c>
      <c r="AI92" s="210" t="s">
        <v>37</v>
      </c>
      <c r="AJ92" s="207" t="s">
        <v>36</v>
      </c>
      <c r="AK92" s="210" t="s">
        <v>37</v>
      </c>
      <c r="AL92" s="207" t="s">
        <v>36</v>
      </c>
      <c r="AM92" s="210" t="s">
        <v>37</v>
      </c>
      <c r="AN92" s="477"/>
      <c r="AO92" s="480"/>
      <c r="AP92" s="502"/>
      <c r="AQ92" s="502"/>
      <c r="AR92" s="116"/>
    </row>
    <row r="93" spans="1:88" x14ac:dyDescent="0.2">
      <c r="A93" s="507" t="s">
        <v>95</v>
      </c>
      <c r="B93" s="508"/>
      <c r="C93" s="225">
        <f>SUM(D93+E93)</f>
        <v>713</v>
      </c>
      <c r="D93" s="226">
        <f>SUM(F93+H93+J93+L93+N93+P93+R93+T93+V93+X93+Z93+AB93+AD93+AF93+AH93+AJ93+AL93)</f>
        <v>317</v>
      </c>
      <c r="E93" s="225">
        <f>SUM(G93+I93+K93+M93+O93+Q93+S93+U93+W93+Y93+AA93+AC93+AE93+AG93+AI93+AK93+AM93)</f>
        <v>396</v>
      </c>
      <c r="F93" s="166">
        <v>4</v>
      </c>
      <c r="G93" s="167">
        <v>4</v>
      </c>
      <c r="H93" s="166">
        <v>4</v>
      </c>
      <c r="I93" s="167">
        <v>5</v>
      </c>
      <c r="J93" s="166">
        <v>10</v>
      </c>
      <c r="K93" s="73">
        <v>14</v>
      </c>
      <c r="L93" s="166">
        <v>9</v>
      </c>
      <c r="M93" s="73">
        <v>5</v>
      </c>
      <c r="N93" s="166">
        <v>14</v>
      </c>
      <c r="O93" s="73">
        <v>5</v>
      </c>
      <c r="P93" s="166">
        <v>15</v>
      </c>
      <c r="Q93" s="73">
        <v>19</v>
      </c>
      <c r="R93" s="166">
        <v>23</v>
      </c>
      <c r="S93" s="73">
        <v>4</v>
      </c>
      <c r="T93" s="166">
        <v>16</v>
      </c>
      <c r="U93" s="73">
        <v>30</v>
      </c>
      <c r="V93" s="166">
        <v>23</v>
      </c>
      <c r="W93" s="73">
        <v>23</v>
      </c>
      <c r="X93" s="166">
        <v>18</v>
      </c>
      <c r="Y93" s="73">
        <v>21</v>
      </c>
      <c r="Z93" s="166">
        <v>21</v>
      </c>
      <c r="AA93" s="73">
        <v>48</v>
      </c>
      <c r="AB93" s="166">
        <v>16</v>
      </c>
      <c r="AC93" s="73">
        <v>30</v>
      </c>
      <c r="AD93" s="166">
        <v>27</v>
      </c>
      <c r="AE93" s="73">
        <v>30</v>
      </c>
      <c r="AF93" s="166">
        <v>35</v>
      </c>
      <c r="AG93" s="73">
        <v>42</v>
      </c>
      <c r="AH93" s="166">
        <v>35</v>
      </c>
      <c r="AI93" s="73">
        <v>38</v>
      </c>
      <c r="AJ93" s="166">
        <v>25</v>
      </c>
      <c r="AK93" s="73">
        <v>35</v>
      </c>
      <c r="AL93" s="168">
        <v>22</v>
      </c>
      <c r="AM93" s="73">
        <v>43</v>
      </c>
      <c r="AN93" s="74">
        <v>713</v>
      </c>
      <c r="AO93" s="167">
        <v>623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75" t="s">
        <v>96</v>
      </c>
      <c r="B94" s="170" t="s">
        <v>97</v>
      </c>
      <c r="C94" s="225">
        <f>SUM(+D94+E94)</f>
        <v>253</v>
      </c>
      <c r="D94" s="171"/>
      <c r="E94" s="225">
        <f>SUM(G94+I94+K94+M94+O94+Q94+S94+U94+W94+Y94+AA94+AC94+AE94+AG94+AI94+AK94+AM94)</f>
        <v>253</v>
      </c>
      <c r="F94" s="172"/>
      <c r="G94" s="173"/>
      <c r="H94" s="172"/>
      <c r="I94" s="173"/>
      <c r="J94" s="172"/>
      <c r="K94" s="25">
        <v>4</v>
      </c>
      <c r="L94" s="172"/>
      <c r="M94" s="25">
        <v>12</v>
      </c>
      <c r="N94" s="172"/>
      <c r="O94" s="25">
        <v>43</v>
      </c>
      <c r="P94" s="172"/>
      <c r="Q94" s="25">
        <v>60</v>
      </c>
      <c r="R94" s="172"/>
      <c r="S94" s="25">
        <v>75</v>
      </c>
      <c r="T94" s="172"/>
      <c r="U94" s="25">
        <v>42</v>
      </c>
      <c r="V94" s="172"/>
      <c r="W94" s="25">
        <v>16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237</v>
      </c>
      <c r="AO94" s="174">
        <v>253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76"/>
      <c r="B95" s="36" t="s">
        <v>98</v>
      </c>
      <c r="C95" s="227">
        <f t="shared" ref="C95:C103" si="7">SUM(D95+E95)</f>
        <v>375</v>
      </c>
      <c r="D95" s="228">
        <f>SUM(F95+H95+J95+L95+N95+P95+R95+T95+V95+X95+Z95+AB95+AD95+AF95+AH95+AJ95+AL95)</f>
        <v>0</v>
      </c>
      <c r="E95" s="229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77"/>
      <c r="B96" s="178" t="s">
        <v>99</v>
      </c>
      <c r="C96" s="230">
        <f t="shared" si="7"/>
        <v>0</v>
      </c>
      <c r="D96" s="231">
        <f>SUM(N96+P96+R96+T96+V96+X96+Z96)</f>
        <v>0</v>
      </c>
      <c r="E96" s="230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49" t="s">
        <v>100</v>
      </c>
      <c r="B97" s="450"/>
      <c r="C97" s="232">
        <f t="shared" si="7"/>
        <v>451</v>
      </c>
      <c r="D97" s="233">
        <f t="shared" ref="D97:E103" si="8">SUM(F97+H97+J97+L97+N97+P97+R97+T97+V97+X97+Z97+AB97+AD97+AF97+AH97+AJ97+AL97)</f>
        <v>193</v>
      </c>
      <c r="E97" s="232">
        <f t="shared" si="8"/>
        <v>258</v>
      </c>
      <c r="F97" s="185">
        <v>33</v>
      </c>
      <c r="G97" s="186">
        <v>30</v>
      </c>
      <c r="H97" s="185">
        <v>24</v>
      </c>
      <c r="I97" s="186">
        <v>24</v>
      </c>
      <c r="J97" s="185">
        <v>14</v>
      </c>
      <c r="K97" s="70">
        <v>20</v>
      </c>
      <c r="L97" s="185">
        <v>12</v>
      </c>
      <c r="M97" s="70">
        <v>18</v>
      </c>
      <c r="N97" s="185">
        <v>1</v>
      </c>
      <c r="O97" s="70">
        <v>1</v>
      </c>
      <c r="P97" s="185">
        <v>4</v>
      </c>
      <c r="Q97" s="70">
        <v>6</v>
      </c>
      <c r="R97" s="185">
        <v>4</v>
      </c>
      <c r="S97" s="70">
        <v>4</v>
      </c>
      <c r="T97" s="185">
        <v>4</v>
      </c>
      <c r="U97" s="70">
        <v>6</v>
      </c>
      <c r="V97" s="185">
        <v>7</v>
      </c>
      <c r="W97" s="70">
        <v>5</v>
      </c>
      <c r="X97" s="185">
        <v>7</v>
      </c>
      <c r="Y97" s="70">
        <v>7</v>
      </c>
      <c r="Z97" s="185">
        <v>8</v>
      </c>
      <c r="AA97" s="70">
        <v>14</v>
      </c>
      <c r="AB97" s="185">
        <v>11</v>
      </c>
      <c r="AC97" s="70">
        <v>11</v>
      </c>
      <c r="AD97" s="185">
        <v>10</v>
      </c>
      <c r="AE97" s="70">
        <v>30</v>
      </c>
      <c r="AF97" s="185">
        <v>16</v>
      </c>
      <c r="AG97" s="70">
        <v>16</v>
      </c>
      <c r="AH97" s="185">
        <v>18</v>
      </c>
      <c r="AI97" s="186">
        <v>17</v>
      </c>
      <c r="AJ97" s="185">
        <v>8</v>
      </c>
      <c r="AK97" s="186">
        <v>18</v>
      </c>
      <c r="AL97" s="77">
        <v>12</v>
      </c>
      <c r="AM97" s="70">
        <v>31</v>
      </c>
      <c r="AN97" s="71">
        <v>451</v>
      </c>
      <c r="AO97" s="186">
        <v>253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512" t="s">
        <v>101</v>
      </c>
      <c r="B98" s="513"/>
      <c r="C98" s="229">
        <f t="shared" si="7"/>
        <v>0</v>
      </c>
      <c r="D98" s="228">
        <f t="shared" si="8"/>
        <v>0</v>
      </c>
      <c r="E98" s="229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514" t="s">
        <v>102</v>
      </c>
      <c r="B99" s="515"/>
      <c r="C99" s="234">
        <f t="shared" si="7"/>
        <v>178</v>
      </c>
      <c r="D99" s="235">
        <f t="shared" si="8"/>
        <v>119</v>
      </c>
      <c r="E99" s="229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516" t="s">
        <v>103</v>
      </c>
      <c r="B100" s="517"/>
      <c r="C100" s="229">
        <f t="shared" si="7"/>
        <v>0</v>
      </c>
      <c r="D100" s="228">
        <f t="shared" si="8"/>
        <v>0</v>
      </c>
      <c r="E100" s="229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512" t="s">
        <v>104</v>
      </c>
      <c r="B101" s="513"/>
      <c r="C101" s="229">
        <f t="shared" si="7"/>
        <v>0</v>
      </c>
      <c r="D101" s="228">
        <f t="shared" si="8"/>
        <v>0</v>
      </c>
      <c r="E101" s="229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512" t="s">
        <v>105</v>
      </c>
      <c r="B102" s="513"/>
      <c r="C102" s="229">
        <f t="shared" si="7"/>
        <v>210</v>
      </c>
      <c r="D102" s="228">
        <f t="shared" si="8"/>
        <v>77</v>
      </c>
      <c r="E102" s="229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518" t="s">
        <v>106</v>
      </c>
      <c r="B103" s="519"/>
      <c r="C103" s="236">
        <f t="shared" si="7"/>
        <v>0</v>
      </c>
      <c r="D103" s="237">
        <f t="shared" si="8"/>
        <v>0</v>
      </c>
      <c r="E103" s="236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37" t="s">
        <v>38</v>
      </c>
      <c r="B104" s="438"/>
      <c r="C104" s="238">
        <f t="shared" ref="C104:AQ104" si="9">SUM(C93:C103)</f>
        <v>2180</v>
      </c>
      <c r="D104" s="239">
        <f t="shared" si="9"/>
        <v>706</v>
      </c>
      <c r="E104" s="230">
        <f t="shared" si="9"/>
        <v>1474</v>
      </c>
      <c r="F104" s="63">
        <f t="shared" si="9"/>
        <v>59</v>
      </c>
      <c r="G104" s="224">
        <f t="shared" si="9"/>
        <v>42</v>
      </c>
      <c r="H104" s="63">
        <f t="shared" si="9"/>
        <v>35</v>
      </c>
      <c r="I104" s="224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24">
        <f t="shared" si="9"/>
        <v>1647</v>
      </c>
      <c r="AP104" s="64">
        <f t="shared" si="9"/>
        <v>0</v>
      </c>
      <c r="AQ104" s="64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9" t="s">
        <v>107</v>
      </c>
      <c r="B106" s="475" t="s">
        <v>90</v>
      </c>
      <c r="C106" s="451" t="s">
        <v>91</v>
      </c>
      <c r="D106" s="457"/>
      <c r="E106" s="452"/>
      <c r="F106" s="459" t="s">
        <v>92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1"/>
      <c r="AN106" s="475" t="s">
        <v>93</v>
      </c>
      <c r="AO106" s="475" t="s">
        <v>215</v>
      </c>
      <c r="AP106" s="520" t="s">
        <v>210</v>
      </c>
      <c r="AQ106" s="520" t="s">
        <v>211</v>
      </c>
    </row>
    <row r="107" spans="1:88" x14ac:dyDescent="0.2">
      <c r="A107" s="510"/>
      <c r="B107" s="476"/>
      <c r="C107" s="455"/>
      <c r="D107" s="458"/>
      <c r="E107" s="456"/>
      <c r="F107" s="503" t="s">
        <v>18</v>
      </c>
      <c r="G107" s="504"/>
      <c r="H107" s="505" t="s">
        <v>19</v>
      </c>
      <c r="I107" s="506"/>
      <c r="J107" s="503" t="s">
        <v>20</v>
      </c>
      <c r="K107" s="504"/>
      <c r="L107" s="503" t="s">
        <v>21</v>
      </c>
      <c r="M107" s="504"/>
      <c r="N107" s="503" t="s">
        <v>22</v>
      </c>
      <c r="O107" s="504"/>
      <c r="P107" s="462" t="s">
        <v>23</v>
      </c>
      <c r="Q107" s="463"/>
      <c r="R107" s="462" t="s">
        <v>24</v>
      </c>
      <c r="S107" s="463"/>
      <c r="T107" s="462" t="s">
        <v>25</v>
      </c>
      <c r="U107" s="463"/>
      <c r="V107" s="462" t="s">
        <v>26</v>
      </c>
      <c r="W107" s="463"/>
      <c r="X107" s="462" t="s">
        <v>27</v>
      </c>
      <c r="Y107" s="463"/>
      <c r="Z107" s="462" t="s">
        <v>28</v>
      </c>
      <c r="AA107" s="463"/>
      <c r="AB107" s="462" t="s">
        <v>29</v>
      </c>
      <c r="AC107" s="463"/>
      <c r="AD107" s="462" t="s">
        <v>30</v>
      </c>
      <c r="AE107" s="463"/>
      <c r="AF107" s="462" t="s">
        <v>31</v>
      </c>
      <c r="AG107" s="463"/>
      <c r="AH107" s="462" t="s">
        <v>32</v>
      </c>
      <c r="AI107" s="463"/>
      <c r="AJ107" s="462" t="s">
        <v>33</v>
      </c>
      <c r="AK107" s="463"/>
      <c r="AL107" s="462" t="s">
        <v>34</v>
      </c>
      <c r="AM107" s="463"/>
      <c r="AN107" s="476"/>
      <c r="AO107" s="476"/>
      <c r="AP107" s="521"/>
      <c r="AQ107" s="521"/>
      <c r="AR107" s="116"/>
    </row>
    <row r="108" spans="1:88" x14ac:dyDescent="0.2">
      <c r="A108" s="511"/>
      <c r="B108" s="477"/>
      <c r="C108" s="208" t="s">
        <v>212</v>
      </c>
      <c r="D108" s="208" t="s">
        <v>216</v>
      </c>
      <c r="E108" s="211" t="s">
        <v>217</v>
      </c>
      <c r="F108" s="207" t="s">
        <v>216</v>
      </c>
      <c r="G108" s="11" t="s">
        <v>217</v>
      </c>
      <c r="H108" s="7" t="s">
        <v>216</v>
      </c>
      <c r="I108" s="210" t="s">
        <v>217</v>
      </c>
      <c r="J108" s="207" t="s">
        <v>216</v>
      </c>
      <c r="K108" s="11" t="s">
        <v>217</v>
      </c>
      <c r="L108" s="207" t="s">
        <v>216</v>
      </c>
      <c r="M108" s="11" t="s">
        <v>217</v>
      </c>
      <c r="N108" s="207" t="s">
        <v>216</v>
      </c>
      <c r="O108" s="11" t="s">
        <v>217</v>
      </c>
      <c r="P108" s="7" t="s">
        <v>216</v>
      </c>
      <c r="Q108" s="210" t="s">
        <v>217</v>
      </c>
      <c r="R108" s="7" t="s">
        <v>216</v>
      </c>
      <c r="S108" s="210" t="s">
        <v>217</v>
      </c>
      <c r="T108" s="207" t="s">
        <v>216</v>
      </c>
      <c r="U108" s="11" t="s">
        <v>217</v>
      </c>
      <c r="V108" s="7" t="s">
        <v>216</v>
      </c>
      <c r="W108" s="210" t="s">
        <v>217</v>
      </c>
      <c r="X108" s="7" t="s">
        <v>216</v>
      </c>
      <c r="Y108" s="210" t="s">
        <v>217</v>
      </c>
      <c r="Z108" s="207" t="s">
        <v>216</v>
      </c>
      <c r="AA108" s="11" t="s">
        <v>217</v>
      </c>
      <c r="AB108" s="207" t="s">
        <v>216</v>
      </c>
      <c r="AC108" s="11" t="s">
        <v>217</v>
      </c>
      <c r="AD108" s="7" t="s">
        <v>216</v>
      </c>
      <c r="AE108" s="210" t="s">
        <v>217</v>
      </c>
      <c r="AF108" s="7" t="s">
        <v>216</v>
      </c>
      <c r="AG108" s="210" t="s">
        <v>217</v>
      </c>
      <c r="AH108" s="207" t="s">
        <v>216</v>
      </c>
      <c r="AI108" s="11" t="s">
        <v>217</v>
      </c>
      <c r="AJ108" s="7" t="s">
        <v>216</v>
      </c>
      <c r="AK108" s="210" t="s">
        <v>217</v>
      </c>
      <c r="AL108" s="207" t="s">
        <v>216</v>
      </c>
      <c r="AM108" s="11" t="s">
        <v>217</v>
      </c>
      <c r="AN108" s="477"/>
      <c r="AO108" s="477"/>
      <c r="AP108" s="522"/>
      <c r="AQ108" s="522"/>
      <c r="AR108" s="116"/>
    </row>
    <row r="109" spans="1:88" x14ac:dyDescent="0.2">
      <c r="A109" s="439" t="s">
        <v>108</v>
      </c>
      <c r="B109" s="67" t="s">
        <v>95</v>
      </c>
      <c r="C109" s="240">
        <f t="shared" ref="C109:C119" si="10">SUM(D109+E109)</f>
        <v>0</v>
      </c>
      <c r="D109" s="240">
        <f t="shared" ref="D109:E117" si="11">SUM(F109+H109+J109+L109+N109+P109+R109+T109+V109+X109+Z109+AB109+AD109+AF109+AH109+AJ109+AL109)</f>
        <v>0</v>
      </c>
      <c r="E109" s="240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40"/>
      <c r="B110" s="68" t="s">
        <v>96</v>
      </c>
      <c r="C110" s="236">
        <f t="shared" si="10"/>
        <v>8</v>
      </c>
      <c r="D110" s="236">
        <f t="shared" si="11"/>
        <v>0</v>
      </c>
      <c r="E110" s="236">
        <f t="shared" si="11"/>
        <v>8</v>
      </c>
      <c r="F110" s="42"/>
      <c r="G110" s="161"/>
      <c r="H110" s="42"/>
      <c r="I110" s="161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41" t="s">
        <v>109</v>
      </c>
      <c r="B111" s="67" t="s">
        <v>95</v>
      </c>
      <c r="C111" s="240">
        <f t="shared" si="10"/>
        <v>0</v>
      </c>
      <c r="D111" s="240">
        <f t="shared" si="11"/>
        <v>0</v>
      </c>
      <c r="E111" s="240">
        <f t="shared" si="11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42"/>
      <c r="B112" s="69" t="s">
        <v>96</v>
      </c>
      <c r="C112" s="229">
        <f t="shared" si="10"/>
        <v>0</v>
      </c>
      <c r="D112" s="229">
        <f t="shared" si="11"/>
        <v>0</v>
      </c>
      <c r="E112" s="229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43"/>
      <c r="B113" s="68" t="s">
        <v>110</v>
      </c>
      <c r="C113" s="236">
        <f t="shared" si="10"/>
        <v>0</v>
      </c>
      <c r="D113" s="236">
        <f t="shared" si="11"/>
        <v>0</v>
      </c>
      <c r="E113" s="236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240">
        <f t="shared" si="10"/>
        <v>0</v>
      </c>
      <c r="D114" s="240">
        <f t="shared" si="11"/>
        <v>0</v>
      </c>
      <c r="E114" s="240">
        <f t="shared" si="11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4"/>
      <c r="B115" s="69" t="s">
        <v>96</v>
      </c>
      <c r="C115" s="229">
        <f t="shared" si="10"/>
        <v>25</v>
      </c>
      <c r="D115" s="229">
        <f t="shared" si="11"/>
        <v>17</v>
      </c>
      <c r="E115" s="229">
        <f t="shared" si="11"/>
        <v>8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240">
        <f t="shared" si="10"/>
        <v>0</v>
      </c>
      <c r="D116" s="240">
        <f t="shared" si="11"/>
        <v>0</v>
      </c>
      <c r="E116" s="240">
        <f t="shared" si="11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4"/>
      <c r="B117" s="69" t="s">
        <v>96</v>
      </c>
      <c r="C117" s="229">
        <f t="shared" si="10"/>
        <v>5</v>
      </c>
      <c r="D117" s="229">
        <f t="shared" si="11"/>
        <v>4</v>
      </c>
      <c r="E117" s="229">
        <f t="shared" si="11"/>
        <v>1</v>
      </c>
      <c r="F117" s="42"/>
      <c r="G117" s="161"/>
      <c r="H117" s="42"/>
      <c r="I117" s="161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>
        <v>2</v>
      </c>
      <c r="AA117" s="70"/>
      <c r="AB117" s="185"/>
      <c r="AC117" s="70"/>
      <c r="AD117" s="185"/>
      <c r="AE117" s="70"/>
      <c r="AF117" s="185"/>
      <c r="AG117" s="70"/>
      <c r="AH117" s="185"/>
      <c r="AI117" s="70">
        <v>1</v>
      </c>
      <c r="AJ117" s="185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75" t="s">
        <v>113</v>
      </c>
      <c r="B118" s="72" t="s">
        <v>95</v>
      </c>
      <c r="C118" s="225">
        <f t="shared" si="10"/>
        <v>0</v>
      </c>
      <c r="D118" s="225">
        <f>SUM(L118+N118+P118+R118+T118+V118+X118+Z118+AB118+AD118+AF118+AH118+AJ118+AL118)</f>
        <v>0</v>
      </c>
      <c r="E118" s="225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77"/>
      <c r="B119" s="68" t="s">
        <v>96</v>
      </c>
      <c r="C119" s="236">
        <f t="shared" si="10"/>
        <v>6</v>
      </c>
      <c r="D119" s="236">
        <f>SUM(L119+N119+P119+R119+T119+V119+X119+Z119+AB119+AD119+AF119+AH119+AJ119+AL119)</f>
        <v>0</v>
      </c>
      <c r="E119" s="236">
        <f>SUM(M119+O119+Q119+S119+U119+W119+Y119+AA119+AC119+AE119+AG119+AI119+AK119+AM119)</f>
        <v>6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41">
        <f>SUM(B69,B88,C104,C109:C119,AW69,AS69:AT69,X69:AW69)</f>
        <v>21912</v>
      </c>
      <c r="B195" s="242">
        <f>SUM(CG7:CK121)</f>
        <v>1</v>
      </c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98:B98"/>
    <mergeCell ref="A99:B99"/>
    <mergeCell ref="A100:B100"/>
    <mergeCell ref="A101:B101"/>
    <mergeCell ref="A102:B102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55" workbookViewId="0">
      <selection activeCell="C72" sqref="C72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4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43" t="str">
        <f>CONCATENATE("MES: ",[5]NOMBRE!B6," - ","( ",[5]NOMBRE!C6,[5]NOMBRE!D6," )")</f>
        <v>MES: MAYO - ( 05 )</v>
      </c>
    </row>
    <row r="5" spans="1:98" ht="15" customHeight="1" x14ac:dyDescent="0.2">
      <c r="A5" s="243" t="str">
        <f>CONCATENATE("AÑO: ",[5]NOMBRE!B7)</f>
        <v>AÑO: 2017</v>
      </c>
      <c r="AP5" s="568"/>
      <c r="AQ5" s="570"/>
      <c r="AR5" s="570"/>
    </row>
    <row r="6" spans="1:98" ht="15" x14ac:dyDescent="0.2">
      <c r="A6" s="567" t="s">
        <v>1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 t="s">
        <v>2</v>
      </c>
      <c r="B9" s="577" t="s">
        <v>3</v>
      </c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 t="s">
        <v>15</v>
      </c>
      <c r="Y9" s="533"/>
      <c r="Z9" s="533"/>
      <c r="AA9" s="533"/>
      <c r="AB9" s="533"/>
      <c r="AC9" s="533"/>
      <c r="AD9" s="533"/>
      <c r="AE9" s="550"/>
      <c r="AF9" s="579" t="s">
        <v>4</v>
      </c>
      <c r="AG9" s="580"/>
      <c r="AH9" s="532" t="s">
        <v>5</v>
      </c>
      <c r="AI9" s="550"/>
      <c r="AJ9" s="583" t="s">
        <v>6</v>
      </c>
      <c r="AK9" s="532" t="s">
        <v>7</v>
      </c>
      <c r="AL9" s="550"/>
      <c r="AM9" s="532" t="s">
        <v>8</v>
      </c>
      <c r="AN9" s="550"/>
      <c r="AO9" s="551" t="s">
        <v>222</v>
      </c>
      <c r="AP9" s="551"/>
      <c r="AQ9" s="552" t="s">
        <v>126</v>
      </c>
      <c r="AR9" s="555" t="s">
        <v>127</v>
      </c>
      <c r="AS9" s="528" t="s">
        <v>128</v>
      </c>
      <c r="AT9" s="529"/>
      <c r="AU9" s="532" t="s">
        <v>129</v>
      </c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 t="s">
        <v>11</v>
      </c>
      <c r="C10" s="532" t="s">
        <v>12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 t="s">
        <v>13</v>
      </c>
      <c r="U10" s="550"/>
      <c r="V10" s="547" t="s">
        <v>14</v>
      </c>
      <c r="W10" s="549"/>
      <c r="X10" s="548" t="s">
        <v>16</v>
      </c>
      <c r="Y10" s="548"/>
      <c r="Z10" s="548"/>
      <c r="AA10" s="549"/>
      <c r="AB10" s="547" t="s">
        <v>17</v>
      </c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8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54"/>
      <c r="AR11" s="557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310</v>
      </c>
      <c r="C12" s="274">
        <v>131</v>
      </c>
      <c r="D12" s="275">
        <v>96</v>
      </c>
      <c r="E12" s="276">
        <v>83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310</v>
      </c>
      <c r="U12" s="281"/>
      <c r="V12" s="280">
        <v>131</v>
      </c>
      <c r="W12" s="281">
        <v>179</v>
      </c>
      <c r="X12" s="282">
        <f t="shared" ref="X12:X37" si="0">SUM(Y12+Z12+AA12)</f>
        <v>129</v>
      </c>
      <c r="Y12" s="280">
        <v>129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85</v>
      </c>
      <c r="AG12" s="286"/>
      <c r="AH12" s="287">
        <v>35</v>
      </c>
      <c r="AI12" s="288"/>
      <c r="AJ12" s="289">
        <v>36</v>
      </c>
      <c r="AK12" s="287"/>
      <c r="AL12" s="288"/>
      <c r="AM12" s="287">
        <v>14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989</v>
      </c>
      <c r="C13" s="280"/>
      <c r="D13" s="293"/>
      <c r="E13" s="294"/>
      <c r="F13" s="294">
        <v>11</v>
      </c>
      <c r="G13" s="294">
        <v>24</v>
      </c>
      <c r="H13" s="294">
        <v>58</v>
      </c>
      <c r="I13" s="294">
        <v>43</v>
      </c>
      <c r="J13" s="294">
        <v>51</v>
      </c>
      <c r="K13" s="294">
        <v>51</v>
      </c>
      <c r="L13" s="294">
        <v>51</v>
      </c>
      <c r="M13" s="294">
        <v>96</v>
      </c>
      <c r="N13" s="294">
        <v>93</v>
      </c>
      <c r="O13" s="294">
        <v>87</v>
      </c>
      <c r="P13" s="294">
        <v>105</v>
      </c>
      <c r="Q13" s="294">
        <v>92</v>
      </c>
      <c r="R13" s="294">
        <v>98</v>
      </c>
      <c r="S13" s="281">
        <v>129</v>
      </c>
      <c r="T13" s="280"/>
      <c r="U13" s="281">
        <v>989</v>
      </c>
      <c r="V13" s="280">
        <v>385</v>
      </c>
      <c r="W13" s="281">
        <v>602</v>
      </c>
      <c r="X13" s="282">
        <f t="shared" si="0"/>
        <v>0</v>
      </c>
      <c r="Y13" s="280"/>
      <c r="Z13" s="283"/>
      <c r="AA13" s="281"/>
      <c r="AB13" s="284">
        <f t="shared" si="1"/>
        <v>503</v>
      </c>
      <c r="AC13" s="280">
        <v>485</v>
      </c>
      <c r="AD13" s="293"/>
      <c r="AE13" s="281">
        <v>18</v>
      </c>
      <c r="AF13" s="285">
        <v>320</v>
      </c>
      <c r="AG13" s="295"/>
      <c r="AH13" s="280"/>
      <c r="AI13" s="281">
        <v>178</v>
      </c>
      <c r="AJ13" s="289">
        <v>633</v>
      </c>
      <c r="AK13" s="287"/>
      <c r="AL13" s="281">
        <v>21</v>
      </c>
      <c r="AM13" s="287"/>
      <c r="AN13" s="281">
        <v>65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125</v>
      </c>
      <c r="C14" s="280">
        <v>125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125</v>
      </c>
      <c r="U14" s="281"/>
      <c r="V14" s="280">
        <v>72</v>
      </c>
      <c r="W14" s="281">
        <v>53</v>
      </c>
      <c r="X14" s="282">
        <f t="shared" si="0"/>
        <v>29</v>
      </c>
      <c r="Y14" s="280">
        <v>29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14</v>
      </c>
      <c r="AI14" s="281"/>
      <c r="AJ14" s="289"/>
      <c r="AK14" s="287"/>
      <c r="AL14" s="281"/>
      <c r="AM14" s="287">
        <v>8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85</v>
      </c>
      <c r="C15" s="280">
        <v>43</v>
      </c>
      <c r="D15" s="293">
        <v>25</v>
      </c>
      <c r="E15" s="294">
        <v>17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85</v>
      </c>
      <c r="U15" s="281"/>
      <c r="V15" s="280">
        <v>45</v>
      </c>
      <c r="W15" s="281">
        <v>40</v>
      </c>
      <c r="X15" s="282">
        <f t="shared" si="0"/>
        <v>35</v>
      </c>
      <c r="Y15" s="280">
        <v>35</v>
      </c>
      <c r="Z15" s="283"/>
      <c r="AA15" s="281"/>
      <c r="AB15" s="284">
        <f t="shared" si="1"/>
        <v>0</v>
      </c>
      <c r="AC15" s="280"/>
      <c r="AD15" s="293"/>
      <c r="AE15" s="281"/>
      <c r="AF15" s="285">
        <v>21</v>
      </c>
      <c r="AG15" s="285"/>
      <c r="AH15" s="280">
        <v>9</v>
      </c>
      <c r="AI15" s="281"/>
      <c r="AJ15" s="289"/>
      <c r="AK15" s="287"/>
      <c r="AL15" s="281"/>
      <c r="AM15" s="287">
        <v>1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81</v>
      </c>
      <c r="C17" s="280">
        <v>57</v>
      </c>
      <c r="D17" s="293">
        <v>12</v>
      </c>
      <c r="E17" s="283">
        <v>12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81</v>
      </c>
      <c r="U17" s="281"/>
      <c r="V17" s="280">
        <v>50</v>
      </c>
      <c r="W17" s="281">
        <v>31</v>
      </c>
      <c r="X17" s="282">
        <f t="shared" si="0"/>
        <v>38</v>
      </c>
      <c r="Y17" s="280">
        <v>38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35</v>
      </c>
      <c r="AG17" s="285"/>
      <c r="AH17" s="280">
        <v>2</v>
      </c>
      <c r="AI17" s="281"/>
      <c r="AJ17" s="289">
        <v>4</v>
      </c>
      <c r="AK17" s="287"/>
      <c r="AL17" s="281"/>
      <c r="AM17" s="287">
        <v>6</v>
      </c>
      <c r="AN17" s="281"/>
      <c r="AO17" s="290"/>
      <c r="AP17" s="290"/>
      <c r="AQ17" s="290">
        <v>81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359</v>
      </c>
      <c r="C18" s="280"/>
      <c r="D18" s="293"/>
      <c r="E18" s="283"/>
      <c r="F18" s="283">
        <v>1</v>
      </c>
      <c r="G18" s="283">
        <v>1</v>
      </c>
      <c r="H18" s="283"/>
      <c r="I18" s="283">
        <v>2</v>
      </c>
      <c r="J18" s="283">
        <v>7</v>
      </c>
      <c r="K18" s="283">
        <v>9</v>
      </c>
      <c r="L18" s="283">
        <v>7</v>
      </c>
      <c r="M18" s="283">
        <v>22</v>
      </c>
      <c r="N18" s="283">
        <v>34</v>
      </c>
      <c r="O18" s="283">
        <v>51</v>
      </c>
      <c r="P18" s="283">
        <v>59</v>
      </c>
      <c r="Q18" s="283">
        <v>49</v>
      </c>
      <c r="R18" s="283">
        <v>45</v>
      </c>
      <c r="S18" s="281">
        <v>72</v>
      </c>
      <c r="T18" s="280"/>
      <c r="U18" s="281">
        <v>359</v>
      </c>
      <c r="V18" s="280">
        <v>197</v>
      </c>
      <c r="W18" s="281">
        <v>162</v>
      </c>
      <c r="X18" s="282">
        <f t="shared" si="0"/>
        <v>0</v>
      </c>
      <c r="Y18" s="280"/>
      <c r="Z18" s="283"/>
      <c r="AA18" s="281"/>
      <c r="AB18" s="296">
        <f t="shared" si="1"/>
        <v>98</v>
      </c>
      <c r="AC18" s="280">
        <v>98</v>
      </c>
      <c r="AD18" s="283"/>
      <c r="AE18" s="281"/>
      <c r="AF18" s="285">
        <v>84</v>
      </c>
      <c r="AG18" s="285">
        <v>30</v>
      </c>
      <c r="AH18" s="280"/>
      <c r="AI18" s="281">
        <v>72</v>
      </c>
      <c r="AJ18" s="289">
        <v>1</v>
      </c>
      <c r="AK18" s="287"/>
      <c r="AL18" s="281">
        <v>44</v>
      </c>
      <c r="AM18" s="287"/>
      <c r="AN18" s="281">
        <v>72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158</v>
      </c>
      <c r="C20" s="280"/>
      <c r="D20" s="293"/>
      <c r="E20" s="283"/>
      <c r="F20" s="283">
        <v>7</v>
      </c>
      <c r="G20" s="283">
        <v>6</v>
      </c>
      <c r="H20" s="283">
        <v>10</v>
      </c>
      <c r="I20" s="283">
        <v>15</v>
      </c>
      <c r="J20" s="283">
        <v>15</v>
      </c>
      <c r="K20" s="283">
        <v>9</v>
      </c>
      <c r="L20" s="283">
        <v>12</v>
      </c>
      <c r="M20" s="283">
        <v>17</v>
      </c>
      <c r="N20" s="283">
        <v>16</v>
      </c>
      <c r="O20" s="283">
        <v>18</v>
      </c>
      <c r="P20" s="283">
        <v>13</v>
      </c>
      <c r="Q20" s="283">
        <v>10</v>
      </c>
      <c r="R20" s="283">
        <v>4</v>
      </c>
      <c r="S20" s="281">
        <v>6</v>
      </c>
      <c r="T20" s="280"/>
      <c r="U20" s="281">
        <v>158</v>
      </c>
      <c r="V20" s="280">
        <v>20</v>
      </c>
      <c r="W20" s="281">
        <v>138</v>
      </c>
      <c r="X20" s="282">
        <f t="shared" si="0"/>
        <v>0</v>
      </c>
      <c r="Y20" s="280"/>
      <c r="Z20" s="283"/>
      <c r="AA20" s="281"/>
      <c r="AB20" s="296">
        <f t="shared" si="1"/>
        <v>97</v>
      </c>
      <c r="AC20" s="280">
        <v>97</v>
      </c>
      <c r="AD20" s="283"/>
      <c r="AE20" s="281"/>
      <c r="AF20" s="285">
        <v>94</v>
      </c>
      <c r="AG20" s="285"/>
      <c r="AH20" s="280"/>
      <c r="AI20" s="281">
        <v>23</v>
      </c>
      <c r="AJ20" s="289"/>
      <c r="AK20" s="287"/>
      <c r="AL20" s="281"/>
      <c r="AM20" s="287"/>
      <c r="AN20" s="281">
        <v>9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184</v>
      </c>
      <c r="C22" s="280"/>
      <c r="D22" s="293"/>
      <c r="E22" s="283"/>
      <c r="F22" s="283">
        <v>4</v>
      </c>
      <c r="G22" s="283">
        <v>4</v>
      </c>
      <c r="H22" s="283">
        <v>5</v>
      </c>
      <c r="I22" s="283">
        <v>7</v>
      </c>
      <c r="J22" s="283">
        <v>16</v>
      </c>
      <c r="K22" s="283">
        <v>12</v>
      </c>
      <c r="L22" s="283">
        <v>25</v>
      </c>
      <c r="M22" s="283">
        <v>18</v>
      </c>
      <c r="N22" s="283">
        <v>24</v>
      </c>
      <c r="O22" s="283">
        <v>16</v>
      </c>
      <c r="P22" s="283">
        <v>20</v>
      </c>
      <c r="Q22" s="283">
        <v>13</v>
      </c>
      <c r="R22" s="283">
        <v>12</v>
      </c>
      <c r="S22" s="281">
        <v>8</v>
      </c>
      <c r="T22" s="280"/>
      <c r="U22" s="281">
        <v>184</v>
      </c>
      <c r="V22" s="280">
        <v>69</v>
      </c>
      <c r="W22" s="281">
        <v>115</v>
      </c>
      <c r="X22" s="282">
        <f t="shared" si="0"/>
        <v>0</v>
      </c>
      <c r="Y22" s="280"/>
      <c r="Z22" s="283"/>
      <c r="AA22" s="281"/>
      <c r="AB22" s="296">
        <f t="shared" si="1"/>
        <v>102</v>
      </c>
      <c r="AC22" s="280">
        <v>102</v>
      </c>
      <c r="AD22" s="283"/>
      <c r="AE22" s="281"/>
      <c r="AF22" s="285">
        <v>82</v>
      </c>
      <c r="AG22" s="285"/>
      <c r="AH22" s="280"/>
      <c r="AI22" s="281">
        <v>52</v>
      </c>
      <c r="AJ22" s="289"/>
      <c r="AK22" s="287"/>
      <c r="AL22" s="281">
        <v>41</v>
      </c>
      <c r="AM22" s="287"/>
      <c r="AN22" s="281">
        <v>50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36</v>
      </c>
      <c r="C27" s="280"/>
      <c r="D27" s="293"/>
      <c r="E27" s="283"/>
      <c r="F27" s="283"/>
      <c r="G27" s="283"/>
      <c r="H27" s="283"/>
      <c r="I27" s="283">
        <v>1</v>
      </c>
      <c r="J27" s="283">
        <v>1</v>
      </c>
      <c r="K27" s="283">
        <v>1</v>
      </c>
      <c r="L27" s="283"/>
      <c r="M27" s="283"/>
      <c r="N27" s="283">
        <v>3</v>
      </c>
      <c r="O27" s="283">
        <v>4</v>
      </c>
      <c r="P27" s="283">
        <v>6</v>
      </c>
      <c r="Q27" s="283">
        <v>7</v>
      </c>
      <c r="R27" s="283">
        <v>5</v>
      </c>
      <c r="S27" s="281">
        <v>8</v>
      </c>
      <c r="T27" s="280"/>
      <c r="U27" s="281">
        <v>36</v>
      </c>
      <c r="V27" s="280">
        <v>18</v>
      </c>
      <c r="W27" s="281">
        <v>18</v>
      </c>
      <c r="X27" s="282">
        <f t="shared" si="0"/>
        <v>0</v>
      </c>
      <c r="Y27" s="280"/>
      <c r="Z27" s="283"/>
      <c r="AA27" s="281"/>
      <c r="AB27" s="296">
        <f t="shared" si="1"/>
        <v>27</v>
      </c>
      <c r="AC27" s="280">
        <v>27</v>
      </c>
      <c r="AD27" s="283"/>
      <c r="AE27" s="281"/>
      <c r="AF27" s="285">
        <v>11</v>
      </c>
      <c r="AG27" s="285"/>
      <c r="AH27" s="280"/>
      <c r="AI27" s="281">
        <v>13</v>
      </c>
      <c r="AJ27" s="289">
        <v>72</v>
      </c>
      <c r="AK27" s="287"/>
      <c r="AL27" s="281"/>
      <c r="AM27" s="287"/>
      <c r="AN27" s="281">
        <v>17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0</v>
      </c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244</v>
      </c>
      <c r="C39" s="277">
        <v>57</v>
      </c>
      <c r="D39" s="277">
        <v>71</v>
      </c>
      <c r="E39" s="277">
        <v>116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244</v>
      </c>
      <c r="U39" s="281"/>
      <c r="V39" s="280">
        <v>177</v>
      </c>
      <c r="W39" s="281">
        <v>67</v>
      </c>
      <c r="X39" s="282">
        <f t="shared" ref="X39:X68" si="2">SUM(Y39+Z39+AA39)</f>
        <v>102</v>
      </c>
      <c r="Y39" s="280">
        <v>102</v>
      </c>
      <c r="Z39" s="283"/>
      <c r="AA39" s="281"/>
      <c r="AB39" s="296">
        <f t="shared" si="1"/>
        <v>0</v>
      </c>
      <c r="AC39" s="280"/>
      <c r="AD39" s="283"/>
      <c r="AE39" s="281"/>
      <c r="AF39" s="285">
        <v>101</v>
      </c>
      <c r="AG39" s="281"/>
      <c r="AH39" s="280">
        <v>23</v>
      </c>
      <c r="AI39" s="281"/>
      <c r="AJ39" s="289">
        <v>129</v>
      </c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174</v>
      </c>
      <c r="C40" s="277"/>
      <c r="D40" s="277"/>
      <c r="E40" s="277"/>
      <c r="F40" s="283">
        <v>14</v>
      </c>
      <c r="G40" s="283">
        <v>5</v>
      </c>
      <c r="H40" s="283">
        <v>3</v>
      </c>
      <c r="I40" s="283">
        <v>11</v>
      </c>
      <c r="J40" s="283">
        <v>9</v>
      </c>
      <c r="K40" s="283">
        <v>10</v>
      </c>
      <c r="L40" s="283">
        <v>17</v>
      </c>
      <c r="M40" s="283">
        <v>6</v>
      </c>
      <c r="N40" s="283">
        <v>15</v>
      </c>
      <c r="O40" s="283">
        <v>16</v>
      </c>
      <c r="P40" s="283">
        <v>8</v>
      </c>
      <c r="Q40" s="283">
        <v>21</v>
      </c>
      <c r="R40" s="283">
        <v>16</v>
      </c>
      <c r="S40" s="281">
        <v>23</v>
      </c>
      <c r="T40" s="280"/>
      <c r="U40" s="281">
        <v>174</v>
      </c>
      <c r="V40" s="280">
        <v>93</v>
      </c>
      <c r="W40" s="281">
        <v>81</v>
      </c>
      <c r="X40" s="282">
        <f>SUM(Y40+Z40+AA40)</f>
        <v>0</v>
      </c>
      <c r="Y40" s="280"/>
      <c r="Z40" s="283"/>
      <c r="AA40" s="281"/>
      <c r="AB40" s="296">
        <f t="shared" si="1"/>
        <v>83</v>
      </c>
      <c r="AC40" s="280">
        <v>83</v>
      </c>
      <c r="AD40" s="283"/>
      <c r="AE40" s="281"/>
      <c r="AF40" s="285">
        <v>66</v>
      </c>
      <c r="AG40" s="302"/>
      <c r="AH40" s="280"/>
      <c r="AI40" s="281">
        <v>30</v>
      </c>
      <c r="AJ40" s="289">
        <v>1</v>
      </c>
      <c r="AK40" s="287"/>
      <c r="AL40" s="281">
        <v>30</v>
      </c>
      <c r="AM40" s="287"/>
      <c r="AN40" s="281">
        <v>23</v>
      </c>
      <c r="AO40" s="290"/>
      <c r="AP40" s="290"/>
      <c r="AQ40" s="290"/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321</v>
      </c>
      <c r="C43" s="280"/>
      <c r="D43" s="293">
        <v>2</v>
      </c>
      <c r="E43" s="283">
        <v>12</v>
      </c>
      <c r="F43" s="283">
        <v>11</v>
      </c>
      <c r="G43" s="283">
        <v>18</v>
      </c>
      <c r="H43" s="283">
        <v>21</v>
      </c>
      <c r="I43" s="283">
        <v>32</v>
      </c>
      <c r="J43" s="283">
        <v>34</v>
      </c>
      <c r="K43" s="283">
        <v>26</v>
      </c>
      <c r="L43" s="283">
        <v>38</v>
      </c>
      <c r="M43" s="283">
        <v>37</v>
      </c>
      <c r="N43" s="283">
        <v>36</v>
      </c>
      <c r="O43" s="283">
        <v>22</v>
      </c>
      <c r="P43" s="283">
        <v>14</v>
      </c>
      <c r="Q43" s="283">
        <v>10</v>
      </c>
      <c r="R43" s="283">
        <v>4</v>
      </c>
      <c r="S43" s="281">
        <v>4</v>
      </c>
      <c r="T43" s="280">
        <v>14</v>
      </c>
      <c r="U43" s="281">
        <v>307</v>
      </c>
      <c r="V43" s="280">
        <v>130</v>
      </c>
      <c r="W43" s="281">
        <v>191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19</v>
      </c>
      <c r="AC43" s="280">
        <v>19</v>
      </c>
      <c r="AD43" s="283"/>
      <c r="AE43" s="281"/>
      <c r="AF43" s="285">
        <v>28</v>
      </c>
      <c r="AG43" s="281"/>
      <c r="AH43" s="280">
        <v>8</v>
      </c>
      <c r="AI43" s="300">
        <v>60</v>
      </c>
      <c r="AJ43" s="289">
        <v>480</v>
      </c>
      <c r="AK43" s="287"/>
      <c r="AL43" s="281"/>
      <c r="AM43" s="287"/>
      <c r="AN43" s="281"/>
      <c r="AO43" s="290"/>
      <c r="AP43" s="290"/>
      <c r="AQ43" s="290">
        <v>18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198</v>
      </c>
      <c r="C44" s="280">
        <v>103</v>
      </c>
      <c r="D44" s="293">
        <v>77</v>
      </c>
      <c r="E44" s="283">
        <v>18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198</v>
      </c>
      <c r="U44" s="281"/>
      <c r="V44" s="280">
        <v>163</v>
      </c>
      <c r="W44" s="281">
        <v>35</v>
      </c>
      <c r="X44" s="282">
        <f t="shared" si="2"/>
        <v>147</v>
      </c>
      <c r="Y44" s="280">
        <v>147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105</v>
      </c>
      <c r="AG44" s="290"/>
      <c r="AH44" s="280">
        <v>31</v>
      </c>
      <c r="AI44" s="300"/>
      <c r="AJ44" s="289"/>
      <c r="AK44" s="287"/>
      <c r="AL44" s="281"/>
      <c r="AM44" s="287">
        <v>59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757</v>
      </c>
      <c r="C45" s="280"/>
      <c r="D45" s="293"/>
      <c r="E45" s="283"/>
      <c r="F45" s="283">
        <v>17</v>
      </c>
      <c r="G45" s="283">
        <v>14</v>
      </c>
      <c r="H45" s="283">
        <v>24</v>
      </c>
      <c r="I45" s="283">
        <v>32</v>
      </c>
      <c r="J45" s="283">
        <v>37</v>
      </c>
      <c r="K45" s="283">
        <v>65</v>
      </c>
      <c r="L45" s="283">
        <v>70</v>
      </c>
      <c r="M45" s="283">
        <v>96</v>
      </c>
      <c r="N45" s="283">
        <v>102</v>
      </c>
      <c r="O45" s="283">
        <v>82</v>
      </c>
      <c r="P45" s="283">
        <v>66</v>
      </c>
      <c r="Q45" s="283">
        <v>62</v>
      </c>
      <c r="R45" s="283">
        <v>46</v>
      </c>
      <c r="S45" s="281">
        <v>44</v>
      </c>
      <c r="T45" s="280"/>
      <c r="U45" s="281">
        <v>757</v>
      </c>
      <c r="V45" s="280">
        <v>217</v>
      </c>
      <c r="W45" s="281">
        <v>540</v>
      </c>
      <c r="X45" s="282">
        <f t="shared" si="2"/>
        <v>0</v>
      </c>
      <c r="Y45" s="280"/>
      <c r="Z45" s="283"/>
      <c r="AA45" s="281"/>
      <c r="AB45" s="296">
        <f t="shared" si="1"/>
        <v>395</v>
      </c>
      <c r="AC45" s="280">
        <v>395</v>
      </c>
      <c r="AD45" s="283"/>
      <c r="AE45" s="281"/>
      <c r="AF45" s="285">
        <v>212</v>
      </c>
      <c r="AG45" s="302">
        <v>47</v>
      </c>
      <c r="AH45" s="280"/>
      <c r="AI45" s="300">
        <v>107</v>
      </c>
      <c r="AJ45" s="300">
        <v>56</v>
      </c>
      <c r="AK45" s="287"/>
      <c r="AL45" s="281">
        <v>26</v>
      </c>
      <c r="AM45" s="287"/>
      <c r="AN45" s="281">
        <v>118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134</v>
      </c>
      <c r="C55" s="280"/>
      <c r="D55" s="293">
        <v>1</v>
      </c>
      <c r="E55" s="283"/>
      <c r="F55" s="283">
        <v>2</v>
      </c>
      <c r="G55" s="283">
        <v>1</v>
      </c>
      <c r="H55" s="283">
        <v>9</v>
      </c>
      <c r="I55" s="283"/>
      <c r="J55" s="283">
        <v>5</v>
      </c>
      <c r="K55" s="283">
        <v>4</v>
      </c>
      <c r="L55" s="283">
        <v>4</v>
      </c>
      <c r="M55" s="283">
        <v>13</v>
      </c>
      <c r="N55" s="283">
        <v>12</v>
      </c>
      <c r="O55" s="283">
        <v>15</v>
      </c>
      <c r="P55" s="283">
        <v>19</v>
      </c>
      <c r="Q55" s="283">
        <v>22</v>
      </c>
      <c r="R55" s="283">
        <v>10</v>
      </c>
      <c r="S55" s="281">
        <v>17</v>
      </c>
      <c r="T55" s="280">
        <v>1</v>
      </c>
      <c r="U55" s="281">
        <v>133</v>
      </c>
      <c r="V55" s="280">
        <v>60</v>
      </c>
      <c r="W55" s="281">
        <v>74</v>
      </c>
      <c r="X55" s="282">
        <f t="shared" si="2"/>
        <v>0</v>
      </c>
      <c r="Y55" s="280"/>
      <c r="Z55" s="283"/>
      <c r="AA55" s="281"/>
      <c r="AB55" s="296">
        <f t="shared" si="1"/>
        <v>33</v>
      </c>
      <c r="AC55" s="280">
        <v>33</v>
      </c>
      <c r="AD55" s="283"/>
      <c r="AE55" s="281"/>
      <c r="AF55" s="285">
        <v>27</v>
      </c>
      <c r="AG55" s="295"/>
      <c r="AH55" s="280"/>
      <c r="AI55" s="281">
        <v>32</v>
      </c>
      <c r="AJ55" s="289"/>
      <c r="AK55" s="287"/>
      <c r="AL55" s="281"/>
      <c r="AM55" s="307"/>
      <c r="AN55" s="295">
        <v>1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302</v>
      </c>
      <c r="C56" s="280"/>
      <c r="D56" s="293"/>
      <c r="E56" s="283">
        <v>5</v>
      </c>
      <c r="F56" s="283">
        <v>30</v>
      </c>
      <c r="G56" s="283">
        <v>48</v>
      </c>
      <c r="H56" s="283">
        <v>77</v>
      </c>
      <c r="I56" s="283">
        <v>62</v>
      </c>
      <c r="J56" s="283">
        <v>50</v>
      </c>
      <c r="K56" s="283">
        <v>29</v>
      </c>
      <c r="L56" s="283">
        <v>1</v>
      </c>
      <c r="M56" s="283"/>
      <c r="N56" s="283"/>
      <c r="O56" s="283"/>
      <c r="P56" s="283"/>
      <c r="Q56" s="283"/>
      <c r="R56" s="283"/>
      <c r="S56" s="281"/>
      <c r="T56" s="280">
        <v>5</v>
      </c>
      <c r="U56" s="281">
        <v>297</v>
      </c>
      <c r="V56" s="280"/>
      <c r="W56" s="281">
        <v>302</v>
      </c>
      <c r="X56" s="282">
        <f t="shared" si="2"/>
        <v>2</v>
      </c>
      <c r="Y56" s="280">
        <v>2</v>
      </c>
      <c r="Z56" s="283"/>
      <c r="AA56" s="281"/>
      <c r="AB56" s="296">
        <f t="shared" si="1"/>
        <v>149</v>
      </c>
      <c r="AC56" s="280">
        <v>147</v>
      </c>
      <c r="AD56" s="283">
        <v>2</v>
      </c>
      <c r="AE56" s="281"/>
      <c r="AF56" s="285">
        <v>134</v>
      </c>
      <c r="AG56" s="295"/>
      <c r="AH56" s="280"/>
      <c r="AI56" s="281">
        <v>50</v>
      </c>
      <c r="AJ56" s="289"/>
      <c r="AK56" s="287"/>
      <c r="AL56" s="281"/>
      <c r="AM56" s="307"/>
      <c r="AN56" s="295">
        <v>33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13</v>
      </c>
      <c r="E58" s="283">
        <v>16</v>
      </c>
      <c r="F58" s="283">
        <v>25</v>
      </c>
      <c r="G58" s="283">
        <v>11</v>
      </c>
      <c r="H58" s="283">
        <v>37</v>
      </c>
      <c r="I58" s="283">
        <v>55</v>
      </c>
      <c r="J58" s="283">
        <v>56</v>
      </c>
      <c r="K58" s="283">
        <v>66</v>
      </c>
      <c r="L58" s="283">
        <v>56</v>
      </c>
      <c r="M58" s="283">
        <v>64</v>
      </c>
      <c r="N58" s="283">
        <v>33</v>
      </c>
      <c r="O58" s="283">
        <v>23</v>
      </c>
      <c r="P58" s="283">
        <v>10</v>
      </c>
      <c r="Q58" s="283">
        <v>6</v>
      </c>
      <c r="R58" s="283">
        <v>2</v>
      </c>
      <c r="S58" s="281">
        <v>3</v>
      </c>
      <c r="T58" s="280">
        <v>31</v>
      </c>
      <c r="U58" s="281">
        <v>447</v>
      </c>
      <c r="V58" s="280"/>
      <c r="W58" s="281">
        <v>478</v>
      </c>
      <c r="X58" s="282">
        <f t="shared" si="2"/>
        <v>28</v>
      </c>
      <c r="Y58" s="280">
        <v>28</v>
      </c>
      <c r="Z58" s="283"/>
      <c r="AA58" s="281"/>
      <c r="AB58" s="296">
        <f t="shared" si="1"/>
        <v>282</v>
      </c>
      <c r="AC58" s="280">
        <v>282</v>
      </c>
      <c r="AD58" s="283"/>
      <c r="AE58" s="281"/>
      <c r="AF58" s="285">
        <v>234</v>
      </c>
      <c r="AG58" s="295"/>
      <c r="AH58" s="280">
        <v>5</v>
      </c>
      <c r="AI58" s="281">
        <v>86</v>
      </c>
      <c r="AJ58" s="289">
        <v>1</v>
      </c>
      <c r="AK58" s="287"/>
      <c r="AL58" s="281">
        <v>2</v>
      </c>
      <c r="AM58" s="307">
        <v>4</v>
      </c>
      <c r="AN58" s="295">
        <v>82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789</v>
      </c>
      <c r="C59" s="280">
        <v>49</v>
      </c>
      <c r="D59" s="293">
        <v>21</v>
      </c>
      <c r="E59" s="283">
        <v>11</v>
      </c>
      <c r="F59" s="283">
        <v>11</v>
      </c>
      <c r="G59" s="283">
        <v>7</v>
      </c>
      <c r="H59" s="283">
        <v>10</v>
      </c>
      <c r="I59" s="283">
        <v>18</v>
      </c>
      <c r="J59" s="283">
        <v>15</v>
      </c>
      <c r="K59" s="283">
        <v>23</v>
      </c>
      <c r="L59" s="283">
        <v>23</v>
      </c>
      <c r="M59" s="283">
        <v>46</v>
      </c>
      <c r="N59" s="283">
        <v>61</v>
      </c>
      <c r="O59" s="283">
        <v>49</v>
      </c>
      <c r="P59" s="283">
        <v>111</v>
      </c>
      <c r="Q59" s="283">
        <v>153</v>
      </c>
      <c r="R59" s="283">
        <v>88</v>
      </c>
      <c r="S59" s="281">
        <v>93</v>
      </c>
      <c r="T59" s="280">
        <v>81</v>
      </c>
      <c r="U59" s="281">
        <v>708</v>
      </c>
      <c r="V59" s="280">
        <v>362</v>
      </c>
      <c r="W59" s="281">
        <v>427</v>
      </c>
      <c r="X59" s="282">
        <f t="shared" si="2"/>
        <v>54</v>
      </c>
      <c r="Y59" s="280">
        <v>54</v>
      </c>
      <c r="Z59" s="283"/>
      <c r="AA59" s="281"/>
      <c r="AB59" s="296">
        <f t="shared" si="1"/>
        <v>383</v>
      </c>
      <c r="AC59" s="280">
        <v>383</v>
      </c>
      <c r="AD59" s="283"/>
      <c r="AE59" s="281"/>
      <c r="AF59" s="285">
        <v>350</v>
      </c>
      <c r="AG59" s="295">
        <v>16</v>
      </c>
      <c r="AH59" s="280">
        <v>2</v>
      </c>
      <c r="AI59" s="281">
        <v>26</v>
      </c>
      <c r="AJ59" s="289">
        <v>104</v>
      </c>
      <c r="AK59" s="287">
        <v>3</v>
      </c>
      <c r="AL59" s="281">
        <v>1</v>
      </c>
      <c r="AM59" s="307">
        <v>7</v>
      </c>
      <c r="AN59" s="295">
        <v>88</v>
      </c>
      <c r="AO59" s="308"/>
      <c r="AP59" s="281"/>
      <c r="AQ59" s="290">
        <v>21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486</v>
      </c>
      <c r="C60" s="280">
        <v>39</v>
      </c>
      <c r="D60" s="293">
        <v>88</v>
      </c>
      <c r="E60" s="283">
        <v>62</v>
      </c>
      <c r="F60" s="283">
        <v>30</v>
      </c>
      <c r="G60" s="283">
        <v>18</v>
      </c>
      <c r="H60" s="283">
        <v>9</v>
      </c>
      <c r="I60" s="283">
        <v>13</v>
      </c>
      <c r="J60" s="283">
        <v>20</v>
      </c>
      <c r="K60" s="283">
        <v>15</v>
      </c>
      <c r="L60" s="283">
        <v>24</v>
      </c>
      <c r="M60" s="283">
        <v>33</v>
      </c>
      <c r="N60" s="283">
        <v>26</v>
      </c>
      <c r="O60" s="283">
        <v>23</v>
      </c>
      <c r="P60" s="283">
        <v>29</v>
      </c>
      <c r="Q60" s="283">
        <v>15</v>
      </c>
      <c r="R60" s="283">
        <v>20</v>
      </c>
      <c r="S60" s="281">
        <v>22</v>
      </c>
      <c r="T60" s="280">
        <v>189</v>
      </c>
      <c r="U60" s="281">
        <v>297</v>
      </c>
      <c r="V60" s="280">
        <v>230</v>
      </c>
      <c r="W60" s="281">
        <v>256</v>
      </c>
      <c r="X60" s="282">
        <f t="shared" si="2"/>
        <v>128</v>
      </c>
      <c r="Y60" s="280">
        <v>128</v>
      </c>
      <c r="Z60" s="283"/>
      <c r="AA60" s="281"/>
      <c r="AB60" s="296">
        <f t="shared" si="1"/>
        <v>199</v>
      </c>
      <c r="AC60" s="280">
        <v>199</v>
      </c>
      <c r="AD60" s="283"/>
      <c r="AE60" s="281"/>
      <c r="AF60" s="285">
        <v>285</v>
      </c>
      <c r="AG60" s="281"/>
      <c r="AH60" s="280">
        <v>25</v>
      </c>
      <c r="AI60" s="281">
        <v>68</v>
      </c>
      <c r="AJ60" s="289"/>
      <c r="AK60" s="287"/>
      <c r="AL60" s="281"/>
      <c r="AM60" s="307">
        <v>17</v>
      </c>
      <c r="AN60" s="295">
        <v>32</v>
      </c>
      <c r="AO60" s="308"/>
      <c r="AP60" s="281"/>
      <c r="AQ60" s="290">
        <v>70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229</v>
      </c>
      <c r="C61" s="280">
        <v>86</v>
      </c>
      <c r="D61" s="293">
        <v>72</v>
      </c>
      <c r="E61" s="283">
        <v>71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229</v>
      </c>
      <c r="U61" s="281"/>
      <c r="V61" s="280">
        <v>120</v>
      </c>
      <c r="W61" s="281">
        <v>109</v>
      </c>
      <c r="X61" s="282">
        <f t="shared" si="2"/>
        <v>136</v>
      </c>
      <c r="Y61" s="280">
        <v>136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34</v>
      </c>
      <c r="AI61" s="281"/>
      <c r="AJ61" s="289"/>
      <c r="AK61" s="287"/>
      <c r="AL61" s="281"/>
      <c r="AM61" s="307">
        <v>74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833</v>
      </c>
      <c r="C62" s="280"/>
      <c r="D62" s="293"/>
      <c r="E62" s="283"/>
      <c r="F62" s="283">
        <v>59</v>
      </c>
      <c r="G62" s="283">
        <v>34</v>
      </c>
      <c r="H62" s="283">
        <v>26</v>
      </c>
      <c r="I62" s="283">
        <v>30</v>
      </c>
      <c r="J62" s="283">
        <v>36</v>
      </c>
      <c r="K62" s="283">
        <v>55</v>
      </c>
      <c r="L62" s="283">
        <v>63</v>
      </c>
      <c r="M62" s="283">
        <v>118</v>
      </c>
      <c r="N62" s="283">
        <v>98</v>
      </c>
      <c r="O62" s="283">
        <v>81</v>
      </c>
      <c r="P62" s="283">
        <v>100</v>
      </c>
      <c r="Q62" s="283">
        <v>61</v>
      </c>
      <c r="R62" s="283">
        <v>40</v>
      </c>
      <c r="S62" s="281">
        <v>32</v>
      </c>
      <c r="T62" s="280"/>
      <c r="U62" s="281">
        <v>833</v>
      </c>
      <c r="V62" s="280">
        <v>360</v>
      </c>
      <c r="W62" s="281">
        <v>473</v>
      </c>
      <c r="X62" s="282">
        <f t="shared" si="2"/>
        <v>0</v>
      </c>
      <c r="Y62" s="280"/>
      <c r="Z62" s="283"/>
      <c r="AA62" s="281"/>
      <c r="AB62" s="296">
        <f t="shared" si="1"/>
        <v>513</v>
      </c>
      <c r="AC62" s="280">
        <v>510</v>
      </c>
      <c r="AD62" s="283"/>
      <c r="AE62" s="281">
        <v>3</v>
      </c>
      <c r="AF62" s="285">
        <v>407</v>
      </c>
      <c r="AG62" s="302">
        <v>58</v>
      </c>
      <c r="AH62" s="280"/>
      <c r="AI62" s="281">
        <v>98</v>
      </c>
      <c r="AJ62" s="289"/>
      <c r="AK62" s="287"/>
      <c r="AL62" s="281">
        <v>15</v>
      </c>
      <c r="AM62" s="307"/>
      <c r="AN62" s="295">
        <v>182</v>
      </c>
      <c r="AO62" s="308"/>
      <c r="AP62" s="281"/>
      <c r="AQ62" s="290">
        <v>2</v>
      </c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385</v>
      </c>
      <c r="C64" s="280"/>
      <c r="D64" s="293"/>
      <c r="E64" s="283"/>
      <c r="F64" s="283">
        <v>5</v>
      </c>
      <c r="G64" s="283">
        <v>2</v>
      </c>
      <c r="H64" s="283">
        <v>5</v>
      </c>
      <c r="I64" s="283">
        <v>7</v>
      </c>
      <c r="J64" s="283">
        <v>10</v>
      </c>
      <c r="K64" s="283">
        <v>15</v>
      </c>
      <c r="L64" s="283">
        <v>15</v>
      </c>
      <c r="M64" s="283">
        <v>22</v>
      </c>
      <c r="N64" s="283">
        <v>25</v>
      </c>
      <c r="O64" s="283">
        <v>45</v>
      </c>
      <c r="P64" s="283">
        <v>57</v>
      </c>
      <c r="Q64" s="283">
        <v>62</v>
      </c>
      <c r="R64" s="283">
        <v>53</v>
      </c>
      <c r="S64" s="281">
        <v>62</v>
      </c>
      <c r="T64" s="280"/>
      <c r="U64" s="281">
        <v>385</v>
      </c>
      <c r="V64" s="280">
        <v>324</v>
      </c>
      <c r="W64" s="281">
        <v>61</v>
      </c>
      <c r="X64" s="282">
        <f t="shared" si="2"/>
        <v>0</v>
      </c>
      <c r="Y64" s="280"/>
      <c r="Z64" s="283"/>
      <c r="AA64" s="281"/>
      <c r="AB64" s="296">
        <f t="shared" si="1"/>
        <v>150</v>
      </c>
      <c r="AC64" s="280">
        <v>150</v>
      </c>
      <c r="AD64" s="283"/>
      <c r="AE64" s="281"/>
      <c r="AF64" s="285">
        <v>141</v>
      </c>
      <c r="AG64" s="295">
        <v>20</v>
      </c>
      <c r="AH64" s="280"/>
      <c r="AI64" s="281">
        <v>42</v>
      </c>
      <c r="AJ64" s="289">
        <v>4</v>
      </c>
      <c r="AK64" s="287"/>
      <c r="AL64" s="281">
        <v>15</v>
      </c>
      <c r="AM64" s="307"/>
      <c r="AN64" s="295">
        <v>13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7657</v>
      </c>
      <c r="C69" s="315">
        <f t="shared" si="4"/>
        <v>692</v>
      </c>
      <c r="D69" s="316">
        <f t="shared" si="4"/>
        <v>478</v>
      </c>
      <c r="E69" s="317">
        <f t="shared" si="4"/>
        <v>423</v>
      </c>
      <c r="F69" s="317">
        <f t="shared" si="4"/>
        <v>227</v>
      </c>
      <c r="G69" s="317">
        <f t="shared" si="4"/>
        <v>193</v>
      </c>
      <c r="H69" s="317">
        <f t="shared" si="4"/>
        <v>294</v>
      </c>
      <c r="I69" s="317">
        <f t="shared" si="4"/>
        <v>328</v>
      </c>
      <c r="J69" s="317">
        <f t="shared" si="4"/>
        <v>362</v>
      </c>
      <c r="K69" s="317">
        <f t="shared" si="4"/>
        <v>390</v>
      </c>
      <c r="L69" s="317">
        <f t="shared" si="4"/>
        <v>406</v>
      </c>
      <c r="M69" s="317">
        <f t="shared" si="4"/>
        <v>588</v>
      </c>
      <c r="N69" s="317">
        <f t="shared" si="4"/>
        <v>578</v>
      </c>
      <c r="O69" s="317">
        <f t="shared" si="4"/>
        <v>532</v>
      </c>
      <c r="P69" s="317">
        <f t="shared" si="4"/>
        <v>617</v>
      </c>
      <c r="Q69" s="317">
        <f t="shared" si="4"/>
        <v>583</v>
      </c>
      <c r="R69" s="317">
        <f t="shared" si="4"/>
        <v>443</v>
      </c>
      <c r="S69" s="318">
        <f t="shared" si="4"/>
        <v>523</v>
      </c>
      <c r="T69" s="319">
        <f t="shared" si="4"/>
        <v>1593</v>
      </c>
      <c r="U69" s="318">
        <f t="shared" si="4"/>
        <v>6064</v>
      </c>
      <c r="V69" s="319">
        <f t="shared" si="4"/>
        <v>3223</v>
      </c>
      <c r="W69" s="318">
        <f t="shared" si="4"/>
        <v>4432</v>
      </c>
      <c r="X69" s="319">
        <f t="shared" si="4"/>
        <v>848</v>
      </c>
      <c r="Y69" s="319">
        <f t="shared" si="4"/>
        <v>848</v>
      </c>
      <c r="Z69" s="317">
        <f t="shared" si="4"/>
        <v>0</v>
      </c>
      <c r="AA69" s="320">
        <f t="shared" si="4"/>
        <v>0</v>
      </c>
      <c r="AB69" s="315">
        <f t="shared" si="4"/>
        <v>3033</v>
      </c>
      <c r="AC69" s="319">
        <f t="shared" si="4"/>
        <v>3010</v>
      </c>
      <c r="AD69" s="317">
        <f t="shared" si="4"/>
        <v>2</v>
      </c>
      <c r="AE69" s="318">
        <f t="shared" si="4"/>
        <v>21</v>
      </c>
      <c r="AF69" s="319">
        <f t="shared" si="4"/>
        <v>2915</v>
      </c>
      <c r="AG69" s="318">
        <f t="shared" si="4"/>
        <v>171</v>
      </c>
      <c r="AH69" s="320">
        <f t="shared" si="4"/>
        <v>188</v>
      </c>
      <c r="AI69" s="319">
        <f t="shared" si="4"/>
        <v>937</v>
      </c>
      <c r="AJ69" s="318">
        <f t="shared" si="4"/>
        <v>1521</v>
      </c>
      <c r="AK69" s="319">
        <f t="shared" si="4"/>
        <v>3</v>
      </c>
      <c r="AL69" s="318">
        <f t="shared" si="4"/>
        <v>195</v>
      </c>
      <c r="AM69" s="319">
        <f t="shared" si="4"/>
        <v>190</v>
      </c>
      <c r="AN69" s="321">
        <f t="shared" si="4"/>
        <v>785</v>
      </c>
      <c r="AO69" s="321">
        <f t="shared" si="4"/>
        <v>0</v>
      </c>
      <c r="AP69" s="321">
        <f t="shared" si="4"/>
        <v>0</v>
      </c>
      <c r="AQ69" s="321">
        <f t="shared" si="4"/>
        <v>192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75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5</v>
      </c>
      <c r="L73" s="300">
        <v>5</v>
      </c>
      <c r="M73" s="300">
        <v>11</v>
      </c>
      <c r="N73" s="300">
        <v>12</v>
      </c>
      <c r="O73" s="300">
        <v>8</v>
      </c>
      <c r="P73" s="300">
        <v>10</v>
      </c>
      <c r="Q73" s="300">
        <v>6</v>
      </c>
      <c r="R73" s="300">
        <v>4</v>
      </c>
      <c r="S73" s="300">
        <v>6</v>
      </c>
      <c r="T73" s="245"/>
    </row>
    <row r="74" spans="1:98" x14ac:dyDescent="0.2">
      <c r="A74" s="336" t="s">
        <v>197</v>
      </c>
      <c r="B74" s="335">
        <f t="shared" si="5"/>
        <v>20</v>
      </c>
      <c r="C74" s="300"/>
      <c r="D74" s="300"/>
      <c r="E74" s="300"/>
      <c r="F74" s="300"/>
      <c r="G74" s="300">
        <v>1</v>
      </c>
      <c r="H74" s="300">
        <v>1</v>
      </c>
      <c r="I74" s="300">
        <v>2</v>
      </c>
      <c r="J74" s="300">
        <v>2</v>
      </c>
      <c r="K74" s="300">
        <v>2</v>
      </c>
      <c r="L74" s="300">
        <v>2</v>
      </c>
      <c r="M74" s="300">
        <v>3</v>
      </c>
      <c r="N74" s="300">
        <v>6</v>
      </c>
      <c r="O74" s="300">
        <v>1</v>
      </c>
      <c r="P74" s="300"/>
      <c r="Q74" s="300"/>
      <c r="R74" s="300"/>
      <c r="S74" s="300"/>
      <c r="T74" s="245"/>
    </row>
    <row r="75" spans="1:98" x14ac:dyDescent="0.2">
      <c r="A75" s="336" t="s">
        <v>198</v>
      </c>
      <c r="B75" s="335">
        <f t="shared" si="5"/>
        <v>302</v>
      </c>
      <c r="C75" s="300"/>
      <c r="D75" s="300"/>
      <c r="E75" s="300">
        <v>5</v>
      </c>
      <c r="F75" s="300">
        <v>30</v>
      </c>
      <c r="G75" s="300">
        <v>48</v>
      </c>
      <c r="H75" s="300">
        <v>77</v>
      </c>
      <c r="I75" s="300">
        <v>62</v>
      </c>
      <c r="J75" s="300">
        <v>50</v>
      </c>
      <c r="K75" s="300">
        <v>29</v>
      </c>
      <c r="L75" s="300">
        <v>1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48</v>
      </c>
      <c r="C76" s="300"/>
      <c r="D76" s="300"/>
      <c r="E76" s="300"/>
      <c r="F76" s="300"/>
      <c r="G76" s="300"/>
      <c r="H76" s="300">
        <v>1</v>
      </c>
      <c r="I76" s="300">
        <v>1</v>
      </c>
      <c r="J76" s="300"/>
      <c r="K76" s="300">
        <v>2</v>
      </c>
      <c r="L76" s="300">
        <v>3</v>
      </c>
      <c r="M76" s="300">
        <v>6</v>
      </c>
      <c r="N76" s="300">
        <v>4</v>
      </c>
      <c r="O76" s="300">
        <v>7</v>
      </c>
      <c r="P76" s="300">
        <v>4</v>
      </c>
      <c r="Q76" s="300">
        <v>9</v>
      </c>
      <c r="R76" s="300">
        <v>8</v>
      </c>
      <c r="S76" s="300">
        <v>3</v>
      </c>
      <c r="T76" s="245"/>
    </row>
    <row r="77" spans="1:98" x14ac:dyDescent="0.2">
      <c r="A77" s="336" t="s">
        <v>200</v>
      </c>
      <c r="B77" s="335">
        <f t="shared" si="5"/>
        <v>108</v>
      </c>
      <c r="C77" s="300"/>
      <c r="D77" s="300"/>
      <c r="E77" s="300"/>
      <c r="F77" s="300">
        <v>1</v>
      </c>
      <c r="G77" s="300">
        <v>1</v>
      </c>
      <c r="H77" s="300">
        <v>8</v>
      </c>
      <c r="I77" s="300"/>
      <c r="J77" s="300">
        <v>5</v>
      </c>
      <c r="K77" s="300">
        <v>4</v>
      </c>
      <c r="L77" s="300">
        <v>4</v>
      </c>
      <c r="M77" s="300">
        <v>7</v>
      </c>
      <c r="N77" s="300">
        <v>9</v>
      </c>
      <c r="O77" s="300">
        <v>12</v>
      </c>
      <c r="P77" s="300">
        <v>17</v>
      </c>
      <c r="Q77" s="300">
        <v>18</v>
      </c>
      <c r="R77" s="300">
        <v>7</v>
      </c>
      <c r="S77" s="300">
        <v>15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190</v>
      </c>
      <c r="C80" s="300"/>
      <c r="D80" s="300"/>
      <c r="E80" s="300"/>
      <c r="F80" s="300"/>
      <c r="G80" s="300">
        <v>4</v>
      </c>
      <c r="H80" s="300">
        <v>18</v>
      </c>
      <c r="I80" s="300">
        <v>32</v>
      </c>
      <c r="J80" s="300">
        <v>29</v>
      </c>
      <c r="K80" s="300">
        <v>30</v>
      </c>
      <c r="L80" s="300">
        <v>27</v>
      </c>
      <c r="M80" s="300">
        <v>23</v>
      </c>
      <c r="N80" s="300">
        <v>15</v>
      </c>
      <c r="O80" s="300">
        <v>5</v>
      </c>
      <c r="P80" s="300">
        <v>4</v>
      </c>
      <c r="Q80" s="300">
        <v>3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212</v>
      </c>
      <c r="C81" s="300"/>
      <c r="D81" s="300"/>
      <c r="E81" s="300"/>
      <c r="F81" s="300"/>
      <c r="G81" s="300">
        <v>1</v>
      </c>
      <c r="H81" s="300">
        <v>1</v>
      </c>
      <c r="I81" s="300">
        <v>10</v>
      </c>
      <c r="J81" s="300">
        <v>12</v>
      </c>
      <c r="K81" s="300">
        <v>12</v>
      </c>
      <c r="L81" s="300">
        <v>19</v>
      </c>
      <c r="M81" s="300">
        <v>37</v>
      </c>
      <c r="N81" s="300">
        <v>35</v>
      </c>
      <c r="O81" s="300">
        <v>29</v>
      </c>
      <c r="P81" s="300">
        <v>21</v>
      </c>
      <c r="Q81" s="300">
        <v>16</v>
      </c>
      <c r="R81" s="300">
        <v>8</v>
      </c>
      <c r="S81" s="300">
        <v>11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32</v>
      </c>
      <c r="C85" s="300"/>
      <c r="D85" s="300"/>
      <c r="E85" s="300"/>
      <c r="F85" s="300">
        <v>4</v>
      </c>
      <c r="G85" s="300">
        <v>3</v>
      </c>
      <c r="H85" s="300">
        <v>5</v>
      </c>
      <c r="I85" s="300">
        <v>5</v>
      </c>
      <c r="J85" s="300">
        <v>3</v>
      </c>
      <c r="K85" s="300">
        <v>4</v>
      </c>
      <c r="L85" s="300">
        <v>4</v>
      </c>
      <c r="M85" s="300">
        <v>1</v>
      </c>
      <c r="N85" s="300">
        <v>1</v>
      </c>
      <c r="O85" s="300">
        <v>1</v>
      </c>
      <c r="P85" s="300"/>
      <c r="Q85" s="300">
        <v>1</v>
      </c>
      <c r="R85" s="300"/>
      <c r="S85" s="300"/>
      <c r="T85" s="245"/>
    </row>
    <row r="86" spans="1:88" x14ac:dyDescent="0.2">
      <c r="A86" s="338" t="s">
        <v>59</v>
      </c>
      <c r="B86" s="335">
        <f t="shared" si="5"/>
        <v>35</v>
      </c>
      <c r="C86" s="300"/>
      <c r="D86" s="300"/>
      <c r="E86" s="300"/>
      <c r="F86" s="300"/>
      <c r="G86" s="300">
        <v>5</v>
      </c>
      <c r="H86" s="300">
        <v>4</v>
      </c>
      <c r="I86" s="300">
        <v>5</v>
      </c>
      <c r="J86" s="300">
        <v>7</v>
      </c>
      <c r="K86" s="300">
        <v>6</v>
      </c>
      <c r="L86" s="300">
        <v>4</v>
      </c>
      <c r="M86" s="300">
        <v>3</v>
      </c>
      <c r="N86" s="300">
        <v>1</v>
      </c>
      <c r="O86" s="300"/>
      <c r="P86" s="300"/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194</v>
      </c>
      <c r="C87" s="340"/>
      <c r="D87" s="340"/>
      <c r="E87" s="340"/>
      <c r="F87" s="340"/>
      <c r="G87" s="340">
        <v>4</v>
      </c>
      <c r="H87" s="340">
        <v>11</v>
      </c>
      <c r="I87" s="340">
        <v>13</v>
      </c>
      <c r="J87" s="340">
        <v>12</v>
      </c>
      <c r="K87" s="340">
        <v>10</v>
      </c>
      <c r="L87" s="340">
        <v>10</v>
      </c>
      <c r="M87" s="340">
        <v>28</v>
      </c>
      <c r="N87" s="340">
        <v>20</v>
      </c>
      <c r="O87" s="340">
        <v>14</v>
      </c>
      <c r="P87" s="340">
        <v>15</v>
      </c>
      <c r="Q87" s="340">
        <v>11</v>
      </c>
      <c r="R87" s="340">
        <v>20</v>
      </c>
      <c r="S87" s="340">
        <v>26</v>
      </c>
      <c r="T87" s="245"/>
    </row>
    <row r="88" spans="1:88" x14ac:dyDescent="0.2">
      <c r="A88" s="341" t="s">
        <v>91</v>
      </c>
      <c r="B88" s="314">
        <f t="shared" ref="B88:S88" si="6">SUM(B72:B87)</f>
        <v>1216</v>
      </c>
      <c r="C88" s="342">
        <f t="shared" si="6"/>
        <v>0</v>
      </c>
      <c r="D88" s="342">
        <f t="shared" si="6"/>
        <v>0</v>
      </c>
      <c r="E88" s="342">
        <f t="shared" si="6"/>
        <v>5</v>
      </c>
      <c r="F88" s="342">
        <f t="shared" si="6"/>
        <v>36</v>
      </c>
      <c r="G88" s="342">
        <f t="shared" si="6"/>
        <v>69</v>
      </c>
      <c r="H88" s="342">
        <f t="shared" si="6"/>
        <v>128</v>
      </c>
      <c r="I88" s="342">
        <f t="shared" si="6"/>
        <v>131</v>
      </c>
      <c r="J88" s="342">
        <f t="shared" si="6"/>
        <v>122</v>
      </c>
      <c r="K88" s="342">
        <f t="shared" si="6"/>
        <v>104</v>
      </c>
      <c r="L88" s="342">
        <f t="shared" si="6"/>
        <v>79</v>
      </c>
      <c r="M88" s="342">
        <f t="shared" si="6"/>
        <v>119</v>
      </c>
      <c r="N88" s="342">
        <f t="shared" si="6"/>
        <v>103</v>
      </c>
      <c r="O88" s="342">
        <f t="shared" si="6"/>
        <v>77</v>
      </c>
      <c r="P88" s="342">
        <f t="shared" si="6"/>
        <v>71</v>
      </c>
      <c r="Q88" s="342">
        <f t="shared" si="6"/>
        <v>64</v>
      </c>
      <c r="R88" s="342">
        <f t="shared" si="6"/>
        <v>47</v>
      </c>
      <c r="S88" s="342">
        <f t="shared" si="6"/>
        <v>61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39" t="s">
        <v>90</v>
      </c>
      <c r="B90" s="540"/>
      <c r="C90" s="539" t="s">
        <v>91</v>
      </c>
      <c r="D90" s="545"/>
      <c r="E90" s="540"/>
      <c r="F90" s="547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 t="s">
        <v>93</v>
      </c>
      <c r="AO90" s="561" t="s">
        <v>94</v>
      </c>
      <c r="AP90" s="564" t="s">
        <v>210</v>
      </c>
      <c r="AQ90" s="564" t="s">
        <v>211</v>
      </c>
      <c r="AR90" s="245"/>
    </row>
    <row r="91" spans="1:88" x14ac:dyDescent="0.2">
      <c r="A91" s="541"/>
      <c r="B91" s="542"/>
      <c r="C91" s="543"/>
      <c r="D91" s="546"/>
      <c r="E91" s="544"/>
      <c r="F91" s="586" t="s">
        <v>18</v>
      </c>
      <c r="G91" s="587"/>
      <c r="H91" s="586" t="s">
        <v>19</v>
      </c>
      <c r="I91" s="587"/>
      <c r="J91" s="586" t="s">
        <v>20</v>
      </c>
      <c r="K91" s="587"/>
      <c r="L91" s="586" t="s">
        <v>21</v>
      </c>
      <c r="M91" s="587"/>
      <c r="N91" s="586" t="s">
        <v>22</v>
      </c>
      <c r="O91" s="587"/>
      <c r="P91" s="547" t="s">
        <v>23</v>
      </c>
      <c r="Q91" s="549"/>
      <c r="R91" s="547" t="s">
        <v>24</v>
      </c>
      <c r="S91" s="549"/>
      <c r="T91" s="547" t="s">
        <v>25</v>
      </c>
      <c r="U91" s="549"/>
      <c r="V91" s="547" t="s">
        <v>26</v>
      </c>
      <c r="W91" s="549"/>
      <c r="X91" s="547" t="s">
        <v>27</v>
      </c>
      <c r="Y91" s="549"/>
      <c r="Z91" s="547" t="s">
        <v>28</v>
      </c>
      <c r="AA91" s="549"/>
      <c r="AB91" s="547" t="s">
        <v>29</v>
      </c>
      <c r="AC91" s="549"/>
      <c r="AD91" s="547" t="s">
        <v>30</v>
      </c>
      <c r="AE91" s="549"/>
      <c r="AF91" s="547" t="s">
        <v>31</v>
      </c>
      <c r="AG91" s="549"/>
      <c r="AH91" s="547" t="s">
        <v>32</v>
      </c>
      <c r="AI91" s="549"/>
      <c r="AJ91" s="547" t="s">
        <v>33</v>
      </c>
      <c r="AK91" s="549"/>
      <c r="AL91" s="547" t="s">
        <v>34</v>
      </c>
      <c r="AM91" s="549"/>
      <c r="AN91" s="559"/>
      <c r="AO91" s="562"/>
      <c r="AP91" s="565"/>
      <c r="AQ91" s="565"/>
      <c r="AR91" s="245"/>
    </row>
    <row r="92" spans="1:88" x14ac:dyDescent="0.2">
      <c r="A92" s="543"/>
      <c r="B92" s="544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60"/>
      <c r="AO92" s="563"/>
      <c r="AP92" s="566"/>
      <c r="AQ92" s="566"/>
      <c r="AR92" s="245"/>
    </row>
    <row r="93" spans="1:88" x14ac:dyDescent="0.2">
      <c r="A93" s="588" t="s">
        <v>95</v>
      </c>
      <c r="B93" s="589"/>
      <c r="C93" s="349">
        <f>SUM(D93+E93)</f>
        <v>782</v>
      </c>
      <c r="D93" s="350">
        <f>SUM(F93+H93+J93+L93+N93+P93+R93+T93+V93+X93+Z93+AB93+AD93+AF93+AH93+AJ93+AL93)</f>
        <v>318</v>
      </c>
      <c r="E93" s="349">
        <f>SUM(G93+I93+K93+M93+O93+Q93+S93+U93+W93+Y93+AA93+AC93+AE93+AG93+AI93+AK93+AM93)</f>
        <v>464</v>
      </c>
      <c r="F93" s="351">
        <v>1</v>
      </c>
      <c r="G93" s="352">
        <v>2</v>
      </c>
      <c r="H93" s="351"/>
      <c r="I93" s="352"/>
      <c r="J93" s="351">
        <v>1</v>
      </c>
      <c r="K93" s="286">
        <v>3</v>
      </c>
      <c r="L93" s="351">
        <v>4</v>
      </c>
      <c r="M93" s="286">
        <v>6</v>
      </c>
      <c r="N93" s="351">
        <v>10</v>
      </c>
      <c r="O93" s="286">
        <v>17</v>
      </c>
      <c r="P93" s="351">
        <v>13</v>
      </c>
      <c r="Q93" s="286">
        <v>20</v>
      </c>
      <c r="R93" s="351">
        <v>13</v>
      </c>
      <c r="S93" s="286">
        <v>17</v>
      </c>
      <c r="T93" s="351">
        <v>24</v>
      </c>
      <c r="U93" s="286">
        <v>34</v>
      </c>
      <c r="V93" s="351">
        <v>15</v>
      </c>
      <c r="W93" s="286">
        <v>34</v>
      </c>
      <c r="X93" s="351">
        <v>24</v>
      </c>
      <c r="Y93" s="286">
        <v>32</v>
      </c>
      <c r="Z93" s="351">
        <v>21</v>
      </c>
      <c r="AA93" s="286">
        <v>40</v>
      </c>
      <c r="AB93" s="351">
        <v>26</v>
      </c>
      <c r="AC93" s="286">
        <v>40</v>
      </c>
      <c r="AD93" s="351">
        <v>27</v>
      </c>
      <c r="AE93" s="286">
        <v>58</v>
      </c>
      <c r="AF93" s="351">
        <v>44</v>
      </c>
      <c r="AG93" s="286">
        <v>45</v>
      </c>
      <c r="AH93" s="351">
        <v>44</v>
      </c>
      <c r="AI93" s="286">
        <v>40</v>
      </c>
      <c r="AJ93" s="351">
        <v>24</v>
      </c>
      <c r="AK93" s="286">
        <v>35</v>
      </c>
      <c r="AL93" s="353">
        <v>27</v>
      </c>
      <c r="AM93" s="286">
        <v>41</v>
      </c>
      <c r="AN93" s="354">
        <v>782</v>
      </c>
      <c r="AO93" s="352">
        <v>639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58" t="s">
        <v>96</v>
      </c>
      <c r="B94" s="332" t="s">
        <v>97</v>
      </c>
      <c r="C94" s="349">
        <f>SUM(+D94+E94)</f>
        <v>270</v>
      </c>
      <c r="D94" s="356"/>
      <c r="E94" s="349">
        <f>SUM(G94+I94+K94+M94+O94+Q94+S94+U94+W94+Y94+AA94+AC94+AE94+AG94+AI94+AK94+AM94)</f>
        <v>270</v>
      </c>
      <c r="F94" s="357"/>
      <c r="G94" s="358"/>
      <c r="H94" s="357"/>
      <c r="I94" s="358"/>
      <c r="J94" s="357"/>
      <c r="K94" s="288">
        <v>7</v>
      </c>
      <c r="L94" s="357"/>
      <c r="M94" s="288">
        <v>26</v>
      </c>
      <c r="N94" s="357"/>
      <c r="O94" s="288">
        <v>40</v>
      </c>
      <c r="P94" s="357"/>
      <c r="Q94" s="288">
        <v>63</v>
      </c>
      <c r="R94" s="357"/>
      <c r="S94" s="288">
        <v>52</v>
      </c>
      <c r="T94" s="357"/>
      <c r="U94" s="288">
        <v>55</v>
      </c>
      <c r="V94" s="357"/>
      <c r="W94" s="288">
        <v>24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270</v>
      </c>
      <c r="AO94" s="359">
        <v>262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59"/>
      <c r="B95" s="304" t="s">
        <v>98</v>
      </c>
      <c r="C95" s="361">
        <f t="shared" ref="C95:C103" si="7">SUM(D95+E95)</f>
        <v>505</v>
      </c>
      <c r="D95" s="362">
        <f>SUM(F95+H95+J95+L95+N95+P95+R95+T95+V95+X95+Z95+AB95+AD95+AF95+AH95+AJ95+AL95)</f>
        <v>23</v>
      </c>
      <c r="E95" s="363">
        <f>SUM(G95+I95+K95+M95+O95+Q95+S95+U95+W95+Y95+AA95+AC95+AE95+AG95+AI95+AK95+AM95)</f>
        <v>482</v>
      </c>
      <c r="F95" s="280"/>
      <c r="G95" s="281">
        <v>1</v>
      </c>
      <c r="H95" s="280"/>
      <c r="I95" s="281">
        <v>2</v>
      </c>
      <c r="J95" s="280"/>
      <c r="K95" s="281">
        <v>8</v>
      </c>
      <c r="L95" s="280">
        <v>2</v>
      </c>
      <c r="M95" s="281">
        <v>33</v>
      </c>
      <c r="N95" s="280">
        <v>4</v>
      </c>
      <c r="O95" s="281">
        <v>52</v>
      </c>
      <c r="P95" s="280">
        <v>4</v>
      </c>
      <c r="Q95" s="281">
        <v>80</v>
      </c>
      <c r="R95" s="280">
        <v>4</v>
      </c>
      <c r="S95" s="281">
        <v>72</v>
      </c>
      <c r="T95" s="280">
        <v>5</v>
      </c>
      <c r="U95" s="281">
        <v>78</v>
      </c>
      <c r="V95" s="280">
        <v>2</v>
      </c>
      <c r="W95" s="281">
        <v>49</v>
      </c>
      <c r="X95" s="280">
        <v>1</v>
      </c>
      <c r="Y95" s="281">
        <v>31</v>
      </c>
      <c r="Z95" s="280">
        <v>1</v>
      </c>
      <c r="AA95" s="281">
        <v>36</v>
      </c>
      <c r="AB95" s="280"/>
      <c r="AC95" s="281">
        <v>15</v>
      </c>
      <c r="AD95" s="280"/>
      <c r="AE95" s="281">
        <v>12</v>
      </c>
      <c r="AF95" s="280"/>
      <c r="AG95" s="281">
        <v>3</v>
      </c>
      <c r="AH95" s="280"/>
      <c r="AI95" s="281">
        <v>6</v>
      </c>
      <c r="AJ95" s="280"/>
      <c r="AK95" s="281">
        <v>3</v>
      </c>
      <c r="AL95" s="287"/>
      <c r="AM95" s="281">
        <v>1</v>
      </c>
      <c r="AN95" s="308">
        <v>505</v>
      </c>
      <c r="AO95" s="300">
        <v>482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60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37" t="s">
        <v>100</v>
      </c>
      <c r="B97" s="538"/>
      <c r="C97" s="372">
        <f t="shared" si="7"/>
        <v>523</v>
      </c>
      <c r="D97" s="373">
        <f t="shared" ref="D97:E103" si="8">SUM(F97+H97+J97+L97+N97+P97+R97+T97+V97+X97+Z97+AB97+AD97+AF97+AH97+AJ97+AL97)</f>
        <v>219</v>
      </c>
      <c r="E97" s="372">
        <f t="shared" si="8"/>
        <v>304</v>
      </c>
      <c r="F97" s="374">
        <v>61</v>
      </c>
      <c r="G97" s="306">
        <v>55</v>
      </c>
      <c r="H97" s="374">
        <v>25</v>
      </c>
      <c r="I97" s="306">
        <v>30</v>
      </c>
      <c r="J97" s="374">
        <v>17</v>
      </c>
      <c r="K97" s="290">
        <v>20</v>
      </c>
      <c r="L97" s="374">
        <v>14</v>
      </c>
      <c r="M97" s="290">
        <v>16</v>
      </c>
      <c r="N97" s="374">
        <v>1</v>
      </c>
      <c r="O97" s="290">
        <v>4</v>
      </c>
      <c r="P97" s="374">
        <v>6</v>
      </c>
      <c r="Q97" s="290">
        <v>8</v>
      </c>
      <c r="R97" s="374">
        <v>1</v>
      </c>
      <c r="S97" s="290">
        <v>4</v>
      </c>
      <c r="T97" s="374">
        <v>4</v>
      </c>
      <c r="U97" s="290">
        <v>12</v>
      </c>
      <c r="V97" s="374">
        <v>5</v>
      </c>
      <c r="W97" s="290">
        <v>10</v>
      </c>
      <c r="X97" s="374">
        <v>5</v>
      </c>
      <c r="Y97" s="290">
        <v>11</v>
      </c>
      <c r="Z97" s="374">
        <v>8</v>
      </c>
      <c r="AA97" s="290">
        <v>19</v>
      </c>
      <c r="AB97" s="374">
        <v>6</v>
      </c>
      <c r="AC97" s="290">
        <v>18</v>
      </c>
      <c r="AD97" s="374">
        <v>13</v>
      </c>
      <c r="AE97" s="290">
        <v>22</v>
      </c>
      <c r="AF97" s="374">
        <v>11</v>
      </c>
      <c r="AG97" s="290">
        <v>20</v>
      </c>
      <c r="AH97" s="374">
        <v>14</v>
      </c>
      <c r="AI97" s="306">
        <v>20</v>
      </c>
      <c r="AJ97" s="374">
        <v>11</v>
      </c>
      <c r="AK97" s="306">
        <v>15</v>
      </c>
      <c r="AL97" s="375">
        <v>17</v>
      </c>
      <c r="AM97" s="290">
        <v>20</v>
      </c>
      <c r="AN97" s="376">
        <v>523</v>
      </c>
      <c r="AO97" s="306">
        <v>266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93" t="s">
        <v>101</v>
      </c>
      <c r="B98" s="594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95" t="s">
        <v>102</v>
      </c>
      <c r="B99" s="596"/>
      <c r="C99" s="378">
        <f t="shared" si="7"/>
        <v>163</v>
      </c>
      <c r="D99" s="379">
        <f t="shared" si="8"/>
        <v>129</v>
      </c>
      <c r="E99" s="363">
        <f t="shared" si="8"/>
        <v>34</v>
      </c>
      <c r="F99" s="280">
        <v>29</v>
      </c>
      <c r="G99" s="300">
        <v>6</v>
      </c>
      <c r="H99" s="280">
        <v>17</v>
      </c>
      <c r="I99" s="300">
        <v>3</v>
      </c>
      <c r="J99" s="280">
        <v>6</v>
      </c>
      <c r="K99" s="281">
        <v>1</v>
      </c>
      <c r="L99" s="280"/>
      <c r="M99" s="281"/>
      <c r="N99" s="280">
        <v>1</v>
      </c>
      <c r="O99" s="281"/>
      <c r="P99" s="280"/>
      <c r="Q99" s="281"/>
      <c r="R99" s="280"/>
      <c r="S99" s="281"/>
      <c r="T99" s="280">
        <v>6</v>
      </c>
      <c r="U99" s="281">
        <v>1</v>
      </c>
      <c r="V99" s="280">
        <v>1</v>
      </c>
      <c r="W99" s="281"/>
      <c r="X99" s="280">
        <v>9</v>
      </c>
      <c r="Y99" s="281">
        <v>2</v>
      </c>
      <c r="Z99" s="280">
        <v>1</v>
      </c>
      <c r="AA99" s="281"/>
      <c r="AB99" s="280">
        <v>3</v>
      </c>
      <c r="AC99" s="300">
        <v>1</v>
      </c>
      <c r="AD99" s="280">
        <v>12</v>
      </c>
      <c r="AE99" s="300">
        <v>3</v>
      </c>
      <c r="AF99" s="280">
        <v>8</v>
      </c>
      <c r="AG99" s="300">
        <v>2</v>
      </c>
      <c r="AH99" s="280">
        <v>12</v>
      </c>
      <c r="AI99" s="300">
        <v>3</v>
      </c>
      <c r="AJ99" s="280">
        <v>8</v>
      </c>
      <c r="AK99" s="300">
        <v>3</v>
      </c>
      <c r="AL99" s="287">
        <v>16</v>
      </c>
      <c r="AM99" s="281">
        <v>9</v>
      </c>
      <c r="AN99" s="308">
        <v>163</v>
      </c>
      <c r="AO99" s="300">
        <v>123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97" t="s">
        <v>103</v>
      </c>
      <c r="B100" s="598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93" t="s">
        <v>104</v>
      </c>
      <c r="B101" s="594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93" t="s">
        <v>105</v>
      </c>
      <c r="B102" s="594"/>
      <c r="C102" s="363">
        <f t="shared" si="7"/>
        <v>173</v>
      </c>
      <c r="D102" s="362">
        <f t="shared" si="8"/>
        <v>66</v>
      </c>
      <c r="E102" s="363">
        <f t="shared" si="8"/>
        <v>107</v>
      </c>
      <c r="F102" s="280"/>
      <c r="G102" s="300"/>
      <c r="H102" s="280"/>
      <c r="I102" s="300"/>
      <c r="J102" s="280"/>
      <c r="K102" s="281">
        <v>1</v>
      </c>
      <c r="L102" s="280"/>
      <c r="M102" s="281"/>
      <c r="N102" s="280"/>
      <c r="O102" s="281"/>
      <c r="P102" s="280"/>
      <c r="Q102" s="281"/>
      <c r="R102" s="280"/>
      <c r="S102" s="281">
        <v>1</v>
      </c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15</v>
      </c>
      <c r="AG102" s="281">
        <v>42</v>
      </c>
      <c r="AH102" s="280">
        <v>16</v>
      </c>
      <c r="AI102" s="300">
        <v>35</v>
      </c>
      <c r="AJ102" s="280">
        <v>15</v>
      </c>
      <c r="AK102" s="300">
        <v>14</v>
      </c>
      <c r="AL102" s="287">
        <v>20</v>
      </c>
      <c r="AM102" s="281">
        <v>14</v>
      </c>
      <c r="AN102" s="308">
        <v>173</v>
      </c>
      <c r="AO102" s="300">
        <v>14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99" t="s">
        <v>106</v>
      </c>
      <c r="B103" s="600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601" t="s">
        <v>38</v>
      </c>
      <c r="B104" s="602"/>
      <c r="C104" s="383">
        <f t="shared" ref="C104:AQ104" si="9">SUM(C93:C103)</f>
        <v>2416</v>
      </c>
      <c r="D104" s="384">
        <f t="shared" si="9"/>
        <v>755</v>
      </c>
      <c r="E104" s="366">
        <f t="shared" si="9"/>
        <v>1661</v>
      </c>
      <c r="F104" s="385">
        <f t="shared" si="9"/>
        <v>91</v>
      </c>
      <c r="G104" s="342">
        <f t="shared" si="9"/>
        <v>64</v>
      </c>
      <c r="H104" s="385">
        <f t="shared" si="9"/>
        <v>42</v>
      </c>
      <c r="I104" s="342">
        <f t="shared" si="9"/>
        <v>35</v>
      </c>
      <c r="J104" s="315">
        <f t="shared" si="9"/>
        <v>24</v>
      </c>
      <c r="K104" s="318">
        <f t="shared" si="9"/>
        <v>40</v>
      </c>
      <c r="L104" s="315">
        <f t="shared" si="9"/>
        <v>20</v>
      </c>
      <c r="M104" s="318">
        <f t="shared" si="9"/>
        <v>81</v>
      </c>
      <c r="N104" s="315">
        <f t="shared" si="9"/>
        <v>16</v>
      </c>
      <c r="O104" s="318">
        <f t="shared" si="9"/>
        <v>113</v>
      </c>
      <c r="P104" s="315">
        <f t="shared" si="9"/>
        <v>23</v>
      </c>
      <c r="Q104" s="318">
        <f t="shared" si="9"/>
        <v>171</v>
      </c>
      <c r="R104" s="315">
        <f t="shared" si="9"/>
        <v>18</v>
      </c>
      <c r="S104" s="318">
        <f t="shared" si="9"/>
        <v>146</v>
      </c>
      <c r="T104" s="315">
        <f t="shared" si="9"/>
        <v>39</v>
      </c>
      <c r="U104" s="318">
        <f t="shared" si="9"/>
        <v>180</v>
      </c>
      <c r="V104" s="315">
        <f t="shared" si="9"/>
        <v>23</v>
      </c>
      <c r="W104" s="318">
        <f t="shared" si="9"/>
        <v>117</v>
      </c>
      <c r="X104" s="315">
        <f t="shared" si="9"/>
        <v>39</v>
      </c>
      <c r="Y104" s="318">
        <f t="shared" si="9"/>
        <v>79</v>
      </c>
      <c r="Z104" s="315">
        <f t="shared" si="9"/>
        <v>31</v>
      </c>
      <c r="AA104" s="318">
        <f t="shared" si="9"/>
        <v>95</v>
      </c>
      <c r="AB104" s="315">
        <f t="shared" si="9"/>
        <v>35</v>
      </c>
      <c r="AC104" s="318">
        <f t="shared" si="9"/>
        <v>74</v>
      </c>
      <c r="AD104" s="315">
        <f t="shared" si="9"/>
        <v>52</v>
      </c>
      <c r="AE104" s="318">
        <f t="shared" si="9"/>
        <v>95</v>
      </c>
      <c r="AF104" s="315">
        <f t="shared" si="9"/>
        <v>78</v>
      </c>
      <c r="AG104" s="318">
        <f t="shared" si="9"/>
        <v>112</v>
      </c>
      <c r="AH104" s="315">
        <f t="shared" si="9"/>
        <v>86</v>
      </c>
      <c r="AI104" s="318">
        <f t="shared" si="9"/>
        <v>104</v>
      </c>
      <c r="AJ104" s="315">
        <f t="shared" si="9"/>
        <v>58</v>
      </c>
      <c r="AK104" s="318">
        <f t="shared" si="9"/>
        <v>70</v>
      </c>
      <c r="AL104" s="319">
        <f t="shared" si="9"/>
        <v>80</v>
      </c>
      <c r="AM104" s="318">
        <f t="shared" si="9"/>
        <v>85</v>
      </c>
      <c r="AN104" s="386">
        <f t="shared" si="9"/>
        <v>2416</v>
      </c>
      <c r="AO104" s="342">
        <f t="shared" si="9"/>
        <v>1786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90" t="s">
        <v>107</v>
      </c>
      <c r="B106" s="558" t="s">
        <v>90</v>
      </c>
      <c r="C106" s="539" t="s">
        <v>91</v>
      </c>
      <c r="D106" s="545"/>
      <c r="E106" s="540"/>
      <c r="F106" s="547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 t="s">
        <v>93</v>
      </c>
      <c r="AO106" s="558" t="s">
        <v>215</v>
      </c>
      <c r="AP106" s="558" t="s">
        <v>210</v>
      </c>
      <c r="AQ106" s="558" t="s">
        <v>211</v>
      </c>
    </row>
    <row r="107" spans="1:88" x14ac:dyDescent="0.2">
      <c r="A107" s="591"/>
      <c r="B107" s="559"/>
      <c r="C107" s="543"/>
      <c r="D107" s="546"/>
      <c r="E107" s="544"/>
      <c r="F107" s="586" t="s">
        <v>18</v>
      </c>
      <c r="G107" s="587"/>
      <c r="H107" s="586" t="s">
        <v>19</v>
      </c>
      <c r="I107" s="587"/>
      <c r="J107" s="586" t="s">
        <v>20</v>
      </c>
      <c r="K107" s="587"/>
      <c r="L107" s="586" t="s">
        <v>21</v>
      </c>
      <c r="M107" s="587"/>
      <c r="N107" s="586" t="s">
        <v>22</v>
      </c>
      <c r="O107" s="587"/>
      <c r="P107" s="547" t="s">
        <v>23</v>
      </c>
      <c r="Q107" s="549"/>
      <c r="R107" s="547" t="s">
        <v>24</v>
      </c>
      <c r="S107" s="549"/>
      <c r="T107" s="547" t="s">
        <v>25</v>
      </c>
      <c r="U107" s="549"/>
      <c r="V107" s="547" t="s">
        <v>26</v>
      </c>
      <c r="W107" s="549"/>
      <c r="X107" s="547" t="s">
        <v>27</v>
      </c>
      <c r="Y107" s="549"/>
      <c r="Z107" s="547" t="s">
        <v>28</v>
      </c>
      <c r="AA107" s="549"/>
      <c r="AB107" s="547" t="s">
        <v>29</v>
      </c>
      <c r="AC107" s="549"/>
      <c r="AD107" s="547" t="s">
        <v>30</v>
      </c>
      <c r="AE107" s="549"/>
      <c r="AF107" s="547" t="s">
        <v>31</v>
      </c>
      <c r="AG107" s="549"/>
      <c r="AH107" s="547" t="s">
        <v>32</v>
      </c>
      <c r="AI107" s="549"/>
      <c r="AJ107" s="547" t="s">
        <v>33</v>
      </c>
      <c r="AK107" s="549"/>
      <c r="AL107" s="547" t="s">
        <v>34</v>
      </c>
      <c r="AM107" s="549"/>
      <c r="AN107" s="559"/>
      <c r="AO107" s="559"/>
      <c r="AP107" s="559"/>
      <c r="AQ107" s="559"/>
      <c r="AR107" s="245"/>
    </row>
    <row r="108" spans="1:88" x14ac:dyDescent="0.2">
      <c r="A108" s="592"/>
      <c r="B108" s="560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60"/>
      <c r="AO108" s="560"/>
      <c r="AP108" s="560"/>
      <c r="AQ108" s="560"/>
      <c r="AR108" s="245"/>
    </row>
    <row r="109" spans="1:88" x14ac:dyDescent="0.2">
      <c r="A109" s="60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D117" si="11">SUM(F109+H109+J109+L109+N109+P109+R109+T109+V109+X109+Z109+AB109+AD109+AF109+AH109+AJ109+AL109)</f>
        <v>0</v>
      </c>
      <c r="E109" s="395">
        <f t="shared" ref="E109:E117" si="12">SUM(G109+I109+K109+M109+O109+Q109+S109+U109+W109+Y109+AA109+AC109+AE109+AG109+AI109+AK109+AM109)</f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607"/>
      <c r="B110" s="397" t="s">
        <v>96</v>
      </c>
      <c r="C110" s="380">
        <f t="shared" si="10"/>
        <v>30</v>
      </c>
      <c r="D110" s="380">
        <f t="shared" si="11"/>
        <v>6</v>
      </c>
      <c r="E110" s="380">
        <f t="shared" si="12"/>
        <v>24</v>
      </c>
      <c r="F110" s="370"/>
      <c r="G110" s="340">
        <v>1</v>
      </c>
      <c r="H110" s="370"/>
      <c r="I110" s="340">
        <v>1</v>
      </c>
      <c r="J110" s="370">
        <v>1</v>
      </c>
      <c r="K110" s="311"/>
      <c r="L110" s="370">
        <v>1</v>
      </c>
      <c r="M110" s="311">
        <v>4</v>
      </c>
      <c r="N110" s="370">
        <v>1</v>
      </c>
      <c r="O110" s="311">
        <v>4</v>
      </c>
      <c r="P110" s="370"/>
      <c r="Q110" s="311">
        <v>2</v>
      </c>
      <c r="R110" s="370">
        <v>1</v>
      </c>
      <c r="S110" s="311">
        <v>2</v>
      </c>
      <c r="T110" s="370"/>
      <c r="U110" s="311">
        <v>2</v>
      </c>
      <c r="V110" s="370">
        <v>1</v>
      </c>
      <c r="W110" s="311"/>
      <c r="X110" s="370"/>
      <c r="Y110" s="311">
        <v>2</v>
      </c>
      <c r="Z110" s="370">
        <v>1</v>
      </c>
      <c r="AA110" s="311">
        <v>1</v>
      </c>
      <c r="AB110" s="370"/>
      <c r="AC110" s="311"/>
      <c r="AD110" s="370"/>
      <c r="AE110" s="311">
        <v>3</v>
      </c>
      <c r="AF110" s="370"/>
      <c r="AG110" s="311"/>
      <c r="AH110" s="370"/>
      <c r="AI110" s="311"/>
      <c r="AJ110" s="370"/>
      <c r="AK110" s="311">
        <v>2</v>
      </c>
      <c r="AL110" s="382"/>
      <c r="AM110" s="311"/>
      <c r="AN110" s="310">
        <v>30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603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2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604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2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605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2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0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2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21</v>
      </c>
      <c r="D115" s="363">
        <f t="shared" si="11"/>
        <v>16</v>
      </c>
      <c r="E115" s="363">
        <f t="shared" si="12"/>
        <v>5</v>
      </c>
      <c r="F115" s="370"/>
      <c r="G115" s="340"/>
      <c r="H115" s="370"/>
      <c r="I115" s="340"/>
      <c r="J115" s="370"/>
      <c r="K115" s="311"/>
      <c r="L115" s="370">
        <v>1</v>
      </c>
      <c r="M115" s="311"/>
      <c r="N115" s="370">
        <v>1</v>
      </c>
      <c r="O115" s="311"/>
      <c r="P115" s="370">
        <v>2</v>
      </c>
      <c r="Q115" s="311"/>
      <c r="R115" s="370">
        <v>1</v>
      </c>
      <c r="S115" s="311"/>
      <c r="T115" s="370">
        <v>1</v>
      </c>
      <c r="U115" s="311">
        <v>3</v>
      </c>
      <c r="V115" s="370">
        <v>3</v>
      </c>
      <c r="W115" s="311">
        <v>1</v>
      </c>
      <c r="X115" s="370">
        <v>4</v>
      </c>
      <c r="Y115" s="311">
        <v>1</v>
      </c>
      <c r="Z115" s="370">
        <v>3</v>
      </c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21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0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2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11</v>
      </c>
      <c r="D117" s="363">
        <f t="shared" si="11"/>
        <v>4</v>
      </c>
      <c r="E117" s="363">
        <f t="shared" si="12"/>
        <v>7</v>
      </c>
      <c r="F117" s="370"/>
      <c r="G117" s="340"/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/>
      <c r="Q117" s="311">
        <v>2</v>
      </c>
      <c r="R117" s="370">
        <v>1</v>
      </c>
      <c r="S117" s="311">
        <v>1</v>
      </c>
      <c r="T117" s="370">
        <v>1</v>
      </c>
      <c r="U117" s="311">
        <v>1</v>
      </c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11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58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60"/>
      <c r="B119" s="397" t="s">
        <v>96</v>
      </c>
      <c r="C119" s="380">
        <f t="shared" si="10"/>
        <v>24</v>
      </c>
      <c r="D119" s="380">
        <f>SUM(L119+N119+P119+R119+T119+V119+X119+Z119+AB119+AD119+AF119+AH119+AJ119+AL119)</f>
        <v>3</v>
      </c>
      <c r="E119" s="380">
        <f>SUM(M119+O119+Q119+S119+U119+W119+Y119+AA119+AC119+AE119+AG119+AI119+AK119+AM119)</f>
        <v>21</v>
      </c>
      <c r="F119" s="368"/>
      <c r="G119" s="369"/>
      <c r="H119" s="368"/>
      <c r="I119" s="369"/>
      <c r="J119" s="368"/>
      <c r="K119" s="369"/>
      <c r="L119" s="403"/>
      <c r="M119" s="311">
        <v>2</v>
      </c>
      <c r="N119" s="370"/>
      <c r="O119" s="311">
        <v>2</v>
      </c>
      <c r="P119" s="370"/>
      <c r="Q119" s="311">
        <v>2</v>
      </c>
      <c r="R119" s="370">
        <v>1</v>
      </c>
      <c r="S119" s="311">
        <v>3</v>
      </c>
      <c r="T119" s="370">
        <v>1</v>
      </c>
      <c r="U119" s="311">
        <v>2</v>
      </c>
      <c r="V119" s="370">
        <v>1</v>
      </c>
      <c r="W119" s="311">
        <v>5</v>
      </c>
      <c r="X119" s="370"/>
      <c r="Y119" s="311">
        <v>4</v>
      </c>
      <c r="Z119" s="370"/>
      <c r="AA119" s="311">
        <v>1</v>
      </c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24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26234</v>
      </c>
      <c r="B195" s="406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4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43" t="str">
        <f>CONCATENATE("MES: ",[6]NOMBRE!B6," - ","( ",[6]NOMBRE!C6,[6]NOMBRE!D6," )")</f>
        <v>MES: JUNIO - ( 06 )</v>
      </c>
    </row>
    <row r="5" spans="1:98" ht="15" customHeight="1" x14ac:dyDescent="0.2">
      <c r="A5" s="243" t="str">
        <f>CONCATENATE("AÑO: ",[6]NOMBRE!B7)</f>
        <v>AÑO: 2017</v>
      </c>
      <c r="AP5" s="568"/>
      <c r="AQ5" s="570"/>
      <c r="AR5" s="570"/>
    </row>
    <row r="6" spans="1:98" ht="15" x14ac:dyDescent="0.2">
      <c r="A6" s="567" t="s">
        <v>1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 t="s">
        <v>2</v>
      </c>
      <c r="B9" s="577" t="s">
        <v>3</v>
      </c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 t="s">
        <v>15</v>
      </c>
      <c r="Y9" s="533"/>
      <c r="Z9" s="533"/>
      <c r="AA9" s="533"/>
      <c r="AB9" s="533"/>
      <c r="AC9" s="533"/>
      <c r="AD9" s="533"/>
      <c r="AE9" s="550"/>
      <c r="AF9" s="579" t="s">
        <v>4</v>
      </c>
      <c r="AG9" s="580"/>
      <c r="AH9" s="532" t="s">
        <v>5</v>
      </c>
      <c r="AI9" s="550"/>
      <c r="AJ9" s="583" t="s">
        <v>6</v>
      </c>
      <c r="AK9" s="532" t="s">
        <v>7</v>
      </c>
      <c r="AL9" s="550"/>
      <c r="AM9" s="532" t="s">
        <v>8</v>
      </c>
      <c r="AN9" s="550"/>
      <c r="AO9" s="551" t="s">
        <v>222</v>
      </c>
      <c r="AP9" s="551"/>
      <c r="AQ9" s="552" t="s">
        <v>126</v>
      </c>
      <c r="AR9" s="555" t="s">
        <v>127</v>
      </c>
      <c r="AS9" s="528" t="s">
        <v>128</v>
      </c>
      <c r="AT9" s="529"/>
      <c r="AU9" s="532" t="s">
        <v>129</v>
      </c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 t="s">
        <v>11</v>
      </c>
      <c r="C10" s="532" t="s">
        <v>12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 t="s">
        <v>13</v>
      </c>
      <c r="U10" s="550"/>
      <c r="V10" s="547" t="s">
        <v>14</v>
      </c>
      <c r="W10" s="549"/>
      <c r="X10" s="548" t="s">
        <v>16</v>
      </c>
      <c r="Y10" s="548"/>
      <c r="Z10" s="548"/>
      <c r="AA10" s="549"/>
      <c r="AB10" s="547" t="s">
        <v>17</v>
      </c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8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54"/>
      <c r="AR11" s="557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291</v>
      </c>
      <c r="C12" s="274">
        <v>111</v>
      </c>
      <c r="D12" s="275">
        <v>91</v>
      </c>
      <c r="E12" s="276">
        <v>89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291</v>
      </c>
      <c r="U12" s="281"/>
      <c r="V12" s="280">
        <v>132</v>
      </c>
      <c r="W12" s="281">
        <v>159</v>
      </c>
      <c r="X12" s="282">
        <f t="shared" ref="X12:X37" si="0">SUM(Y12+Z12+AA12)</f>
        <v>121</v>
      </c>
      <c r="Y12" s="280">
        <v>121</v>
      </c>
      <c r="Z12" s="283"/>
      <c r="AA12" s="281"/>
      <c r="AB12" s="284">
        <f t="shared" ref="AB12:AB68" si="1">SUM(AC12+AD12+AE12)</f>
        <v>3</v>
      </c>
      <c r="AC12" s="280">
        <v>3</v>
      </c>
      <c r="AD12" s="283"/>
      <c r="AE12" s="281"/>
      <c r="AF12" s="285">
        <v>89</v>
      </c>
      <c r="AG12" s="286"/>
      <c r="AH12" s="287">
        <v>36</v>
      </c>
      <c r="AI12" s="288">
        <v>2</v>
      </c>
      <c r="AJ12" s="289">
        <v>12</v>
      </c>
      <c r="AK12" s="287"/>
      <c r="AL12" s="288"/>
      <c r="AM12" s="287">
        <v>20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998</v>
      </c>
      <c r="C13" s="280"/>
      <c r="D13" s="293"/>
      <c r="E13" s="294"/>
      <c r="F13" s="294">
        <v>13</v>
      </c>
      <c r="G13" s="294">
        <v>40</v>
      </c>
      <c r="H13" s="294">
        <v>60</v>
      </c>
      <c r="I13" s="294">
        <v>53</v>
      </c>
      <c r="J13" s="294">
        <v>60</v>
      </c>
      <c r="K13" s="294">
        <v>42</v>
      </c>
      <c r="L13" s="294">
        <v>61</v>
      </c>
      <c r="M13" s="294">
        <v>61</v>
      </c>
      <c r="N13" s="294">
        <v>101</v>
      </c>
      <c r="O13" s="294">
        <v>95</v>
      </c>
      <c r="P13" s="294">
        <v>112</v>
      </c>
      <c r="Q13" s="294">
        <v>94</v>
      </c>
      <c r="R13" s="294">
        <v>92</v>
      </c>
      <c r="S13" s="281">
        <v>114</v>
      </c>
      <c r="T13" s="280"/>
      <c r="U13" s="281">
        <v>998</v>
      </c>
      <c r="V13" s="280">
        <v>384</v>
      </c>
      <c r="W13" s="281">
        <v>614</v>
      </c>
      <c r="X13" s="282">
        <f t="shared" si="0"/>
        <v>0</v>
      </c>
      <c r="Y13" s="280"/>
      <c r="Z13" s="283"/>
      <c r="AA13" s="281"/>
      <c r="AB13" s="284">
        <f t="shared" si="1"/>
        <v>493</v>
      </c>
      <c r="AC13" s="280">
        <v>493</v>
      </c>
      <c r="AD13" s="293"/>
      <c r="AE13" s="281"/>
      <c r="AF13" s="285">
        <v>274</v>
      </c>
      <c r="AG13" s="295"/>
      <c r="AH13" s="280"/>
      <c r="AI13" s="281">
        <v>150</v>
      </c>
      <c r="AJ13" s="289">
        <v>572</v>
      </c>
      <c r="AK13" s="287"/>
      <c r="AL13" s="281">
        <v>19</v>
      </c>
      <c r="AM13" s="287"/>
      <c r="AN13" s="281">
        <v>88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108</v>
      </c>
      <c r="C14" s="280">
        <v>108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108</v>
      </c>
      <c r="U14" s="281"/>
      <c r="V14" s="280">
        <v>52</v>
      </c>
      <c r="W14" s="281">
        <v>56</v>
      </c>
      <c r="X14" s="282">
        <f t="shared" si="0"/>
        <v>38</v>
      </c>
      <c r="Y14" s="280">
        <v>38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12</v>
      </c>
      <c r="AI14" s="281"/>
      <c r="AJ14" s="289">
        <v>1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68</v>
      </c>
      <c r="C15" s="280">
        <v>41</v>
      </c>
      <c r="D15" s="293">
        <v>15</v>
      </c>
      <c r="E15" s="294">
        <v>12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68</v>
      </c>
      <c r="U15" s="281"/>
      <c r="V15" s="280">
        <v>46</v>
      </c>
      <c r="W15" s="281">
        <v>22</v>
      </c>
      <c r="X15" s="282">
        <f t="shared" si="0"/>
        <v>29</v>
      </c>
      <c r="Y15" s="280">
        <v>29</v>
      </c>
      <c r="Z15" s="283"/>
      <c r="AA15" s="281"/>
      <c r="AB15" s="284">
        <f t="shared" si="1"/>
        <v>0</v>
      </c>
      <c r="AC15" s="280"/>
      <c r="AD15" s="293"/>
      <c r="AE15" s="281"/>
      <c r="AF15" s="285">
        <v>15</v>
      </c>
      <c r="AG15" s="285"/>
      <c r="AH15" s="280">
        <v>14</v>
      </c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83</v>
      </c>
      <c r="C17" s="280">
        <v>58</v>
      </c>
      <c r="D17" s="293">
        <v>11</v>
      </c>
      <c r="E17" s="283">
        <v>14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83</v>
      </c>
      <c r="U17" s="281"/>
      <c r="V17" s="280">
        <v>46</v>
      </c>
      <c r="W17" s="281">
        <v>37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44</v>
      </c>
      <c r="AG17" s="285"/>
      <c r="AH17" s="280"/>
      <c r="AI17" s="281"/>
      <c r="AJ17" s="289">
        <v>5</v>
      </c>
      <c r="AK17" s="287"/>
      <c r="AL17" s="281"/>
      <c r="AM17" s="287">
        <v>7</v>
      </c>
      <c r="AN17" s="281"/>
      <c r="AO17" s="290"/>
      <c r="AP17" s="290"/>
      <c r="AQ17" s="290">
        <v>83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360</v>
      </c>
      <c r="C18" s="280"/>
      <c r="D18" s="293"/>
      <c r="E18" s="283"/>
      <c r="F18" s="283">
        <v>3</v>
      </c>
      <c r="G18" s="283">
        <v>2</v>
      </c>
      <c r="H18" s="283">
        <v>1</v>
      </c>
      <c r="I18" s="283">
        <v>3</v>
      </c>
      <c r="J18" s="283">
        <v>7</v>
      </c>
      <c r="K18" s="283">
        <v>9</v>
      </c>
      <c r="L18" s="283">
        <v>9</v>
      </c>
      <c r="M18" s="283">
        <v>25</v>
      </c>
      <c r="N18" s="283">
        <v>35</v>
      </c>
      <c r="O18" s="283">
        <v>54</v>
      </c>
      <c r="P18" s="283">
        <v>65</v>
      </c>
      <c r="Q18" s="283">
        <v>42</v>
      </c>
      <c r="R18" s="283">
        <v>43</v>
      </c>
      <c r="S18" s="281">
        <v>62</v>
      </c>
      <c r="T18" s="280"/>
      <c r="U18" s="281">
        <v>360</v>
      </c>
      <c r="V18" s="280">
        <v>179</v>
      </c>
      <c r="W18" s="281">
        <v>181</v>
      </c>
      <c r="X18" s="282">
        <f t="shared" si="0"/>
        <v>0</v>
      </c>
      <c r="Y18" s="280"/>
      <c r="Z18" s="283"/>
      <c r="AA18" s="281"/>
      <c r="AB18" s="296">
        <f t="shared" si="1"/>
        <v>80</v>
      </c>
      <c r="AC18" s="280">
        <v>80</v>
      </c>
      <c r="AD18" s="283"/>
      <c r="AE18" s="281"/>
      <c r="AF18" s="285">
        <v>71</v>
      </c>
      <c r="AG18" s="285">
        <v>9</v>
      </c>
      <c r="AH18" s="280"/>
      <c r="AI18" s="281">
        <v>64</v>
      </c>
      <c r="AJ18" s="289">
        <v>1</v>
      </c>
      <c r="AK18" s="287"/>
      <c r="AL18" s="281">
        <v>1</v>
      </c>
      <c r="AM18" s="287"/>
      <c r="AN18" s="281">
        <v>53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96</v>
      </c>
      <c r="C20" s="280"/>
      <c r="D20" s="293"/>
      <c r="E20" s="283"/>
      <c r="F20" s="283">
        <v>5</v>
      </c>
      <c r="G20" s="283">
        <v>5</v>
      </c>
      <c r="H20" s="283">
        <v>6</v>
      </c>
      <c r="I20" s="283">
        <v>6</v>
      </c>
      <c r="J20" s="283">
        <v>9</v>
      </c>
      <c r="K20" s="283">
        <v>9</v>
      </c>
      <c r="L20" s="283">
        <v>10</v>
      </c>
      <c r="M20" s="283">
        <v>12</v>
      </c>
      <c r="N20" s="283">
        <v>7</v>
      </c>
      <c r="O20" s="283">
        <v>6</v>
      </c>
      <c r="P20" s="283">
        <v>10</v>
      </c>
      <c r="Q20" s="283">
        <v>7</v>
      </c>
      <c r="R20" s="283">
        <v>4</v>
      </c>
      <c r="S20" s="281"/>
      <c r="T20" s="280"/>
      <c r="U20" s="281">
        <v>96</v>
      </c>
      <c r="V20" s="280">
        <v>15</v>
      </c>
      <c r="W20" s="281">
        <v>81</v>
      </c>
      <c r="X20" s="282">
        <f t="shared" si="0"/>
        <v>0</v>
      </c>
      <c r="Y20" s="280"/>
      <c r="Z20" s="283"/>
      <c r="AA20" s="281"/>
      <c r="AB20" s="296">
        <f t="shared" si="1"/>
        <v>62</v>
      </c>
      <c r="AC20" s="280">
        <v>62</v>
      </c>
      <c r="AD20" s="283"/>
      <c r="AE20" s="281"/>
      <c r="AF20" s="285">
        <v>58</v>
      </c>
      <c r="AG20" s="285"/>
      <c r="AH20" s="280"/>
      <c r="AI20" s="281">
        <v>29</v>
      </c>
      <c r="AJ20" s="289"/>
      <c r="AK20" s="287"/>
      <c r="AL20" s="281"/>
      <c r="AM20" s="287"/>
      <c r="AN20" s="281">
        <v>7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185</v>
      </c>
      <c r="C22" s="280"/>
      <c r="D22" s="293"/>
      <c r="E22" s="283"/>
      <c r="F22" s="283">
        <v>5</v>
      </c>
      <c r="G22" s="283">
        <v>4</v>
      </c>
      <c r="H22" s="283">
        <v>5</v>
      </c>
      <c r="I22" s="283">
        <v>4</v>
      </c>
      <c r="J22" s="283">
        <v>8</v>
      </c>
      <c r="K22" s="283">
        <v>11</v>
      </c>
      <c r="L22" s="283">
        <v>21</v>
      </c>
      <c r="M22" s="283">
        <v>18</v>
      </c>
      <c r="N22" s="283">
        <v>25</v>
      </c>
      <c r="O22" s="283">
        <v>22</v>
      </c>
      <c r="P22" s="283">
        <v>22</v>
      </c>
      <c r="Q22" s="283">
        <v>20</v>
      </c>
      <c r="R22" s="283">
        <v>11</v>
      </c>
      <c r="S22" s="281">
        <v>9</v>
      </c>
      <c r="T22" s="280"/>
      <c r="U22" s="281">
        <v>185</v>
      </c>
      <c r="V22" s="280">
        <v>66</v>
      </c>
      <c r="W22" s="281">
        <v>119</v>
      </c>
      <c r="X22" s="282">
        <f t="shared" si="0"/>
        <v>0</v>
      </c>
      <c r="Y22" s="280"/>
      <c r="Z22" s="283"/>
      <c r="AA22" s="281"/>
      <c r="AB22" s="296">
        <f t="shared" si="1"/>
        <v>110</v>
      </c>
      <c r="AC22" s="280">
        <v>110</v>
      </c>
      <c r="AD22" s="283"/>
      <c r="AE22" s="281"/>
      <c r="AF22" s="285">
        <v>88</v>
      </c>
      <c r="AG22" s="285"/>
      <c r="AH22" s="280"/>
      <c r="AI22" s="281">
        <v>50</v>
      </c>
      <c r="AJ22" s="289">
        <v>1</v>
      </c>
      <c r="AK22" s="287"/>
      <c r="AL22" s="281">
        <v>30</v>
      </c>
      <c r="AM22" s="287"/>
      <c r="AN22" s="281">
        <v>46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/>
      <c r="L27" s="283">
        <v>2</v>
      </c>
      <c r="M27" s="283">
        <v>1</v>
      </c>
      <c r="N27" s="283"/>
      <c r="O27" s="283">
        <v>4</v>
      </c>
      <c r="P27" s="283">
        <v>6</v>
      </c>
      <c r="Q27" s="283">
        <v>4</v>
      </c>
      <c r="R27" s="283">
        <v>5</v>
      </c>
      <c r="S27" s="281">
        <v>7</v>
      </c>
      <c r="T27" s="280"/>
      <c r="U27" s="281">
        <v>31</v>
      </c>
      <c r="V27" s="280">
        <v>12</v>
      </c>
      <c r="W27" s="281">
        <v>19</v>
      </c>
      <c r="X27" s="282">
        <f t="shared" si="0"/>
        <v>0</v>
      </c>
      <c r="Y27" s="280"/>
      <c r="Z27" s="283"/>
      <c r="AA27" s="281"/>
      <c r="AB27" s="296">
        <f t="shared" si="1"/>
        <v>23</v>
      </c>
      <c r="AC27" s="280">
        <v>23</v>
      </c>
      <c r="AD27" s="283"/>
      <c r="AE27" s="281"/>
      <c r="AF27" s="285">
        <v>7</v>
      </c>
      <c r="AG27" s="285"/>
      <c r="AH27" s="280"/>
      <c r="AI27" s="281">
        <v>9</v>
      </c>
      <c r="AJ27" s="289">
        <v>57</v>
      </c>
      <c r="AK27" s="287"/>
      <c r="AL27" s="281"/>
      <c r="AM27" s="287"/>
      <c r="AN27" s="281">
        <v>20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11</v>
      </c>
      <c r="C32" s="280">
        <v>2</v>
      </c>
      <c r="D32" s="293">
        <v>3</v>
      </c>
      <c r="E32" s="283"/>
      <c r="F32" s="283"/>
      <c r="G32" s="283"/>
      <c r="H32" s="283"/>
      <c r="I32" s="283"/>
      <c r="J32" s="283">
        <v>1</v>
      </c>
      <c r="K32" s="283"/>
      <c r="L32" s="283"/>
      <c r="M32" s="283">
        <v>1</v>
      </c>
      <c r="N32" s="283">
        <v>2</v>
      </c>
      <c r="O32" s="283">
        <v>1</v>
      </c>
      <c r="P32" s="283"/>
      <c r="Q32" s="283"/>
      <c r="R32" s="283">
        <v>1</v>
      </c>
      <c r="S32" s="281"/>
      <c r="T32" s="280">
        <v>5</v>
      </c>
      <c r="U32" s="281">
        <v>6</v>
      </c>
      <c r="V32" s="280">
        <v>2</v>
      </c>
      <c r="W32" s="281">
        <v>9</v>
      </c>
      <c r="X32" s="282">
        <f t="shared" si="0"/>
        <v>5</v>
      </c>
      <c r="Y32" s="280">
        <v>5</v>
      </c>
      <c r="Z32" s="283"/>
      <c r="AA32" s="281"/>
      <c r="AB32" s="296">
        <f t="shared" si="1"/>
        <v>6</v>
      </c>
      <c r="AC32" s="280">
        <v>6</v>
      </c>
      <c r="AD32" s="283"/>
      <c r="AE32" s="281"/>
      <c r="AF32" s="285">
        <v>7</v>
      </c>
      <c r="AG32" s="285"/>
      <c r="AH32" s="280"/>
      <c r="AI32" s="281">
        <v>5</v>
      </c>
      <c r="AJ32" s="289"/>
      <c r="AK32" s="287"/>
      <c r="AL32" s="281"/>
      <c r="AM32" s="287">
        <v>1</v>
      </c>
      <c r="AN32" s="281">
        <v>3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208</v>
      </c>
      <c r="C39" s="277">
        <v>44</v>
      </c>
      <c r="D39" s="277">
        <v>75</v>
      </c>
      <c r="E39" s="277">
        <v>89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208</v>
      </c>
      <c r="U39" s="281"/>
      <c r="V39" s="280">
        <v>140</v>
      </c>
      <c r="W39" s="281">
        <v>68</v>
      </c>
      <c r="X39" s="282">
        <f t="shared" ref="X39:X68" si="2">SUM(Y39+Z39+AA39)</f>
        <v>81</v>
      </c>
      <c r="Y39" s="280">
        <v>81</v>
      </c>
      <c r="Z39" s="283"/>
      <c r="AA39" s="281"/>
      <c r="AB39" s="296">
        <f t="shared" si="1"/>
        <v>0</v>
      </c>
      <c r="AC39" s="280"/>
      <c r="AD39" s="283"/>
      <c r="AE39" s="281"/>
      <c r="AF39" s="285">
        <v>81</v>
      </c>
      <c r="AG39" s="281"/>
      <c r="AH39" s="280">
        <v>37</v>
      </c>
      <c r="AI39" s="281"/>
      <c r="AJ39" s="289">
        <v>169</v>
      </c>
      <c r="AK39" s="287"/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197</v>
      </c>
      <c r="C40" s="277"/>
      <c r="D40" s="277"/>
      <c r="E40" s="277"/>
      <c r="F40" s="283">
        <v>10</v>
      </c>
      <c r="G40" s="283">
        <v>8</v>
      </c>
      <c r="H40" s="283">
        <v>7</v>
      </c>
      <c r="I40" s="283">
        <v>9</v>
      </c>
      <c r="J40" s="283">
        <v>10</v>
      </c>
      <c r="K40" s="283">
        <v>12</v>
      </c>
      <c r="L40" s="283">
        <v>17</v>
      </c>
      <c r="M40" s="283">
        <v>10</v>
      </c>
      <c r="N40" s="283">
        <v>28</v>
      </c>
      <c r="O40" s="283">
        <v>9</v>
      </c>
      <c r="P40" s="283">
        <v>19</v>
      </c>
      <c r="Q40" s="283">
        <v>21</v>
      </c>
      <c r="R40" s="283">
        <v>19</v>
      </c>
      <c r="S40" s="281">
        <v>18</v>
      </c>
      <c r="T40" s="280"/>
      <c r="U40" s="281">
        <v>197</v>
      </c>
      <c r="V40" s="280">
        <v>92</v>
      </c>
      <c r="W40" s="281">
        <v>105</v>
      </c>
      <c r="X40" s="282">
        <f>SUM(Y40+Z40+AA40)</f>
        <v>0</v>
      </c>
      <c r="Y40" s="280"/>
      <c r="Z40" s="283"/>
      <c r="AA40" s="281"/>
      <c r="AB40" s="296">
        <f t="shared" si="1"/>
        <v>95</v>
      </c>
      <c r="AC40" s="280">
        <v>95</v>
      </c>
      <c r="AD40" s="283"/>
      <c r="AE40" s="281"/>
      <c r="AF40" s="285">
        <v>53</v>
      </c>
      <c r="AG40" s="302"/>
      <c r="AH40" s="280"/>
      <c r="AI40" s="281">
        <v>42</v>
      </c>
      <c r="AJ40" s="289">
        <v>11</v>
      </c>
      <c r="AK40" s="287"/>
      <c r="AL40" s="281">
        <v>18</v>
      </c>
      <c r="AM40" s="287"/>
      <c r="AN40" s="281">
        <v>30</v>
      </c>
      <c r="AO40" s="290"/>
      <c r="AP40" s="290"/>
      <c r="AQ40" s="290">
        <v>16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305</v>
      </c>
      <c r="C43" s="280"/>
      <c r="D43" s="293">
        <v>2</v>
      </c>
      <c r="E43" s="283">
        <v>10</v>
      </c>
      <c r="F43" s="283">
        <v>15</v>
      </c>
      <c r="G43" s="283">
        <v>15</v>
      </c>
      <c r="H43" s="283">
        <v>19</v>
      </c>
      <c r="I43" s="283">
        <v>32</v>
      </c>
      <c r="J43" s="283">
        <v>28</v>
      </c>
      <c r="K43" s="283">
        <v>34</v>
      </c>
      <c r="L43" s="283">
        <v>29</v>
      </c>
      <c r="M43" s="283">
        <v>31</v>
      </c>
      <c r="N43" s="283">
        <v>34</v>
      </c>
      <c r="O43" s="283">
        <v>22</v>
      </c>
      <c r="P43" s="283">
        <v>20</v>
      </c>
      <c r="Q43" s="283">
        <v>5</v>
      </c>
      <c r="R43" s="283">
        <v>6</v>
      </c>
      <c r="S43" s="281">
        <v>3</v>
      </c>
      <c r="T43" s="280">
        <v>12</v>
      </c>
      <c r="U43" s="281">
        <v>293</v>
      </c>
      <c r="V43" s="280">
        <v>124</v>
      </c>
      <c r="W43" s="281">
        <v>181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17</v>
      </c>
      <c r="AC43" s="280">
        <v>16</v>
      </c>
      <c r="AD43" s="283"/>
      <c r="AE43" s="281">
        <v>1</v>
      </c>
      <c r="AF43" s="285">
        <v>21</v>
      </c>
      <c r="AG43" s="281">
        <v>1</v>
      </c>
      <c r="AH43" s="280">
        <v>7</v>
      </c>
      <c r="AI43" s="300">
        <v>68</v>
      </c>
      <c r="AJ43" s="289">
        <v>388</v>
      </c>
      <c r="AK43" s="287"/>
      <c r="AL43" s="281"/>
      <c r="AM43" s="287"/>
      <c r="AN43" s="281">
        <v>7</v>
      </c>
      <c r="AO43" s="290"/>
      <c r="AP43" s="290"/>
      <c r="AQ43" s="290">
        <v>20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170</v>
      </c>
      <c r="C44" s="280">
        <v>74</v>
      </c>
      <c r="D44" s="293">
        <v>67</v>
      </c>
      <c r="E44" s="283">
        <v>29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170</v>
      </c>
      <c r="U44" s="281"/>
      <c r="V44" s="280">
        <v>146</v>
      </c>
      <c r="W44" s="281">
        <v>24</v>
      </c>
      <c r="X44" s="282">
        <f t="shared" si="2"/>
        <v>126</v>
      </c>
      <c r="Y44" s="280">
        <v>126</v>
      </c>
      <c r="Z44" s="283"/>
      <c r="AA44" s="281"/>
      <c r="AB44" s="296">
        <f t="shared" si="1"/>
        <v>0</v>
      </c>
      <c r="AC44" s="280"/>
      <c r="AD44" s="283"/>
      <c r="AE44" s="281"/>
      <c r="AF44" s="285">
        <v>78</v>
      </c>
      <c r="AG44" s="290"/>
      <c r="AH44" s="280">
        <v>38</v>
      </c>
      <c r="AI44" s="300"/>
      <c r="AJ44" s="289"/>
      <c r="AK44" s="287"/>
      <c r="AL44" s="281"/>
      <c r="AM44" s="287">
        <v>61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680</v>
      </c>
      <c r="C45" s="280"/>
      <c r="D45" s="293"/>
      <c r="E45" s="283"/>
      <c r="F45" s="283">
        <v>20</v>
      </c>
      <c r="G45" s="283">
        <v>12</v>
      </c>
      <c r="H45" s="283">
        <v>14</v>
      </c>
      <c r="I45" s="283">
        <v>39</v>
      </c>
      <c r="J45" s="283">
        <v>38</v>
      </c>
      <c r="K45" s="283">
        <v>59</v>
      </c>
      <c r="L45" s="283">
        <v>68</v>
      </c>
      <c r="M45" s="283">
        <v>76</v>
      </c>
      <c r="N45" s="283">
        <v>79</v>
      </c>
      <c r="O45" s="283">
        <v>81</v>
      </c>
      <c r="P45" s="283">
        <v>68</v>
      </c>
      <c r="Q45" s="283">
        <v>45</v>
      </c>
      <c r="R45" s="283">
        <v>33</v>
      </c>
      <c r="S45" s="281">
        <v>48</v>
      </c>
      <c r="T45" s="280"/>
      <c r="U45" s="281">
        <v>680</v>
      </c>
      <c r="V45" s="280">
        <v>158</v>
      </c>
      <c r="W45" s="281">
        <v>522</v>
      </c>
      <c r="X45" s="282">
        <f t="shared" si="2"/>
        <v>0</v>
      </c>
      <c r="Y45" s="280"/>
      <c r="Z45" s="283"/>
      <c r="AA45" s="281"/>
      <c r="AB45" s="296">
        <f t="shared" si="1"/>
        <v>334</v>
      </c>
      <c r="AC45" s="280">
        <v>334</v>
      </c>
      <c r="AD45" s="283"/>
      <c r="AE45" s="281"/>
      <c r="AF45" s="285">
        <v>159</v>
      </c>
      <c r="AG45" s="302">
        <v>27</v>
      </c>
      <c r="AH45" s="280"/>
      <c r="AI45" s="300">
        <v>129</v>
      </c>
      <c r="AJ45" s="300">
        <v>91</v>
      </c>
      <c r="AK45" s="287"/>
      <c r="AL45" s="281">
        <v>21</v>
      </c>
      <c r="AM45" s="287"/>
      <c r="AN45" s="281">
        <v>62</v>
      </c>
      <c r="AO45" s="290"/>
      <c r="AP45" s="290"/>
      <c r="AQ45" s="290">
        <v>7</v>
      </c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145</v>
      </c>
      <c r="C55" s="280"/>
      <c r="D55" s="293"/>
      <c r="E55" s="283"/>
      <c r="F55" s="283">
        <v>3</v>
      </c>
      <c r="G55" s="283"/>
      <c r="H55" s="283">
        <v>7</v>
      </c>
      <c r="I55" s="283">
        <v>1</v>
      </c>
      <c r="J55" s="283"/>
      <c r="K55" s="283">
        <v>5</v>
      </c>
      <c r="L55" s="283">
        <v>9</v>
      </c>
      <c r="M55" s="283">
        <v>13</v>
      </c>
      <c r="N55" s="283">
        <v>9</v>
      </c>
      <c r="O55" s="283">
        <v>13</v>
      </c>
      <c r="P55" s="283">
        <v>20</v>
      </c>
      <c r="Q55" s="283">
        <v>19</v>
      </c>
      <c r="R55" s="283">
        <v>19</v>
      </c>
      <c r="S55" s="281">
        <v>27</v>
      </c>
      <c r="T55" s="280"/>
      <c r="U55" s="281">
        <v>145</v>
      </c>
      <c r="V55" s="280">
        <v>60</v>
      </c>
      <c r="W55" s="281">
        <v>85</v>
      </c>
      <c r="X55" s="282">
        <f t="shared" si="2"/>
        <v>0</v>
      </c>
      <c r="Y55" s="280"/>
      <c r="Z55" s="283"/>
      <c r="AA55" s="281"/>
      <c r="AB55" s="296">
        <f t="shared" si="1"/>
        <v>50</v>
      </c>
      <c r="AC55" s="280">
        <v>50</v>
      </c>
      <c r="AD55" s="283"/>
      <c r="AE55" s="281"/>
      <c r="AF55" s="285">
        <v>37</v>
      </c>
      <c r="AG55" s="295"/>
      <c r="AH55" s="280"/>
      <c r="AI55" s="281">
        <v>13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218</v>
      </c>
      <c r="C56" s="280"/>
      <c r="D56" s="293"/>
      <c r="E56" s="283">
        <v>4</v>
      </c>
      <c r="F56" s="283">
        <v>13</v>
      </c>
      <c r="G56" s="283">
        <v>37</v>
      </c>
      <c r="H56" s="283">
        <v>49</v>
      </c>
      <c r="I56" s="283">
        <v>55</v>
      </c>
      <c r="J56" s="283">
        <v>40</v>
      </c>
      <c r="K56" s="283">
        <v>18</v>
      </c>
      <c r="L56" s="283">
        <v>2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214</v>
      </c>
      <c r="V56" s="280"/>
      <c r="W56" s="281">
        <v>218</v>
      </c>
      <c r="X56" s="282">
        <f t="shared" si="2"/>
        <v>0</v>
      </c>
      <c r="Y56" s="280"/>
      <c r="Z56" s="283"/>
      <c r="AA56" s="281"/>
      <c r="AB56" s="296">
        <f t="shared" si="1"/>
        <v>110</v>
      </c>
      <c r="AC56" s="280">
        <v>110</v>
      </c>
      <c r="AD56" s="283"/>
      <c r="AE56" s="281"/>
      <c r="AF56" s="285">
        <v>99</v>
      </c>
      <c r="AG56" s="295"/>
      <c r="AH56" s="280"/>
      <c r="AI56" s="281">
        <v>45</v>
      </c>
      <c r="AJ56" s="289"/>
      <c r="AK56" s="287"/>
      <c r="AL56" s="281"/>
      <c r="AM56" s="307"/>
      <c r="AN56" s="295">
        <v>23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345</v>
      </c>
      <c r="C58" s="280">
        <v>3</v>
      </c>
      <c r="D58" s="293">
        <v>12</v>
      </c>
      <c r="E58" s="283">
        <v>13</v>
      </c>
      <c r="F58" s="283">
        <v>29</v>
      </c>
      <c r="G58" s="283">
        <v>13</v>
      </c>
      <c r="H58" s="283">
        <v>24</v>
      </c>
      <c r="I58" s="283">
        <v>31</v>
      </c>
      <c r="J58" s="283">
        <v>33</v>
      </c>
      <c r="K58" s="283">
        <v>31</v>
      </c>
      <c r="L58" s="283">
        <v>44</v>
      </c>
      <c r="M58" s="283">
        <v>54</v>
      </c>
      <c r="N58" s="283">
        <v>20</v>
      </c>
      <c r="O58" s="283">
        <v>15</v>
      </c>
      <c r="P58" s="283">
        <v>12</v>
      </c>
      <c r="Q58" s="283">
        <v>6</v>
      </c>
      <c r="R58" s="283">
        <v>3</v>
      </c>
      <c r="S58" s="281">
        <v>2</v>
      </c>
      <c r="T58" s="280">
        <v>28</v>
      </c>
      <c r="U58" s="281">
        <v>317</v>
      </c>
      <c r="V58" s="280"/>
      <c r="W58" s="281">
        <v>345</v>
      </c>
      <c r="X58" s="282">
        <f t="shared" si="2"/>
        <v>22</v>
      </c>
      <c r="Y58" s="280">
        <v>22</v>
      </c>
      <c r="Z58" s="283"/>
      <c r="AA58" s="281"/>
      <c r="AB58" s="296">
        <f t="shared" si="1"/>
        <v>221</v>
      </c>
      <c r="AC58" s="280">
        <v>221</v>
      </c>
      <c r="AD58" s="283"/>
      <c r="AE58" s="281"/>
      <c r="AF58" s="285">
        <v>201</v>
      </c>
      <c r="AG58" s="295"/>
      <c r="AH58" s="280">
        <v>6</v>
      </c>
      <c r="AI58" s="281">
        <v>55</v>
      </c>
      <c r="AJ58" s="289"/>
      <c r="AK58" s="287"/>
      <c r="AL58" s="281">
        <v>1</v>
      </c>
      <c r="AM58" s="307">
        <v>1</v>
      </c>
      <c r="AN58" s="295">
        <v>57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703</v>
      </c>
      <c r="C59" s="280">
        <v>30</v>
      </c>
      <c r="D59" s="293">
        <v>12</v>
      </c>
      <c r="E59" s="283">
        <v>6</v>
      </c>
      <c r="F59" s="283">
        <v>7</v>
      </c>
      <c r="G59" s="283">
        <v>3</v>
      </c>
      <c r="H59" s="283">
        <v>20</v>
      </c>
      <c r="I59" s="283">
        <v>9</v>
      </c>
      <c r="J59" s="283">
        <v>18</v>
      </c>
      <c r="K59" s="283">
        <v>21</v>
      </c>
      <c r="L59" s="283">
        <v>32</v>
      </c>
      <c r="M59" s="283">
        <v>40</v>
      </c>
      <c r="N59" s="283">
        <v>46</v>
      </c>
      <c r="O59" s="283">
        <v>74</v>
      </c>
      <c r="P59" s="283">
        <v>95</v>
      </c>
      <c r="Q59" s="283">
        <v>110</v>
      </c>
      <c r="R59" s="283">
        <v>88</v>
      </c>
      <c r="S59" s="281">
        <v>92</v>
      </c>
      <c r="T59" s="280">
        <v>48</v>
      </c>
      <c r="U59" s="281">
        <v>655</v>
      </c>
      <c r="V59" s="280">
        <v>307</v>
      </c>
      <c r="W59" s="281">
        <v>396</v>
      </c>
      <c r="X59" s="282">
        <f t="shared" si="2"/>
        <v>32</v>
      </c>
      <c r="Y59" s="280">
        <v>32</v>
      </c>
      <c r="Z59" s="283"/>
      <c r="AA59" s="281"/>
      <c r="AB59" s="296">
        <f t="shared" si="1"/>
        <v>327</v>
      </c>
      <c r="AC59" s="280">
        <v>327</v>
      </c>
      <c r="AD59" s="283"/>
      <c r="AE59" s="281"/>
      <c r="AF59" s="285">
        <v>274</v>
      </c>
      <c r="AG59" s="295">
        <v>20</v>
      </c>
      <c r="AH59" s="280"/>
      <c r="AI59" s="281">
        <v>17</v>
      </c>
      <c r="AJ59" s="289">
        <v>203</v>
      </c>
      <c r="AK59" s="287">
        <v>4</v>
      </c>
      <c r="AL59" s="281">
        <v>1</v>
      </c>
      <c r="AM59" s="307">
        <v>3</v>
      </c>
      <c r="AN59" s="295">
        <v>91</v>
      </c>
      <c r="AO59" s="308"/>
      <c r="AP59" s="281"/>
      <c r="AQ59" s="290">
        <v>5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426</v>
      </c>
      <c r="C60" s="280">
        <v>43</v>
      </c>
      <c r="D60" s="293">
        <v>103</v>
      </c>
      <c r="E60" s="283">
        <v>57</v>
      </c>
      <c r="F60" s="283">
        <v>24</v>
      </c>
      <c r="G60" s="283">
        <v>14</v>
      </c>
      <c r="H60" s="283">
        <v>5</v>
      </c>
      <c r="I60" s="283">
        <v>8</v>
      </c>
      <c r="J60" s="283">
        <v>3</v>
      </c>
      <c r="K60" s="283">
        <v>9</v>
      </c>
      <c r="L60" s="283">
        <v>12</v>
      </c>
      <c r="M60" s="283">
        <v>22</v>
      </c>
      <c r="N60" s="283">
        <v>22</v>
      </c>
      <c r="O60" s="283">
        <v>23</v>
      </c>
      <c r="P60" s="283">
        <v>29</v>
      </c>
      <c r="Q60" s="283">
        <v>15</v>
      </c>
      <c r="R60" s="283">
        <v>21</v>
      </c>
      <c r="S60" s="281">
        <v>16</v>
      </c>
      <c r="T60" s="280">
        <v>203</v>
      </c>
      <c r="U60" s="281">
        <v>223</v>
      </c>
      <c r="V60" s="280">
        <v>207</v>
      </c>
      <c r="W60" s="281">
        <v>219</v>
      </c>
      <c r="X60" s="282">
        <f t="shared" si="2"/>
        <v>140</v>
      </c>
      <c r="Y60" s="280">
        <v>140</v>
      </c>
      <c r="Z60" s="283"/>
      <c r="AA60" s="281"/>
      <c r="AB60" s="296">
        <f t="shared" si="1"/>
        <v>109</v>
      </c>
      <c r="AC60" s="280">
        <v>108</v>
      </c>
      <c r="AD60" s="283"/>
      <c r="AE60" s="281">
        <v>1</v>
      </c>
      <c r="AF60" s="285">
        <v>217</v>
      </c>
      <c r="AG60" s="281"/>
      <c r="AH60" s="280">
        <v>22</v>
      </c>
      <c r="AI60" s="281">
        <v>41</v>
      </c>
      <c r="AJ60" s="289"/>
      <c r="AK60" s="287"/>
      <c r="AL60" s="281"/>
      <c r="AM60" s="307">
        <v>21</v>
      </c>
      <c r="AN60" s="295">
        <v>49</v>
      </c>
      <c r="AO60" s="308"/>
      <c r="AP60" s="281"/>
      <c r="AQ60" s="290">
        <v>46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258</v>
      </c>
      <c r="C61" s="280">
        <v>96</v>
      </c>
      <c r="D61" s="293">
        <v>67</v>
      </c>
      <c r="E61" s="283">
        <v>95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258</v>
      </c>
      <c r="U61" s="281"/>
      <c r="V61" s="280">
        <v>129</v>
      </c>
      <c r="W61" s="281">
        <v>129</v>
      </c>
      <c r="X61" s="282">
        <f t="shared" si="2"/>
        <v>155</v>
      </c>
      <c r="Y61" s="280">
        <v>155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45</v>
      </c>
      <c r="AI61" s="281"/>
      <c r="AJ61" s="289"/>
      <c r="AK61" s="287"/>
      <c r="AL61" s="281"/>
      <c r="AM61" s="307">
        <v>85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763</v>
      </c>
      <c r="C62" s="280"/>
      <c r="D62" s="293"/>
      <c r="E62" s="283"/>
      <c r="F62" s="283">
        <v>60</v>
      </c>
      <c r="G62" s="283">
        <v>33</v>
      </c>
      <c r="H62" s="283">
        <v>18</v>
      </c>
      <c r="I62" s="283">
        <v>38</v>
      </c>
      <c r="J62" s="283">
        <v>25</v>
      </c>
      <c r="K62" s="283">
        <v>50</v>
      </c>
      <c r="L62" s="283">
        <v>62</v>
      </c>
      <c r="M62" s="283">
        <v>102</v>
      </c>
      <c r="N62" s="283">
        <v>87</v>
      </c>
      <c r="O62" s="283">
        <v>95</v>
      </c>
      <c r="P62" s="283">
        <v>83</v>
      </c>
      <c r="Q62" s="283">
        <v>44</v>
      </c>
      <c r="R62" s="283">
        <v>34</v>
      </c>
      <c r="S62" s="281">
        <v>32</v>
      </c>
      <c r="T62" s="280"/>
      <c r="U62" s="281">
        <v>763</v>
      </c>
      <c r="V62" s="280">
        <v>330</v>
      </c>
      <c r="W62" s="281">
        <v>433</v>
      </c>
      <c r="X62" s="282">
        <f t="shared" si="2"/>
        <v>0</v>
      </c>
      <c r="Y62" s="280"/>
      <c r="Z62" s="283"/>
      <c r="AA62" s="281"/>
      <c r="AB62" s="296">
        <f t="shared" si="1"/>
        <v>482</v>
      </c>
      <c r="AC62" s="280">
        <v>482</v>
      </c>
      <c r="AD62" s="283"/>
      <c r="AE62" s="281"/>
      <c r="AF62" s="285">
        <v>410</v>
      </c>
      <c r="AG62" s="302">
        <v>36</v>
      </c>
      <c r="AH62" s="280"/>
      <c r="AI62" s="281">
        <v>115</v>
      </c>
      <c r="AJ62" s="289"/>
      <c r="AK62" s="287"/>
      <c r="AL62" s="281">
        <v>10</v>
      </c>
      <c r="AM62" s="307"/>
      <c r="AN62" s="295">
        <v>141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378</v>
      </c>
      <c r="C64" s="280"/>
      <c r="D64" s="293"/>
      <c r="E64" s="283"/>
      <c r="F64" s="283">
        <v>4</v>
      </c>
      <c r="G64" s="283">
        <v>5</v>
      </c>
      <c r="H64" s="283">
        <v>6</v>
      </c>
      <c r="I64" s="283">
        <v>3</v>
      </c>
      <c r="J64" s="283">
        <v>4</v>
      </c>
      <c r="K64" s="283">
        <v>9</v>
      </c>
      <c r="L64" s="283">
        <v>10</v>
      </c>
      <c r="M64" s="283">
        <v>19</v>
      </c>
      <c r="N64" s="283">
        <v>31</v>
      </c>
      <c r="O64" s="283">
        <v>42</v>
      </c>
      <c r="P64" s="283">
        <v>62</v>
      </c>
      <c r="Q64" s="283">
        <v>71</v>
      </c>
      <c r="R64" s="283">
        <v>56</v>
      </c>
      <c r="S64" s="281">
        <v>56</v>
      </c>
      <c r="T64" s="280"/>
      <c r="U64" s="281">
        <v>378</v>
      </c>
      <c r="V64" s="280">
        <v>311</v>
      </c>
      <c r="W64" s="281">
        <v>67</v>
      </c>
      <c r="X64" s="282">
        <f t="shared" si="2"/>
        <v>0</v>
      </c>
      <c r="Y64" s="280"/>
      <c r="Z64" s="283"/>
      <c r="AA64" s="281"/>
      <c r="AB64" s="296">
        <f t="shared" si="1"/>
        <v>169</v>
      </c>
      <c r="AC64" s="280">
        <v>169</v>
      </c>
      <c r="AD64" s="283"/>
      <c r="AE64" s="281"/>
      <c r="AF64" s="285">
        <v>162</v>
      </c>
      <c r="AG64" s="295">
        <v>13</v>
      </c>
      <c r="AH64" s="280"/>
      <c r="AI64" s="281">
        <v>48</v>
      </c>
      <c r="AJ64" s="289"/>
      <c r="AK64" s="287"/>
      <c r="AL64" s="281">
        <v>24</v>
      </c>
      <c r="AM64" s="307"/>
      <c r="AN64" s="295">
        <v>7</v>
      </c>
      <c r="AO64" s="308"/>
      <c r="AP64" s="281"/>
      <c r="AQ64" s="290">
        <v>31</v>
      </c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7027</v>
      </c>
      <c r="C69" s="315">
        <f t="shared" si="4"/>
        <v>610</v>
      </c>
      <c r="D69" s="316">
        <f t="shared" si="4"/>
        <v>458</v>
      </c>
      <c r="E69" s="317">
        <f t="shared" si="4"/>
        <v>418</v>
      </c>
      <c r="F69" s="317">
        <f t="shared" si="4"/>
        <v>211</v>
      </c>
      <c r="G69" s="317">
        <f t="shared" si="4"/>
        <v>191</v>
      </c>
      <c r="H69" s="317">
        <f t="shared" si="4"/>
        <v>242</v>
      </c>
      <c r="I69" s="317">
        <f t="shared" si="4"/>
        <v>291</v>
      </c>
      <c r="J69" s="317">
        <f t="shared" si="4"/>
        <v>285</v>
      </c>
      <c r="K69" s="317">
        <f t="shared" si="4"/>
        <v>319</v>
      </c>
      <c r="L69" s="317">
        <f t="shared" si="4"/>
        <v>388</v>
      </c>
      <c r="M69" s="317">
        <f t="shared" si="4"/>
        <v>485</v>
      </c>
      <c r="N69" s="317">
        <f t="shared" si="4"/>
        <v>526</v>
      </c>
      <c r="O69" s="317">
        <f t="shared" si="4"/>
        <v>556</v>
      </c>
      <c r="P69" s="317">
        <f t="shared" si="4"/>
        <v>623</v>
      </c>
      <c r="Q69" s="317">
        <f t="shared" si="4"/>
        <v>503</v>
      </c>
      <c r="R69" s="317">
        <f t="shared" si="4"/>
        <v>435</v>
      </c>
      <c r="S69" s="318">
        <f t="shared" si="4"/>
        <v>486</v>
      </c>
      <c r="T69" s="319">
        <f t="shared" si="4"/>
        <v>1486</v>
      </c>
      <c r="U69" s="318">
        <f t="shared" si="4"/>
        <v>5541</v>
      </c>
      <c r="V69" s="319">
        <f t="shared" si="4"/>
        <v>2938</v>
      </c>
      <c r="W69" s="318">
        <f t="shared" si="4"/>
        <v>4089</v>
      </c>
      <c r="X69" s="319">
        <f t="shared" si="4"/>
        <v>808</v>
      </c>
      <c r="Y69" s="319">
        <f t="shared" si="4"/>
        <v>808</v>
      </c>
      <c r="Z69" s="317">
        <f t="shared" si="4"/>
        <v>0</v>
      </c>
      <c r="AA69" s="320">
        <f t="shared" si="4"/>
        <v>0</v>
      </c>
      <c r="AB69" s="315">
        <f t="shared" si="4"/>
        <v>2691</v>
      </c>
      <c r="AC69" s="319">
        <f t="shared" si="4"/>
        <v>2689</v>
      </c>
      <c r="AD69" s="317">
        <f t="shared" si="4"/>
        <v>0</v>
      </c>
      <c r="AE69" s="318">
        <f t="shared" si="4"/>
        <v>2</v>
      </c>
      <c r="AF69" s="319">
        <f t="shared" si="4"/>
        <v>2538</v>
      </c>
      <c r="AG69" s="318">
        <f t="shared" si="4"/>
        <v>106</v>
      </c>
      <c r="AH69" s="320">
        <f t="shared" si="4"/>
        <v>217</v>
      </c>
      <c r="AI69" s="319">
        <f t="shared" si="4"/>
        <v>882</v>
      </c>
      <c r="AJ69" s="318">
        <f t="shared" si="4"/>
        <v>1511</v>
      </c>
      <c r="AK69" s="319">
        <f t="shared" si="4"/>
        <v>4</v>
      </c>
      <c r="AL69" s="318">
        <f t="shared" si="4"/>
        <v>125</v>
      </c>
      <c r="AM69" s="319">
        <f t="shared" si="4"/>
        <v>208</v>
      </c>
      <c r="AN69" s="321">
        <f t="shared" si="4"/>
        <v>684</v>
      </c>
      <c r="AO69" s="321">
        <f t="shared" si="4"/>
        <v>0</v>
      </c>
      <c r="AP69" s="321">
        <f t="shared" si="4"/>
        <v>0</v>
      </c>
      <c r="AQ69" s="321">
        <f t="shared" si="4"/>
        <v>208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47</v>
      </c>
      <c r="C73" s="300"/>
      <c r="D73" s="300"/>
      <c r="E73" s="300"/>
      <c r="F73" s="300"/>
      <c r="G73" s="300">
        <v>1</v>
      </c>
      <c r="H73" s="300">
        <v>1</v>
      </c>
      <c r="I73" s="300">
        <v>1</v>
      </c>
      <c r="J73" s="300">
        <v>2</v>
      </c>
      <c r="K73" s="300">
        <v>1</v>
      </c>
      <c r="L73" s="300">
        <v>2</v>
      </c>
      <c r="M73" s="300">
        <v>7</v>
      </c>
      <c r="N73" s="300">
        <v>9</v>
      </c>
      <c r="O73" s="300">
        <v>7</v>
      </c>
      <c r="P73" s="300">
        <v>7</v>
      </c>
      <c r="Q73" s="300">
        <v>5</v>
      </c>
      <c r="R73" s="300">
        <v>2</v>
      </c>
      <c r="S73" s="300">
        <v>2</v>
      </c>
      <c r="T73" s="245"/>
    </row>
    <row r="74" spans="1:98" x14ac:dyDescent="0.2">
      <c r="A74" s="336" t="s">
        <v>197</v>
      </c>
      <c r="B74" s="335">
        <f t="shared" si="5"/>
        <v>80</v>
      </c>
      <c r="C74" s="300"/>
      <c r="D74" s="300"/>
      <c r="E74" s="300"/>
      <c r="F74" s="300">
        <v>4</v>
      </c>
      <c r="G74" s="300">
        <v>1</v>
      </c>
      <c r="H74" s="300">
        <v>1</v>
      </c>
      <c r="I74" s="300">
        <v>13</v>
      </c>
      <c r="J74" s="300">
        <v>8</v>
      </c>
      <c r="K74" s="300">
        <v>7</v>
      </c>
      <c r="L74" s="300">
        <v>17</v>
      </c>
      <c r="M74" s="300">
        <v>3</v>
      </c>
      <c r="N74" s="300">
        <v>8</v>
      </c>
      <c r="O74" s="300">
        <v>4</v>
      </c>
      <c r="P74" s="300">
        <v>10</v>
      </c>
      <c r="Q74" s="300">
        <v>1</v>
      </c>
      <c r="R74" s="300">
        <v>3</v>
      </c>
      <c r="S74" s="300"/>
      <c r="T74" s="245"/>
    </row>
    <row r="75" spans="1:98" x14ac:dyDescent="0.2">
      <c r="A75" s="336" t="s">
        <v>198</v>
      </c>
      <c r="B75" s="335">
        <f t="shared" si="5"/>
        <v>218</v>
      </c>
      <c r="C75" s="300"/>
      <c r="D75" s="300"/>
      <c r="E75" s="300">
        <v>4</v>
      </c>
      <c r="F75" s="300">
        <v>13</v>
      </c>
      <c r="G75" s="300">
        <v>37</v>
      </c>
      <c r="H75" s="300">
        <v>49</v>
      </c>
      <c r="I75" s="300">
        <v>55</v>
      </c>
      <c r="J75" s="300">
        <v>40</v>
      </c>
      <c r="K75" s="300">
        <v>18</v>
      </c>
      <c r="L75" s="300">
        <v>2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166</v>
      </c>
      <c r="C76" s="300"/>
      <c r="D76" s="300"/>
      <c r="E76" s="300"/>
      <c r="F76" s="300"/>
      <c r="G76" s="300">
        <v>2</v>
      </c>
      <c r="H76" s="300">
        <v>7</v>
      </c>
      <c r="I76" s="300">
        <v>11</v>
      </c>
      <c r="J76" s="300">
        <v>4</v>
      </c>
      <c r="K76" s="300">
        <v>10</v>
      </c>
      <c r="L76" s="300">
        <v>9</v>
      </c>
      <c r="M76" s="300">
        <v>12</v>
      </c>
      <c r="N76" s="300">
        <v>21</v>
      </c>
      <c r="O76" s="300">
        <v>19</v>
      </c>
      <c r="P76" s="300">
        <v>19</v>
      </c>
      <c r="Q76" s="300">
        <v>16</v>
      </c>
      <c r="R76" s="300">
        <v>19</v>
      </c>
      <c r="S76" s="300">
        <v>17</v>
      </c>
      <c r="T76" s="245"/>
    </row>
    <row r="77" spans="1:98" x14ac:dyDescent="0.2">
      <c r="A77" s="336" t="s">
        <v>200</v>
      </c>
      <c r="B77" s="335">
        <f t="shared" si="5"/>
        <v>127</v>
      </c>
      <c r="C77" s="300"/>
      <c r="D77" s="300"/>
      <c r="E77" s="300"/>
      <c r="F77" s="300">
        <v>3</v>
      </c>
      <c r="G77" s="300"/>
      <c r="H77" s="300">
        <v>7</v>
      </c>
      <c r="I77" s="300">
        <v>1</v>
      </c>
      <c r="J77" s="300"/>
      <c r="K77" s="300">
        <v>4</v>
      </c>
      <c r="L77" s="300">
        <v>8</v>
      </c>
      <c r="M77" s="300">
        <v>11</v>
      </c>
      <c r="N77" s="300">
        <v>9</v>
      </c>
      <c r="O77" s="300">
        <v>11</v>
      </c>
      <c r="P77" s="300">
        <v>14</v>
      </c>
      <c r="Q77" s="300">
        <v>17</v>
      </c>
      <c r="R77" s="300">
        <v>16</v>
      </c>
      <c r="S77" s="300">
        <v>26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112</v>
      </c>
      <c r="C80" s="300"/>
      <c r="D80" s="300"/>
      <c r="E80" s="300"/>
      <c r="F80" s="300"/>
      <c r="G80" s="300">
        <v>3</v>
      </c>
      <c r="H80" s="300">
        <v>13</v>
      </c>
      <c r="I80" s="300">
        <v>17</v>
      </c>
      <c r="J80" s="300">
        <v>17</v>
      </c>
      <c r="K80" s="300">
        <v>10</v>
      </c>
      <c r="L80" s="300">
        <v>15</v>
      </c>
      <c r="M80" s="300">
        <v>16</v>
      </c>
      <c r="N80" s="300">
        <v>8</v>
      </c>
      <c r="O80" s="300">
        <v>7</v>
      </c>
      <c r="P80" s="300">
        <v>2</v>
      </c>
      <c r="Q80" s="300">
        <v>4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201</v>
      </c>
      <c r="C81" s="300"/>
      <c r="D81" s="300"/>
      <c r="E81" s="300"/>
      <c r="F81" s="300">
        <v>2</v>
      </c>
      <c r="G81" s="300"/>
      <c r="H81" s="300">
        <v>4</v>
      </c>
      <c r="I81" s="300">
        <v>10</v>
      </c>
      <c r="J81" s="300">
        <v>4</v>
      </c>
      <c r="K81" s="300">
        <v>17</v>
      </c>
      <c r="L81" s="300">
        <v>16</v>
      </c>
      <c r="M81" s="300">
        <v>40</v>
      </c>
      <c r="N81" s="300">
        <v>27</v>
      </c>
      <c r="O81" s="300">
        <v>32</v>
      </c>
      <c r="P81" s="300">
        <v>17</v>
      </c>
      <c r="Q81" s="300">
        <v>17</v>
      </c>
      <c r="R81" s="300">
        <v>6</v>
      </c>
      <c r="S81" s="300">
        <v>9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21</v>
      </c>
      <c r="C85" s="300"/>
      <c r="D85" s="300"/>
      <c r="E85" s="300"/>
      <c r="F85" s="300">
        <v>7</v>
      </c>
      <c r="G85" s="300">
        <v>3</v>
      </c>
      <c r="H85" s="300">
        <v>1</v>
      </c>
      <c r="I85" s="300">
        <v>2</v>
      </c>
      <c r="J85" s="300">
        <v>1</v>
      </c>
      <c r="K85" s="300"/>
      <c r="L85" s="300">
        <v>3</v>
      </c>
      <c r="M85" s="300">
        <v>3</v>
      </c>
      <c r="N85" s="300"/>
      <c r="O85" s="300"/>
      <c r="P85" s="300">
        <v>1</v>
      </c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53</v>
      </c>
      <c r="C86" s="300"/>
      <c r="D86" s="300"/>
      <c r="E86" s="300"/>
      <c r="F86" s="300">
        <v>4</v>
      </c>
      <c r="G86" s="300">
        <v>8</v>
      </c>
      <c r="H86" s="300">
        <v>3</v>
      </c>
      <c r="I86" s="300">
        <v>8</v>
      </c>
      <c r="J86" s="300">
        <v>8</v>
      </c>
      <c r="K86" s="300">
        <v>6</v>
      </c>
      <c r="L86" s="300">
        <v>8</v>
      </c>
      <c r="M86" s="300">
        <v>5</v>
      </c>
      <c r="N86" s="300">
        <v>2</v>
      </c>
      <c r="O86" s="300"/>
      <c r="P86" s="300">
        <v>1</v>
      </c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28</v>
      </c>
      <c r="C87" s="340"/>
      <c r="D87" s="340"/>
      <c r="E87" s="340"/>
      <c r="F87" s="340"/>
      <c r="G87" s="340">
        <v>2</v>
      </c>
      <c r="H87" s="340">
        <v>2</v>
      </c>
      <c r="I87" s="340">
        <v>4</v>
      </c>
      <c r="J87" s="340">
        <v>4</v>
      </c>
      <c r="K87" s="340">
        <v>5</v>
      </c>
      <c r="L87" s="340"/>
      <c r="M87" s="340">
        <v>3</v>
      </c>
      <c r="N87" s="340">
        <v>5</v>
      </c>
      <c r="O87" s="340">
        <v>3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1053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33</v>
      </c>
      <c r="G88" s="342">
        <f t="shared" si="6"/>
        <v>57</v>
      </c>
      <c r="H88" s="342">
        <f t="shared" si="6"/>
        <v>88</v>
      </c>
      <c r="I88" s="342">
        <f t="shared" si="6"/>
        <v>122</v>
      </c>
      <c r="J88" s="342">
        <f t="shared" si="6"/>
        <v>88</v>
      </c>
      <c r="K88" s="342">
        <f t="shared" si="6"/>
        <v>78</v>
      </c>
      <c r="L88" s="342">
        <f t="shared" si="6"/>
        <v>80</v>
      </c>
      <c r="M88" s="342">
        <f t="shared" si="6"/>
        <v>100</v>
      </c>
      <c r="N88" s="342">
        <f t="shared" si="6"/>
        <v>89</v>
      </c>
      <c r="O88" s="342">
        <f t="shared" si="6"/>
        <v>83</v>
      </c>
      <c r="P88" s="342">
        <f t="shared" si="6"/>
        <v>71</v>
      </c>
      <c r="Q88" s="342">
        <f t="shared" si="6"/>
        <v>60</v>
      </c>
      <c r="R88" s="342">
        <f t="shared" si="6"/>
        <v>46</v>
      </c>
      <c r="S88" s="342">
        <f t="shared" si="6"/>
        <v>54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39" t="s">
        <v>90</v>
      </c>
      <c r="B90" s="540"/>
      <c r="C90" s="539" t="s">
        <v>91</v>
      </c>
      <c r="D90" s="545"/>
      <c r="E90" s="540"/>
      <c r="F90" s="547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 t="s">
        <v>93</v>
      </c>
      <c r="AO90" s="561" t="s">
        <v>94</v>
      </c>
      <c r="AP90" s="564" t="s">
        <v>210</v>
      </c>
      <c r="AQ90" s="564" t="s">
        <v>211</v>
      </c>
      <c r="AR90" s="245"/>
    </row>
    <row r="91" spans="1:88" x14ac:dyDescent="0.2">
      <c r="A91" s="541"/>
      <c r="B91" s="542"/>
      <c r="C91" s="543"/>
      <c r="D91" s="546"/>
      <c r="E91" s="544"/>
      <c r="F91" s="586" t="s">
        <v>18</v>
      </c>
      <c r="G91" s="587"/>
      <c r="H91" s="586" t="s">
        <v>19</v>
      </c>
      <c r="I91" s="587"/>
      <c r="J91" s="586" t="s">
        <v>20</v>
      </c>
      <c r="K91" s="587"/>
      <c r="L91" s="586" t="s">
        <v>21</v>
      </c>
      <c r="M91" s="587"/>
      <c r="N91" s="586" t="s">
        <v>22</v>
      </c>
      <c r="O91" s="587"/>
      <c r="P91" s="547" t="s">
        <v>23</v>
      </c>
      <c r="Q91" s="549"/>
      <c r="R91" s="547" t="s">
        <v>24</v>
      </c>
      <c r="S91" s="549"/>
      <c r="T91" s="547" t="s">
        <v>25</v>
      </c>
      <c r="U91" s="549"/>
      <c r="V91" s="547" t="s">
        <v>26</v>
      </c>
      <c r="W91" s="549"/>
      <c r="X91" s="547" t="s">
        <v>27</v>
      </c>
      <c r="Y91" s="549"/>
      <c r="Z91" s="547" t="s">
        <v>28</v>
      </c>
      <c r="AA91" s="549"/>
      <c r="AB91" s="547" t="s">
        <v>29</v>
      </c>
      <c r="AC91" s="549"/>
      <c r="AD91" s="547" t="s">
        <v>30</v>
      </c>
      <c r="AE91" s="549"/>
      <c r="AF91" s="547" t="s">
        <v>31</v>
      </c>
      <c r="AG91" s="549"/>
      <c r="AH91" s="547" t="s">
        <v>32</v>
      </c>
      <c r="AI91" s="549"/>
      <c r="AJ91" s="547" t="s">
        <v>33</v>
      </c>
      <c r="AK91" s="549"/>
      <c r="AL91" s="547" t="s">
        <v>34</v>
      </c>
      <c r="AM91" s="549"/>
      <c r="AN91" s="559"/>
      <c r="AO91" s="562"/>
      <c r="AP91" s="565"/>
      <c r="AQ91" s="565"/>
      <c r="AR91" s="245"/>
    </row>
    <row r="92" spans="1:88" x14ac:dyDescent="0.2">
      <c r="A92" s="543"/>
      <c r="B92" s="544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60"/>
      <c r="AO92" s="563"/>
      <c r="AP92" s="566"/>
      <c r="AQ92" s="566"/>
      <c r="AR92" s="245"/>
    </row>
    <row r="93" spans="1:88" x14ac:dyDescent="0.2">
      <c r="A93" s="588" t="s">
        <v>95</v>
      </c>
      <c r="B93" s="589"/>
      <c r="C93" s="349">
        <f>SUM(D93+E93)</f>
        <v>747</v>
      </c>
      <c r="D93" s="350">
        <f>SUM(F93+H93+J93+L93+N93+P93+R93+T93+V93+X93+Z93+AB93+AD93+AF93+AH93+AJ93+AL93)</f>
        <v>330</v>
      </c>
      <c r="E93" s="349">
        <f>SUM(G93+I93+K93+M93+O93+Q93+S93+U93+W93+Y93+AA93+AC93+AE93+AG93+AI93+AK93+AM93)</f>
        <v>417</v>
      </c>
      <c r="F93" s="351">
        <v>2</v>
      </c>
      <c r="G93" s="352">
        <v>4</v>
      </c>
      <c r="H93" s="351">
        <v>1</v>
      </c>
      <c r="I93" s="352">
        <v>3</v>
      </c>
      <c r="J93" s="351">
        <v>2</v>
      </c>
      <c r="K93" s="286">
        <v>4</v>
      </c>
      <c r="L93" s="351">
        <v>4</v>
      </c>
      <c r="M93" s="286">
        <v>4</v>
      </c>
      <c r="N93" s="351">
        <v>10</v>
      </c>
      <c r="O93" s="286">
        <v>11</v>
      </c>
      <c r="P93" s="351">
        <v>20</v>
      </c>
      <c r="Q93" s="286">
        <v>31</v>
      </c>
      <c r="R93" s="351">
        <v>16</v>
      </c>
      <c r="S93" s="286">
        <v>16</v>
      </c>
      <c r="T93" s="351">
        <v>15</v>
      </c>
      <c r="U93" s="286">
        <v>27</v>
      </c>
      <c r="V93" s="351">
        <v>19</v>
      </c>
      <c r="W93" s="286">
        <v>19</v>
      </c>
      <c r="X93" s="351">
        <v>15</v>
      </c>
      <c r="Y93" s="286">
        <v>37</v>
      </c>
      <c r="Z93" s="351">
        <v>30</v>
      </c>
      <c r="AA93" s="286">
        <v>34</v>
      </c>
      <c r="AB93" s="351">
        <v>28</v>
      </c>
      <c r="AC93" s="286">
        <v>39</v>
      </c>
      <c r="AD93" s="351">
        <v>35</v>
      </c>
      <c r="AE93" s="286">
        <v>43</v>
      </c>
      <c r="AF93" s="351">
        <v>40</v>
      </c>
      <c r="AG93" s="286">
        <v>45</v>
      </c>
      <c r="AH93" s="351">
        <v>41</v>
      </c>
      <c r="AI93" s="286">
        <v>30</v>
      </c>
      <c r="AJ93" s="351">
        <v>30</v>
      </c>
      <c r="AK93" s="286">
        <v>30</v>
      </c>
      <c r="AL93" s="353">
        <v>22</v>
      </c>
      <c r="AM93" s="286">
        <v>40</v>
      </c>
      <c r="AN93" s="354">
        <v>747</v>
      </c>
      <c r="AO93" s="352">
        <v>590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58" t="s">
        <v>96</v>
      </c>
      <c r="B94" s="332" t="s">
        <v>97</v>
      </c>
      <c r="C94" s="349">
        <f>SUM(+D94+E94)</f>
        <v>224</v>
      </c>
      <c r="D94" s="356"/>
      <c r="E94" s="349">
        <f>SUM(G94+I94+K94+M94+O94+Q94+S94+U94+W94+Y94+AA94+AC94+AE94+AG94+AI94+AK94+AM94)</f>
        <v>224</v>
      </c>
      <c r="F94" s="357"/>
      <c r="G94" s="358"/>
      <c r="H94" s="357"/>
      <c r="I94" s="358"/>
      <c r="J94" s="357"/>
      <c r="K94" s="288">
        <v>3</v>
      </c>
      <c r="L94" s="357"/>
      <c r="M94" s="288">
        <v>8</v>
      </c>
      <c r="N94" s="357"/>
      <c r="O94" s="288">
        <v>46</v>
      </c>
      <c r="P94" s="357"/>
      <c r="Q94" s="288">
        <v>47</v>
      </c>
      <c r="R94" s="357"/>
      <c r="S94" s="288">
        <v>66</v>
      </c>
      <c r="T94" s="357"/>
      <c r="U94" s="288">
        <v>38</v>
      </c>
      <c r="V94" s="357"/>
      <c r="W94" s="288">
        <v>13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224</v>
      </c>
      <c r="AO94" s="359">
        <v>224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59"/>
      <c r="B95" s="304" t="s">
        <v>98</v>
      </c>
      <c r="C95" s="361">
        <f t="shared" ref="C95:C103" si="7">SUM(D95+E95)</f>
        <v>401</v>
      </c>
      <c r="D95" s="362">
        <f>SUM(F95+H95+J95+L95+N95+P95+R95+T95+V95+X95+Z95+AB95+AD95+AF95+AH95+AJ95+AL95)</f>
        <v>19</v>
      </c>
      <c r="E95" s="363">
        <f>SUM(G95+I95+K95+M95+O95+Q95+S95+U95+W95+Y95+AA95+AC95+AE95+AG95+AI95+AK95+AM95)</f>
        <v>382</v>
      </c>
      <c r="F95" s="280"/>
      <c r="G95" s="281">
        <v>2</v>
      </c>
      <c r="H95" s="280"/>
      <c r="I95" s="281"/>
      <c r="J95" s="280"/>
      <c r="K95" s="281">
        <v>4</v>
      </c>
      <c r="L95" s="280"/>
      <c r="M95" s="281">
        <v>12</v>
      </c>
      <c r="N95" s="280">
        <v>6</v>
      </c>
      <c r="O95" s="281">
        <v>53</v>
      </c>
      <c r="P95" s="280">
        <v>4</v>
      </c>
      <c r="Q95" s="281">
        <v>59</v>
      </c>
      <c r="R95" s="280">
        <v>4</v>
      </c>
      <c r="S95" s="281">
        <v>88</v>
      </c>
      <c r="T95" s="280">
        <v>3</v>
      </c>
      <c r="U95" s="281">
        <v>57</v>
      </c>
      <c r="V95" s="280">
        <v>2</v>
      </c>
      <c r="W95" s="281">
        <v>25</v>
      </c>
      <c r="X95" s="280"/>
      <c r="Y95" s="281">
        <v>28</v>
      </c>
      <c r="Z95" s="280"/>
      <c r="AA95" s="281">
        <v>24</v>
      </c>
      <c r="AB95" s="280"/>
      <c r="AC95" s="281">
        <v>7</v>
      </c>
      <c r="AD95" s="280"/>
      <c r="AE95" s="281">
        <v>6</v>
      </c>
      <c r="AF95" s="280"/>
      <c r="AG95" s="281">
        <v>8</v>
      </c>
      <c r="AH95" s="280"/>
      <c r="AI95" s="281">
        <v>6</v>
      </c>
      <c r="AJ95" s="280"/>
      <c r="AK95" s="281"/>
      <c r="AL95" s="287"/>
      <c r="AM95" s="281">
        <v>3</v>
      </c>
      <c r="AN95" s="308">
        <v>401</v>
      </c>
      <c r="AO95" s="300">
        <v>370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60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37" t="s">
        <v>100</v>
      </c>
      <c r="B97" s="538"/>
      <c r="C97" s="372">
        <f t="shared" si="7"/>
        <v>505</v>
      </c>
      <c r="D97" s="373">
        <f t="shared" ref="D97:E103" si="8">SUM(F97+H97+J97+L97+N97+P97+R97+T97+V97+X97+Z97+AB97+AD97+AF97+AH97+AJ97+AL97)</f>
        <v>205</v>
      </c>
      <c r="E97" s="372">
        <f t="shared" si="8"/>
        <v>300</v>
      </c>
      <c r="F97" s="374">
        <v>33</v>
      </c>
      <c r="G97" s="306">
        <v>67</v>
      </c>
      <c r="H97" s="374">
        <v>19</v>
      </c>
      <c r="I97" s="306">
        <v>40</v>
      </c>
      <c r="J97" s="374">
        <v>8</v>
      </c>
      <c r="K97" s="290">
        <v>28</v>
      </c>
      <c r="L97" s="374">
        <v>9</v>
      </c>
      <c r="M97" s="290">
        <v>20</v>
      </c>
      <c r="N97" s="374">
        <v>2</v>
      </c>
      <c r="O97" s="290">
        <v>3</v>
      </c>
      <c r="P97" s="374">
        <v>5</v>
      </c>
      <c r="Q97" s="290">
        <v>5</v>
      </c>
      <c r="R97" s="374">
        <v>3</v>
      </c>
      <c r="S97" s="290">
        <v>3</v>
      </c>
      <c r="T97" s="374">
        <v>7</v>
      </c>
      <c r="U97" s="290">
        <v>6</v>
      </c>
      <c r="V97" s="374">
        <v>5</v>
      </c>
      <c r="W97" s="290">
        <v>7</v>
      </c>
      <c r="X97" s="374">
        <v>8</v>
      </c>
      <c r="Y97" s="290">
        <v>8</v>
      </c>
      <c r="Z97" s="374">
        <v>12</v>
      </c>
      <c r="AA97" s="290">
        <v>13</v>
      </c>
      <c r="AB97" s="374">
        <v>11</v>
      </c>
      <c r="AC97" s="290">
        <v>12</v>
      </c>
      <c r="AD97" s="374">
        <v>17</v>
      </c>
      <c r="AE97" s="290">
        <v>20</v>
      </c>
      <c r="AF97" s="374">
        <v>16</v>
      </c>
      <c r="AG97" s="290">
        <v>17</v>
      </c>
      <c r="AH97" s="374">
        <v>17</v>
      </c>
      <c r="AI97" s="306">
        <v>20</v>
      </c>
      <c r="AJ97" s="374">
        <v>15</v>
      </c>
      <c r="AK97" s="306">
        <v>15</v>
      </c>
      <c r="AL97" s="375">
        <v>18</v>
      </c>
      <c r="AM97" s="290">
        <v>16</v>
      </c>
      <c r="AN97" s="376">
        <v>505</v>
      </c>
      <c r="AO97" s="306">
        <v>267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93" t="s">
        <v>101</v>
      </c>
      <c r="B98" s="594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95" t="s">
        <v>102</v>
      </c>
      <c r="B99" s="596"/>
      <c r="C99" s="378">
        <f t="shared" si="7"/>
        <v>164</v>
      </c>
      <c r="D99" s="379">
        <f t="shared" si="8"/>
        <v>113</v>
      </c>
      <c r="E99" s="363">
        <f t="shared" si="8"/>
        <v>51</v>
      </c>
      <c r="F99" s="280">
        <v>21</v>
      </c>
      <c r="G99" s="300">
        <v>10</v>
      </c>
      <c r="H99" s="280">
        <v>15</v>
      </c>
      <c r="I99" s="300">
        <v>15</v>
      </c>
      <c r="J99" s="280">
        <v>7</v>
      </c>
      <c r="K99" s="281">
        <v>4</v>
      </c>
      <c r="L99" s="280">
        <v>1</v>
      </c>
      <c r="M99" s="281"/>
      <c r="N99" s="280"/>
      <c r="O99" s="281"/>
      <c r="P99" s="280"/>
      <c r="Q99" s="281"/>
      <c r="R99" s="280"/>
      <c r="S99" s="281"/>
      <c r="T99" s="280"/>
      <c r="U99" s="281"/>
      <c r="V99" s="280">
        <v>5</v>
      </c>
      <c r="W99" s="281">
        <v>2</v>
      </c>
      <c r="X99" s="280">
        <v>3</v>
      </c>
      <c r="Y99" s="281">
        <v>1</v>
      </c>
      <c r="Z99" s="280">
        <v>2</v>
      </c>
      <c r="AA99" s="281">
        <v>1</v>
      </c>
      <c r="AB99" s="280">
        <v>3</v>
      </c>
      <c r="AC99" s="300">
        <v>1</v>
      </c>
      <c r="AD99" s="280">
        <v>7</v>
      </c>
      <c r="AE99" s="300">
        <v>2</v>
      </c>
      <c r="AF99" s="280">
        <v>6</v>
      </c>
      <c r="AG99" s="300">
        <v>3</v>
      </c>
      <c r="AH99" s="280">
        <v>5</v>
      </c>
      <c r="AI99" s="300">
        <v>1</v>
      </c>
      <c r="AJ99" s="280">
        <v>19</v>
      </c>
      <c r="AK99" s="300">
        <v>4</v>
      </c>
      <c r="AL99" s="287">
        <v>19</v>
      </c>
      <c r="AM99" s="281">
        <v>7</v>
      </c>
      <c r="AN99" s="308">
        <v>164</v>
      </c>
      <c r="AO99" s="300">
        <v>129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97" t="s">
        <v>103</v>
      </c>
      <c r="B100" s="598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93" t="s">
        <v>104</v>
      </c>
      <c r="B101" s="594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93" t="s">
        <v>105</v>
      </c>
      <c r="B102" s="594"/>
      <c r="C102" s="363">
        <f t="shared" si="7"/>
        <v>202</v>
      </c>
      <c r="D102" s="362">
        <f t="shared" si="8"/>
        <v>77</v>
      </c>
      <c r="E102" s="363">
        <f t="shared" si="8"/>
        <v>125</v>
      </c>
      <c r="F102" s="280"/>
      <c r="G102" s="300"/>
      <c r="H102" s="280"/>
      <c r="I102" s="300"/>
      <c r="J102" s="280">
        <v>1</v>
      </c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23</v>
      </c>
      <c r="AG102" s="281">
        <v>40</v>
      </c>
      <c r="AH102" s="280">
        <v>15</v>
      </c>
      <c r="AI102" s="300">
        <v>45</v>
      </c>
      <c r="AJ102" s="280">
        <v>16</v>
      </c>
      <c r="AK102" s="300">
        <v>20</v>
      </c>
      <c r="AL102" s="287">
        <v>22</v>
      </c>
      <c r="AM102" s="281">
        <v>20</v>
      </c>
      <c r="AN102" s="308">
        <v>202</v>
      </c>
      <c r="AO102" s="300">
        <v>12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99" t="s">
        <v>106</v>
      </c>
      <c r="B103" s="600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601" t="s">
        <v>38</v>
      </c>
      <c r="B104" s="602"/>
      <c r="C104" s="383">
        <f t="shared" ref="C104:AQ104" si="9">SUM(C93:C103)</f>
        <v>2243</v>
      </c>
      <c r="D104" s="384">
        <f t="shared" si="9"/>
        <v>744</v>
      </c>
      <c r="E104" s="366">
        <f t="shared" si="9"/>
        <v>1499</v>
      </c>
      <c r="F104" s="385">
        <f t="shared" si="9"/>
        <v>56</v>
      </c>
      <c r="G104" s="342">
        <f t="shared" si="9"/>
        <v>83</v>
      </c>
      <c r="H104" s="385">
        <f t="shared" si="9"/>
        <v>35</v>
      </c>
      <c r="I104" s="342">
        <f t="shared" si="9"/>
        <v>58</v>
      </c>
      <c r="J104" s="315">
        <f t="shared" si="9"/>
        <v>18</v>
      </c>
      <c r="K104" s="318">
        <f t="shared" si="9"/>
        <v>43</v>
      </c>
      <c r="L104" s="315">
        <f t="shared" si="9"/>
        <v>14</v>
      </c>
      <c r="M104" s="318">
        <f t="shared" si="9"/>
        <v>44</v>
      </c>
      <c r="N104" s="315">
        <f t="shared" si="9"/>
        <v>18</v>
      </c>
      <c r="O104" s="318">
        <f t="shared" si="9"/>
        <v>113</v>
      </c>
      <c r="P104" s="315">
        <f t="shared" si="9"/>
        <v>29</v>
      </c>
      <c r="Q104" s="318">
        <f t="shared" si="9"/>
        <v>142</v>
      </c>
      <c r="R104" s="315">
        <f t="shared" si="9"/>
        <v>23</v>
      </c>
      <c r="S104" s="318">
        <f t="shared" si="9"/>
        <v>173</v>
      </c>
      <c r="T104" s="315">
        <f t="shared" si="9"/>
        <v>25</v>
      </c>
      <c r="U104" s="318">
        <f t="shared" si="9"/>
        <v>128</v>
      </c>
      <c r="V104" s="315">
        <f t="shared" si="9"/>
        <v>31</v>
      </c>
      <c r="W104" s="318">
        <f t="shared" si="9"/>
        <v>66</v>
      </c>
      <c r="X104" s="315">
        <f t="shared" si="9"/>
        <v>26</v>
      </c>
      <c r="Y104" s="318">
        <f t="shared" si="9"/>
        <v>77</v>
      </c>
      <c r="Z104" s="315">
        <f t="shared" si="9"/>
        <v>44</v>
      </c>
      <c r="AA104" s="318">
        <f t="shared" si="9"/>
        <v>72</v>
      </c>
      <c r="AB104" s="315">
        <f t="shared" si="9"/>
        <v>42</v>
      </c>
      <c r="AC104" s="318">
        <f t="shared" si="9"/>
        <v>59</v>
      </c>
      <c r="AD104" s="315">
        <f t="shared" si="9"/>
        <v>59</v>
      </c>
      <c r="AE104" s="318">
        <f t="shared" si="9"/>
        <v>71</v>
      </c>
      <c r="AF104" s="315">
        <f t="shared" si="9"/>
        <v>85</v>
      </c>
      <c r="AG104" s="318">
        <f t="shared" si="9"/>
        <v>113</v>
      </c>
      <c r="AH104" s="315">
        <f t="shared" si="9"/>
        <v>78</v>
      </c>
      <c r="AI104" s="318">
        <f t="shared" si="9"/>
        <v>102</v>
      </c>
      <c r="AJ104" s="315">
        <f t="shared" si="9"/>
        <v>80</v>
      </c>
      <c r="AK104" s="318">
        <f t="shared" si="9"/>
        <v>69</v>
      </c>
      <c r="AL104" s="319">
        <f t="shared" si="9"/>
        <v>81</v>
      </c>
      <c r="AM104" s="318">
        <f t="shared" si="9"/>
        <v>86</v>
      </c>
      <c r="AN104" s="386">
        <f t="shared" si="9"/>
        <v>2243</v>
      </c>
      <c r="AO104" s="342">
        <f t="shared" si="9"/>
        <v>1592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90" t="s">
        <v>107</v>
      </c>
      <c r="B106" s="558" t="s">
        <v>90</v>
      </c>
      <c r="C106" s="539" t="s">
        <v>91</v>
      </c>
      <c r="D106" s="545"/>
      <c r="E106" s="540"/>
      <c r="F106" s="547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 t="s">
        <v>93</v>
      </c>
      <c r="AO106" s="558" t="s">
        <v>215</v>
      </c>
      <c r="AP106" s="558" t="s">
        <v>210</v>
      </c>
      <c r="AQ106" s="558" t="s">
        <v>211</v>
      </c>
    </row>
    <row r="107" spans="1:88" x14ac:dyDescent="0.2">
      <c r="A107" s="591"/>
      <c r="B107" s="559"/>
      <c r="C107" s="543"/>
      <c r="D107" s="546"/>
      <c r="E107" s="544"/>
      <c r="F107" s="586" t="s">
        <v>18</v>
      </c>
      <c r="G107" s="587"/>
      <c r="H107" s="586" t="s">
        <v>19</v>
      </c>
      <c r="I107" s="587"/>
      <c r="J107" s="586" t="s">
        <v>20</v>
      </c>
      <c r="K107" s="587"/>
      <c r="L107" s="586" t="s">
        <v>21</v>
      </c>
      <c r="M107" s="587"/>
      <c r="N107" s="586" t="s">
        <v>22</v>
      </c>
      <c r="O107" s="587"/>
      <c r="P107" s="547" t="s">
        <v>23</v>
      </c>
      <c r="Q107" s="549"/>
      <c r="R107" s="547" t="s">
        <v>24</v>
      </c>
      <c r="S107" s="549"/>
      <c r="T107" s="547" t="s">
        <v>25</v>
      </c>
      <c r="U107" s="549"/>
      <c r="V107" s="547" t="s">
        <v>26</v>
      </c>
      <c r="W107" s="549"/>
      <c r="X107" s="547" t="s">
        <v>27</v>
      </c>
      <c r="Y107" s="549"/>
      <c r="Z107" s="547" t="s">
        <v>28</v>
      </c>
      <c r="AA107" s="549"/>
      <c r="AB107" s="547" t="s">
        <v>29</v>
      </c>
      <c r="AC107" s="549"/>
      <c r="AD107" s="547" t="s">
        <v>30</v>
      </c>
      <c r="AE107" s="549"/>
      <c r="AF107" s="547" t="s">
        <v>31</v>
      </c>
      <c r="AG107" s="549"/>
      <c r="AH107" s="547" t="s">
        <v>32</v>
      </c>
      <c r="AI107" s="549"/>
      <c r="AJ107" s="547" t="s">
        <v>33</v>
      </c>
      <c r="AK107" s="549"/>
      <c r="AL107" s="547" t="s">
        <v>34</v>
      </c>
      <c r="AM107" s="549"/>
      <c r="AN107" s="559"/>
      <c r="AO107" s="559"/>
      <c r="AP107" s="559"/>
      <c r="AQ107" s="559"/>
      <c r="AR107" s="245"/>
    </row>
    <row r="108" spans="1:88" x14ac:dyDescent="0.2">
      <c r="A108" s="592"/>
      <c r="B108" s="560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60"/>
      <c r="AO108" s="560"/>
      <c r="AP108" s="560"/>
      <c r="AQ108" s="560"/>
      <c r="AR108" s="245"/>
    </row>
    <row r="109" spans="1:88" x14ac:dyDescent="0.2">
      <c r="A109" s="60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607"/>
      <c r="B110" s="397" t="s">
        <v>96</v>
      </c>
      <c r="C110" s="380">
        <f t="shared" si="10"/>
        <v>17</v>
      </c>
      <c r="D110" s="380">
        <f t="shared" si="11"/>
        <v>6</v>
      </c>
      <c r="E110" s="380">
        <f t="shared" si="11"/>
        <v>11</v>
      </c>
      <c r="F110" s="370"/>
      <c r="G110" s="340">
        <v>1</v>
      </c>
      <c r="H110" s="370"/>
      <c r="I110" s="340"/>
      <c r="J110" s="370"/>
      <c r="K110" s="311">
        <v>1</v>
      </c>
      <c r="L110" s="370">
        <v>1</v>
      </c>
      <c r="M110" s="311">
        <v>2</v>
      </c>
      <c r="N110" s="370">
        <v>1</v>
      </c>
      <c r="O110" s="311">
        <v>1</v>
      </c>
      <c r="P110" s="370">
        <v>1</v>
      </c>
      <c r="Q110" s="311">
        <v>1</v>
      </c>
      <c r="R110" s="370"/>
      <c r="S110" s="311">
        <v>1</v>
      </c>
      <c r="T110" s="370">
        <v>3</v>
      </c>
      <c r="U110" s="311">
        <v>3</v>
      </c>
      <c r="V110" s="370"/>
      <c r="W110" s="311"/>
      <c r="X110" s="370"/>
      <c r="Y110" s="311">
        <v>1</v>
      </c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17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603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604"/>
      <c r="B112" s="398" t="s">
        <v>96</v>
      </c>
      <c r="C112" s="363">
        <f t="shared" si="10"/>
        <v>28</v>
      </c>
      <c r="D112" s="363">
        <f t="shared" si="11"/>
        <v>13</v>
      </c>
      <c r="E112" s="363">
        <f t="shared" si="11"/>
        <v>15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3</v>
      </c>
      <c r="O112" s="281">
        <v>4</v>
      </c>
      <c r="P112" s="280">
        <v>1</v>
      </c>
      <c r="Q112" s="281">
        <v>2</v>
      </c>
      <c r="R112" s="280">
        <v>3</v>
      </c>
      <c r="S112" s="281">
        <v>2</v>
      </c>
      <c r="T112" s="280">
        <v>2</v>
      </c>
      <c r="U112" s="281">
        <v>1</v>
      </c>
      <c r="V112" s="280">
        <v>1</v>
      </c>
      <c r="W112" s="281">
        <v>2</v>
      </c>
      <c r="X112" s="280">
        <v>2</v>
      </c>
      <c r="Y112" s="281">
        <v>3</v>
      </c>
      <c r="Z112" s="280"/>
      <c r="AA112" s="281">
        <v>1</v>
      </c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28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605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0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16</v>
      </c>
      <c r="D115" s="363">
        <f t="shared" si="11"/>
        <v>8</v>
      </c>
      <c r="E115" s="363">
        <f t="shared" si="11"/>
        <v>8</v>
      </c>
      <c r="F115" s="370"/>
      <c r="G115" s="340"/>
      <c r="H115" s="370"/>
      <c r="I115" s="340"/>
      <c r="J115" s="370"/>
      <c r="K115" s="311"/>
      <c r="L115" s="370"/>
      <c r="M115" s="311"/>
      <c r="N115" s="370">
        <v>1</v>
      </c>
      <c r="O115" s="311">
        <v>1</v>
      </c>
      <c r="P115" s="370"/>
      <c r="Q115" s="311"/>
      <c r="R115" s="370">
        <v>2</v>
      </c>
      <c r="S115" s="311">
        <v>2</v>
      </c>
      <c r="T115" s="370">
        <v>1</v>
      </c>
      <c r="U115" s="311">
        <v>1</v>
      </c>
      <c r="V115" s="370">
        <v>1</v>
      </c>
      <c r="W115" s="311">
        <v>1</v>
      </c>
      <c r="X115" s="370">
        <v>3</v>
      </c>
      <c r="Y115" s="311">
        <v>2</v>
      </c>
      <c r="Z115" s="370"/>
      <c r="AA115" s="311">
        <v>1</v>
      </c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16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0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12</v>
      </c>
      <c r="D117" s="363">
        <f t="shared" si="11"/>
        <v>5</v>
      </c>
      <c r="E117" s="363">
        <f t="shared" si="11"/>
        <v>7</v>
      </c>
      <c r="F117" s="370"/>
      <c r="G117" s="340">
        <v>1</v>
      </c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>
        <v>1</v>
      </c>
      <c r="Q117" s="311">
        <v>2</v>
      </c>
      <c r="R117" s="370">
        <v>1</v>
      </c>
      <c r="S117" s="311"/>
      <c r="T117" s="370">
        <v>1</v>
      </c>
      <c r="U117" s="311"/>
      <c r="V117" s="399"/>
      <c r="W117" s="306">
        <v>1</v>
      </c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12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58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60"/>
      <c r="B119" s="397" t="s">
        <v>96</v>
      </c>
      <c r="C119" s="380">
        <f t="shared" si="10"/>
        <v>6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6</v>
      </c>
      <c r="F119" s="368"/>
      <c r="G119" s="369"/>
      <c r="H119" s="368"/>
      <c r="I119" s="369"/>
      <c r="J119" s="368"/>
      <c r="K119" s="369"/>
      <c r="L119" s="403"/>
      <c r="M119" s="311">
        <v>1</v>
      </c>
      <c r="N119" s="370"/>
      <c r="O119" s="311"/>
      <c r="P119" s="370"/>
      <c r="Q119" s="311"/>
      <c r="R119" s="370"/>
      <c r="S119" s="311">
        <v>4</v>
      </c>
      <c r="T119" s="370"/>
      <c r="U119" s="311"/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6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23883</v>
      </c>
      <c r="B195" s="406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4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43" t="str">
        <f>CONCATENATE("MES: ",[7]NOMBRE!B6," - ","( ",[7]NOMBRE!C6,[7]NOMBRE!D6," )")</f>
        <v>MES: JULIO - ( 07 )</v>
      </c>
    </row>
    <row r="5" spans="1:98" ht="15" customHeight="1" x14ac:dyDescent="0.2">
      <c r="A5" s="243" t="str">
        <f>CONCATENATE("AÑO: ",[7]NOMBRE!B7)</f>
        <v>AÑO: 2017</v>
      </c>
      <c r="AP5" s="568"/>
      <c r="AQ5" s="570"/>
      <c r="AR5" s="570"/>
    </row>
    <row r="6" spans="1:98" ht="15" x14ac:dyDescent="0.2">
      <c r="A6" s="567" t="s">
        <v>1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 t="s">
        <v>2</v>
      </c>
      <c r="B9" s="577" t="s">
        <v>3</v>
      </c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 t="s">
        <v>15</v>
      </c>
      <c r="Y9" s="533"/>
      <c r="Z9" s="533"/>
      <c r="AA9" s="533"/>
      <c r="AB9" s="533"/>
      <c r="AC9" s="533"/>
      <c r="AD9" s="533"/>
      <c r="AE9" s="550"/>
      <c r="AF9" s="579" t="s">
        <v>4</v>
      </c>
      <c r="AG9" s="580"/>
      <c r="AH9" s="532" t="s">
        <v>5</v>
      </c>
      <c r="AI9" s="550"/>
      <c r="AJ9" s="583" t="s">
        <v>6</v>
      </c>
      <c r="AK9" s="532" t="s">
        <v>7</v>
      </c>
      <c r="AL9" s="550"/>
      <c r="AM9" s="532" t="s">
        <v>8</v>
      </c>
      <c r="AN9" s="550"/>
      <c r="AO9" s="551" t="s">
        <v>222</v>
      </c>
      <c r="AP9" s="551"/>
      <c r="AQ9" s="552" t="s">
        <v>126</v>
      </c>
      <c r="AR9" s="555" t="s">
        <v>127</v>
      </c>
      <c r="AS9" s="528" t="s">
        <v>128</v>
      </c>
      <c r="AT9" s="529"/>
      <c r="AU9" s="532" t="s">
        <v>129</v>
      </c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 t="s">
        <v>11</v>
      </c>
      <c r="C10" s="532" t="s">
        <v>12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 t="s">
        <v>13</v>
      </c>
      <c r="U10" s="550"/>
      <c r="V10" s="547" t="s">
        <v>14</v>
      </c>
      <c r="W10" s="549"/>
      <c r="X10" s="548" t="s">
        <v>16</v>
      </c>
      <c r="Y10" s="548"/>
      <c r="Z10" s="548"/>
      <c r="AA10" s="549"/>
      <c r="AB10" s="547" t="s">
        <v>17</v>
      </c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25" t="s">
        <v>36</v>
      </c>
      <c r="W11" s="262" t="s">
        <v>37</v>
      </c>
      <c r="X11" s="419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8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54"/>
      <c r="AR11" s="557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216</v>
      </c>
      <c r="C12" s="274">
        <v>75</v>
      </c>
      <c r="D12" s="275">
        <v>85</v>
      </c>
      <c r="E12" s="276">
        <v>56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216</v>
      </c>
      <c r="U12" s="281"/>
      <c r="V12" s="280">
        <v>103</v>
      </c>
      <c r="W12" s="281">
        <v>113</v>
      </c>
      <c r="X12" s="282">
        <f t="shared" ref="X12:X37" si="0">SUM(Y12+Z12+AA12)</f>
        <v>72</v>
      </c>
      <c r="Y12" s="280">
        <v>72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49</v>
      </c>
      <c r="AG12" s="286"/>
      <c r="AH12" s="287">
        <v>27</v>
      </c>
      <c r="AI12" s="288"/>
      <c r="AJ12" s="289"/>
      <c r="AK12" s="287"/>
      <c r="AL12" s="288"/>
      <c r="AM12" s="287">
        <v>19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800</v>
      </c>
      <c r="C13" s="280"/>
      <c r="D13" s="293"/>
      <c r="E13" s="294"/>
      <c r="F13" s="294">
        <v>7</v>
      </c>
      <c r="G13" s="294">
        <v>40</v>
      </c>
      <c r="H13" s="294">
        <v>48</v>
      </c>
      <c r="I13" s="294">
        <v>43</v>
      </c>
      <c r="J13" s="294">
        <v>42</v>
      </c>
      <c r="K13" s="294">
        <v>35</v>
      </c>
      <c r="L13" s="294">
        <v>37</v>
      </c>
      <c r="M13" s="294">
        <v>63</v>
      </c>
      <c r="N13" s="294">
        <v>65</v>
      </c>
      <c r="O13" s="294">
        <v>85</v>
      </c>
      <c r="P13" s="294">
        <v>83</v>
      </c>
      <c r="Q13" s="294">
        <v>80</v>
      </c>
      <c r="R13" s="294">
        <v>68</v>
      </c>
      <c r="S13" s="281">
        <v>104</v>
      </c>
      <c r="T13" s="280"/>
      <c r="U13" s="281">
        <v>800</v>
      </c>
      <c r="V13" s="280">
        <v>329</v>
      </c>
      <c r="W13" s="281">
        <v>471</v>
      </c>
      <c r="X13" s="282">
        <f t="shared" si="0"/>
        <v>0</v>
      </c>
      <c r="Y13" s="280"/>
      <c r="Z13" s="283"/>
      <c r="AA13" s="281"/>
      <c r="AB13" s="284">
        <f t="shared" si="1"/>
        <v>387</v>
      </c>
      <c r="AC13" s="280">
        <v>387</v>
      </c>
      <c r="AD13" s="293"/>
      <c r="AE13" s="281"/>
      <c r="AF13" s="285">
        <v>243</v>
      </c>
      <c r="AG13" s="295"/>
      <c r="AH13" s="280"/>
      <c r="AI13" s="281">
        <v>127</v>
      </c>
      <c r="AJ13" s="289">
        <v>595</v>
      </c>
      <c r="AK13" s="287"/>
      <c r="AL13" s="281">
        <v>27</v>
      </c>
      <c r="AM13" s="287"/>
      <c r="AN13" s="281">
        <v>57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75</v>
      </c>
      <c r="C14" s="280">
        <v>75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75</v>
      </c>
      <c r="U14" s="281"/>
      <c r="V14" s="280">
        <v>52</v>
      </c>
      <c r="W14" s="281">
        <v>23</v>
      </c>
      <c r="X14" s="282">
        <f t="shared" si="0"/>
        <v>20</v>
      </c>
      <c r="Y14" s="280">
        <v>20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8</v>
      </c>
      <c r="AI14" s="281"/>
      <c r="AJ14" s="289">
        <v>2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44</v>
      </c>
      <c r="C15" s="280">
        <v>23</v>
      </c>
      <c r="D15" s="293">
        <v>15</v>
      </c>
      <c r="E15" s="294">
        <v>6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44</v>
      </c>
      <c r="U15" s="281"/>
      <c r="V15" s="280">
        <v>22</v>
      </c>
      <c r="W15" s="281">
        <v>22</v>
      </c>
      <c r="X15" s="282">
        <f t="shared" si="0"/>
        <v>17</v>
      </c>
      <c r="Y15" s="280">
        <v>17</v>
      </c>
      <c r="Z15" s="283"/>
      <c r="AA15" s="281"/>
      <c r="AB15" s="284">
        <f t="shared" si="1"/>
        <v>0</v>
      </c>
      <c r="AC15" s="280"/>
      <c r="AD15" s="293"/>
      <c r="AE15" s="281"/>
      <c r="AF15" s="285">
        <v>3</v>
      </c>
      <c r="AG15" s="285"/>
      <c r="AH15" s="280">
        <v>3</v>
      </c>
      <c r="AI15" s="281"/>
      <c r="AJ15" s="289"/>
      <c r="AK15" s="287"/>
      <c r="AL15" s="281"/>
      <c r="AM15" s="287">
        <v>2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82</v>
      </c>
      <c r="C17" s="280">
        <v>37</v>
      </c>
      <c r="D17" s="293">
        <v>20</v>
      </c>
      <c r="E17" s="283">
        <v>25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82</v>
      </c>
      <c r="U17" s="281"/>
      <c r="V17" s="280">
        <v>51</v>
      </c>
      <c r="W17" s="281">
        <v>31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37</v>
      </c>
      <c r="AG17" s="285"/>
      <c r="AH17" s="280"/>
      <c r="AI17" s="281"/>
      <c r="AJ17" s="289">
        <v>2</v>
      </c>
      <c r="AK17" s="287">
        <v>6</v>
      </c>
      <c r="AL17" s="281"/>
      <c r="AM17" s="287">
        <v>7</v>
      </c>
      <c r="AN17" s="281"/>
      <c r="AO17" s="290"/>
      <c r="AP17" s="290"/>
      <c r="AQ17" s="290">
        <v>52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462</v>
      </c>
      <c r="C18" s="280"/>
      <c r="D18" s="293"/>
      <c r="E18" s="283"/>
      <c r="F18" s="283">
        <v>2</v>
      </c>
      <c r="G18" s="283">
        <v>5</v>
      </c>
      <c r="H18" s="283">
        <v>3</v>
      </c>
      <c r="I18" s="283">
        <v>4</v>
      </c>
      <c r="J18" s="283">
        <v>7</v>
      </c>
      <c r="K18" s="283">
        <v>5</v>
      </c>
      <c r="L18" s="283">
        <v>18</v>
      </c>
      <c r="M18" s="283">
        <v>40</v>
      </c>
      <c r="N18" s="283">
        <v>45</v>
      </c>
      <c r="O18" s="283">
        <v>63</v>
      </c>
      <c r="P18" s="283">
        <v>78</v>
      </c>
      <c r="Q18" s="283">
        <v>71</v>
      </c>
      <c r="R18" s="283">
        <v>66</v>
      </c>
      <c r="S18" s="281">
        <v>55</v>
      </c>
      <c r="T18" s="280"/>
      <c r="U18" s="281">
        <v>462</v>
      </c>
      <c r="V18" s="280">
        <v>225</v>
      </c>
      <c r="W18" s="281">
        <v>237</v>
      </c>
      <c r="X18" s="282">
        <f t="shared" si="0"/>
        <v>0</v>
      </c>
      <c r="Y18" s="280"/>
      <c r="Z18" s="283"/>
      <c r="AA18" s="281"/>
      <c r="AB18" s="296">
        <f t="shared" si="1"/>
        <v>114</v>
      </c>
      <c r="AC18" s="280">
        <v>114</v>
      </c>
      <c r="AD18" s="283"/>
      <c r="AE18" s="281"/>
      <c r="AF18" s="285">
        <v>104</v>
      </c>
      <c r="AG18" s="285">
        <v>27</v>
      </c>
      <c r="AH18" s="280"/>
      <c r="AI18" s="281">
        <v>69</v>
      </c>
      <c r="AJ18" s="289">
        <v>1</v>
      </c>
      <c r="AK18" s="287"/>
      <c r="AL18" s="281">
        <v>68</v>
      </c>
      <c r="AM18" s="287"/>
      <c r="AN18" s="281">
        <v>63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132</v>
      </c>
      <c r="C20" s="280"/>
      <c r="D20" s="293"/>
      <c r="E20" s="283"/>
      <c r="F20" s="283">
        <v>15</v>
      </c>
      <c r="G20" s="283">
        <v>4</v>
      </c>
      <c r="H20" s="283">
        <v>6</v>
      </c>
      <c r="I20" s="283">
        <v>11</v>
      </c>
      <c r="J20" s="283">
        <v>11</v>
      </c>
      <c r="K20" s="283">
        <v>9</v>
      </c>
      <c r="L20" s="283">
        <v>7</v>
      </c>
      <c r="M20" s="283">
        <v>17</v>
      </c>
      <c r="N20" s="283">
        <v>20</v>
      </c>
      <c r="O20" s="283">
        <v>9</v>
      </c>
      <c r="P20" s="283">
        <v>12</v>
      </c>
      <c r="Q20" s="283">
        <v>6</v>
      </c>
      <c r="R20" s="283">
        <v>2</v>
      </c>
      <c r="S20" s="281">
        <v>3</v>
      </c>
      <c r="T20" s="280"/>
      <c r="U20" s="281">
        <v>132</v>
      </c>
      <c r="V20" s="280">
        <v>28</v>
      </c>
      <c r="W20" s="281">
        <v>104</v>
      </c>
      <c r="X20" s="282">
        <f t="shared" si="0"/>
        <v>0</v>
      </c>
      <c r="Y20" s="280"/>
      <c r="Z20" s="283"/>
      <c r="AA20" s="281"/>
      <c r="AB20" s="296">
        <f t="shared" si="1"/>
        <v>82</v>
      </c>
      <c r="AC20" s="280">
        <v>82</v>
      </c>
      <c r="AD20" s="283"/>
      <c r="AE20" s="281"/>
      <c r="AF20" s="285">
        <v>76</v>
      </c>
      <c r="AG20" s="285"/>
      <c r="AH20" s="280"/>
      <c r="AI20" s="281">
        <v>18</v>
      </c>
      <c r="AJ20" s="289">
        <v>1</v>
      </c>
      <c r="AK20" s="287"/>
      <c r="AL20" s="281">
        <v>2</v>
      </c>
      <c r="AM20" s="287"/>
      <c r="AN20" s="281">
        <v>11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168</v>
      </c>
      <c r="C22" s="280"/>
      <c r="D22" s="293"/>
      <c r="E22" s="283"/>
      <c r="F22" s="283">
        <v>1</v>
      </c>
      <c r="G22" s="283">
        <v>6</v>
      </c>
      <c r="H22" s="283">
        <v>5</v>
      </c>
      <c r="I22" s="283">
        <v>1</v>
      </c>
      <c r="J22" s="283">
        <v>9</v>
      </c>
      <c r="K22" s="283">
        <v>9</v>
      </c>
      <c r="L22" s="283">
        <v>14</v>
      </c>
      <c r="M22" s="283">
        <v>18</v>
      </c>
      <c r="N22" s="283">
        <v>16</v>
      </c>
      <c r="O22" s="283">
        <v>30</v>
      </c>
      <c r="P22" s="283">
        <v>23</v>
      </c>
      <c r="Q22" s="283">
        <v>12</v>
      </c>
      <c r="R22" s="283">
        <v>14</v>
      </c>
      <c r="S22" s="281">
        <v>10</v>
      </c>
      <c r="T22" s="280"/>
      <c r="U22" s="281">
        <v>168</v>
      </c>
      <c r="V22" s="280">
        <v>64</v>
      </c>
      <c r="W22" s="281">
        <v>104</v>
      </c>
      <c r="X22" s="282">
        <f t="shared" si="0"/>
        <v>0</v>
      </c>
      <c r="Y22" s="280"/>
      <c r="Z22" s="283"/>
      <c r="AA22" s="281"/>
      <c r="AB22" s="296">
        <f t="shared" si="1"/>
        <v>88</v>
      </c>
      <c r="AC22" s="280">
        <v>88</v>
      </c>
      <c r="AD22" s="283"/>
      <c r="AE22" s="281"/>
      <c r="AF22" s="285">
        <v>81</v>
      </c>
      <c r="AG22" s="285"/>
      <c r="AH22" s="280"/>
      <c r="AI22" s="281">
        <v>53</v>
      </c>
      <c r="AJ22" s="289"/>
      <c r="AK22" s="287">
        <v>1</v>
      </c>
      <c r="AL22" s="281">
        <v>29</v>
      </c>
      <c r="AM22" s="287"/>
      <c r="AN22" s="281">
        <v>33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>
        <v>1</v>
      </c>
      <c r="L27" s="283"/>
      <c r="M27" s="283"/>
      <c r="N27" s="283">
        <v>2</v>
      </c>
      <c r="O27" s="283">
        <v>2</v>
      </c>
      <c r="P27" s="283">
        <v>4</v>
      </c>
      <c r="Q27" s="283">
        <v>5</v>
      </c>
      <c r="R27" s="283">
        <v>13</v>
      </c>
      <c r="S27" s="281">
        <v>2</v>
      </c>
      <c r="T27" s="280"/>
      <c r="U27" s="281">
        <v>31</v>
      </c>
      <c r="V27" s="280">
        <v>14</v>
      </c>
      <c r="W27" s="281">
        <v>17</v>
      </c>
      <c r="X27" s="282">
        <f t="shared" si="0"/>
        <v>0</v>
      </c>
      <c r="Y27" s="280"/>
      <c r="Z27" s="283"/>
      <c r="AA27" s="281"/>
      <c r="AB27" s="296">
        <f t="shared" si="1"/>
        <v>17</v>
      </c>
      <c r="AC27" s="280">
        <v>17</v>
      </c>
      <c r="AD27" s="283"/>
      <c r="AE27" s="281"/>
      <c r="AF27" s="285">
        <v>6</v>
      </c>
      <c r="AG27" s="285"/>
      <c r="AH27" s="280"/>
      <c r="AI27" s="281">
        <v>6</v>
      </c>
      <c r="AJ27" s="289">
        <v>60</v>
      </c>
      <c r="AK27" s="287"/>
      <c r="AL27" s="281"/>
      <c r="AM27" s="287"/>
      <c r="AN27" s="281">
        <v>15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103</v>
      </c>
      <c r="C32" s="280">
        <v>8</v>
      </c>
      <c r="D32" s="293">
        <v>8</v>
      </c>
      <c r="E32" s="283">
        <v>8</v>
      </c>
      <c r="F32" s="283">
        <v>9</v>
      </c>
      <c r="G32" s="283">
        <v>6</v>
      </c>
      <c r="H32" s="283">
        <v>5</v>
      </c>
      <c r="I32" s="283">
        <v>4</v>
      </c>
      <c r="J32" s="283">
        <v>5</v>
      </c>
      <c r="K32" s="283">
        <v>4</v>
      </c>
      <c r="L32" s="283">
        <v>8</v>
      </c>
      <c r="M32" s="283">
        <v>6</v>
      </c>
      <c r="N32" s="283">
        <v>4</v>
      </c>
      <c r="O32" s="283">
        <v>8</v>
      </c>
      <c r="P32" s="283">
        <v>4</v>
      </c>
      <c r="Q32" s="283">
        <v>7</v>
      </c>
      <c r="R32" s="283">
        <v>4</v>
      </c>
      <c r="S32" s="281">
        <v>5</v>
      </c>
      <c r="T32" s="280">
        <v>24</v>
      </c>
      <c r="U32" s="281">
        <v>79</v>
      </c>
      <c r="V32" s="280">
        <v>38</v>
      </c>
      <c r="W32" s="281">
        <v>65</v>
      </c>
      <c r="X32" s="282">
        <f t="shared" si="0"/>
        <v>15</v>
      </c>
      <c r="Y32" s="280">
        <v>15</v>
      </c>
      <c r="Z32" s="283"/>
      <c r="AA32" s="281"/>
      <c r="AB32" s="296">
        <f t="shared" si="1"/>
        <v>54</v>
      </c>
      <c r="AC32" s="280">
        <v>54</v>
      </c>
      <c r="AD32" s="283"/>
      <c r="AE32" s="281"/>
      <c r="AF32" s="285">
        <v>58</v>
      </c>
      <c r="AG32" s="285"/>
      <c r="AH32" s="280">
        <v>5</v>
      </c>
      <c r="AI32" s="281">
        <v>10</v>
      </c>
      <c r="AJ32" s="289"/>
      <c r="AK32" s="287"/>
      <c r="AL32" s="281">
        <v>1</v>
      </c>
      <c r="AM32" s="287">
        <v>10</v>
      </c>
      <c r="AN32" s="281">
        <v>10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211</v>
      </c>
      <c r="C39" s="277">
        <v>38</v>
      </c>
      <c r="D39" s="277">
        <v>93</v>
      </c>
      <c r="E39" s="277">
        <v>80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211</v>
      </c>
      <c r="U39" s="281"/>
      <c r="V39" s="280">
        <v>153</v>
      </c>
      <c r="W39" s="281">
        <v>58</v>
      </c>
      <c r="X39" s="282">
        <f t="shared" ref="X39:X68" si="2">SUM(Y39+Z39+AA39)</f>
        <v>65</v>
      </c>
      <c r="Y39" s="280">
        <v>65</v>
      </c>
      <c r="Z39" s="283"/>
      <c r="AA39" s="281"/>
      <c r="AB39" s="296">
        <f t="shared" si="1"/>
        <v>0</v>
      </c>
      <c r="AC39" s="280"/>
      <c r="AD39" s="283"/>
      <c r="AE39" s="281"/>
      <c r="AF39" s="285">
        <v>64</v>
      </c>
      <c r="AG39" s="281"/>
      <c r="AH39" s="280">
        <v>19</v>
      </c>
      <c r="AI39" s="281"/>
      <c r="AJ39" s="289">
        <v>165</v>
      </c>
      <c r="AK39" s="287">
        <v>6</v>
      </c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176</v>
      </c>
      <c r="C40" s="277"/>
      <c r="D40" s="277"/>
      <c r="E40" s="277"/>
      <c r="F40" s="283">
        <v>16</v>
      </c>
      <c r="G40" s="283">
        <v>4</v>
      </c>
      <c r="H40" s="283">
        <v>7</v>
      </c>
      <c r="I40" s="283">
        <v>6</v>
      </c>
      <c r="J40" s="283">
        <v>7</v>
      </c>
      <c r="K40" s="283">
        <v>11</v>
      </c>
      <c r="L40" s="283">
        <v>16</v>
      </c>
      <c r="M40" s="283">
        <v>13</v>
      </c>
      <c r="N40" s="283">
        <v>17</v>
      </c>
      <c r="O40" s="283">
        <v>16</v>
      </c>
      <c r="P40" s="283">
        <v>15</v>
      </c>
      <c r="Q40" s="283">
        <v>13</v>
      </c>
      <c r="R40" s="283">
        <v>19</v>
      </c>
      <c r="S40" s="281">
        <v>16</v>
      </c>
      <c r="T40" s="280"/>
      <c r="U40" s="281">
        <v>176</v>
      </c>
      <c r="V40" s="280">
        <v>90</v>
      </c>
      <c r="W40" s="281">
        <v>86</v>
      </c>
      <c r="X40" s="282">
        <f>SUM(Y40+Z40+AA40)</f>
        <v>0</v>
      </c>
      <c r="Y40" s="280"/>
      <c r="Z40" s="283"/>
      <c r="AA40" s="281"/>
      <c r="AB40" s="296">
        <f t="shared" si="1"/>
        <v>111</v>
      </c>
      <c r="AC40" s="280">
        <v>111</v>
      </c>
      <c r="AD40" s="283"/>
      <c r="AE40" s="281"/>
      <c r="AF40" s="285">
        <v>100</v>
      </c>
      <c r="AG40" s="302"/>
      <c r="AH40" s="280"/>
      <c r="AI40" s="281">
        <v>21</v>
      </c>
      <c r="AJ40" s="289">
        <v>18</v>
      </c>
      <c r="AK40" s="287"/>
      <c r="AL40" s="281">
        <v>7</v>
      </c>
      <c r="AM40" s="287"/>
      <c r="AN40" s="281">
        <v>19</v>
      </c>
      <c r="AO40" s="290"/>
      <c r="AP40" s="290"/>
      <c r="AQ40" s="290">
        <v>45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311</v>
      </c>
      <c r="C43" s="280">
        <v>1</v>
      </c>
      <c r="D43" s="293">
        <v>6</v>
      </c>
      <c r="E43" s="283">
        <v>9</v>
      </c>
      <c r="F43" s="283">
        <v>17</v>
      </c>
      <c r="G43" s="283">
        <v>18</v>
      </c>
      <c r="H43" s="283">
        <v>19</v>
      </c>
      <c r="I43" s="283">
        <v>29</v>
      </c>
      <c r="J43" s="283">
        <v>29</v>
      </c>
      <c r="K43" s="283">
        <v>33</v>
      </c>
      <c r="L43" s="283">
        <v>29</v>
      </c>
      <c r="M43" s="283">
        <v>44</v>
      </c>
      <c r="N43" s="283">
        <v>30</v>
      </c>
      <c r="O43" s="283">
        <v>21</v>
      </c>
      <c r="P43" s="283">
        <v>13</v>
      </c>
      <c r="Q43" s="283">
        <v>6</v>
      </c>
      <c r="R43" s="283">
        <v>3</v>
      </c>
      <c r="S43" s="281">
        <v>4</v>
      </c>
      <c r="T43" s="280">
        <v>16</v>
      </c>
      <c r="U43" s="281">
        <v>295</v>
      </c>
      <c r="V43" s="280">
        <v>107</v>
      </c>
      <c r="W43" s="281">
        <v>204</v>
      </c>
      <c r="X43" s="282">
        <f t="shared" si="2"/>
        <v>15</v>
      </c>
      <c r="Y43" s="280">
        <v>15</v>
      </c>
      <c r="Z43" s="283"/>
      <c r="AA43" s="281"/>
      <c r="AB43" s="296">
        <f t="shared" si="1"/>
        <v>23</v>
      </c>
      <c r="AC43" s="280">
        <v>23</v>
      </c>
      <c r="AD43" s="283"/>
      <c r="AE43" s="281"/>
      <c r="AF43" s="285">
        <v>24</v>
      </c>
      <c r="AG43" s="281">
        <v>0</v>
      </c>
      <c r="AH43" s="280">
        <v>5</v>
      </c>
      <c r="AI43" s="300">
        <v>53</v>
      </c>
      <c r="AJ43" s="289">
        <v>423</v>
      </c>
      <c r="AK43" s="287"/>
      <c r="AL43" s="281">
        <v>8</v>
      </c>
      <c r="AM43" s="287">
        <v>1</v>
      </c>
      <c r="AN43" s="281">
        <v>5</v>
      </c>
      <c r="AO43" s="290"/>
      <c r="AP43" s="290"/>
      <c r="AQ43" s="290">
        <v>23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122</v>
      </c>
      <c r="C44" s="280">
        <v>52</v>
      </c>
      <c r="D44" s="293">
        <v>45</v>
      </c>
      <c r="E44" s="283">
        <v>25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122</v>
      </c>
      <c r="U44" s="281"/>
      <c r="V44" s="280">
        <v>95</v>
      </c>
      <c r="W44" s="281">
        <v>27</v>
      </c>
      <c r="X44" s="282">
        <f t="shared" si="2"/>
        <v>87</v>
      </c>
      <c r="Y44" s="280">
        <v>87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47</v>
      </c>
      <c r="AG44" s="290"/>
      <c r="AH44" s="280">
        <v>25</v>
      </c>
      <c r="AI44" s="300"/>
      <c r="AJ44" s="289"/>
      <c r="AK44" s="287"/>
      <c r="AL44" s="281">
        <v>2</v>
      </c>
      <c r="AM44" s="287">
        <v>53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653</v>
      </c>
      <c r="C45" s="280"/>
      <c r="D45" s="293"/>
      <c r="E45" s="283"/>
      <c r="F45" s="283">
        <v>17</v>
      </c>
      <c r="G45" s="283">
        <v>16</v>
      </c>
      <c r="H45" s="283">
        <v>19</v>
      </c>
      <c r="I45" s="283">
        <v>36</v>
      </c>
      <c r="J45" s="283">
        <v>36</v>
      </c>
      <c r="K45" s="283">
        <v>58</v>
      </c>
      <c r="L45" s="283">
        <v>68</v>
      </c>
      <c r="M45" s="283">
        <v>58</v>
      </c>
      <c r="N45" s="283">
        <v>70</v>
      </c>
      <c r="O45" s="283">
        <v>68</v>
      </c>
      <c r="P45" s="283">
        <v>81</v>
      </c>
      <c r="Q45" s="283">
        <v>62</v>
      </c>
      <c r="R45" s="283">
        <v>37</v>
      </c>
      <c r="S45" s="281">
        <v>27</v>
      </c>
      <c r="T45" s="280"/>
      <c r="U45" s="281">
        <v>653</v>
      </c>
      <c r="V45" s="280">
        <v>165</v>
      </c>
      <c r="W45" s="281">
        <v>488</v>
      </c>
      <c r="X45" s="282">
        <f t="shared" si="2"/>
        <v>0</v>
      </c>
      <c r="Y45" s="280"/>
      <c r="Z45" s="283"/>
      <c r="AA45" s="281"/>
      <c r="AB45" s="296">
        <f t="shared" si="1"/>
        <v>351</v>
      </c>
      <c r="AC45" s="280">
        <v>351</v>
      </c>
      <c r="AD45" s="283"/>
      <c r="AE45" s="281"/>
      <c r="AF45" s="285">
        <v>200</v>
      </c>
      <c r="AG45" s="302">
        <v>58</v>
      </c>
      <c r="AH45" s="280"/>
      <c r="AI45" s="300">
        <v>80</v>
      </c>
      <c r="AJ45" s="300">
        <v>97</v>
      </c>
      <c r="AK45" s="287"/>
      <c r="AL45" s="281">
        <v>18</v>
      </c>
      <c r="AM45" s="287"/>
      <c r="AN45" s="281">
        <v>45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127</v>
      </c>
      <c r="C55" s="280"/>
      <c r="D55" s="293"/>
      <c r="E55" s="283"/>
      <c r="F55" s="283">
        <v>1</v>
      </c>
      <c r="G55" s="283"/>
      <c r="H55" s="283">
        <v>4</v>
      </c>
      <c r="I55" s="283">
        <v>2</v>
      </c>
      <c r="J55" s="283">
        <v>2</v>
      </c>
      <c r="K55" s="283">
        <v>5</v>
      </c>
      <c r="L55" s="283">
        <v>6</v>
      </c>
      <c r="M55" s="283">
        <v>20</v>
      </c>
      <c r="N55" s="283">
        <v>8</v>
      </c>
      <c r="O55" s="283">
        <v>7</v>
      </c>
      <c r="P55" s="283">
        <v>17</v>
      </c>
      <c r="Q55" s="283">
        <v>14</v>
      </c>
      <c r="R55" s="283">
        <v>16</v>
      </c>
      <c r="S55" s="281">
        <v>25</v>
      </c>
      <c r="T55" s="280"/>
      <c r="U55" s="281">
        <v>127</v>
      </c>
      <c r="V55" s="280">
        <v>51</v>
      </c>
      <c r="W55" s="281">
        <v>76</v>
      </c>
      <c r="X55" s="282">
        <f t="shared" si="2"/>
        <v>0</v>
      </c>
      <c r="Y55" s="280"/>
      <c r="Z55" s="283"/>
      <c r="AA55" s="281"/>
      <c r="AB55" s="296">
        <f t="shared" si="1"/>
        <v>26</v>
      </c>
      <c r="AC55" s="280">
        <v>26</v>
      </c>
      <c r="AD55" s="283"/>
      <c r="AE55" s="281"/>
      <c r="AF55" s="285">
        <v>21</v>
      </c>
      <c r="AG55" s="295"/>
      <c r="AH55" s="280"/>
      <c r="AI55" s="281">
        <v>30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265</v>
      </c>
      <c r="C56" s="280"/>
      <c r="D56" s="293"/>
      <c r="E56" s="283">
        <v>4</v>
      </c>
      <c r="F56" s="283">
        <v>24</v>
      </c>
      <c r="G56" s="283">
        <v>50</v>
      </c>
      <c r="H56" s="283">
        <v>53</v>
      </c>
      <c r="I56" s="283">
        <v>59</v>
      </c>
      <c r="J56" s="283">
        <v>46</v>
      </c>
      <c r="K56" s="283">
        <v>21</v>
      </c>
      <c r="L56" s="283">
        <v>8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261</v>
      </c>
      <c r="V56" s="280"/>
      <c r="W56" s="281">
        <v>265</v>
      </c>
      <c r="X56" s="282">
        <f t="shared" si="2"/>
        <v>0</v>
      </c>
      <c r="Y56" s="280"/>
      <c r="Z56" s="283"/>
      <c r="AA56" s="281"/>
      <c r="AB56" s="296">
        <f t="shared" si="1"/>
        <v>116</v>
      </c>
      <c r="AC56" s="280">
        <v>116</v>
      </c>
      <c r="AD56" s="283"/>
      <c r="AE56" s="281"/>
      <c r="AF56" s="285">
        <v>106</v>
      </c>
      <c r="AG56" s="295"/>
      <c r="AH56" s="280"/>
      <c r="AI56" s="281">
        <v>59</v>
      </c>
      <c r="AJ56" s="289"/>
      <c r="AK56" s="287"/>
      <c r="AL56" s="281"/>
      <c r="AM56" s="307">
        <v>1</v>
      </c>
      <c r="AN56" s="295">
        <v>20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4</v>
      </c>
      <c r="E58" s="283">
        <v>3</v>
      </c>
      <c r="F58" s="283">
        <v>21</v>
      </c>
      <c r="G58" s="283">
        <v>17</v>
      </c>
      <c r="H58" s="283">
        <v>25</v>
      </c>
      <c r="I58" s="283">
        <v>47</v>
      </c>
      <c r="J58" s="283">
        <v>61</v>
      </c>
      <c r="K58" s="283">
        <v>65</v>
      </c>
      <c r="L58" s="283">
        <v>63</v>
      </c>
      <c r="M58" s="283">
        <v>68</v>
      </c>
      <c r="N58" s="283">
        <v>36</v>
      </c>
      <c r="O58" s="283">
        <v>30</v>
      </c>
      <c r="P58" s="283">
        <v>16</v>
      </c>
      <c r="Q58" s="283">
        <v>14</v>
      </c>
      <c r="R58" s="283">
        <v>5</v>
      </c>
      <c r="S58" s="281">
        <v>1</v>
      </c>
      <c r="T58" s="280">
        <v>9</v>
      </c>
      <c r="U58" s="281">
        <v>469</v>
      </c>
      <c r="V58" s="280"/>
      <c r="W58" s="281">
        <v>478</v>
      </c>
      <c r="X58" s="282">
        <f t="shared" si="2"/>
        <v>9</v>
      </c>
      <c r="Y58" s="280">
        <v>9</v>
      </c>
      <c r="Z58" s="283"/>
      <c r="AA58" s="281"/>
      <c r="AB58" s="296">
        <f t="shared" si="1"/>
        <v>279</v>
      </c>
      <c r="AC58" s="280">
        <v>279</v>
      </c>
      <c r="AD58" s="283"/>
      <c r="AE58" s="281"/>
      <c r="AF58" s="285">
        <v>230</v>
      </c>
      <c r="AG58" s="295"/>
      <c r="AH58" s="280"/>
      <c r="AI58" s="281">
        <v>98</v>
      </c>
      <c r="AJ58" s="289"/>
      <c r="AK58" s="287"/>
      <c r="AL58" s="281">
        <v>2</v>
      </c>
      <c r="AM58" s="307"/>
      <c r="AN58" s="295">
        <v>91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547</v>
      </c>
      <c r="C59" s="280">
        <v>21</v>
      </c>
      <c r="D59" s="293">
        <v>10</v>
      </c>
      <c r="E59" s="283">
        <v>10</v>
      </c>
      <c r="F59" s="283">
        <v>10</v>
      </c>
      <c r="G59" s="283">
        <v>3</v>
      </c>
      <c r="H59" s="283">
        <v>3</v>
      </c>
      <c r="I59" s="283">
        <v>2</v>
      </c>
      <c r="J59" s="283">
        <v>18</v>
      </c>
      <c r="K59" s="283">
        <v>26</v>
      </c>
      <c r="L59" s="283">
        <v>19</v>
      </c>
      <c r="M59" s="283">
        <v>36</v>
      </c>
      <c r="N59" s="283">
        <v>29</v>
      </c>
      <c r="O59" s="283">
        <v>59</v>
      </c>
      <c r="P59" s="283">
        <v>77</v>
      </c>
      <c r="Q59" s="283">
        <v>71</v>
      </c>
      <c r="R59" s="283">
        <v>83</v>
      </c>
      <c r="S59" s="281">
        <v>70</v>
      </c>
      <c r="T59" s="280">
        <v>41</v>
      </c>
      <c r="U59" s="281">
        <v>506</v>
      </c>
      <c r="V59" s="280">
        <v>244</v>
      </c>
      <c r="W59" s="281">
        <v>303</v>
      </c>
      <c r="X59" s="282">
        <f t="shared" si="2"/>
        <v>25</v>
      </c>
      <c r="Y59" s="280">
        <v>25</v>
      </c>
      <c r="Z59" s="283"/>
      <c r="AA59" s="281"/>
      <c r="AB59" s="296">
        <f t="shared" si="1"/>
        <v>261</v>
      </c>
      <c r="AC59" s="280">
        <v>261</v>
      </c>
      <c r="AD59" s="283"/>
      <c r="AE59" s="281"/>
      <c r="AF59" s="285">
        <v>218</v>
      </c>
      <c r="AG59" s="295">
        <v>5</v>
      </c>
      <c r="AH59" s="280"/>
      <c r="AI59" s="281">
        <v>7</v>
      </c>
      <c r="AJ59" s="289">
        <v>95</v>
      </c>
      <c r="AK59" s="287"/>
      <c r="AL59" s="281"/>
      <c r="AM59" s="307">
        <v>14</v>
      </c>
      <c r="AN59" s="295">
        <v>94</v>
      </c>
      <c r="AO59" s="308"/>
      <c r="AP59" s="281"/>
      <c r="AQ59" s="290"/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246</v>
      </c>
      <c r="C60" s="280">
        <v>28</v>
      </c>
      <c r="D60" s="293">
        <v>58</v>
      </c>
      <c r="E60" s="283">
        <v>22</v>
      </c>
      <c r="F60" s="283">
        <v>22</v>
      </c>
      <c r="G60" s="283">
        <v>12</v>
      </c>
      <c r="H60" s="283">
        <v>5</v>
      </c>
      <c r="I60" s="283">
        <v>3</v>
      </c>
      <c r="J60" s="283">
        <v>9</v>
      </c>
      <c r="K60" s="283">
        <v>5</v>
      </c>
      <c r="L60" s="283">
        <v>12</v>
      </c>
      <c r="M60" s="283">
        <v>14</v>
      </c>
      <c r="N60" s="283">
        <v>9</v>
      </c>
      <c r="O60" s="283">
        <v>8</v>
      </c>
      <c r="P60" s="283">
        <v>20</v>
      </c>
      <c r="Q60" s="283">
        <v>9</v>
      </c>
      <c r="R60" s="283">
        <v>8</v>
      </c>
      <c r="S60" s="281">
        <v>2</v>
      </c>
      <c r="T60" s="280">
        <v>108</v>
      </c>
      <c r="U60" s="281">
        <v>138</v>
      </c>
      <c r="V60" s="280">
        <v>117</v>
      </c>
      <c r="W60" s="281">
        <v>129</v>
      </c>
      <c r="X60" s="282">
        <f t="shared" si="2"/>
        <v>65</v>
      </c>
      <c r="Y60" s="280">
        <v>65</v>
      </c>
      <c r="Z60" s="283"/>
      <c r="AA60" s="281"/>
      <c r="AB60" s="296">
        <f t="shared" si="1"/>
        <v>75</v>
      </c>
      <c r="AC60" s="280">
        <v>75</v>
      </c>
      <c r="AD60" s="283"/>
      <c r="AE60" s="281"/>
      <c r="AF60" s="285">
        <v>112</v>
      </c>
      <c r="AG60" s="281"/>
      <c r="AH60" s="280">
        <v>12</v>
      </c>
      <c r="AI60" s="281">
        <v>11</v>
      </c>
      <c r="AJ60" s="289"/>
      <c r="AK60" s="287"/>
      <c r="AL60" s="281"/>
      <c r="AM60" s="307">
        <v>17</v>
      </c>
      <c r="AN60" s="295">
        <v>18</v>
      </c>
      <c r="AO60" s="308"/>
      <c r="AP60" s="281"/>
      <c r="AQ60" s="290"/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217</v>
      </c>
      <c r="C61" s="280">
        <v>78</v>
      </c>
      <c r="D61" s="293">
        <v>63</v>
      </c>
      <c r="E61" s="283">
        <v>76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217</v>
      </c>
      <c r="U61" s="281"/>
      <c r="V61" s="280">
        <v>101</v>
      </c>
      <c r="W61" s="281">
        <v>116</v>
      </c>
      <c r="X61" s="282">
        <f t="shared" si="2"/>
        <v>108</v>
      </c>
      <c r="Y61" s="280">
        <v>108</v>
      </c>
      <c r="Z61" s="283"/>
      <c r="AA61" s="281"/>
      <c r="AB61" s="296">
        <f t="shared" si="1"/>
        <v>0</v>
      </c>
      <c r="AC61" s="280"/>
      <c r="AD61" s="283"/>
      <c r="AE61" s="281"/>
      <c r="AF61" s="285">
        <v>70</v>
      </c>
      <c r="AG61" s="281"/>
      <c r="AH61" s="280">
        <v>32</v>
      </c>
      <c r="AI61" s="281">
        <v>32</v>
      </c>
      <c r="AJ61" s="289"/>
      <c r="AK61" s="287"/>
      <c r="AL61" s="281"/>
      <c r="AM61" s="307">
        <v>57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781</v>
      </c>
      <c r="C62" s="280"/>
      <c r="D62" s="293"/>
      <c r="E62" s="283"/>
      <c r="F62" s="283">
        <v>53</v>
      </c>
      <c r="G62" s="283">
        <v>26</v>
      </c>
      <c r="H62" s="283">
        <v>28</v>
      </c>
      <c r="I62" s="283">
        <v>41</v>
      </c>
      <c r="J62" s="283">
        <v>37</v>
      </c>
      <c r="K62" s="283">
        <v>50</v>
      </c>
      <c r="L62" s="283">
        <v>48</v>
      </c>
      <c r="M62" s="283">
        <v>106</v>
      </c>
      <c r="N62" s="283">
        <v>91</v>
      </c>
      <c r="O62" s="283">
        <v>103</v>
      </c>
      <c r="P62" s="283">
        <v>81</v>
      </c>
      <c r="Q62" s="283">
        <v>49</v>
      </c>
      <c r="R62" s="283">
        <v>31</v>
      </c>
      <c r="S62" s="281">
        <v>37</v>
      </c>
      <c r="T62" s="280"/>
      <c r="U62" s="281">
        <v>781</v>
      </c>
      <c r="V62" s="280">
        <v>295</v>
      </c>
      <c r="W62" s="281">
        <v>486</v>
      </c>
      <c r="X62" s="282">
        <f t="shared" si="2"/>
        <v>0</v>
      </c>
      <c r="Y62" s="280"/>
      <c r="Z62" s="283"/>
      <c r="AA62" s="281"/>
      <c r="AB62" s="296">
        <f t="shared" si="1"/>
        <v>468</v>
      </c>
      <c r="AC62" s="280">
        <v>468</v>
      </c>
      <c r="AD62" s="283"/>
      <c r="AE62" s="281"/>
      <c r="AF62" s="285">
        <v>367</v>
      </c>
      <c r="AG62" s="302">
        <v>47</v>
      </c>
      <c r="AH62" s="280"/>
      <c r="AI62" s="281">
        <v>99</v>
      </c>
      <c r="AJ62" s="289"/>
      <c r="AK62" s="287"/>
      <c r="AL62" s="281">
        <v>18</v>
      </c>
      <c r="AM62" s="307"/>
      <c r="AN62" s="295">
        <v>177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221</v>
      </c>
      <c r="C64" s="280"/>
      <c r="D64" s="293"/>
      <c r="E64" s="283"/>
      <c r="F64" s="283">
        <v>2</v>
      </c>
      <c r="G64" s="283"/>
      <c r="H64" s="283">
        <v>4</v>
      </c>
      <c r="I64" s="283">
        <v>7</v>
      </c>
      <c r="J64" s="283">
        <v>5</v>
      </c>
      <c r="K64" s="283">
        <v>10</v>
      </c>
      <c r="L64" s="283">
        <v>9</v>
      </c>
      <c r="M64" s="283">
        <v>9</v>
      </c>
      <c r="N64" s="283">
        <v>21</v>
      </c>
      <c r="O64" s="283">
        <v>22</v>
      </c>
      <c r="P64" s="283">
        <v>36</v>
      </c>
      <c r="Q64" s="283">
        <v>33</v>
      </c>
      <c r="R64" s="283">
        <v>23</v>
      </c>
      <c r="S64" s="281">
        <v>40</v>
      </c>
      <c r="T64" s="280"/>
      <c r="U64" s="281">
        <v>221</v>
      </c>
      <c r="V64" s="280">
        <v>185</v>
      </c>
      <c r="W64" s="281">
        <v>36</v>
      </c>
      <c r="X64" s="282">
        <f t="shared" si="2"/>
        <v>0</v>
      </c>
      <c r="Y64" s="280"/>
      <c r="Z64" s="283"/>
      <c r="AA64" s="281"/>
      <c r="AB64" s="296">
        <f t="shared" si="1"/>
        <v>83</v>
      </c>
      <c r="AC64" s="280">
        <v>83</v>
      </c>
      <c r="AD64" s="283"/>
      <c r="AE64" s="281"/>
      <c r="AF64" s="285">
        <v>76</v>
      </c>
      <c r="AG64" s="295">
        <v>12</v>
      </c>
      <c r="AH64" s="280"/>
      <c r="AI64" s="281">
        <v>30</v>
      </c>
      <c r="AJ64" s="289"/>
      <c r="AK64" s="287"/>
      <c r="AL64" s="281">
        <v>16</v>
      </c>
      <c r="AM64" s="307"/>
      <c r="AN64" s="295">
        <v>5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24" t="s">
        <v>38</v>
      </c>
      <c r="B69" s="314">
        <f t="shared" ref="B69:AW69" si="4">SUM(B12:B68)</f>
        <v>6468</v>
      </c>
      <c r="C69" s="315">
        <f t="shared" si="4"/>
        <v>438</v>
      </c>
      <c r="D69" s="316">
        <f t="shared" si="4"/>
        <v>407</v>
      </c>
      <c r="E69" s="317">
        <f t="shared" si="4"/>
        <v>324</v>
      </c>
      <c r="F69" s="317">
        <f t="shared" si="4"/>
        <v>217</v>
      </c>
      <c r="G69" s="317">
        <f t="shared" si="4"/>
        <v>207</v>
      </c>
      <c r="H69" s="317">
        <f t="shared" si="4"/>
        <v>235</v>
      </c>
      <c r="I69" s="317">
        <f t="shared" si="4"/>
        <v>295</v>
      </c>
      <c r="J69" s="317">
        <f t="shared" si="4"/>
        <v>325</v>
      </c>
      <c r="K69" s="317">
        <f t="shared" si="4"/>
        <v>347</v>
      </c>
      <c r="L69" s="317">
        <f t="shared" si="4"/>
        <v>362</v>
      </c>
      <c r="M69" s="317">
        <f t="shared" si="4"/>
        <v>512</v>
      </c>
      <c r="N69" s="317">
        <f t="shared" si="4"/>
        <v>463</v>
      </c>
      <c r="O69" s="317">
        <f t="shared" si="4"/>
        <v>531</v>
      </c>
      <c r="P69" s="317">
        <f t="shared" si="4"/>
        <v>560</v>
      </c>
      <c r="Q69" s="317">
        <f t="shared" si="4"/>
        <v>452</v>
      </c>
      <c r="R69" s="317">
        <f t="shared" si="4"/>
        <v>392</v>
      </c>
      <c r="S69" s="318">
        <f t="shared" si="4"/>
        <v>401</v>
      </c>
      <c r="T69" s="319">
        <f t="shared" si="4"/>
        <v>1169</v>
      </c>
      <c r="U69" s="318">
        <f t="shared" si="4"/>
        <v>5299</v>
      </c>
      <c r="V69" s="319">
        <f t="shared" si="4"/>
        <v>2529</v>
      </c>
      <c r="W69" s="318">
        <f t="shared" si="4"/>
        <v>3939</v>
      </c>
      <c r="X69" s="319">
        <f t="shared" si="4"/>
        <v>537</v>
      </c>
      <c r="Y69" s="319">
        <f t="shared" si="4"/>
        <v>537</v>
      </c>
      <c r="Z69" s="317">
        <f t="shared" si="4"/>
        <v>0</v>
      </c>
      <c r="AA69" s="320">
        <f t="shared" si="4"/>
        <v>0</v>
      </c>
      <c r="AB69" s="315">
        <f t="shared" si="4"/>
        <v>2535</v>
      </c>
      <c r="AC69" s="319">
        <f t="shared" si="4"/>
        <v>2535</v>
      </c>
      <c r="AD69" s="317">
        <f t="shared" si="4"/>
        <v>0</v>
      </c>
      <c r="AE69" s="318">
        <f t="shared" si="4"/>
        <v>0</v>
      </c>
      <c r="AF69" s="319">
        <f t="shared" si="4"/>
        <v>2292</v>
      </c>
      <c r="AG69" s="318">
        <f t="shared" si="4"/>
        <v>149</v>
      </c>
      <c r="AH69" s="320">
        <f t="shared" si="4"/>
        <v>136</v>
      </c>
      <c r="AI69" s="319">
        <f t="shared" si="4"/>
        <v>803</v>
      </c>
      <c r="AJ69" s="318">
        <f t="shared" si="4"/>
        <v>1459</v>
      </c>
      <c r="AK69" s="319">
        <f t="shared" si="4"/>
        <v>13</v>
      </c>
      <c r="AL69" s="318">
        <f t="shared" si="4"/>
        <v>198</v>
      </c>
      <c r="AM69" s="319">
        <f t="shared" si="4"/>
        <v>190</v>
      </c>
      <c r="AN69" s="321">
        <f t="shared" si="4"/>
        <v>663</v>
      </c>
      <c r="AO69" s="321">
        <f t="shared" si="4"/>
        <v>0</v>
      </c>
      <c r="AP69" s="321">
        <f t="shared" si="4"/>
        <v>0</v>
      </c>
      <c r="AQ69" s="321">
        <f t="shared" si="4"/>
        <v>120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26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2</v>
      </c>
      <c r="L73" s="300">
        <v>3</v>
      </c>
      <c r="M73" s="300">
        <v>8</v>
      </c>
      <c r="N73" s="300">
        <v>5</v>
      </c>
      <c r="O73" s="300">
        <v>8</v>
      </c>
      <c r="P73" s="300">
        <v>5</v>
      </c>
      <c r="Q73" s="300">
        <v>4</v>
      </c>
      <c r="R73" s="300">
        <v>1</v>
      </c>
      <c r="S73" s="300">
        <v>1</v>
      </c>
      <c r="T73" s="245"/>
    </row>
    <row r="74" spans="1:98" x14ac:dyDescent="0.2">
      <c r="A74" s="336" t="s">
        <v>197</v>
      </c>
      <c r="B74" s="335">
        <f t="shared" si="5"/>
        <v>32</v>
      </c>
      <c r="C74" s="300"/>
      <c r="D74" s="300"/>
      <c r="E74" s="300"/>
      <c r="F74" s="300">
        <v>3</v>
      </c>
      <c r="G74" s="300"/>
      <c r="H74" s="300">
        <v>4</v>
      </c>
      <c r="I74" s="300">
        <v>2</v>
      </c>
      <c r="J74" s="300">
        <v>3</v>
      </c>
      <c r="K74" s="300">
        <v>6</v>
      </c>
      <c r="L74" s="300">
        <v>4</v>
      </c>
      <c r="M74" s="300">
        <v>3</v>
      </c>
      <c r="N74" s="300">
        <v>2</v>
      </c>
      <c r="O74" s="300"/>
      <c r="P74" s="300">
        <v>3</v>
      </c>
      <c r="Q74" s="300">
        <v>1</v>
      </c>
      <c r="R74" s="300">
        <v>1</v>
      </c>
      <c r="S74" s="300"/>
      <c r="T74" s="245"/>
    </row>
    <row r="75" spans="1:98" x14ac:dyDescent="0.2">
      <c r="A75" s="336" t="s">
        <v>198</v>
      </c>
      <c r="B75" s="335">
        <f t="shared" si="5"/>
        <v>265</v>
      </c>
      <c r="C75" s="300"/>
      <c r="D75" s="300"/>
      <c r="E75" s="300">
        <v>4</v>
      </c>
      <c r="F75" s="300">
        <v>24</v>
      </c>
      <c r="G75" s="300">
        <v>50</v>
      </c>
      <c r="H75" s="300">
        <v>53</v>
      </c>
      <c r="I75" s="300">
        <v>59</v>
      </c>
      <c r="J75" s="300">
        <v>46</v>
      </c>
      <c r="K75" s="300">
        <v>21</v>
      </c>
      <c r="L75" s="300">
        <v>8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147</v>
      </c>
      <c r="C76" s="300"/>
      <c r="D76" s="300"/>
      <c r="E76" s="300"/>
      <c r="F76" s="300"/>
      <c r="G76" s="300">
        <v>2</v>
      </c>
      <c r="H76" s="300">
        <v>5</v>
      </c>
      <c r="I76" s="300">
        <v>9</v>
      </c>
      <c r="J76" s="300">
        <v>3</v>
      </c>
      <c r="K76" s="300">
        <v>5</v>
      </c>
      <c r="L76" s="300">
        <v>2</v>
      </c>
      <c r="M76" s="300">
        <v>12</v>
      </c>
      <c r="N76" s="300">
        <v>12</v>
      </c>
      <c r="O76" s="300">
        <v>14</v>
      </c>
      <c r="P76" s="300">
        <v>20</v>
      </c>
      <c r="Q76" s="300">
        <v>21</v>
      </c>
      <c r="R76" s="300">
        <v>21</v>
      </c>
      <c r="S76" s="300">
        <v>21</v>
      </c>
      <c r="T76" s="245"/>
    </row>
    <row r="77" spans="1:98" x14ac:dyDescent="0.2">
      <c r="A77" s="336" t="s">
        <v>200</v>
      </c>
      <c r="B77" s="335">
        <f t="shared" si="5"/>
        <v>121</v>
      </c>
      <c r="C77" s="300"/>
      <c r="D77" s="300"/>
      <c r="E77" s="300"/>
      <c r="F77" s="300">
        <v>1</v>
      </c>
      <c r="G77" s="300"/>
      <c r="H77" s="300">
        <v>4</v>
      </c>
      <c r="I77" s="300">
        <v>2</v>
      </c>
      <c r="J77" s="300">
        <v>2</v>
      </c>
      <c r="K77" s="300">
        <v>5</v>
      </c>
      <c r="L77" s="300">
        <v>5</v>
      </c>
      <c r="M77" s="300">
        <v>18</v>
      </c>
      <c r="N77" s="300">
        <v>8</v>
      </c>
      <c r="O77" s="300">
        <v>7</v>
      </c>
      <c r="P77" s="300">
        <v>16</v>
      </c>
      <c r="Q77" s="300">
        <v>13</v>
      </c>
      <c r="R77" s="300">
        <v>16</v>
      </c>
      <c r="S77" s="300">
        <v>24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207</v>
      </c>
      <c r="C80" s="300"/>
      <c r="D80" s="300"/>
      <c r="E80" s="300"/>
      <c r="F80" s="300">
        <v>1</v>
      </c>
      <c r="G80" s="300">
        <v>8</v>
      </c>
      <c r="H80" s="300">
        <v>17</v>
      </c>
      <c r="I80" s="300">
        <v>22</v>
      </c>
      <c r="J80" s="300">
        <v>36</v>
      </c>
      <c r="K80" s="300">
        <v>27</v>
      </c>
      <c r="L80" s="300">
        <v>24</v>
      </c>
      <c r="M80" s="300">
        <v>26</v>
      </c>
      <c r="N80" s="300">
        <v>18</v>
      </c>
      <c r="O80" s="300">
        <v>14</v>
      </c>
      <c r="P80" s="300">
        <v>6</v>
      </c>
      <c r="Q80" s="300">
        <v>5</v>
      </c>
      <c r="R80" s="300">
        <v>3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230</v>
      </c>
      <c r="C81" s="300"/>
      <c r="D81" s="300"/>
      <c r="E81" s="300"/>
      <c r="F81" s="300">
        <v>5</v>
      </c>
      <c r="G81" s="300"/>
      <c r="H81" s="300">
        <v>4</v>
      </c>
      <c r="I81" s="300">
        <v>15</v>
      </c>
      <c r="J81" s="300">
        <v>5</v>
      </c>
      <c r="K81" s="300">
        <v>16</v>
      </c>
      <c r="L81" s="300">
        <v>27</v>
      </c>
      <c r="M81" s="300">
        <v>28</v>
      </c>
      <c r="N81" s="300">
        <v>39</v>
      </c>
      <c r="O81" s="300">
        <v>26</v>
      </c>
      <c r="P81" s="300">
        <v>26</v>
      </c>
      <c r="Q81" s="300">
        <v>23</v>
      </c>
      <c r="R81" s="300">
        <v>11</v>
      </c>
      <c r="S81" s="300">
        <v>5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23</v>
      </c>
      <c r="C85" s="300"/>
      <c r="D85" s="300"/>
      <c r="E85" s="300"/>
      <c r="F85" s="300">
        <v>7</v>
      </c>
      <c r="G85" s="300">
        <v>3</v>
      </c>
      <c r="H85" s="300">
        <v>2</v>
      </c>
      <c r="I85" s="300">
        <v>3</v>
      </c>
      <c r="J85" s="300">
        <v>1</v>
      </c>
      <c r="K85" s="300">
        <v>1</v>
      </c>
      <c r="L85" s="300">
        <v>3</v>
      </c>
      <c r="M85" s="300">
        <v>1</v>
      </c>
      <c r="N85" s="300">
        <v>1</v>
      </c>
      <c r="O85" s="300">
        <v>1</v>
      </c>
      <c r="P85" s="300"/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21</v>
      </c>
      <c r="C86" s="300"/>
      <c r="D86" s="300"/>
      <c r="E86" s="300"/>
      <c r="F86" s="300"/>
      <c r="G86" s="300">
        <v>1</v>
      </c>
      <c r="H86" s="300">
        <v>2</v>
      </c>
      <c r="I86" s="300">
        <v>3</v>
      </c>
      <c r="J86" s="300">
        <v>3</v>
      </c>
      <c r="K86" s="300">
        <v>2</v>
      </c>
      <c r="L86" s="300">
        <v>3</v>
      </c>
      <c r="M86" s="300">
        <v>4</v>
      </c>
      <c r="N86" s="300"/>
      <c r="O86" s="300">
        <v>2</v>
      </c>
      <c r="P86" s="300"/>
      <c r="Q86" s="300"/>
      <c r="R86" s="300">
        <v>1</v>
      </c>
      <c r="S86" s="300"/>
      <c r="T86" s="245"/>
    </row>
    <row r="87" spans="1:88" x14ac:dyDescent="0.2">
      <c r="A87" s="339" t="s">
        <v>208</v>
      </c>
      <c r="B87" s="273">
        <f t="shared" si="5"/>
        <v>45</v>
      </c>
      <c r="C87" s="340"/>
      <c r="D87" s="340"/>
      <c r="E87" s="340"/>
      <c r="F87" s="340"/>
      <c r="G87" s="340">
        <v>5</v>
      </c>
      <c r="H87" s="340">
        <v>3</v>
      </c>
      <c r="I87" s="340">
        <v>9</v>
      </c>
      <c r="J87" s="340">
        <v>3</v>
      </c>
      <c r="K87" s="340">
        <v>3</v>
      </c>
      <c r="L87" s="340">
        <v>4</v>
      </c>
      <c r="M87" s="340">
        <v>7</v>
      </c>
      <c r="N87" s="340">
        <v>7</v>
      </c>
      <c r="O87" s="340">
        <v>4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1136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42</v>
      </c>
      <c r="G88" s="342">
        <f t="shared" si="6"/>
        <v>71</v>
      </c>
      <c r="H88" s="342">
        <f t="shared" si="6"/>
        <v>96</v>
      </c>
      <c r="I88" s="342">
        <f t="shared" si="6"/>
        <v>125</v>
      </c>
      <c r="J88" s="342">
        <f t="shared" si="6"/>
        <v>104</v>
      </c>
      <c r="K88" s="342">
        <f t="shared" si="6"/>
        <v>88</v>
      </c>
      <c r="L88" s="342">
        <f t="shared" si="6"/>
        <v>83</v>
      </c>
      <c r="M88" s="342">
        <f t="shared" si="6"/>
        <v>107</v>
      </c>
      <c r="N88" s="342">
        <f t="shared" si="6"/>
        <v>92</v>
      </c>
      <c r="O88" s="342">
        <f t="shared" si="6"/>
        <v>76</v>
      </c>
      <c r="P88" s="342">
        <f t="shared" si="6"/>
        <v>76</v>
      </c>
      <c r="Q88" s="342">
        <f t="shared" si="6"/>
        <v>67</v>
      </c>
      <c r="R88" s="342">
        <f t="shared" si="6"/>
        <v>54</v>
      </c>
      <c r="S88" s="342">
        <f t="shared" si="6"/>
        <v>51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39" t="s">
        <v>90</v>
      </c>
      <c r="B90" s="540"/>
      <c r="C90" s="539" t="s">
        <v>91</v>
      </c>
      <c r="D90" s="545"/>
      <c r="E90" s="540"/>
      <c r="F90" s="547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 t="s">
        <v>93</v>
      </c>
      <c r="AO90" s="561" t="s">
        <v>94</v>
      </c>
      <c r="AP90" s="564" t="s">
        <v>210</v>
      </c>
      <c r="AQ90" s="564" t="s">
        <v>211</v>
      </c>
      <c r="AR90" s="245"/>
    </row>
    <row r="91" spans="1:88" x14ac:dyDescent="0.2">
      <c r="A91" s="541"/>
      <c r="B91" s="542"/>
      <c r="C91" s="543"/>
      <c r="D91" s="546"/>
      <c r="E91" s="544"/>
      <c r="F91" s="586" t="s">
        <v>18</v>
      </c>
      <c r="G91" s="587"/>
      <c r="H91" s="586" t="s">
        <v>19</v>
      </c>
      <c r="I91" s="587"/>
      <c r="J91" s="586" t="s">
        <v>20</v>
      </c>
      <c r="K91" s="587"/>
      <c r="L91" s="586" t="s">
        <v>21</v>
      </c>
      <c r="M91" s="587"/>
      <c r="N91" s="586" t="s">
        <v>22</v>
      </c>
      <c r="O91" s="587"/>
      <c r="P91" s="547" t="s">
        <v>23</v>
      </c>
      <c r="Q91" s="549"/>
      <c r="R91" s="547" t="s">
        <v>24</v>
      </c>
      <c r="S91" s="549"/>
      <c r="T91" s="547" t="s">
        <v>25</v>
      </c>
      <c r="U91" s="549"/>
      <c r="V91" s="547" t="s">
        <v>26</v>
      </c>
      <c r="W91" s="549"/>
      <c r="X91" s="547" t="s">
        <v>27</v>
      </c>
      <c r="Y91" s="549"/>
      <c r="Z91" s="547" t="s">
        <v>28</v>
      </c>
      <c r="AA91" s="549"/>
      <c r="AB91" s="547" t="s">
        <v>29</v>
      </c>
      <c r="AC91" s="549"/>
      <c r="AD91" s="547" t="s">
        <v>30</v>
      </c>
      <c r="AE91" s="549"/>
      <c r="AF91" s="547" t="s">
        <v>31</v>
      </c>
      <c r="AG91" s="549"/>
      <c r="AH91" s="547" t="s">
        <v>32</v>
      </c>
      <c r="AI91" s="549"/>
      <c r="AJ91" s="547" t="s">
        <v>33</v>
      </c>
      <c r="AK91" s="549"/>
      <c r="AL91" s="547" t="s">
        <v>34</v>
      </c>
      <c r="AM91" s="549"/>
      <c r="AN91" s="559"/>
      <c r="AO91" s="562"/>
      <c r="AP91" s="565"/>
      <c r="AQ91" s="565"/>
      <c r="AR91" s="245"/>
    </row>
    <row r="92" spans="1:88" x14ac:dyDescent="0.2">
      <c r="A92" s="543"/>
      <c r="B92" s="544"/>
      <c r="C92" s="329" t="s">
        <v>212</v>
      </c>
      <c r="D92" s="420" t="s">
        <v>36</v>
      </c>
      <c r="E92" s="329" t="s">
        <v>37</v>
      </c>
      <c r="F92" s="417" t="s">
        <v>36</v>
      </c>
      <c r="G92" s="421" t="s">
        <v>37</v>
      </c>
      <c r="H92" s="417" t="s">
        <v>36</v>
      </c>
      <c r="I92" s="421" t="s">
        <v>37</v>
      </c>
      <c r="J92" s="417" t="s">
        <v>36</v>
      </c>
      <c r="K92" s="421" t="s">
        <v>37</v>
      </c>
      <c r="L92" s="417" t="s">
        <v>36</v>
      </c>
      <c r="M92" s="421" t="s">
        <v>37</v>
      </c>
      <c r="N92" s="417" t="s">
        <v>36</v>
      </c>
      <c r="O92" s="421" t="s">
        <v>37</v>
      </c>
      <c r="P92" s="417" t="s">
        <v>36</v>
      </c>
      <c r="Q92" s="421" t="s">
        <v>37</v>
      </c>
      <c r="R92" s="417" t="s">
        <v>36</v>
      </c>
      <c r="S92" s="421" t="s">
        <v>37</v>
      </c>
      <c r="T92" s="417" t="s">
        <v>36</v>
      </c>
      <c r="U92" s="421" t="s">
        <v>37</v>
      </c>
      <c r="V92" s="417" t="s">
        <v>36</v>
      </c>
      <c r="W92" s="421" t="s">
        <v>37</v>
      </c>
      <c r="X92" s="417" t="s">
        <v>36</v>
      </c>
      <c r="Y92" s="421" t="s">
        <v>37</v>
      </c>
      <c r="Z92" s="417" t="s">
        <v>36</v>
      </c>
      <c r="AA92" s="421" t="s">
        <v>37</v>
      </c>
      <c r="AB92" s="417" t="s">
        <v>36</v>
      </c>
      <c r="AC92" s="421" t="s">
        <v>37</v>
      </c>
      <c r="AD92" s="417" t="s">
        <v>36</v>
      </c>
      <c r="AE92" s="421" t="s">
        <v>37</v>
      </c>
      <c r="AF92" s="417" t="s">
        <v>36</v>
      </c>
      <c r="AG92" s="421" t="s">
        <v>37</v>
      </c>
      <c r="AH92" s="417" t="s">
        <v>36</v>
      </c>
      <c r="AI92" s="421" t="s">
        <v>37</v>
      </c>
      <c r="AJ92" s="417" t="s">
        <v>36</v>
      </c>
      <c r="AK92" s="421" t="s">
        <v>37</v>
      </c>
      <c r="AL92" s="417" t="s">
        <v>36</v>
      </c>
      <c r="AM92" s="421" t="s">
        <v>37</v>
      </c>
      <c r="AN92" s="560"/>
      <c r="AO92" s="563"/>
      <c r="AP92" s="566"/>
      <c r="AQ92" s="566"/>
      <c r="AR92" s="245"/>
    </row>
    <row r="93" spans="1:88" x14ac:dyDescent="0.2">
      <c r="A93" s="588" t="s">
        <v>95</v>
      </c>
      <c r="B93" s="589"/>
      <c r="C93" s="349">
        <f>SUM(D93+E93)</f>
        <v>608</v>
      </c>
      <c r="D93" s="350">
        <f>SUM(F93+H93+J93+L93+N93+P93+R93+T93+V93+X93+Z93+AB93+AD93+AF93+AH93+AJ93+AL93)</f>
        <v>242</v>
      </c>
      <c r="E93" s="349">
        <f>SUM(G93+I93+K93+M93+O93+Q93+S93+U93+W93+Y93+AA93+AC93+AE93+AG93+AI93+AK93+AM93)</f>
        <v>366</v>
      </c>
      <c r="F93" s="351">
        <v>2</v>
      </c>
      <c r="G93" s="352">
        <v>5</v>
      </c>
      <c r="H93" s="351">
        <v>2</v>
      </c>
      <c r="I93" s="352">
        <v>4</v>
      </c>
      <c r="J93" s="351">
        <v>4</v>
      </c>
      <c r="K93" s="286">
        <v>6</v>
      </c>
      <c r="L93" s="351">
        <v>5</v>
      </c>
      <c r="M93" s="286">
        <v>5</v>
      </c>
      <c r="N93" s="351">
        <v>6</v>
      </c>
      <c r="O93" s="286">
        <v>12</v>
      </c>
      <c r="P93" s="351">
        <v>15</v>
      </c>
      <c r="Q93" s="286">
        <v>23</v>
      </c>
      <c r="R93" s="351">
        <v>7</v>
      </c>
      <c r="S93" s="286">
        <v>12</v>
      </c>
      <c r="T93" s="351">
        <v>13</v>
      </c>
      <c r="U93" s="286">
        <v>16</v>
      </c>
      <c r="V93" s="351">
        <v>16</v>
      </c>
      <c r="W93" s="286">
        <v>16</v>
      </c>
      <c r="X93" s="351">
        <v>15</v>
      </c>
      <c r="Y93" s="286">
        <v>27</v>
      </c>
      <c r="Z93" s="351">
        <v>20</v>
      </c>
      <c r="AA93" s="286">
        <v>32</v>
      </c>
      <c r="AB93" s="351">
        <v>20</v>
      </c>
      <c r="AC93" s="286">
        <v>22</v>
      </c>
      <c r="AD93" s="351">
        <v>25</v>
      </c>
      <c r="AE93" s="286">
        <v>32</v>
      </c>
      <c r="AF93" s="351">
        <v>30</v>
      </c>
      <c r="AG93" s="286">
        <v>51</v>
      </c>
      <c r="AH93" s="351">
        <v>20</v>
      </c>
      <c r="AI93" s="286">
        <v>39</v>
      </c>
      <c r="AJ93" s="351">
        <v>25</v>
      </c>
      <c r="AK93" s="286">
        <v>32</v>
      </c>
      <c r="AL93" s="353">
        <v>17</v>
      </c>
      <c r="AM93" s="286">
        <v>32</v>
      </c>
      <c r="AN93" s="354">
        <v>608</v>
      </c>
      <c r="AO93" s="352">
        <v>484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58" t="s">
        <v>96</v>
      </c>
      <c r="B94" s="332" t="s">
        <v>97</v>
      </c>
      <c r="C94" s="349">
        <f>SUM(+D94+E94)</f>
        <v>254</v>
      </c>
      <c r="D94" s="356"/>
      <c r="E94" s="349">
        <f>SUM(G94+I94+K94+M94+O94+Q94+S94+U94+W94+Y94+AA94+AC94+AE94+AG94+AI94+AK94+AM94)</f>
        <v>254</v>
      </c>
      <c r="F94" s="357"/>
      <c r="G94" s="358"/>
      <c r="H94" s="357"/>
      <c r="I94" s="358"/>
      <c r="J94" s="357"/>
      <c r="K94" s="288">
        <v>4</v>
      </c>
      <c r="L94" s="357"/>
      <c r="M94" s="288">
        <v>24</v>
      </c>
      <c r="N94" s="357"/>
      <c r="O94" s="288">
        <v>50</v>
      </c>
      <c r="P94" s="357"/>
      <c r="Q94" s="288">
        <v>54</v>
      </c>
      <c r="R94" s="357"/>
      <c r="S94" s="288">
        <v>57</v>
      </c>
      <c r="T94" s="357"/>
      <c r="U94" s="288">
        <v>45</v>
      </c>
      <c r="V94" s="357"/>
      <c r="W94" s="288">
        <v>14</v>
      </c>
      <c r="X94" s="357"/>
      <c r="Y94" s="288">
        <v>6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254</v>
      </c>
      <c r="AO94" s="359">
        <v>254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59"/>
      <c r="B95" s="304" t="s">
        <v>98</v>
      </c>
      <c r="C95" s="361">
        <f t="shared" ref="C95:C103" si="7">SUM(D95+E95)</f>
        <v>442</v>
      </c>
      <c r="D95" s="362">
        <f>SUM(F95+H95+J95+L95+N95+P95+R95+T95+V95+X95+Z95+AB95+AD95+AF95+AH95+AJ95+AL95)</f>
        <v>31</v>
      </c>
      <c r="E95" s="363">
        <f>SUM(G95+I95+K95+M95+O95+Q95+S95+U95+W95+Y95+AA95+AC95+AE95+AG95+AI95+AK95+AM95)</f>
        <v>411</v>
      </c>
      <c r="F95" s="280"/>
      <c r="G95" s="281">
        <v>1</v>
      </c>
      <c r="H95" s="280"/>
      <c r="I95" s="281"/>
      <c r="J95" s="280"/>
      <c r="K95" s="281">
        <v>7</v>
      </c>
      <c r="L95" s="280">
        <v>2</v>
      </c>
      <c r="M95" s="281">
        <v>29</v>
      </c>
      <c r="N95" s="280">
        <v>8</v>
      </c>
      <c r="O95" s="281">
        <v>56</v>
      </c>
      <c r="P95" s="280">
        <v>5</v>
      </c>
      <c r="Q95" s="281">
        <v>64</v>
      </c>
      <c r="R95" s="280">
        <v>4</v>
      </c>
      <c r="S95" s="281">
        <v>78</v>
      </c>
      <c r="T95" s="280">
        <v>4</v>
      </c>
      <c r="U95" s="281">
        <v>65</v>
      </c>
      <c r="V95" s="280">
        <v>4</v>
      </c>
      <c r="W95" s="281">
        <v>33</v>
      </c>
      <c r="X95" s="280">
        <v>1</v>
      </c>
      <c r="Y95" s="281">
        <v>14</v>
      </c>
      <c r="Z95" s="280">
        <v>2</v>
      </c>
      <c r="AA95" s="281">
        <v>25</v>
      </c>
      <c r="AB95" s="280"/>
      <c r="AC95" s="281">
        <v>17</v>
      </c>
      <c r="AD95" s="280"/>
      <c r="AE95" s="281">
        <v>9</v>
      </c>
      <c r="AF95" s="280">
        <v>1</v>
      </c>
      <c r="AG95" s="281">
        <v>6</v>
      </c>
      <c r="AH95" s="280"/>
      <c r="AI95" s="281">
        <v>5</v>
      </c>
      <c r="AJ95" s="280"/>
      <c r="AK95" s="281">
        <v>1</v>
      </c>
      <c r="AL95" s="287"/>
      <c r="AM95" s="281">
        <v>1</v>
      </c>
      <c r="AN95" s="308">
        <v>442</v>
      </c>
      <c r="AO95" s="300">
        <v>402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60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37" t="s">
        <v>100</v>
      </c>
      <c r="B97" s="538"/>
      <c r="C97" s="372">
        <f t="shared" si="7"/>
        <v>500</v>
      </c>
      <c r="D97" s="373">
        <f t="shared" ref="D97:E103" si="8">SUM(F97+H97+J97+L97+N97+P97+R97+T97+V97+X97+Z97+AB97+AD97+AF97+AH97+AJ97+AL97)</f>
        <v>209</v>
      </c>
      <c r="E97" s="372">
        <f t="shared" si="8"/>
        <v>291</v>
      </c>
      <c r="F97" s="374">
        <v>40</v>
      </c>
      <c r="G97" s="306">
        <v>46</v>
      </c>
      <c r="H97" s="374">
        <v>30</v>
      </c>
      <c r="I97" s="306">
        <v>31</v>
      </c>
      <c r="J97" s="374">
        <v>19</v>
      </c>
      <c r="K97" s="290">
        <v>20</v>
      </c>
      <c r="L97" s="374">
        <v>12</v>
      </c>
      <c r="M97" s="290">
        <v>13</v>
      </c>
      <c r="N97" s="374">
        <v>3</v>
      </c>
      <c r="O97" s="290">
        <v>6</v>
      </c>
      <c r="P97" s="374">
        <v>5</v>
      </c>
      <c r="Q97" s="290">
        <v>7</v>
      </c>
      <c r="R97" s="374">
        <v>3</v>
      </c>
      <c r="S97" s="290">
        <v>5</v>
      </c>
      <c r="T97" s="374">
        <v>6</v>
      </c>
      <c r="U97" s="290">
        <v>10</v>
      </c>
      <c r="V97" s="374">
        <v>3</v>
      </c>
      <c r="W97" s="290">
        <v>6</v>
      </c>
      <c r="X97" s="374">
        <v>6</v>
      </c>
      <c r="Y97" s="290">
        <v>10</v>
      </c>
      <c r="Z97" s="374">
        <v>12</v>
      </c>
      <c r="AA97" s="290">
        <v>11</v>
      </c>
      <c r="AB97" s="374">
        <v>15</v>
      </c>
      <c r="AC97" s="290">
        <v>13</v>
      </c>
      <c r="AD97" s="374">
        <v>16</v>
      </c>
      <c r="AE97" s="290">
        <v>16</v>
      </c>
      <c r="AF97" s="374">
        <v>15</v>
      </c>
      <c r="AG97" s="290">
        <v>24</v>
      </c>
      <c r="AH97" s="374">
        <v>15</v>
      </c>
      <c r="AI97" s="306">
        <v>18</v>
      </c>
      <c r="AJ97" s="374">
        <v>4</v>
      </c>
      <c r="AK97" s="306">
        <v>22</v>
      </c>
      <c r="AL97" s="375">
        <v>5</v>
      </c>
      <c r="AM97" s="290">
        <v>33</v>
      </c>
      <c r="AN97" s="376">
        <v>500</v>
      </c>
      <c r="AO97" s="306">
        <v>279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93" t="s">
        <v>101</v>
      </c>
      <c r="B98" s="594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95" t="s">
        <v>102</v>
      </c>
      <c r="B99" s="596"/>
      <c r="C99" s="378">
        <f t="shared" si="7"/>
        <v>93</v>
      </c>
      <c r="D99" s="379">
        <f t="shared" si="8"/>
        <v>62</v>
      </c>
      <c r="E99" s="363">
        <f t="shared" si="8"/>
        <v>31</v>
      </c>
      <c r="F99" s="280">
        <v>25</v>
      </c>
      <c r="G99" s="300">
        <v>12</v>
      </c>
      <c r="H99" s="280">
        <v>10</v>
      </c>
      <c r="I99" s="300">
        <v>6</v>
      </c>
      <c r="J99" s="280">
        <v>4</v>
      </c>
      <c r="K99" s="281">
        <v>2</v>
      </c>
      <c r="L99" s="280">
        <v>3</v>
      </c>
      <c r="M99" s="281">
        <v>2</v>
      </c>
      <c r="N99" s="280">
        <v>1</v>
      </c>
      <c r="O99" s="281"/>
      <c r="P99" s="280"/>
      <c r="Q99" s="281"/>
      <c r="R99" s="280">
        <v>1</v>
      </c>
      <c r="S99" s="281"/>
      <c r="T99" s="280"/>
      <c r="U99" s="281"/>
      <c r="V99" s="280">
        <v>1</v>
      </c>
      <c r="W99" s="281"/>
      <c r="X99" s="280"/>
      <c r="Y99" s="281"/>
      <c r="Z99" s="280">
        <v>2</v>
      </c>
      <c r="AA99" s="281">
        <v>1</v>
      </c>
      <c r="AB99" s="280">
        <v>1</v>
      </c>
      <c r="AC99" s="300"/>
      <c r="AD99" s="280">
        <v>1</v>
      </c>
      <c r="AE99" s="300"/>
      <c r="AF99" s="280">
        <v>3</v>
      </c>
      <c r="AG99" s="300">
        <v>2</v>
      </c>
      <c r="AH99" s="280">
        <v>4</v>
      </c>
      <c r="AI99" s="300">
        <v>1</v>
      </c>
      <c r="AJ99" s="280">
        <v>3</v>
      </c>
      <c r="AK99" s="300">
        <v>3</v>
      </c>
      <c r="AL99" s="287">
        <v>3</v>
      </c>
      <c r="AM99" s="281">
        <v>2</v>
      </c>
      <c r="AN99" s="308">
        <v>93</v>
      </c>
      <c r="AO99" s="300">
        <v>85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97" t="s">
        <v>103</v>
      </c>
      <c r="B100" s="598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93" t="s">
        <v>104</v>
      </c>
      <c r="B101" s="594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93" t="s">
        <v>105</v>
      </c>
      <c r="B102" s="594"/>
      <c r="C102" s="363">
        <f t="shared" si="7"/>
        <v>186</v>
      </c>
      <c r="D102" s="362">
        <f t="shared" si="8"/>
        <v>83</v>
      </c>
      <c r="E102" s="363">
        <f t="shared" si="8"/>
        <v>103</v>
      </c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>
        <v>1</v>
      </c>
      <c r="AE102" s="281">
        <v>1</v>
      </c>
      <c r="AF102" s="280">
        <v>25</v>
      </c>
      <c r="AG102" s="281">
        <v>30</v>
      </c>
      <c r="AH102" s="280">
        <v>22</v>
      </c>
      <c r="AI102" s="300">
        <v>35</v>
      </c>
      <c r="AJ102" s="280">
        <v>25</v>
      </c>
      <c r="AK102" s="300">
        <v>25</v>
      </c>
      <c r="AL102" s="287">
        <v>10</v>
      </c>
      <c r="AM102" s="281">
        <v>12</v>
      </c>
      <c r="AN102" s="308">
        <v>186</v>
      </c>
      <c r="AO102" s="300">
        <v>11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99" t="s">
        <v>106</v>
      </c>
      <c r="B103" s="600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601" t="s">
        <v>38</v>
      </c>
      <c r="B104" s="602"/>
      <c r="C104" s="383">
        <f t="shared" ref="C104:AQ104" si="9">SUM(C93:C103)</f>
        <v>2083</v>
      </c>
      <c r="D104" s="384">
        <f t="shared" si="9"/>
        <v>627</v>
      </c>
      <c r="E104" s="366">
        <f t="shared" si="9"/>
        <v>1456</v>
      </c>
      <c r="F104" s="385">
        <f t="shared" si="9"/>
        <v>67</v>
      </c>
      <c r="G104" s="342">
        <f t="shared" si="9"/>
        <v>64</v>
      </c>
      <c r="H104" s="385">
        <f t="shared" si="9"/>
        <v>42</v>
      </c>
      <c r="I104" s="342">
        <f t="shared" si="9"/>
        <v>41</v>
      </c>
      <c r="J104" s="315">
        <f t="shared" si="9"/>
        <v>27</v>
      </c>
      <c r="K104" s="318">
        <f t="shared" si="9"/>
        <v>39</v>
      </c>
      <c r="L104" s="315">
        <f t="shared" si="9"/>
        <v>22</v>
      </c>
      <c r="M104" s="318">
        <f t="shared" si="9"/>
        <v>73</v>
      </c>
      <c r="N104" s="315">
        <f t="shared" si="9"/>
        <v>18</v>
      </c>
      <c r="O104" s="318">
        <f t="shared" si="9"/>
        <v>124</v>
      </c>
      <c r="P104" s="315">
        <f t="shared" si="9"/>
        <v>25</v>
      </c>
      <c r="Q104" s="318">
        <f t="shared" si="9"/>
        <v>148</v>
      </c>
      <c r="R104" s="315">
        <f t="shared" si="9"/>
        <v>15</v>
      </c>
      <c r="S104" s="318">
        <f t="shared" si="9"/>
        <v>152</v>
      </c>
      <c r="T104" s="315">
        <f t="shared" si="9"/>
        <v>23</v>
      </c>
      <c r="U104" s="318">
        <f t="shared" si="9"/>
        <v>136</v>
      </c>
      <c r="V104" s="315">
        <f t="shared" si="9"/>
        <v>24</v>
      </c>
      <c r="W104" s="318">
        <f t="shared" si="9"/>
        <v>69</v>
      </c>
      <c r="X104" s="315">
        <f t="shared" si="9"/>
        <v>22</v>
      </c>
      <c r="Y104" s="318">
        <f t="shared" si="9"/>
        <v>57</v>
      </c>
      <c r="Z104" s="315">
        <f t="shared" si="9"/>
        <v>36</v>
      </c>
      <c r="AA104" s="318">
        <f t="shared" si="9"/>
        <v>69</v>
      </c>
      <c r="AB104" s="315">
        <f t="shared" si="9"/>
        <v>36</v>
      </c>
      <c r="AC104" s="318">
        <f t="shared" si="9"/>
        <v>52</v>
      </c>
      <c r="AD104" s="315">
        <f t="shared" si="9"/>
        <v>43</v>
      </c>
      <c r="AE104" s="318">
        <f t="shared" si="9"/>
        <v>58</v>
      </c>
      <c r="AF104" s="315">
        <f t="shared" si="9"/>
        <v>74</v>
      </c>
      <c r="AG104" s="318">
        <f t="shared" si="9"/>
        <v>113</v>
      </c>
      <c r="AH104" s="315">
        <f t="shared" si="9"/>
        <v>61</v>
      </c>
      <c r="AI104" s="318">
        <f t="shared" si="9"/>
        <v>98</v>
      </c>
      <c r="AJ104" s="315">
        <f t="shared" si="9"/>
        <v>57</v>
      </c>
      <c r="AK104" s="318">
        <f t="shared" si="9"/>
        <v>83</v>
      </c>
      <c r="AL104" s="319">
        <f t="shared" si="9"/>
        <v>35</v>
      </c>
      <c r="AM104" s="318">
        <f t="shared" si="9"/>
        <v>80</v>
      </c>
      <c r="AN104" s="386">
        <f t="shared" si="9"/>
        <v>2083</v>
      </c>
      <c r="AO104" s="342">
        <f t="shared" si="9"/>
        <v>1515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90" t="s">
        <v>107</v>
      </c>
      <c r="B106" s="558" t="s">
        <v>90</v>
      </c>
      <c r="C106" s="539" t="s">
        <v>91</v>
      </c>
      <c r="D106" s="545"/>
      <c r="E106" s="540"/>
      <c r="F106" s="547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 t="s">
        <v>93</v>
      </c>
      <c r="AO106" s="558" t="s">
        <v>215</v>
      </c>
      <c r="AP106" s="558" t="s">
        <v>210</v>
      </c>
      <c r="AQ106" s="558" t="s">
        <v>211</v>
      </c>
    </row>
    <row r="107" spans="1:88" x14ac:dyDescent="0.2">
      <c r="A107" s="591"/>
      <c r="B107" s="559"/>
      <c r="C107" s="543"/>
      <c r="D107" s="546"/>
      <c r="E107" s="544"/>
      <c r="F107" s="586" t="s">
        <v>18</v>
      </c>
      <c r="G107" s="587"/>
      <c r="H107" s="586" t="s">
        <v>19</v>
      </c>
      <c r="I107" s="587"/>
      <c r="J107" s="586" t="s">
        <v>20</v>
      </c>
      <c r="K107" s="587"/>
      <c r="L107" s="586" t="s">
        <v>21</v>
      </c>
      <c r="M107" s="587"/>
      <c r="N107" s="586" t="s">
        <v>22</v>
      </c>
      <c r="O107" s="587"/>
      <c r="P107" s="547" t="s">
        <v>23</v>
      </c>
      <c r="Q107" s="549"/>
      <c r="R107" s="547" t="s">
        <v>24</v>
      </c>
      <c r="S107" s="549"/>
      <c r="T107" s="547" t="s">
        <v>25</v>
      </c>
      <c r="U107" s="549"/>
      <c r="V107" s="547" t="s">
        <v>26</v>
      </c>
      <c r="W107" s="549"/>
      <c r="X107" s="547" t="s">
        <v>27</v>
      </c>
      <c r="Y107" s="549"/>
      <c r="Z107" s="547" t="s">
        <v>28</v>
      </c>
      <c r="AA107" s="549"/>
      <c r="AB107" s="547" t="s">
        <v>29</v>
      </c>
      <c r="AC107" s="549"/>
      <c r="AD107" s="547" t="s">
        <v>30</v>
      </c>
      <c r="AE107" s="549"/>
      <c r="AF107" s="547" t="s">
        <v>31</v>
      </c>
      <c r="AG107" s="549"/>
      <c r="AH107" s="547" t="s">
        <v>32</v>
      </c>
      <c r="AI107" s="549"/>
      <c r="AJ107" s="547" t="s">
        <v>33</v>
      </c>
      <c r="AK107" s="549"/>
      <c r="AL107" s="547" t="s">
        <v>34</v>
      </c>
      <c r="AM107" s="549"/>
      <c r="AN107" s="559"/>
      <c r="AO107" s="559"/>
      <c r="AP107" s="559"/>
      <c r="AQ107" s="559"/>
      <c r="AR107" s="245"/>
    </row>
    <row r="108" spans="1:88" x14ac:dyDescent="0.2">
      <c r="A108" s="592"/>
      <c r="B108" s="560"/>
      <c r="C108" s="423" t="s">
        <v>212</v>
      </c>
      <c r="D108" s="423" t="s">
        <v>216</v>
      </c>
      <c r="E108" s="418" t="s">
        <v>217</v>
      </c>
      <c r="F108" s="417" t="s">
        <v>216</v>
      </c>
      <c r="G108" s="262" t="s">
        <v>217</v>
      </c>
      <c r="H108" s="257" t="s">
        <v>216</v>
      </c>
      <c r="I108" s="421" t="s">
        <v>217</v>
      </c>
      <c r="J108" s="417" t="s">
        <v>216</v>
      </c>
      <c r="K108" s="262" t="s">
        <v>217</v>
      </c>
      <c r="L108" s="417" t="s">
        <v>216</v>
      </c>
      <c r="M108" s="262" t="s">
        <v>217</v>
      </c>
      <c r="N108" s="417" t="s">
        <v>216</v>
      </c>
      <c r="O108" s="262" t="s">
        <v>217</v>
      </c>
      <c r="P108" s="257" t="s">
        <v>216</v>
      </c>
      <c r="Q108" s="421" t="s">
        <v>217</v>
      </c>
      <c r="R108" s="257" t="s">
        <v>216</v>
      </c>
      <c r="S108" s="421" t="s">
        <v>217</v>
      </c>
      <c r="T108" s="417" t="s">
        <v>216</v>
      </c>
      <c r="U108" s="262" t="s">
        <v>217</v>
      </c>
      <c r="V108" s="257" t="s">
        <v>216</v>
      </c>
      <c r="W108" s="421" t="s">
        <v>217</v>
      </c>
      <c r="X108" s="257" t="s">
        <v>216</v>
      </c>
      <c r="Y108" s="421" t="s">
        <v>217</v>
      </c>
      <c r="Z108" s="417" t="s">
        <v>216</v>
      </c>
      <c r="AA108" s="262" t="s">
        <v>217</v>
      </c>
      <c r="AB108" s="417" t="s">
        <v>216</v>
      </c>
      <c r="AC108" s="262" t="s">
        <v>217</v>
      </c>
      <c r="AD108" s="257" t="s">
        <v>216</v>
      </c>
      <c r="AE108" s="421" t="s">
        <v>217</v>
      </c>
      <c r="AF108" s="257" t="s">
        <v>216</v>
      </c>
      <c r="AG108" s="421" t="s">
        <v>217</v>
      </c>
      <c r="AH108" s="417" t="s">
        <v>216</v>
      </c>
      <c r="AI108" s="262" t="s">
        <v>217</v>
      </c>
      <c r="AJ108" s="257" t="s">
        <v>216</v>
      </c>
      <c r="AK108" s="421" t="s">
        <v>217</v>
      </c>
      <c r="AL108" s="417" t="s">
        <v>216</v>
      </c>
      <c r="AM108" s="262" t="s">
        <v>217</v>
      </c>
      <c r="AN108" s="560"/>
      <c r="AO108" s="560"/>
      <c r="AP108" s="560"/>
      <c r="AQ108" s="560"/>
      <c r="AR108" s="245"/>
    </row>
    <row r="109" spans="1:88" x14ac:dyDescent="0.2">
      <c r="A109" s="60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607"/>
      <c r="B110" s="397" t="s">
        <v>96</v>
      </c>
      <c r="C110" s="380">
        <f t="shared" si="10"/>
        <v>19</v>
      </c>
      <c r="D110" s="380">
        <f t="shared" si="11"/>
        <v>9</v>
      </c>
      <c r="E110" s="380">
        <f t="shared" si="11"/>
        <v>10</v>
      </c>
      <c r="F110" s="370"/>
      <c r="G110" s="340"/>
      <c r="H110" s="370"/>
      <c r="I110" s="340"/>
      <c r="J110" s="370">
        <v>1</v>
      </c>
      <c r="K110" s="311">
        <v>1</v>
      </c>
      <c r="L110" s="370">
        <v>2</v>
      </c>
      <c r="M110" s="311">
        <v>2</v>
      </c>
      <c r="N110" s="370"/>
      <c r="O110" s="311">
        <v>1</v>
      </c>
      <c r="P110" s="370">
        <v>2</v>
      </c>
      <c r="Q110" s="311">
        <v>1</v>
      </c>
      <c r="R110" s="370">
        <v>1</v>
      </c>
      <c r="S110" s="311">
        <v>1</v>
      </c>
      <c r="T110" s="370">
        <v>1</v>
      </c>
      <c r="U110" s="311"/>
      <c r="V110" s="370"/>
      <c r="W110" s="311">
        <v>1</v>
      </c>
      <c r="X110" s="370"/>
      <c r="Y110" s="311">
        <v>3</v>
      </c>
      <c r="Z110" s="370">
        <v>1</v>
      </c>
      <c r="AA110" s="311"/>
      <c r="AB110" s="370">
        <v>1</v>
      </c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18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603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604"/>
      <c r="B112" s="398" t="s">
        <v>96</v>
      </c>
      <c r="C112" s="363">
        <f t="shared" si="10"/>
        <v>29</v>
      </c>
      <c r="D112" s="363">
        <f t="shared" si="11"/>
        <v>22</v>
      </c>
      <c r="E112" s="363">
        <f t="shared" si="11"/>
        <v>7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2</v>
      </c>
      <c r="O112" s="281"/>
      <c r="P112" s="280">
        <v>4</v>
      </c>
      <c r="Q112" s="281">
        <v>1</v>
      </c>
      <c r="R112" s="280">
        <v>4</v>
      </c>
      <c r="S112" s="281">
        <v>2</v>
      </c>
      <c r="T112" s="280">
        <v>4</v>
      </c>
      <c r="U112" s="281">
        <v>1</v>
      </c>
      <c r="V112" s="280">
        <v>3</v>
      </c>
      <c r="W112" s="281">
        <v>1</v>
      </c>
      <c r="X112" s="280">
        <v>1</v>
      </c>
      <c r="Y112" s="281">
        <v>1</v>
      </c>
      <c r="Z112" s="280">
        <v>1</v>
      </c>
      <c r="AA112" s="281">
        <v>1</v>
      </c>
      <c r="AB112" s="280">
        <v>2</v>
      </c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29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605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0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19</v>
      </c>
      <c r="D115" s="363">
        <f t="shared" si="11"/>
        <v>14</v>
      </c>
      <c r="E115" s="363">
        <f t="shared" si="11"/>
        <v>5</v>
      </c>
      <c r="F115" s="370">
        <v>1</v>
      </c>
      <c r="G115" s="340"/>
      <c r="H115" s="370"/>
      <c r="I115" s="340"/>
      <c r="J115" s="370"/>
      <c r="K115" s="311"/>
      <c r="L115" s="370"/>
      <c r="M115" s="311"/>
      <c r="N115" s="370">
        <v>1</v>
      </c>
      <c r="O115" s="311"/>
      <c r="P115" s="370">
        <v>2</v>
      </c>
      <c r="Q115" s="311"/>
      <c r="R115" s="370">
        <v>3</v>
      </c>
      <c r="S115" s="311">
        <v>2</v>
      </c>
      <c r="T115" s="370">
        <v>1</v>
      </c>
      <c r="U115" s="311">
        <v>1</v>
      </c>
      <c r="V115" s="370">
        <v>2</v>
      </c>
      <c r="W115" s="311">
        <v>1</v>
      </c>
      <c r="X115" s="370">
        <v>1</v>
      </c>
      <c r="Y115" s="311">
        <v>1</v>
      </c>
      <c r="Z115" s="370">
        <v>1</v>
      </c>
      <c r="AA115" s="311"/>
      <c r="AB115" s="370">
        <v>2</v>
      </c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19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0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7</v>
      </c>
      <c r="D117" s="363">
        <f t="shared" si="11"/>
        <v>6</v>
      </c>
      <c r="E117" s="363">
        <f t="shared" si="11"/>
        <v>1</v>
      </c>
      <c r="F117" s="370"/>
      <c r="G117" s="340"/>
      <c r="H117" s="370"/>
      <c r="I117" s="340"/>
      <c r="J117" s="370"/>
      <c r="K117" s="311"/>
      <c r="L117" s="370"/>
      <c r="M117" s="311"/>
      <c r="N117" s="370">
        <v>1</v>
      </c>
      <c r="O117" s="311"/>
      <c r="P117" s="370">
        <v>2</v>
      </c>
      <c r="Q117" s="311">
        <v>1</v>
      </c>
      <c r="R117" s="370"/>
      <c r="S117" s="311"/>
      <c r="T117" s="370">
        <v>3</v>
      </c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7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58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60"/>
      <c r="B119" s="397" t="s">
        <v>96</v>
      </c>
      <c r="C119" s="380">
        <f t="shared" si="10"/>
        <v>3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3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>
        <v>1</v>
      </c>
      <c r="P119" s="370"/>
      <c r="Q119" s="311"/>
      <c r="R119" s="370"/>
      <c r="S119" s="311"/>
      <c r="T119" s="370"/>
      <c r="U119" s="311">
        <v>1</v>
      </c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3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21931</v>
      </c>
      <c r="B195" s="406">
        <f>SUM(CG7:CK121)</f>
        <v>0</v>
      </c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98:B98"/>
    <mergeCell ref="A99:B99"/>
    <mergeCell ref="A100:B100"/>
    <mergeCell ref="A101:B101"/>
    <mergeCell ref="A102:B102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abSelected="1"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",[8]NOMBRE!B2," - ","( ",[8]NOMBRE!C2,[8]NOMBRE!D2,[8]NOMBRE!E2,[8]NOMBRE!F2,[8]NOMBRE!G2," )")</f>
        <v>COMUNA: Linares - ( 07401 )</v>
      </c>
    </row>
    <row r="3" spans="1:98" x14ac:dyDescent="0.2">
      <c r="A3" s="24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x14ac:dyDescent="0.2">
      <c r="A4" s="243" t="str">
        <f>CONCATENATE("MES: ",[8]NOMBRE!B6," - ","( ",[8]NOMBRE!C6,[8]NOMBRE!D6," )")</f>
        <v>MES: AGOSTO - ( 08 )</v>
      </c>
    </row>
    <row r="5" spans="1:98" ht="15" customHeight="1" x14ac:dyDescent="0.2">
      <c r="A5" s="243" t="str">
        <f>CONCATENATE("AÑO: ",[8]NOMBRE!B7)</f>
        <v>AÑO: 2017</v>
      </c>
      <c r="AP5" s="568"/>
      <c r="AQ5" s="570"/>
      <c r="AR5" s="570"/>
    </row>
    <row r="6" spans="1:98" ht="15" x14ac:dyDescent="0.2">
      <c r="A6" s="567" t="s">
        <v>1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31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 t="s">
        <v>2</v>
      </c>
      <c r="B9" s="577" t="s">
        <v>3</v>
      </c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 t="s">
        <v>15</v>
      </c>
      <c r="Y9" s="533"/>
      <c r="Z9" s="533"/>
      <c r="AA9" s="533"/>
      <c r="AB9" s="533"/>
      <c r="AC9" s="533"/>
      <c r="AD9" s="533"/>
      <c r="AE9" s="550"/>
      <c r="AF9" s="579" t="s">
        <v>4</v>
      </c>
      <c r="AG9" s="580"/>
      <c r="AH9" s="532" t="s">
        <v>5</v>
      </c>
      <c r="AI9" s="550"/>
      <c r="AJ9" s="583" t="s">
        <v>6</v>
      </c>
      <c r="AK9" s="532" t="s">
        <v>7</v>
      </c>
      <c r="AL9" s="550"/>
      <c r="AM9" s="532" t="s">
        <v>8</v>
      </c>
      <c r="AN9" s="550"/>
      <c r="AO9" s="551" t="s">
        <v>222</v>
      </c>
      <c r="AP9" s="551"/>
      <c r="AQ9" s="552" t="s">
        <v>126</v>
      </c>
      <c r="AR9" s="555" t="s">
        <v>127</v>
      </c>
      <c r="AS9" s="528" t="s">
        <v>128</v>
      </c>
      <c r="AT9" s="529"/>
      <c r="AU9" s="532" t="s">
        <v>129</v>
      </c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 t="s">
        <v>11</v>
      </c>
      <c r="C10" s="532" t="s">
        <v>12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 t="s">
        <v>13</v>
      </c>
      <c r="U10" s="550"/>
      <c r="V10" s="547" t="s">
        <v>14</v>
      </c>
      <c r="W10" s="549"/>
      <c r="X10" s="548" t="s">
        <v>16</v>
      </c>
      <c r="Y10" s="548"/>
      <c r="Z10" s="548"/>
      <c r="AA10" s="549"/>
      <c r="AB10" s="547" t="s">
        <v>17</v>
      </c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27" t="s">
        <v>36</v>
      </c>
      <c r="W11" s="262" t="s">
        <v>37</v>
      </c>
      <c r="X11" s="430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8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54"/>
      <c r="AR11" s="557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315</v>
      </c>
      <c r="C12" s="274">
        <v>124</v>
      </c>
      <c r="D12" s="275">
        <v>105</v>
      </c>
      <c r="E12" s="276">
        <v>86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315</v>
      </c>
      <c r="U12" s="281"/>
      <c r="V12" s="280">
        <v>162</v>
      </c>
      <c r="W12" s="281">
        <v>153</v>
      </c>
      <c r="X12" s="282">
        <f t="shared" ref="X12:X37" si="0">SUM(Y12+Z12+AA12)</f>
        <v>140</v>
      </c>
      <c r="Y12" s="280">
        <v>140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91</v>
      </c>
      <c r="AG12" s="286"/>
      <c r="AH12" s="287">
        <v>32</v>
      </c>
      <c r="AI12" s="288"/>
      <c r="AJ12" s="289">
        <v>1</v>
      </c>
      <c r="AK12" s="287"/>
      <c r="AL12" s="288"/>
      <c r="AM12" s="287">
        <v>40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957</v>
      </c>
      <c r="C13" s="280"/>
      <c r="D13" s="293"/>
      <c r="E13" s="294"/>
      <c r="F13" s="294">
        <v>9</v>
      </c>
      <c r="G13" s="294">
        <v>26</v>
      </c>
      <c r="H13" s="294">
        <v>48</v>
      </c>
      <c r="I13" s="294">
        <v>39</v>
      </c>
      <c r="J13" s="294">
        <v>42</v>
      </c>
      <c r="K13" s="294">
        <v>45</v>
      </c>
      <c r="L13" s="294">
        <v>55</v>
      </c>
      <c r="M13" s="294">
        <v>76</v>
      </c>
      <c r="N13" s="294">
        <v>87</v>
      </c>
      <c r="O13" s="294">
        <v>96</v>
      </c>
      <c r="P13" s="294">
        <v>100</v>
      </c>
      <c r="Q13" s="294">
        <v>109</v>
      </c>
      <c r="R13" s="294">
        <v>86</v>
      </c>
      <c r="S13" s="281">
        <v>139</v>
      </c>
      <c r="T13" s="280"/>
      <c r="U13" s="281">
        <v>957</v>
      </c>
      <c r="V13" s="280">
        <v>404</v>
      </c>
      <c r="W13" s="281">
        <v>553</v>
      </c>
      <c r="X13" s="282">
        <f t="shared" si="0"/>
        <v>0</v>
      </c>
      <c r="Y13" s="280"/>
      <c r="Z13" s="283"/>
      <c r="AA13" s="281"/>
      <c r="AB13" s="284">
        <f t="shared" si="1"/>
        <v>445</v>
      </c>
      <c r="AC13" s="280">
        <v>445</v>
      </c>
      <c r="AD13" s="293"/>
      <c r="AE13" s="281"/>
      <c r="AF13" s="285">
        <v>350</v>
      </c>
      <c r="AG13" s="295"/>
      <c r="AH13" s="280"/>
      <c r="AI13" s="281">
        <v>137</v>
      </c>
      <c r="AJ13" s="289">
        <v>569</v>
      </c>
      <c r="AK13" s="287"/>
      <c r="AL13" s="281">
        <v>18</v>
      </c>
      <c r="AM13" s="287">
        <v>12</v>
      </c>
      <c r="AN13" s="281">
        <v>66</v>
      </c>
      <c r="AO13" s="290"/>
      <c r="AP13" s="290"/>
      <c r="AQ13" s="290"/>
      <c r="AR13" s="290">
        <v>125</v>
      </c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110</v>
      </c>
      <c r="C14" s="280">
        <v>110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110</v>
      </c>
      <c r="U14" s="281"/>
      <c r="V14" s="280">
        <v>61</v>
      </c>
      <c r="W14" s="281">
        <v>49</v>
      </c>
      <c r="X14" s="282">
        <f t="shared" si="0"/>
        <v>22</v>
      </c>
      <c r="Y14" s="280">
        <v>22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21</v>
      </c>
      <c r="AI14" s="281"/>
      <c r="AJ14" s="289"/>
      <c r="AK14" s="287"/>
      <c r="AL14" s="281"/>
      <c r="AM14" s="287">
        <v>5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80</v>
      </c>
      <c r="C15" s="280">
        <v>54</v>
      </c>
      <c r="D15" s="293">
        <v>18</v>
      </c>
      <c r="E15" s="294">
        <v>8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80</v>
      </c>
      <c r="U15" s="281"/>
      <c r="V15" s="280">
        <v>57</v>
      </c>
      <c r="W15" s="281">
        <v>23</v>
      </c>
      <c r="X15" s="282">
        <f t="shared" si="0"/>
        <v>30</v>
      </c>
      <c r="Y15" s="280">
        <v>30</v>
      </c>
      <c r="Z15" s="283"/>
      <c r="AA15" s="281"/>
      <c r="AB15" s="284">
        <f t="shared" si="1"/>
        <v>0</v>
      </c>
      <c r="AC15" s="280"/>
      <c r="AD15" s="293"/>
      <c r="AE15" s="281"/>
      <c r="AF15" s="285">
        <v>6</v>
      </c>
      <c r="AG15" s="285"/>
      <c r="AH15" s="280">
        <v>17</v>
      </c>
      <c r="AI15" s="281"/>
      <c r="AJ15" s="289"/>
      <c r="AK15" s="287"/>
      <c r="AL15" s="281"/>
      <c r="AM15" s="287">
        <v>2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86</v>
      </c>
      <c r="C17" s="280">
        <v>40</v>
      </c>
      <c r="D17" s="293">
        <v>17</v>
      </c>
      <c r="E17" s="283">
        <v>29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86</v>
      </c>
      <c r="U17" s="281"/>
      <c r="V17" s="280">
        <v>51</v>
      </c>
      <c r="W17" s="281">
        <v>35</v>
      </c>
      <c r="X17" s="282">
        <f t="shared" si="0"/>
        <v>40</v>
      </c>
      <c r="Y17" s="280">
        <v>40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39</v>
      </c>
      <c r="AG17" s="285"/>
      <c r="AH17" s="280"/>
      <c r="AI17" s="281"/>
      <c r="AJ17" s="289"/>
      <c r="AK17" s="287">
        <v>10</v>
      </c>
      <c r="AL17" s="281"/>
      <c r="AM17" s="287">
        <v>2</v>
      </c>
      <c r="AN17" s="281"/>
      <c r="AO17" s="290"/>
      <c r="AP17" s="290"/>
      <c r="AQ17" s="290">
        <v>36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334</v>
      </c>
      <c r="C18" s="280"/>
      <c r="D18" s="293"/>
      <c r="E18" s="283"/>
      <c r="F18" s="283">
        <v>3</v>
      </c>
      <c r="G18" s="283">
        <v>3</v>
      </c>
      <c r="H18" s="283">
        <v>2</v>
      </c>
      <c r="I18" s="283">
        <v>1</v>
      </c>
      <c r="J18" s="283">
        <v>2</v>
      </c>
      <c r="K18" s="283">
        <v>7</v>
      </c>
      <c r="L18" s="283">
        <v>7</v>
      </c>
      <c r="M18" s="283">
        <v>30</v>
      </c>
      <c r="N18" s="283">
        <v>36</v>
      </c>
      <c r="O18" s="283">
        <v>42</v>
      </c>
      <c r="P18" s="283">
        <v>58</v>
      </c>
      <c r="Q18" s="283">
        <v>39</v>
      </c>
      <c r="R18" s="283">
        <v>54</v>
      </c>
      <c r="S18" s="281">
        <v>50</v>
      </c>
      <c r="T18" s="280"/>
      <c r="U18" s="281">
        <v>334</v>
      </c>
      <c r="V18" s="280">
        <v>177</v>
      </c>
      <c r="W18" s="281">
        <v>157</v>
      </c>
      <c r="X18" s="282">
        <f t="shared" si="0"/>
        <v>0</v>
      </c>
      <c r="Y18" s="280"/>
      <c r="Z18" s="283"/>
      <c r="AA18" s="281"/>
      <c r="AB18" s="296">
        <f t="shared" si="1"/>
        <v>83</v>
      </c>
      <c r="AC18" s="280">
        <v>83</v>
      </c>
      <c r="AD18" s="283"/>
      <c r="AE18" s="281"/>
      <c r="AF18" s="285">
        <v>77</v>
      </c>
      <c r="AG18" s="285">
        <v>12</v>
      </c>
      <c r="AH18" s="280"/>
      <c r="AI18" s="281">
        <v>67</v>
      </c>
      <c r="AJ18" s="289"/>
      <c r="AK18" s="287"/>
      <c r="AL18" s="281">
        <v>4</v>
      </c>
      <c r="AM18" s="287"/>
      <c r="AN18" s="281">
        <v>54</v>
      </c>
      <c r="AO18" s="290"/>
      <c r="AP18" s="290"/>
      <c r="AQ18" s="290"/>
      <c r="AR18" s="290">
        <v>61</v>
      </c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172</v>
      </c>
      <c r="C20" s="280"/>
      <c r="D20" s="293"/>
      <c r="E20" s="283"/>
      <c r="F20" s="283">
        <v>8</v>
      </c>
      <c r="G20" s="283">
        <v>10</v>
      </c>
      <c r="H20" s="283">
        <v>11</v>
      </c>
      <c r="I20" s="283">
        <v>8</v>
      </c>
      <c r="J20" s="283">
        <v>16</v>
      </c>
      <c r="K20" s="283">
        <v>11</v>
      </c>
      <c r="L20" s="283">
        <v>13</v>
      </c>
      <c r="M20" s="283">
        <v>24</v>
      </c>
      <c r="N20" s="283">
        <v>21</v>
      </c>
      <c r="O20" s="283">
        <v>12</v>
      </c>
      <c r="P20" s="283">
        <v>17</v>
      </c>
      <c r="Q20" s="283">
        <v>10</v>
      </c>
      <c r="R20" s="283">
        <v>7</v>
      </c>
      <c r="S20" s="281">
        <v>4</v>
      </c>
      <c r="T20" s="280"/>
      <c r="U20" s="281">
        <v>172</v>
      </c>
      <c r="V20" s="280">
        <v>28</v>
      </c>
      <c r="W20" s="281">
        <v>144</v>
      </c>
      <c r="X20" s="282">
        <f t="shared" si="0"/>
        <v>0</v>
      </c>
      <c r="Y20" s="280"/>
      <c r="Z20" s="283"/>
      <c r="AA20" s="281"/>
      <c r="AB20" s="296">
        <f t="shared" si="1"/>
        <v>99</v>
      </c>
      <c r="AC20" s="280">
        <v>99</v>
      </c>
      <c r="AD20" s="283"/>
      <c r="AE20" s="281"/>
      <c r="AF20" s="285">
        <v>91</v>
      </c>
      <c r="AG20" s="285"/>
      <c r="AH20" s="280"/>
      <c r="AI20" s="281">
        <v>19</v>
      </c>
      <c r="AJ20" s="289"/>
      <c r="AK20" s="287"/>
      <c r="AL20" s="281">
        <v>1</v>
      </c>
      <c r="AM20" s="287"/>
      <c r="AN20" s="281">
        <v>16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184</v>
      </c>
      <c r="C22" s="280"/>
      <c r="D22" s="293"/>
      <c r="E22" s="283"/>
      <c r="F22" s="283">
        <v>3</v>
      </c>
      <c r="G22" s="283">
        <v>3</v>
      </c>
      <c r="H22" s="283">
        <v>8</v>
      </c>
      <c r="I22" s="283">
        <v>4</v>
      </c>
      <c r="J22" s="283">
        <v>11</v>
      </c>
      <c r="K22" s="283">
        <v>9</v>
      </c>
      <c r="L22" s="283">
        <v>19</v>
      </c>
      <c r="M22" s="283">
        <v>28</v>
      </c>
      <c r="N22" s="283">
        <v>18</v>
      </c>
      <c r="O22" s="283">
        <v>19</v>
      </c>
      <c r="P22" s="283">
        <v>23</v>
      </c>
      <c r="Q22" s="283">
        <v>19</v>
      </c>
      <c r="R22" s="283">
        <v>7</v>
      </c>
      <c r="S22" s="281">
        <v>13</v>
      </c>
      <c r="T22" s="280"/>
      <c r="U22" s="281">
        <v>184</v>
      </c>
      <c r="V22" s="280">
        <v>63</v>
      </c>
      <c r="W22" s="281">
        <v>121</v>
      </c>
      <c r="X22" s="282">
        <f t="shared" si="0"/>
        <v>0</v>
      </c>
      <c r="Y22" s="280"/>
      <c r="Z22" s="283"/>
      <c r="AA22" s="281"/>
      <c r="AB22" s="296">
        <f t="shared" si="1"/>
        <v>108</v>
      </c>
      <c r="AC22" s="280">
        <v>108</v>
      </c>
      <c r="AD22" s="283"/>
      <c r="AE22" s="281"/>
      <c r="AF22" s="285">
        <v>94</v>
      </c>
      <c r="AG22" s="285"/>
      <c r="AH22" s="280"/>
      <c r="AI22" s="281">
        <v>65</v>
      </c>
      <c r="AJ22" s="289"/>
      <c r="AK22" s="287"/>
      <c r="AL22" s="281">
        <v>47</v>
      </c>
      <c r="AM22" s="287"/>
      <c r="AN22" s="281">
        <v>29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>
        <v>89</v>
      </c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>
        <v>3</v>
      </c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26</v>
      </c>
      <c r="C27" s="280"/>
      <c r="D27" s="293"/>
      <c r="E27" s="283"/>
      <c r="F27" s="283"/>
      <c r="G27" s="283"/>
      <c r="H27" s="283"/>
      <c r="I27" s="283"/>
      <c r="J27" s="283"/>
      <c r="K27" s="283">
        <v>1</v>
      </c>
      <c r="L27" s="283"/>
      <c r="M27" s="283">
        <v>2</v>
      </c>
      <c r="N27" s="283"/>
      <c r="O27" s="283">
        <v>2</v>
      </c>
      <c r="P27" s="283">
        <v>9</v>
      </c>
      <c r="Q27" s="283">
        <v>3</v>
      </c>
      <c r="R27" s="283">
        <v>7</v>
      </c>
      <c r="S27" s="281">
        <v>2</v>
      </c>
      <c r="T27" s="280"/>
      <c r="U27" s="281">
        <v>26</v>
      </c>
      <c r="V27" s="280">
        <v>13</v>
      </c>
      <c r="W27" s="281">
        <v>13</v>
      </c>
      <c r="X27" s="282">
        <f t="shared" si="0"/>
        <v>0</v>
      </c>
      <c r="Y27" s="280"/>
      <c r="Z27" s="283"/>
      <c r="AA27" s="281"/>
      <c r="AB27" s="296">
        <f t="shared" si="1"/>
        <v>18</v>
      </c>
      <c r="AC27" s="280">
        <v>18</v>
      </c>
      <c r="AD27" s="283"/>
      <c r="AE27" s="281"/>
      <c r="AF27" s="285">
        <v>5</v>
      </c>
      <c r="AG27" s="285"/>
      <c r="AH27" s="280"/>
      <c r="AI27" s="281">
        <v>4</v>
      </c>
      <c r="AJ27" s="289">
        <v>72</v>
      </c>
      <c r="AK27" s="287"/>
      <c r="AL27" s="281"/>
      <c r="AM27" s="287"/>
      <c r="AN27" s="281">
        <v>17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134</v>
      </c>
      <c r="C32" s="280">
        <v>15</v>
      </c>
      <c r="D32" s="293">
        <v>12</v>
      </c>
      <c r="E32" s="283">
        <v>12</v>
      </c>
      <c r="F32" s="283">
        <v>8</v>
      </c>
      <c r="G32" s="283">
        <v>6</v>
      </c>
      <c r="H32" s="283">
        <v>7</v>
      </c>
      <c r="I32" s="283">
        <v>3</v>
      </c>
      <c r="J32" s="283">
        <v>5</v>
      </c>
      <c r="K32" s="283">
        <v>6</v>
      </c>
      <c r="L32" s="283">
        <v>6</v>
      </c>
      <c r="M32" s="283">
        <v>13</v>
      </c>
      <c r="N32" s="283">
        <v>8</v>
      </c>
      <c r="O32" s="283">
        <v>9</v>
      </c>
      <c r="P32" s="283">
        <v>4</v>
      </c>
      <c r="Q32" s="283">
        <v>6</v>
      </c>
      <c r="R32" s="283">
        <v>3</v>
      </c>
      <c r="S32" s="281">
        <v>11</v>
      </c>
      <c r="T32" s="280">
        <v>39</v>
      </c>
      <c r="U32" s="281">
        <v>95</v>
      </c>
      <c r="V32" s="280">
        <v>51</v>
      </c>
      <c r="W32" s="281">
        <v>83</v>
      </c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>
        <v>5</v>
      </c>
      <c r="AI32" s="281">
        <v>23</v>
      </c>
      <c r="AJ32" s="289"/>
      <c r="AK32" s="287"/>
      <c r="AL32" s="281">
        <v>3</v>
      </c>
      <c r="AM32" s="287">
        <v>5</v>
      </c>
      <c r="AN32" s="281">
        <v>8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241</v>
      </c>
      <c r="C39" s="277">
        <v>62</v>
      </c>
      <c r="D39" s="277">
        <v>85</v>
      </c>
      <c r="E39" s="277">
        <v>94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241</v>
      </c>
      <c r="U39" s="281"/>
      <c r="V39" s="280">
        <v>173</v>
      </c>
      <c r="W39" s="281">
        <v>68</v>
      </c>
      <c r="X39" s="282">
        <f t="shared" ref="X39:X68" si="2">SUM(Y39+Z39+AA39)</f>
        <v>0</v>
      </c>
      <c r="Y39" s="280"/>
      <c r="Z39" s="283"/>
      <c r="AA39" s="281"/>
      <c r="AB39" s="296">
        <f t="shared" si="1"/>
        <v>0</v>
      </c>
      <c r="AC39" s="280"/>
      <c r="AD39" s="283"/>
      <c r="AE39" s="281"/>
      <c r="AF39" s="285"/>
      <c r="AG39" s="281"/>
      <c r="AH39" s="280"/>
      <c r="AI39" s="281"/>
      <c r="AJ39" s="289">
        <v>185</v>
      </c>
      <c r="AK39" s="287">
        <v>9</v>
      </c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147</v>
      </c>
      <c r="C40" s="277"/>
      <c r="D40" s="277"/>
      <c r="E40" s="277"/>
      <c r="F40" s="283">
        <v>7</v>
      </c>
      <c r="G40" s="283">
        <v>6</v>
      </c>
      <c r="H40" s="283">
        <v>7</v>
      </c>
      <c r="I40" s="283">
        <v>4</v>
      </c>
      <c r="J40" s="283">
        <v>7</v>
      </c>
      <c r="K40" s="283">
        <v>10</v>
      </c>
      <c r="L40" s="283">
        <v>3</v>
      </c>
      <c r="M40" s="283">
        <v>10</v>
      </c>
      <c r="N40" s="283">
        <v>10</v>
      </c>
      <c r="O40" s="283">
        <v>18</v>
      </c>
      <c r="P40" s="283">
        <v>14</v>
      </c>
      <c r="Q40" s="283">
        <v>20</v>
      </c>
      <c r="R40" s="283">
        <v>13</v>
      </c>
      <c r="S40" s="281">
        <v>18</v>
      </c>
      <c r="T40" s="280"/>
      <c r="U40" s="281">
        <v>147</v>
      </c>
      <c r="V40" s="280">
        <v>64</v>
      </c>
      <c r="W40" s="281">
        <v>83</v>
      </c>
      <c r="X40" s="282">
        <f>SUM(Y40+Z40+AA40)</f>
        <v>0</v>
      </c>
      <c r="Y40" s="280"/>
      <c r="Z40" s="283"/>
      <c r="AA40" s="281"/>
      <c r="AB40" s="296">
        <f t="shared" si="1"/>
        <v>65</v>
      </c>
      <c r="AC40" s="280">
        <v>65</v>
      </c>
      <c r="AD40" s="283"/>
      <c r="AE40" s="281"/>
      <c r="AF40" s="285">
        <v>58</v>
      </c>
      <c r="AG40" s="302"/>
      <c r="AH40" s="280"/>
      <c r="AI40" s="281">
        <v>12</v>
      </c>
      <c r="AJ40" s="289">
        <v>23</v>
      </c>
      <c r="AK40" s="287"/>
      <c r="AL40" s="281">
        <v>15</v>
      </c>
      <c r="AM40" s="287"/>
      <c r="AN40" s="281">
        <v>20</v>
      </c>
      <c r="AO40" s="290"/>
      <c r="AP40" s="290"/>
      <c r="AQ40" s="290"/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256</v>
      </c>
      <c r="C43" s="280"/>
      <c r="D43" s="293">
        <v>7</v>
      </c>
      <c r="E43" s="283">
        <v>9</v>
      </c>
      <c r="F43" s="283">
        <v>11</v>
      </c>
      <c r="G43" s="283">
        <v>14</v>
      </c>
      <c r="H43" s="283">
        <v>19</v>
      </c>
      <c r="I43" s="283">
        <v>29</v>
      </c>
      <c r="J43" s="283">
        <v>26</v>
      </c>
      <c r="K43" s="283">
        <v>17</v>
      </c>
      <c r="L43" s="283">
        <v>26</v>
      </c>
      <c r="M43" s="283">
        <v>28</v>
      </c>
      <c r="N43" s="283">
        <v>22</v>
      </c>
      <c r="O43" s="283">
        <v>22</v>
      </c>
      <c r="P43" s="283">
        <v>18</v>
      </c>
      <c r="Q43" s="283">
        <v>4</v>
      </c>
      <c r="R43" s="283">
        <v>1</v>
      </c>
      <c r="S43" s="281">
        <v>3</v>
      </c>
      <c r="T43" s="280">
        <v>16</v>
      </c>
      <c r="U43" s="281">
        <v>240</v>
      </c>
      <c r="V43" s="280">
        <v>115</v>
      </c>
      <c r="W43" s="281">
        <v>141</v>
      </c>
      <c r="X43" s="282">
        <f t="shared" si="2"/>
        <v>21</v>
      </c>
      <c r="Y43" s="280">
        <v>21</v>
      </c>
      <c r="Z43" s="283"/>
      <c r="AA43" s="281"/>
      <c r="AB43" s="296">
        <f t="shared" si="1"/>
        <v>12</v>
      </c>
      <c r="AC43" s="280">
        <v>12</v>
      </c>
      <c r="AD43" s="283"/>
      <c r="AE43" s="281"/>
      <c r="AF43" s="285">
        <v>23</v>
      </c>
      <c r="AG43" s="281"/>
      <c r="AH43" s="280">
        <v>6</v>
      </c>
      <c r="AI43" s="300">
        <v>62</v>
      </c>
      <c r="AJ43" s="289">
        <v>155</v>
      </c>
      <c r="AK43" s="287"/>
      <c r="AL43" s="281">
        <v>1</v>
      </c>
      <c r="AM43" s="287">
        <v>1</v>
      </c>
      <c r="AN43" s="281">
        <v>2</v>
      </c>
      <c r="AO43" s="290"/>
      <c r="AP43" s="290"/>
      <c r="AQ43" s="290">
        <v>22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202</v>
      </c>
      <c r="C44" s="280">
        <v>75</v>
      </c>
      <c r="D44" s="293">
        <v>96</v>
      </c>
      <c r="E44" s="283">
        <v>31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202</v>
      </c>
      <c r="U44" s="281"/>
      <c r="V44" s="280">
        <v>175</v>
      </c>
      <c r="W44" s="281">
        <v>27</v>
      </c>
      <c r="X44" s="282">
        <f t="shared" si="2"/>
        <v>145</v>
      </c>
      <c r="Y44" s="280">
        <v>145</v>
      </c>
      <c r="Z44" s="283"/>
      <c r="AA44" s="281"/>
      <c r="AB44" s="296">
        <f t="shared" si="1"/>
        <v>0</v>
      </c>
      <c r="AC44" s="280"/>
      <c r="AD44" s="283"/>
      <c r="AE44" s="281"/>
      <c r="AF44" s="285">
        <v>88</v>
      </c>
      <c r="AG44" s="290"/>
      <c r="AH44" s="280">
        <v>35</v>
      </c>
      <c r="AI44" s="300"/>
      <c r="AJ44" s="289"/>
      <c r="AK44" s="287"/>
      <c r="AL44" s="281"/>
      <c r="AM44" s="287">
        <v>70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663</v>
      </c>
      <c r="C45" s="280"/>
      <c r="D45" s="293"/>
      <c r="E45" s="283"/>
      <c r="F45" s="283">
        <v>15</v>
      </c>
      <c r="G45" s="283">
        <v>22</v>
      </c>
      <c r="H45" s="283">
        <v>23</v>
      </c>
      <c r="I45" s="283">
        <v>28</v>
      </c>
      <c r="J45" s="283">
        <v>32</v>
      </c>
      <c r="K45" s="283">
        <v>53</v>
      </c>
      <c r="L45" s="283">
        <v>72</v>
      </c>
      <c r="M45" s="283">
        <v>71</v>
      </c>
      <c r="N45" s="283">
        <v>69</v>
      </c>
      <c r="O45" s="283">
        <v>82</v>
      </c>
      <c r="P45" s="283">
        <v>60</v>
      </c>
      <c r="Q45" s="283">
        <v>67</v>
      </c>
      <c r="R45" s="283">
        <v>32</v>
      </c>
      <c r="S45" s="281">
        <v>37</v>
      </c>
      <c r="T45" s="280"/>
      <c r="U45" s="281">
        <v>663</v>
      </c>
      <c r="V45" s="280">
        <v>185</v>
      </c>
      <c r="W45" s="281">
        <v>478</v>
      </c>
      <c r="X45" s="282">
        <f t="shared" si="2"/>
        <v>0</v>
      </c>
      <c r="Y45" s="280"/>
      <c r="Z45" s="283"/>
      <c r="AA45" s="281"/>
      <c r="AB45" s="296">
        <f t="shared" si="1"/>
        <v>353</v>
      </c>
      <c r="AC45" s="280">
        <v>353</v>
      </c>
      <c r="AD45" s="283"/>
      <c r="AE45" s="281"/>
      <c r="AF45" s="285">
        <v>176</v>
      </c>
      <c r="AG45" s="302">
        <v>52</v>
      </c>
      <c r="AH45" s="280"/>
      <c r="AI45" s="300">
        <v>117</v>
      </c>
      <c r="AJ45" s="300">
        <v>84</v>
      </c>
      <c r="AK45" s="287"/>
      <c r="AL45" s="281">
        <v>22</v>
      </c>
      <c r="AM45" s="287"/>
      <c r="AN45" s="281">
        <v>53</v>
      </c>
      <c r="AO45" s="290"/>
      <c r="AP45" s="290"/>
      <c r="AQ45" s="290"/>
      <c r="AR45" s="290">
        <v>40</v>
      </c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207</v>
      </c>
      <c r="C55" s="280"/>
      <c r="D55" s="293"/>
      <c r="E55" s="283"/>
      <c r="F55" s="283">
        <v>2</v>
      </c>
      <c r="G55" s="283">
        <v>3</v>
      </c>
      <c r="H55" s="283">
        <v>5</v>
      </c>
      <c r="I55" s="283">
        <v>4</v>
      </c>
      <c r="J55" s="283">
        <v>3</v>
      </c>
      <c r="K55" s="283">
        <v>9</v>
      </c>
      <c r="L55" s="283">
        <v>2</v>
      </c>
      <c r="M55" s="283">
        <v>14</v>
      </c>
      <c r="N55" s="283">
        <v>24</v>
      </c>
      <c r="O55" s="283">
        <v>14</v>
      </c>
      <c r="P55" s="283">
        <v>27</v>
      </c>
      <c r="Q55" s="283">
        <v>34</v>
      </c>
      <c r="R55" s="283">
        <v>25</v>
      </c>
      <c r="S55" s="281">
        <v>41</v>
      </c>
      <c r="T55" s="280"/>
      <c r="U55" s="281">
        <v>207</v>
      </c>
      <c r="V55" s="280">
        <v>88</v>
      </c>
      <c r="W55" s="281">
        <v>119</v>
      </c>
      <c r="X55" s="282">
        <f t="shared" si="2"/>
        <v>0</v>
      </c>
      <c r="Y55" s="280"/>
      <c r="Z55" s="283"/>
      <c r="AA55" s="281"/>
      <c r="AB55" s="296">
        <f t="shared" si="1"/>
        <v>48</v>
      </c>
      <c r="AC55" s="280">
        <v>48</v>
      </c>
      <c r="AD55" s="283"/>
      <c r="AE55" s="281"/>
      <c r="AF55" s="285">
        <v>37</v>
      </c>
      <c r="AG55" s="295"/>
      <c r="AH55" s="280"/>
      <c r="AI55" s="281">
        <v>16</v>
      </c>
      <c r="AJ55" s="289"/>
      <c r="AK55" s="287"/>
      <c r="AL55" s="281"/>
      <c r="AM55" s="307"/>
      <c r="AN55" s="295">
        <v>2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288</v>
      </c>
      <c r="C56" s="280"/>
      <c r="D56" s="293"/>
      <c r="E56" s="283">
        <v>4</v>
      </c>
      <c r="F56" s="283">
        <v>25</v>
      </c>
      <c r="G56" s="283">
        <v>56</v>
      </c>
      <c r="H56" s="283">
        <v>62</v>
      </c>
      <c r="I56" s="283">
        <v>68</v>
      </c>
      <c r="J56" s="283">
        <v>46</v>
      </c>
      <c r="K56" s="283">
        <v>19</v>
      </c>
      <c r="L56" s="283">
        <v>8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284</v>
      </c>
      <c r="V56" s="280"/>
      <c r="W56" s="281">
        <v>288</v>
      </c>
      <c r="X56" s="282">
        <f t="shared" si="2"/>
        <v>0</v>
      </c>
      <c r="Y56" s="280"/>
      <c r="Z56" s="283"/>
      <c r="AA56" s="281"/>
      <c r="AB56" s="296">
        <f t="shared" si="1"/>
        <v>119</v>
      </c>
      <c r="AC56" s="280">
        <v>119</v>
      </c>
      <c r="AD56" s="283"/>
      <c r="AE56" s="281"/>
      <c r="AF56" s="285">
        <v>110</v>
      </c>
      <c r="AG56" s="295"/>
      <c r="AH56" s="280"/>
      <c r="AI56" s="281">
        <v>44</v>
      </c>
      <c r="AJ56" s="289"/>
      <c r="AK56" s="287"/>
      <c r="AL56" s="281">
        <v>3</v>
      </c>
      <c r="AM56" s="307"/>
      <c r="AN56" s="295">
        <v>25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655</v>
      </c>
      <c r="C58" s="280"/>
      <c r="D58" s="293"/>
      <c r="E58" s="283">
        <v>3</v>
      </c>
      <c r="F58" s="283">
        <v>40</v>
      </c>
      <c r="G58" s="283">
        <v>39</v>
      </c>
      <c r="H58" s="283">
        <v>56</v>
      </c>
      <c r="I58" s="283">
        <v>82</v>
      </c>
      <c r="J58" s="283">
        <v>61</v>
      </c>
      <c r="K58" s="283">
        <v>87</v>
      </c>
      <c r="L58" s="283">
        <v>74</v>
      </c>
      <c r="M58" s="283">
        <v>79</v>
      </c>
      <c r="N58" s="283">
        <v>52</v>
      </c>
      <c r="O58" s="283">
        <v>34</v>
      </c>
      <c r="P58" s="283">
        <v>26</v>
      </c>
      <c r="Q58" s="283">
        <v>13</v>
      </c>
      <c r="R58" s="283">
        <v>8</v>
      </c>
      <c r="S58" s="281">
        <v>1</v>
      </c>
      <c r="T58" s="280">
        <v>3</v>
      </c>
      <c r="U58" s="281">
        <v>652</v>
      </c>
      <c r="V58" s="280"/>
      <c r="W58" s="281">
        <v>655</v>
      </c>
      <c r="X58" s="282">
        <f t="shared" si="2"/>
        <v>0</v>
      </c>
      <c r="Y58" s="280"/>
      <c r="Z58" s="283"/>
      <c r="AA58" s="281"/>
      <c r="AB58" s="296">
        <f t="shared" si="1"/>
        <v>368</v>
      </c>
      <c r="AC58" s="280">
        <v>368</v>
      </c>
      <c r="AD58" s="283"/>
      <c r="AE58" s="281"/>
      <c r="AF58" s="285">
        <v>313</v>
      </c>
      <c r="AG58" s="295"/>
      <c r="AH58" s="280"/>
      <c r="AI58" s="281">
        <v>132</v>
      </c>
      <c r="AJ58" s="289"/>
      <c r="AK58" s="287"/>
      <c r="AL58" s="281"/>
      <c r="AM58" s="307"/>
      <c r="AN58" s="295">
        <v>82</v>
      </c>
      <c r="AO58" s="308"/>
      <c r="AP58" s="281"/>
      <c r="AQ58" s="290"/>
      <c r="AR58" s="290">
        <v>164</v>
      </c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787</v>
      </c>
      <c r="C59" s="280">
        <v>42</v>
      </c>
      <c r="D59" s="293">
        <v>21</v>
      </c>
      <c r="E59" s="283">
        <v>8</v>
      </c>
      <c r="F59" s="283">
        <v>11</v>
      </c>
      <c r="G59" s="283">
        <v>4</v>
      </c>
      <c r="H59" s="283">
        <v>16</v>
      </c>
      <c r="I59" s="283">
        <v>10</v>
      </c>
      <c r="J59" s="283">
        <v>29</v>
      </c>
      <c r="K59" s="283">
        <v>26</v>
      </c>
      <c r="L59" s="283">
        <v>22</v>
      </c>
      <c r="M59" s="283">
        <v>48</v>
      </c>
      <c r="N59" s="283">
        <v>56</v>
      </c>
      <c r="O59" s="283">
        <v>65</v>
      </c>
      <c r="P59" s="283">
        <v>97</v>
      </c>
      <c r="Q59" s="283">
        <v>119</v>
      </c>
      <c r="R59" s="283">
        <v>127</v>
      </c>
      <c r="S59" s="281">
        <v>86</v>
      </c>
      <c r="T59" s="280">
        <v>71</v>
      </c>
      <c r="U59" s="281">
        <v>716</v>
      </c>
      <c r="V59" s="280">
        <v>355</v>
      </c>
      <c r="W59" s="281">
        <v>432</v>
      </c>
      <c r="X59" s="282">
        <f t="shared" si="2"/>
        <v>45</v>
      </c>
      <c r="Y59" s="280">
        <v>45</v>
      </c>
      <c r="Z59" s="283"/>
      <c r="AA59" s="281"/>
      <c r="AB59" s="296">
        <f t="shared" si="1"/>
        <v>440</v>
      </c>
      <c r="AC59" s="280">
        <v>440</v>
      </c>
      <c r="AD59" s="283"/>
      <c r="AE59" s="281"/>
      <c r="AF59" s="285">
        <v>387</v>
      </c>
      <c r="AG59" s="295">
        <v>39</v>
      </c>
      <c r="AH59" s="280"/>
      <c r="AI59" s="281">
        <v>9</v>
      </c>
      <c r="AJ59" s="289">
        <v>185</v>
      </c>
      <c r="AK59" s="287"/>
      <c r="AL59" s="281"/>
      <c r="AM59" s="307">
        <v>11</v>
      </c>
      <c r="AN59" s="295">
        <v>130</v>
      </c>
      <c r="AO59" s="308"/>
      <c r="AP59" s="281"/>
      <c r="AQ59" s="290"/>
      <c r="AR59" s="290">
        <v>145</v>
      </c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387</v>
      </c>
      <c r="C60" s="280">
        <v>49</v>
      </c>
      <c r="D60" s="293">
        <v>79</v>
      </c>
      <c r="E60" s="283">
        <v>37</v>
      </c>
      <c r="F60" s="283">
        <v>14</v>
      </c>
      <c r="G60" s="283">
        <v>18</v>
      </c>
      <c r="H60" s="283">
        <v>7</v>
      </c>
      <c r="I60" s="283">
        <v>8</v>
      </c>
      <c r="J60" s="283">
        <v>10</v>
      </c>
      <c r="K60" s="283">
        <v>6</v>
      </c>
      <c r="L60" s="283">
        <v>14</v>
      </c>
      <c r="M60" s="283">
        <v>31</v>
      </c>
      <c r="N60" s="283">
        <v>26</v>
      </c>
      <c r="O60" s="283">
        <v>14</v>
      </c>
      <c r="P60" s="283">
        <v>19</v>
      </c>
      <c r="Q60" s="283">
        <v>15</v>
      </c>
      <c r="R60" s="283">
        <v>25</v>
      </c>
      <c r="S60" s="281">
        <v>15</v>
      </c>
      <c r="T60" s="280">
        <v>165</v>
      </c>
      <c r="U60" s="281">
        <v>222</v>
      </c>
      <c r="V60" s="280">
        <v>195</v>
      </c>
      <c r="W60" s="281">
        <v>192</v>
      </c>
      <c r="X60" s="282">
        <f t="shared" si="2"/>
        <v>106</v>
      </c>
      <c r="Y60" s="280">
        <v>106</v>
      </c>
      <c r="Z60" s="283"/>
      <c r="AA60" s="281"/>
      <c r="AB60" s="296">
        <f t="shared" si="1"/>
        <v>141</v>
      </c>
      <c r="AC60" s="280">
        <v>130</v>
      </c>
      <c r="AD60" s="283">
        <v>7</v>
      </c>
      <c r="AE60" s="281">
        <v>4</v>
      </c>
      <c r="AF60" s="285">
        <v>198</v>
      </c>
      <c r="AG60" s="281"/>
      <c r="AH60" s="280">
        <v>25</v>
      </c>
      <c r="AI60" s="281">
        <v>47</v>
      </c>
      <c r="AJ60" s="289"/>
      <c r="AK60" s="287"/>
      <c r="AL60" s="281"/>
      <c r="AM60" s="307">
        <v>35</v>
      </c>
      <c r="AN60" s="295">
        <v>33</v>
      </c>
      <c r="AO60" s="308"/>
      <c r="AP60" s="281"/>
      <c r="AQ60" s="290"/>
      <c r="AR60" s="290">
        <v>115</v>
      </c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331</v>
      </c>
      <c r="C61" s="280">
        <v>130</v>
      </c>
      <c r="D61" s="293">
        <v>100</v>
      </c>
      <c r="E61" s="283">
        <v>101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331</v>
      </c>
      <c r="U61" s="281"/>
      <c r="V61" s="280">
        <v>163</v>
      </c>
      <c r="W61" s="281">
        <v>168</v>
      </c>
      <c r="X61" s="282">
        <f t="shared" si="2"/>
        <v>107</v>
      </c>
      <c r="Y61" s="280">
        <v>107</v>
      </c>
      <c r="Z61" s="283"/>
      <c r="AA61" s="281"/>
      <c r="AB61" s="296">
        <f t="shared" si="1"/>
        <v>0</v>
      </c>
      <c r="AC61" s="280"/>
      <c r="AD61" s="283"/>
      <c r="AE61" s="281"/>
      <c r="AF61" s="285">
        <v>50</v>
      </c>
      <c r="AG61" s="281"/>
      <c r="AH61" s="280">
        <v>29</v>
      </c>
      <c r="AI61" s="281"/>
      <c r="AJ61" s="289"/>
      <c r="AK61" s="287"/>
      <c r="AL61" s="281"/>
      <c r="AM61" s="307">
        <v>94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843</v>
      </c>
      <c r="C62" s="280"/>
      <c r="D62" s="293"/>
      <c r="E62" s="283"/>
      <c r="F62" s="283">
        <v>41</v>
      </c>
      <c r="G62" s="283">
        <v>38</v>
      </c>
      <c r="H62" s="283">
        <v>30</v>
      </c>
      <c r="I62" s="283">
        <v>41</v>
      </c>
      <c r="J62" s="283">
        <v>45</v>
      </c>
      <c r="K62" s="283">
        <v>60</v>
      </c>
      <c r="L62" s="283">
        <v>74</v>
      </c>
      <c r="M62" s="283">
        <v>126</v>
      </c>
      <c r="N62" s="283">
        <v>95</v>
      </c>
      <c r="O62" s="283">
        <v>94</v>
      </c>
      <c r="P62" s="283">
        <v>66</v>
      </c>
      <c r="Q62" s="283">
        <v>55</v>
      </c>
      <c r="R62" s="283">
        <v>43</v>
      </c>
      <c r="S62" s="281">
        <v>35</v>
      </c>
      <c r="T62" s="280"/>
      <c r="U62" s="281">
        <v>843</v>
      </c>
      <c r="V62" s="280">
        <v>324</v>
      </c>
      <c r="W62" s="281">
        <v>519</v>
      </c>
      <c r="X62" s="282">
        <f t="shared" si="2"/>
        <v>0</v>
      </c>
      <c r="Y62" s="280"/>
      <c r="Z62" s="283"/>
      <c r="AA62" s="281"/>
      <c r="AB62" s="296">
        <f t="shared" si="1"/>
        <v>486</v>
      </c>
      <c r="AC62" s="280">
        <v>486</v>
      </c>
      <c r="AD62" s="283"/>
      <c r="AE62" s="281"/>
      <c r="AF62" s="285">
        <v>389</v>
      </c>
      <c r="AG62" s="302">
        <v>86</v>
      </c>
      <c r="AH62" s="280"/>
      <c r="AI62" s="281">
        <v>99</v>
      </c>
      <c r="AJ62" s="289"/>
      <c r="AK62" s="287"/>
      <c r="AL62" s="281">
        <v>7</v>
      </c>
      <c r="AM62" s="307"/>
      <c r="AN62" s="295">
        <v>230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325</v>
      </c>
      <c r="C64" s="280"/>
      <c r="D64" s="293"/>
      <c r="E64" s="283"/>
      <c r="F64" s="283">
        <v>2</v>
      </c>
      <c r="G64" s="283">
        <v>9</v>
      </c>
      <c r="H64" s="283">
        <v>4</v>
      </c>
      <c r="I64" s="283">
        <v>7</v>
      </c>
      <c r="J64" s="283">
        <v>11</v>
      </c>
      <c r="K64" s="283">
        <v>7</v>
      </c>
      <c r="L64" s="283">
        <v>7</v>
      </c>
      <c r="M64" s="283">
        <v>17</v>
      </c>
      <c r="N64" s="283">
        <v>25</v>
      </c>
      <c r="O64" s="283">
        <v>29</v>
      </c>
      <c r="P64" s="283">
        <v>45</v>
      </c>
      <c r="Q64" s="283">
        <v>63</v>
      </c>
      <c r="R64" s="283">
        <v>45</v>
      </c>
      <c r="S64" s="281">
        <v>54</v>
      </c>
      <c r="T64" s="280"/>
      <c r="U64" s="281">
        <v>325</v>
      </c>
      <c r="V64" s="280">
        <v>278</v>
      </c>
      <c r="W64" s="281">
        <v>47</v>
      </c>
      <c r="X64" s="282">
        <f t="shared" si="2"/>
        <v>0</v>
      </c>
      <c r="Y64" s="280"/>
      <c r="Z64" s="283"/>
      <c r="AA64" s="281"/>
      <c r="AB64" s="296">
        <f t="shared" si="1"/>
        <v>132</v>
      </c>
      <c r="AC64" s="280">
        <v>132</v>
      </c>
      <c r="AD64" s="283"/>
      <c r="AE64" s="281"/>
      <c r="AF64" s="285">
        <v>122</v>
      </c>
      <c r="AG64" s="295">
        <v>17</v>
      </c>
      <c r="AH64" s="280"/>
      <c r="AI64" s="281">
        <v>56</v>
      </c>
      <c r="AJ64" s="289"/>
      <c r="AK64" s="287"/>
      <c r="AL64" s="281">
        <v>9</v>
      </c>
      <c r="AM64" s="307"/>
      <c r="AN64" s="295">
        <v>14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34" t="s">
        <v>38</v>
      </c>
      <c r="B69" s="314">
        <f t="shared" ref="B69:AW69" si="4">SUM(B12:B68)</f>
        <v>7730</v>
      </c>
      <c r="C69" s="315">
        <f t="shared" si="4"/>
        <v>701</v>
      </c>
      <c r="D69" s="316">
        <f t="shared" si="4"/>
        <v>540</v>
      </c>
      <c r="E69" s="317">
        <f t="shared" si="4"/>
        <v>422</v>
      </c>
      <c r="F69" s="317">
        <f t="shared" si="4"/>
        <v>199</v>
      </c>
      <c r="G69" s="317">
        <f t="shared" si="4"/>
        <v>257</v>
      </c>
      <c r="H69" s="317">
        <f t="shared" si="4"/>
        <v>305</v>
      </c>
      <c r="I69" s="317">
        <f t="shared" si="4"/>
        <v>336</v>
      </c>
      <c r="J69" s="317">
        <f t="shared" si="4"/>
        <v>346</v>
      </c>
      <c r="K69" s="317">
        <f t="shared" si="4"/>
        <v>373</v>
      </c>
      <c r="L69" s="317">
        <f t="shared" si="4"/>
        <v>402</v>
      </c>
      <c r="M69" s="317">
        <f t="shared" si="4"/>
        <v>597</v>
      </c>
      <c r="N69" s="317">
        <f t="shared" si="4"/>
        <v>549</v>
      </c>
      <c r="O69" s="317">
        <f t="shared" si="4"/>
        <v>552</v>
      </c>
      <c r="P69" s="317">
        <f t="shared" si="4"/>
        <v>583</v>
      </c>
      <c r="Q69" s="317">
        <f t="shared" si="4"/>
        <v>576</v>
      </c>
      <c r="R69" s="317">
        <f t="shared" si="4"/>
        <v>483</v>
      </c>
      <c r="S69" s="318">
        <f t="shared" si="4"/>
        <v>509</v>
      </c>
      <c r="T69" s="319">
        <f t="shared" si="4"/>
        <v>1663</v>
      </c>
      <c r="U69" s="318">
        <f t="shared" si="4"/>
        <v>6067</v>
      </c>
      <c r="V69" s="319">
        <f t="shared" si="4"/>
        <v>3182</v>
      </c>
      <c r="W69" s="318">
        <f t="shared" si="4"/>
        <v>4548</v>
      </c>
      <c r="X69" s="319">
        <f t="shared" si="4"/>
        <v>656</v>
      </c>
      <c r="Y69" s="319">
        <f t="shared" si="4"/>
        <v>656</v>
      </c>
      <c r="Z69" s="317">
        <f t="shared" si="4"/>
        <v>0</v>
      </c>
      <c r="AA69" s="320">
        <f t="shared" si="4"/>
        <v>0</v>
      </c>
      <c r="AB69" s="315">
        <f t="shared" si="4"/>
        <v>2917</v>
      </c>
      <c r="AC69" s="319">
        <f t="shared" si="4"/>
        <v>2906</v>
      </c>
      <c r="AD69" s="317">
        <f t="shared" si="4"/>
        <v>7</v>
      </c>
      <c r="AE69" s="318">
        <f t="shared" si="4"/>
        <v>4</v>
      </c>
      <c r="AF69" s="319">
        <f t="shared" si="4"/>
        <v>2704</v>
      </c>
      <c r="AG69" s="318">
        <f t="shared" si="4"/>
        <v>206</v>
      </c>
      <c r="AH69" s="320">
        <f t="shared" si="4"/>
        <v>170</v>
      </c>
      <c r="AI69" s="319">
        <f t="shared" si="4"/>
        <v>909</v>
      </c>
      <c r="AJ69" s="318">
        <f t="shared" si="4"/>
        <v>1274</v>
      </c>
      <c r="AK69" s="319">
        <f t="shared" si="4"/>
        <v>19</v>
      </c>
      <c r="AL69" s="318">
        <f t="shared" si="4"/>
        <v>130</v>
      </c>
      <c r="AM69" s="319">
        <f t="shared" si="4"/>
        <v>279</v>
      </c>
      <c r="AN69" s="321">
        <f t="shared" si="4"/>
        <v>781</v>
      </c>
      <c r="AO69" s="321">
        <f t="shared" si="4"/>
        <v>0</v>
      </c>
      <c r="AP69" s="321">
        <f t="shared" si="4"/>
        <v>0</v>
      </c>
      <c r="AQ69" s="321">
        <f t="shared" si="4"/>
        <v>58</v>
      </c>
      <c r="AR69" s="322">
        <f t="shared" si="4"/>
        <v>742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29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76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4</v>
      </c>
      <c r="L73" s="300">
        <v>8</v>
      </c>
      <c r="M73" s="300">
        <v>4</v>
      </c>
      <c r="N73" s="300">
        <v>11</v>
      </c>
      <c r="O73" s="300">
        <v>13</v>
      </c>
      <c r="P73" s="300">
        <v>9</v>
      </c>
      <c r="Q73" s="300">
        <v>11</v>
      </c>
      <c r="R73" s="300">
        <v>6</v>
      </c>
      <c r="S73" s="300">
        <v>2</v>
      </c>
      <c r="T73" s="245"/>
    </row>
    <row r="74" spans="1:98" x14ac:dyDescent="0.2">
      <c r="A74" s="336" t="s">
        <v>197</v>
      </c>
      <c r="B74" s="335">
        <f t="shared" si="5"/>
        <v>35</v>
      </c>
      <c r="C74" s="300"/>
      <c r="D74" s="300"/>
      <c r="E74" s="300"/>
      <c r="F74" s="300">
        <v>2</v>
      </c>
      <c r="G74" s="300"/>
      <c r="H74" s="300">
        <v>1</v>
      </c>
      <c r="I74" s="300">
        <v>3</v>
      </c>
      <c r="J74" s="300">
        <v>4</v>
      </c>
      <c r="K74" s="300">
        <v>3</v>
      </c>
      <c r="L74" s="300">
        <v>5</v>
      </c>
      <c r="M74" s="300">
        <v>5</v>
      </c>
      <c r="N74" s="300">
        <v>2</v>
      </c>
      <c r="O74" s="300">
        <v>5</v>
      </c>
      <c r="P74" s="300">
        <v>1</v>
      </c>
      <c r="Q74" s="300">
        <v>2</v>
      </c>
      <c r="R74" s="300">
        <v>1</v>
      </c>
      <c r="S74" s="300">
        <v>1</v>
      </c>
      <c r="T74" s="245"/>
    </row>
    <row r="75" spans="1:98" x14ac:dyDescent="0.2">
      <c r="A75" s="336" t="s">
        <v>198</v>
      </c>
      <c r="B75" s="335">
        <f t="shared" si="5"/>
        <v>288</v>
      </c>
      <c r="C75" s="300"/>
      <c r="D75" s="300"/>
      <c r="E75" s="300">
        <v>4</v>
      </c>
      <c r="F75" s="300">
        <v>25</v>
      </c>
      <c r="G75" s="300">
        <v>56</v>
      </c>
      <c r="H75" s="300">
        <v>62</v>
      </c>
      <c r="I75" s="300">
        <v>68</v>
      </c>
      <c r="J75" s="300">
        <v>46</v>
      </c>
      <c r="K75" s="300">
        <v>19</v>
      </c>
      <c r="L75" s="300">
        <v>8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256</v>
      </c>
      <c r="C76" s="300"/>
      <c r="D76" s="300"/>
      <c r="E76" s="300"/>
      <c r="F76" s="300"/>
      <c r="G76" s="300">
        <v>3</v>
      </c>
      <c r="H76" s="300">
        <v>15</v>
      </c>
      <c r="I76" s="300">
        <v>13</v>
      </c>
      <c r="J76" s="300">
        <v>21</v>
      </c>
      <c r="K76" s="300">
        <v>15</v>
      </c>
      <c r="L76" s="300">
        <v>13</v>
      </c>
      <c r="M76" s="300">
        <v>22</v>
      </c>
      <c r="N76" s="300">
        <v>19</v>
      </c>
      <c r="O76" s="300">
        <v>27</v>
      </c>
      <c r="P76" s="300">
        <v>24</v>
      </c>
      <c r="Q76" s="300">
        <v>31</v>
      </c>
      <c r="R76" s="300">
        <v>23</v>
      </c>
      <c r="S76" s="300">
        <v>30</v>
      </c>
      <c r="T76" s="245"/>
    </row>
    <row r="77" spans="1:98" x14ac:dyDescent="0.2">
      <c r="A77" s="336" t="s">
        <v>200</v>
      </c>
      <c r="B77" s="335">
        <f t="shared" si="5"/>
        <v>196</v>
      </c>
      <c r="C77" s="300"/>
      <c r="D77" s="300"/>
      <c r="E77" s="300"/>
      <c r="F77" s="300">
        <v>2</v>
      </c>
      <c r="G77" s="300">
        <v>3</v>
      </c>
      <c r="H77" s="300">
        <v>5</v>
      </c>
      <c r="I77" s="300">
        <v>4</v>
      </c>
      <c r="J77" s="300">
        <v>2</v>
      </c>
      <c r="K77" s="300">
        <v>9</v>
      </c>
      <c r="L77" s="300">
        <v>2</v>
      </c>
      <c r="M77" s="300">
        <v>13</v>
      </c>
      <c r="N77" s="300">
        <v>23</v>
      </c>
      <c r="O77" s="300">
        <v>14</v>
      </c>
      <c r="P77" s="300">
        <v>25</v>
      </c>
      <c r="Q77" s="300">
        <v>31</v>
      </c>
      <c r="R77" s="300">
        <v>25</v>
      </c>
      <c r="S77" s="300">
        <v>38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228</v>
      </c>
      <c r="C80" s="300"/>
      <c r="D80" s="300"/>
      <c r="E80" s="300"/>
      <c r="F80" s="300">
        <v>4</v>
      </c>
      <c r="G80" s="300">
        <v>12</v>
      </c>
      <c r="H80" s="300">
        <v>36</v>
      </c>
      <c r="I80" s="300">
        <v>35</v>
      </c>
      <c r="J80" s="300">
        <v>21</v>
      </c>
      <c r="K80" s="300">
        <v>26</v>
      </c>
      <c r="L80" s="300">
        <v>30</v>
      </c>
      <c r="M80" s="300">
        <v>17</v>
      </c>
      <c r="N80" s="300">
        <v>16</v>
      </c>
      <c r="O80" s="300">
        <v>17</v>
      </c>
      <c r="P80" s="300">
        <v>8</v>
      </c>
      <c r="Q80" s="300">
        <v>5</v>
      </c>
      <c r="R80" s="300">
        <v>1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214</v>
      </c>
      <c r="C81" s="300"/>
      <c r="D81" s="300"/>
      <c r="E81" s="300"/>
      <c r="F81" s="300">
        <v>2</v>
      </c>
      <c r="G81" s="300">
        <v>3</v>
      </c>
      <c r="H81" s="300">
        <v>7</v>
      </c>
      <c r="I81" s="300">
        <v>12</v>
      </c>
      <c r="J81" s="300">
        <v>8</v>
      </c>
      <c r="K81" s="300">
        <v>17</v>
      </c>
      <c r="L81" s="300">
        <v>28</v>
      </c>
      <c r="M81" s="300">
        <v>33</v>
      </c>
      <c r="N81" s="300">
        <v>33</v>
      </c>
      <c r="O81" s="300">
        <v>25</v>
      </c>
      <c r="P81" s="300">
        <v>17</v>
      </c>
      <c r="Q81" s="300">
        <v>16</v>
      </c>
      <c r="R81" s="300">
        <v>7</v>
      </c>
      <c r="S81" s="300">
        <v>6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42</v>
      </c>
      <c r="C85" s="300"/>
      <c r="D85" s="300"/>
      <c r="E85" s="300">
        <v>1</v>
      </c>
      <c r="F85" s="300">
        <v>6</v>
      </c>
      <c r="G85" s="300">
        <v>10</v>
      </c>
      <c r="H85" s="300">
        <v>5</v>
      </c>
      <c r="I85" s="300">
        <v>9</v>
      </c>
      <c r="J85" s="300">
        <v>4</v>
      </c>
      <c r="K85" s="300">
        <v>1</v>
      </c>
      <c r="L85" s="300">
        <v>3</v>
      </c>
      <c r="M85" s="300">
        <v>2</v>
      </c>
      <c r="N85" s="300"/>
      <c r="O85" s="300"/>
      <c r="P85" s="300"/>
      <c r="Q85" s="300">
        <v>1</v>
      </c>
      <c r="R85" s="300"/>
      <c r="S85" s="300"/>
      <c r="T85" s="245"/>
    </row>
    <row r="86" spans="1:88" x14ac:dyDescent="0.2">
      <c r="A86" s="338" t="s">
        <v>59</v>
      </c>
      <c r="B86" s="335">
        <f t="shared" si="5"/>
        <v>41</v>
      </c>
      <c r="C86" s="300"/>
      <c r="D86" s="300"/>
      <c r="E86" s="300"/>
      <c r="F86" s="300">
        <v>2</v>
      </c>
      <c r="G86" s="300">
        <v>6</v>
      </c>
      <c r="H86" s="300">
        <v>7</v>
      </c>
      <c r="I86" s="300">
        <v>4</v>
      </c>
      <c r="J86" s="300">
        <v>6</v>
      </c>
      <c r="K86" s="300">
        <v>6</v>
      </c>
      <c r="L86" s="300">
        <v>3</v>
      </c>
      <c r="M86" s="300">
        <v>1</v>
      </c>
      <c r="N86" s="300">
        <v>4</v>
      </c>
      <c r="O86" s="300"/>
      <c r="P86" s="300"/>
      <c r="Q86" s="300">
        <v>1</v>
      </c>
      <c r="R86" s="300"/>
      <c r="S86" s="300">
        <v>1</v>
      </c>
      <c r="T86" s="245"/>
    </row>
    <row r="87" spans="1:88" x14ac:dyDescent="0.2">
      <c r="A87" s="339" t="s">
        <v>208</v>
      </c>
      <c r="B87" s="273">
        <f t="shared" si="5"/>
        <v>0</v>
      </c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1376</v>
      </c>
      <c r="C88" s="342">
        <f t="shared" si="6"/>
        <v>0</v>
      </c>
      <c r="D88" s="342">
        <f t="shared" si="6"/>
        <v>0</v>
      </c>
      <c r="E88" s="342">
        <f t="shared" si="6"/>
        <v>5</v>
      </c>
      <c r="F88" s="342">
        <f t="shared" si="6"/>
        <v>44</v>
      </c>
      <c r="G88" s="342">
        <f t="shared" si="6"/>
        <v>95</v>
      </c>
      <c r="H88" s="342">
        <f t="shared" si="6"/>
        <v>140</v>
      </c>
      <c r="I88" s="342">
        <f t="shared" si="6"/>
        <v>149</v>
      </c>
      <c r="J88" s="342">
        <f t="shared" si="6"/>
        <v>114</v>
      </c>
      <c r="K88" s="342">
        <f t="shared" si="6"/>
        <v>100</v>
      </c>
      <c r="L88" s="342">
        <f t="shared" si="6"/>
        <v>100</v>
      </c>
      <c r="M88" s="342">
        <f t="shared" si="6"/>
        <v>97</v>
      </c>
      <c r="N88" s="342">
        <f t="shared" si="6"/>
        <v>108</v>
      </c>
      <c r="O88" s="342">
        <f t="shared" si="6"/>
        <v>101</v>
      </c>
      <c r="P88" s="342">
        <f t="shared" si="6"/>
        <v>84</v>
      </c>
      <c r="Q88" s="342">
        <f t="shared" si="6"/>
        <v>98</v>
      </c>
      <c r="R88" s="342">
        <f t="shared" si="6"/>
        <v>63</v>
      </c>
      <c r="S88" s="342">
        <f t="shared" si="6"/>
        <v>78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39" t="s">
        <v>90</v>
      </c>
      <c r="B90" s="540"/>
      <c r="C90" s="539" t="s">
        <v>91</v>
      </c>
      <c r="D90" s="545"/>
      <c r="E90" s="540"/>
      <c r="F90" s="547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 t="s">
        <v>93</v>
      </c>
      <c r="AO90" s="561" t="s">
        <v>94</v>
      </c>
      <c r="AP90" s="564" t="s">
        <v>210</v>
      </c>
      <c r="AQ90" s="564" t="s">
        <v>211</v>
      </c>
      <c r="AR90" s="245"/>
    </row>
    <row r="91" spans="1:88" x14ac:dyDescent="0.2">
      <c r="A91" s="541"/>
      <c r="B91" s="542"/>
      <c r="C91" s="543"/>
      <c r="D91" s="546"/>
      <c r="E91" s="544"/>
      <c r="F91" s="586" t="s">
        <v>18</v>
      </c>
      <c r="G91" s="587"/>
      <c r="H91" s="586" t="s">
        <v>19</v>
      </c>
      <c r="I91" s="587"/>
      <c r="J91" s="586" t="s">
        <v>20</v>
      </c>
      <c r="K91" s="587"/>
      <c r="L91" s="586" t="s">
        <v>21</v>
      </c>
      <c r="M91" s="587"/>
      <c r="N91" s="586" t="s">
        <v>22</v>
      </c>
      <c r="O91" s="587"/>
      <c r="P91" s="547" t="s">
        <v>23</v>
      </c>
      <c r="Q91" s="549"/>
      <c r="R91" s="547" t="s">
        <v>24</v>
      </c>
      <c r="S91" s="549"/>
      <c r="T91" s="547" t="s">
        <v>25</v>
      </c>
      <c r="U91" s="549"/>
      <c r="V91" s="547" t="s">
        <v>26</v>
      </c>
      <c r="W91" s="549"/>
      <c r="X91" s="547" t="s">
        <v>27</v>
      </c>
      <c r="Y91" s="549"/>
      <c r="Z91" s="547" t="s">
        <v>28</v>
      </c>
      <c r="AA91" s="549"/>
      <c r="AB91" s="547" t="s">
        <v>29</v>
      </c>
      <c r="AC91" s="549"/>
      <c r="AD91" s="547" t="s">
        <v>30</v>
      </c>
      <c r="AE91" s="549"/>
      <c r="AF91" s="547" t="s">
        <v>31</v>
      </c>
      <c r="AG91" s="549"/>
      <c r="AH91" s="547" t="s">
        <v>32</v>
      </c>
      <c r="AI91" s="549"/>
      <c r="AJ91" s="547" t="s">
        <v>33</v>
      </c>
      <c r="AK91" s="549"/>
      <c r="AL91" s="547" t="s">
        <v>34</v>
      </c>
      <c r="AM91" s="549"/>
      <c r="AN91" s="559"/>
      <c r="AO91" s="562"/>
      <c r="AP91" s="565"/>
      <c r="AQ91" s="565"/>
      <c r="AR91" s="245"/>
    </row>
    <row r="92" spans="1:88" x14ac:dyDescent="0.2">
      <c r="A92" s="543"/>
      <c r="B92" s="544"/>
      <c r="C92" s="329" t="s">
        <v>212</v>
      </c>
      <c r="D92" s="428" t="s">
        <v>36</v>
      </c>
      <c r="E92" s="329" t="s">
        <v>37</v>
      </c>
      <c r="F92" s="432" t="s">
        <v>36</v>
      </c>
      <c r="G92" s="435" t="s">
        <v>37</v>
      </c>
      <c r="H92" s="432" t="s">
        <v>36</v>
      </c>
      <c r="I92" s="435" t="s">
        <v>37</v>
      </c>
      <c r="J92" s="432" t="s">
        <v>36</v>
      </c>
      <c r="K92" s="435" t="s">
        <v>37</v>
      </c>
      <c r="L92" s="432" t="s">
        <v>36</v>
      </c>
      <c r="M92" s="435" t="s">
        <v>37</v>
      </c>
      <c r="N92" s="432" t="s">
        <v>36</v>
      </c>
      <c r="O92" s="435" t="s">
        <v>37</v>
      </c>
      <c r="P92" s="432" t="s">
        <v>36</v>
      </c>
      <c r="Q92" s="435" t="s">
        <v>37</v>
      </c>
      <c r="R92" s="432" t="s">
        <v>36</v>
      </c>
      <c r="S92" s="435" t="s">
        <v>37</v>
      </c>
      <c r="T92" s="432" t="s">
        <v>36</v>
      </c>
      <c r="U92" s="435" t="s">
        <v>37</v>
      </c>
      <c r="V92" s="432" t="s">
        <v>36</v>
      </c>
      <c r="W92" s="435" t="s">
        <v>37</v>
      </c>
      <c r="X92" s="432" t="s">
        <v>36</v>
      </c>
      <c r="Y92" s="435" t="s">
        <v>37</v>
      </c>
      <c r="Z92" s="432" t="s">
        <v>36</v>
      </c>
      <c r="AA92" s="435" t="s">
        <v>37</v>
      </c>
      <c r="AB92" s="432" t="s">
        <v>36</v>
      </c>
      <c r="AC92" s="435" t="s">
        <v>37</v>
      </c>
      <c r="AD92" s="432" t="s">
        <v>36</v>
      </c>
      <c r="AE92" s="435" t="s">
        <v>37</v>
      </c>
      <c r="AF92" s="432" t="s">
        <v>36</v>
      </c>
      <c r="AG92" s="435" t="s">
        <v>37</v>
      </c>
      <c r="AH92" s="432" t="s">
        <v>36</v>
      </c>
      <c r="AI92" s="435" t="s">
        <v>37</v>
      </c>
      <c r="AJ92" s="432" t="s">
        <v>36</v>
      </c>
      <c r="AK92" s="435" t="s">
        <v>37</v>
      </c>
      <c r="AL92" s="432" t="s">
        <v>36</v>
      </c>
      <c r="AM92" s="435" t="s">
        <v>37</v>
      </c>
      <c r="AN92" s="560"/>
      <c r="AO92" s="563"/>
      <c r="AP92" s="566"/>
      <c r="AQ92" s="566"/>
      <c r="AR92" s="245"/>
    </row>
    <row r="93" spans="1:88" x14ac:dyDescent="0.2">
      <c r="A93" s="588" t="s">
        <v>95</v>
      </c>
      <c r="B93" s="589"/>
      <c r="C93" s="349">
        <f>SUM(D93+E93)</f>
        <v>805</v>
      </c>
      <c r="D93" s="350">
        <f>SUM(F93+H93+J93+L93+N93+P93+R93+T93+V93+X93+Z93+AB93+AD93+AF93+AH93+AJ93+AL93)</f>
        <v>382</v>
      </c>
      <c r="E93" s="349">
        <f>SUM(G93+I93+K93+M93+O93+Q93+S93+U93+W93+Y93+AA93+AC93+AE93+AG93+AI93+AK93+AM93)</f>
        <v>423</v>
      </c>
      <c r="F93" s="351">
        <v>4</v>
      </c>
      <c r="G93" s="352">
        <v>11</v>
      </c>
      <c r="H93" s="351">
        <v>5</v>
      </c>
      <c r="I93" s="352">
        <v>3</v>
      </c>
      <c r="J93" s="351">
        <v>3</v>
      </c>
      <c r="K93" s="286">
        <v>4</v>
      </c>
      <c r="L93" s="351">
        <v>5</v>
      </c>
      <c r="M93" s="286">
        <v>5</v>
      </c>
      <c r="N93" s="351">
        <v>9</v>
      </c>
      <c r="O93" s="286">
        <v>16</v>
      </c>
      <c r="P93" s="351">
        <v>16</v>
      </c>
      <c r="Q93" s="286">
        <v>22</v>
      </c>
      <c r="R93" s="351">
        <v>9</v>
      </c>
      <c r="S93" s="286">
        <v>20</v>
      </c>
      <c r="T93" s="351">
        <v>11</v>
      </c>
      <c r="U93" s="286">
        <v>25</v>
      </c>
      <c r="V93" s="351">
        <v>10</v>
      </c>
      <c r="W93" s="286">
        <v>25</v>
      </c>
      <c r="X93" s="351">
        <v>21</v>
      </c>
      <c r="Y93" s="286">
        <v>38</v>
      </c>
      <c r="Z93" s="351">
        <v>27</v>
      </c>
      <c r="AA93" s="286">
        <v>41</v>
      </c>
      <c r="AB93" s="351">
        <v>31</v>
      </c>
      <c r="AC93" s="286">
        <v>44</v>
      </c>
      <c r="AD93" s="351">
        <v>46</v>
      </c>
      <c r="AE93" s="286">
        <v>41</v>
      </c>
      <c r="AF93" s="351">
        <v>62</v>
      </c>
      <c r="AG93" s="286">
        <v>44</v>
      </c>
      <c r="AH93" s="351">
        <v>51</v>
      </c>
      <c r="AI93" s="286">
        <v>30</v>
      </c>
      <c r="AJ93" s="351">
        <v>36</v>
      </c>
      <c r="AK93" s="286">
        <v>29</v>
      </c>
      <c r="AL93" s="353">
        <v>36</v>
      </c>
      <c r="AM93" s="286">
        <v>25</v>
      </c>
      <c r="AN93" s="354">
        <v>805</v>
      </c>
      <c r="AO93" s="352">
        <v>681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58" t="s">
        <v>96</v>
      </c>
      <c r="B94" s="332" t="s">
        <v>97</v>
      </c>
      <c r="C94" s="349">
        <f>SUM(+D94+E94)</f>
        <v>282</v>
      </c>
      <c r="D94" s="356"/>
      <c r="E94" s="349">
        <f>SUM(G94+I94+K94+M94+O94+Q94+S94+U94+W94+Y94+AA94+AC94+AE94+AG94+AI94+AK94+AM94)</f>
        <v>282</v>
      </c>
      <c r="F94" s="357"/>
      <c r="G94" s="358"/>
      <c r="H94" s="357"/>
      <c r="I94" s="358"/>
      <c r="J94" s="357"/>
      <c r="K94" s="288">
        <v>4</v>
      </c>
      <c r="L94" s="357"/>
      <c r="M94" s="288">
        <v>26</v>
      </c>
      <c r="N94" s="357"/>
      <c r="O94" s="288">
        <v>53</v>
      </c>
      <c r="P94" s="357"/>
      <c r="Q94" s="288">
        <v>60</v>
      </c>
      <c r="R94" s="357"/>
      <c r="S94" s="288">
        <v>66</v>
      </c>
      <c r="T94" s="357"/>
      <c r="U94" s="288">
        <v>49</v>
      </c>
      <c r="V94" s="357"/>
      <c r="W94" s="288">
        <v>19</v>
      </c>
      <c r="X94" s="357"/>
      <c r="Y94" s="288">
        <v>5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282</v>
      </c>
      <c r="AO94" s="359">
        <v>282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59"/>
      <c r="B95" s="304" t="s">
        <v>98</v>
      </c>
      <c r="C95" s="361">
        <f t="shared" ref="C95:C103" si="7">SUM(D95+E95)</f>
        <v>218</v>
      </c>
      <c r="D95" s="362">
        <f>SUM(F95+H95+J95+L95+N95+P95+R95+T95+V95+X95+Z95+AB95+AD95+AF95+AH95+AJ95+AL95)</f>
        <v>34</v>
      </c>
      <c r="E95" s="363">
        <f>SUM(G95+I95+K95+M95+O95+Q95+S95+U95+W95+Y95+AA95+AC95+AE95+AG95+AI95+AK95+AM95)</f>
        <v>184</v>
      </c>
      <c r="F95" s="280"/>
      <c r="G95" s="281">
        <v>2</v>
      </c>
      <c r="H95" s="280"/>
      <c r="I95" s="281">
        <v>3</v>
      </c>
      <c r="J95" s="280"/>
      <c r="K95" s="281">
        <v>1</v>
      </c>
      <c r="L95" s="280">
        <v>3</v>
      </c>
      <c r="M95" s="281">
        <v>2</v>
      </c>
      <c r="N95" s="280">
        <v>2</v>
      </c>
      <c r="O95" s="281">
        <v>12</v>
      </c>
      <c r="P95" s="280">
        <v>8</v>
      </c>
      <c r="Q95" s="281">
        <v>15</v>
      </c>
      <c r="R95" s="280">
        <v>3</v>
      </c>
      <c r="S95" s="281">
        <v>24</v>
      </c>
      <c r="T95" s="280">
        <v>11</v>
      </c>
      <c r="U95" s="281">
        <v>16</v>
      </c>
      <c r="V95" s="280">
        <v>2</v>
      </c>
      <c r="W95" s="281">
        <v>20</v>
      </c>
      <c r="X95" s="280">
        <v>1</v>
      </c>
      <c r="Y95" s="281">
        <v>17</v>
      </c>
      <c r="Z95" s="280">
        <v>2</v>
      </c>
      <c r="AA95" s="281">
        <v>31</v>
      </c>
      <c r="AB95" s="280">
        <v>2</v>
      </c>
      <c r="AC95" s="281">
        <v>13</v>
      </c>
      <c r="AD95" s="280"/>
      <c r="AE95" s="281">
        <v>8</v>
      </c>
      <c r="AF95" s="280"/>
      <c r="AG95" s="281">
        <v>7</v>
      </c>
      <c r="AH95" s="280"/>
      <c r="AI95" s="281">
        <v>6</v>
      </c>
      <c r="AJ95" s="280"/>
      <c r="AK95" s="281">
        <v>5</v>
      </c>
      <c r="AL95" s="287"/>
      <c r="AM95" s="281">
        <v>2</v>
      </c>
      <c r="AN95" s="308">
        <v>214</v>
      </c>
      <c r="AO95" s="300">
        <v>176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60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37" t="s">
        <v>100</v>
      </c>
      <c r="B97" s="538"/>
      <c r="C97" s="372">
        <f t="shared" si="7"/>
        <v>535</v>
      </c>
      <c r="D97" s="373">
        <f t="shared" ref="D97:E103" si="8">SUM(F97+H97+J97+L97+N97+P97+R97+T97+V97+X97+Z97+AB97+AD97+AF97+AH97+AJ97+AL97)</f>
        <v>217</v>
      </c>
      <c r="E97" s="372">
        <f t="shared" si="8"/>
        <v>318</v>
      </c>
      <c r="F97" s="374">
        <v>63</v>
      </c>
      <c r="G97" s="306">
        <v>48</v>
      </c>
      <c r="H97" s="374">
        <v>17</v>
      </c>
      <c r="I97" s="306">
        <v>33</v>
      </c>
      <c r="J97" s="374">
        <v>11</v>
      </c>
      <c r="K97" s="290">
        <v>22</v>
      </c>
      <c r="L97" s="374">
        <v>6</v>
      </c>
      <c r="M97" s="290">
        <v>19</v>
      </c>
      <c r="N97" s="374">
        <v>4</v>
      </c>
      <c r="O97" s="290">
        <v>8</v>
      </c>
      <c r="P97" s="374">
        <v>3</v>
      </c>
      <c r="Q97" s="290">
        <v>4</v>
      </c>
      <c r="R97" s="374">
        <v>2</v>
      </c>
      <c r="S97" s="290">
        <v>7</v>
      </c>
      <c r="T97" s="374">
        <v>5</v>
      </c>
      <c r="U97" s="290">
        <v>7</v>
      </c>
      <c r="V97" s="374">
        <v>2</v>
      </c>
      <c r="W97" s="290">
        <v>7</v>
      </c>
      <c r="X97" s="374">
        <v>6</v>
      </c>
      <c r="Y97" s="290">
        <v>9</v>
      </c>
      <c r="Z97" s="374">
        <v>10</v>
      </c>
      <c r="AA97" s="290">
        <v>20</v>
      </c>
      <c r="AB97" s="374">
        <v>16</v>
      </c>
      <c r="AC97" s="290">
        <v>12</v>
      </c>
      <c r="AD97" s="374">
        <v>7</v>
      </c>
      <c r="AE97" s="290">
        <v>29</v>
      </c>
      <c r="AF97" s="374">
        <v>17</v>
      </c>
      <c r="AG97" s="290">
        <v>25</v>
      </c>
      <c r="AH97" s="374">
        <v>17</v>
      </c>
      <c r="AI97" s="306">
        <v>26</v>
      </c>
      <c r="AJ97" s="374">
        <v>16</v>
      </c>
      <c r="AK97" s="306">
        <v>16</v>
      </c>
      <c r="AL97" s="375">
        <v>15</v>
      </c>
      <c r="AM97" s="290">
        <v>26</v>
      </c>
      <c r="AN97" s="376">
        <v>535</v>
      </c>
      <c r="AO97" s="306">
        <v>457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93" t="s">
        <v>101</v>
      </c>
      <c r="B98" s="594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95" t="s">
        <v>102</v>
      </c>
      <c r="B99" s="596"/>
      <c r="C99" s="378">
        <f t="shared" si="7"/>
        <v>134</v>
      </c>
      <c r="D99" s="379">
        <f t="shared" si="8"/>
        <v>91</v>
      </c>
      <c r="E99" s="363">
        <f t="shared" si="8"/>
        <v>43</v>
      </c>
      <c r="F99" s="280">
        <v>26</v>
      </c>
      <c r="G99" s="300">
        <v>10</v>
      </c>
      <c r="H99" s="280">
        <v>15</v>
      </c>
      <c r="I99" s="300">
        <v>12</v>
      </c>
      <c r="J99" s="280">
        <v>4</v>
      </c>
      <c r="K99" s="281">
        <v>3</v>
      </c>
      <c r="L99" s="280">
        <v>2</v>
      </c>
      <c r="M99" s="281"/>
      <c r="N99" s="280">
        <v>1</v>
      </c>
      <c r="O99" s="281"/>
      <c r="P99" s="280"/>
      <c r="Q99" s="281"/>
      <c r="R99" s="280"/>
      <c r="S99" s="281"/>
      <c r="T99" s="280"/>
      <c r="U99" s="281"/>
      <c r="V99" s="280">
        <v>2</v>
      </c>
      <c r="W99" s="281"/>
      <c r="X99" s="280">
        <v>2</v>
      </c>
      <c r="Y99" s="281">
        <v>1</v>
      </c>
      <c r="Z99" s="280"/>
      <c r="AA99" s="281">
        <v>6</v>
      </c>
      <c r="AB99" s="280"/>
      <c r="AC99" s="300">
        <v>3</v>
      </c>
      <c r="AD99" s="280"/>
      <c r="AE99" s="300"/>
      <c r="AF99" s="280">
        <v>13</v>
      </c>
      <c r="AG99" s="300">
        <v>2</v>
      </c>
      <c r="AH99" s="280">
        <v>4</v>
      </c>
      <c r="AI99" s="300"/>
      <c r="AJ99" s="280">
        <v>7</v>
      </c>
      <c r="AK99" s="300">
        <v>2</v>
      </c>
      <c r="AL99" s="287">
        <v>15</v>
      </c>
      <c r="AM99" s="281">
        <v>4</v>
      </c>
      <c r="AN99" s="308">
        <v>134</v>
      </c>
      <c r="AO99" s="300">
        <v>109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97" t="s">
        <v>103</v>
      </c>
      <c r="B100" s="598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93" t="s">
        <v>104</v>
      </c>
      <c r="B101" s="594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93" t="s">
        <v>105</v>
      </c>
      <c r="B102" s="594"/>
      <c r="C102" s="363">
        <f t="shared" si="7"/>
        <v>206</v>
      </c>
      <c r="D102" s="362">
        <f t="shared" si="8"/>
        <v>77</v>
      </c>
      <c r="E102" s="363">
        <f t="shared" si="8"/>
        <v>129</v>
      </c>
      <c r="F102" s="280"/>
      <c r="G102" s="300"/>
      <c r="H102" s="280"/>
      <c r="I102" s="300">
        <v>1</v>
      </c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>
        <v>1</v>
      </c>
      <c r="AA102" s="281"/>
      <c r="AB102" s="280"/>
      <c r="AC102" s="281"/>
      <c r="AD102" s="280"/>
      <c r="AE102" s="281">
        <v>2</v>
      </c>
      <c r="AF102" s="280">
        <v>29</v>
      </c>
      <c r="AG102" s="281">
        <v>45</v>
      </c>
      <c r="AH102" s="280">
        <v>18</v>
      </c>
      <c r="AI102" s="300">
        <v>41</v>
      </c>
      <c r="AJ102" s="280">
        <v>17</v>
      </c>
      <c r="AK102" s="300">
        <v>22</v>
      </c>
      <c r="AL102" s="287">
        <v>12</v>
      </c>
      <c r="AM102" s="281">
        <v>18</v>
      </c>
      <c r="AN102" s="308">
        <v>206</v>
      </c>
      <c r="AO102" s="300">
        <v>16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99" t="s">
        <v>106</v>
      </c>
      <c r="B103" s="600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601" t="s">
        <v>38</v>
      </c>
      <c r="B104" s="602"/>
      <c r="C104" s="383">
        <f t="shared" ref="C104:AQ104" si="9">SUM(C93:C103)</f>
        <v>2180</v>
      </c>
      <c r="D104" s="384">
        <f t="shared" si="9"/>
        <v>801</v>
      </c>
      <c r="E104" s="366">
        <f t="shared" si="9"/>
        <v>1379</v>
      </c>
      <c r="F104" s="385">
        <f t="shared" si="9"/>
        <v>93</v>
      </c>
      <c r="G104" s="342">
        <f t="shared" si="9"/>
        <v>71</v>
      </c>
      <c r="H104" s="385">
        <f t="shared" si="9"/>
        <v>37</v>
      </c>
      <c r="I104" s="342">
        <f t="shared" si="9"/>
        <v>52</v>
      </c>
      <c r="J104" s="315">
        <f t="shared" si="9"/>
        <v>18</v>
      </c>
      <c r="K104" s="318">
        <f t="shared" si="9"/>
        <v>34</v>
      </c>
      <c r="L104" s="315">
        <f t="shared" si="9"/>
        <v>16</v>
      </c>
      <c r="M104" s="318">
        <f t="shared" si="9"/>
        <v>52</v>
      </c>
      <c r="N104" s="315">
        <f t="shared" si="9"/>
        <v>16</v>
      </c>
      <c r="O104" s="318">
        <f t="shared" si="9"/>
        <v>89</v>
      </c>
      <c r="P104" s="315">
        <f t="shared" si="9"/>
        <v>27</v>
      </c>
      <c r="Q104" s="318">
        <f t="shared" si="9"/>
        <v>101</v>
      </c>
      <c r="R104" s="315">
        <f t="shared" si="9"/>
        <v>14</v>
      </c>
      <c r="S104" s="318">
        <f t="shared" si="9"/>
        <v>117</v>
      </c>
      <c r="T104" s="315">
        <f t="shared" si="9"/>
        <v>27</v>
      </c>
      <c r="U104" s="318">
        <f t="shared" si="9"/>
        <v>97</v>
      </c>
      <c r="V104" s="315">
        <f t="shared" si="9"/>
        <v>16</v>
      </c>
      <c r="W104" s="318">
        <f t="shared" si="9"/>
        <v>71</v>
      </c>
      <c r="X104" s="315">
        <f t="shared" si="9"/>
        <v>30</v>
      </c>
      <c r="Y104" s="318">
        <f t="shared" si="9"/>
        <v>70</v>
      </c>
      <c r="Z104" s="315">
        <f t="shared" si="9"/>
        <v>40</v>
      </c>
      <c r="AA104" s="318">
        <f t="shared" si="9"/>
        <v>98</v>
      </c>
      <c r="AB104" s="315">
        <f t="shared" si="9"/>
        <v>49</v>
      </c>
      <c r="AC104" s="318">
        <f t="shared" si="9"/>
        <v>72</v>
      </c>
      <c r="AD104" s="315">
        <f t="shared" si="9"/>
        <v>53</v>
      </c>
      <c r="AE104" s="318">
        <f t="shared" si="9"/>
        <v>80</v>
      </c>
      <c r="AF104" s="315">
        <f t="shared" si="9"/>
        <v>121</v>
      </c>
      <c r="AG104" s="318">
        <f t="shared" si="9"/>
        <v>123</v>
      </c>
      <c r="AH104" s="315">
        <f t="shared" si="9"/>
        <v>90</v>
      </c>
      <c r="AI104" s="318">
        <f t="shared" si="9"/>
        <v>103</v>
      </c>
      <c r="AJ104" s="315">
        <f t="shared" si="9"/>
        <v>76</v>
      </c>
      <c r="AK104" s="318">
        <f t="shared" si="9"/>
        <v>74</v>
      </c>
      <c r="AL104" s="319">
        <f t="shared" si="9"/>
        <v>78</v>
      </c>
      <c r="AM104" s="318">
        <f t="shared" si="9"/>
        <v>75</v>
      </c>
      <c r="AN104" s="386">
        <f t="shared" si="9"/>
        <v>2176</v>
      </c>
      <c r="AO104" s="342">
        <f t="shared" si="9"/>
        <v>1721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90" t="s">
        <v>107</v>
      </c>
      <c r="B106" s="558" t="s">
        <v>90</v>
      </c>
      <c r="C106" s="539" t="s">
        <v>91</v>
      </c>
      <c r="D106" s="545"/>
      <c r="E106" s="540"/>
      <c r="F106" s="547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 t="s">
        <v>93</v>
      </c>
      <c r="AO106" s="558" t="s">
        <v>215</v>
      </c>
      <c r="AP106" s="558" t="s">
        <v>210</v>
      </c>
      <c r="AQ106" s="558" t="s">
        <v>211</v>
      </c>
    </row>
    <row r="107" spans="1:88" x14ac:dyDescent="0.2">
      <c r="A107" s="591"/>
      <c r="B107" s="559"/>
      <c r="C107" s="543"/>
      <c r="D107" s="546"/>
      <c r="E107" s="544"/>
      <c r="F107" s="586" t="s">
        <v>18</v>
      </c>
      <c r="G107" s="587"/>
      <c r="H107" s="586" t="s">
        <v>19</v>
      </c>
      <c r="I107" s="587"/>
      <c r="J107" s="586" t="s">
        <v>20</v>
      </c>
      <c r="K107" s="587"/>
      <c r="L107" s="586" t="s">
        <v>21</v>
      </c>
      <c r="M107" s="587"/>
      <c r="N107" s="586" t="s">
        <v>22</v>
      </c>
      <c r="O107" s="587"/>
      <c r="P107" s="547" t="s">
        <v>23</v>
      </c>
      <c r="Q107" s="549"/>
      <c r="R107" s="547" t="s">
        <v>24</v>
      </c>
      <c r="S107" s="549"/>
      <c r="T107" s="547" t="s">
        <v>25</v>
      </c>
      <c r="U107" s="549"/>
      <c r="V107" s="547" t="s">
        <v>26</v>
      </c>
      <c r="W107" s="549"/>
      <c r="X107" s="547" t="s">
        <v>27</v>
      </c>
      <c r="Y107" s="549"/>
      <c r="Z107" s="547" t="s">
        <v>28</v>
      </c>
      <c r="AA107" s="549"/>
      <c r="AB107" s="547" t="s">
        <v>29</v>
      </c>
      <c r="AC107" s="549"/>
      <c r="AD107" s="547" t="s">
        <v>30</v>
      </c>
      <c r="AE107" s="549"/>
      <c r="AF107" s="547" t="s">
        <v>31</v>
      </c>
      <c r="AG107" s="549"/>
      <c r="AH107" s="547" t="s">
        <v>32</v>
      </c>
      <c r="AI107" s="549"/>
      <c r="AJ107" s="547" t="s">
        <v>33</v>
      </c>
      <c r="AK107" s="549"/>
      <c r="AL107" s="547" t="s">
        <v>34</v>
      </c>
      <c r="AM107" s="549"/>
      <c r="AN107" s="559"/>
      <c r="AO107" s="559"/>
      <c r="AP107" s="559"/>
      <c r="AQ107" s="559"/>
      <c r="AR107" s="245"/>
    </row>
    <row r="108" spans="1:88" x14ac:dyDescent="0.2">
      <c r="A108" s="592"/>
      <c r="B108" s="560"/>
      <c r="C108" s="433" t="s">
        <v>212</v>
      </c>
      <c r="D108" s="433" t="s">
        <v>216</v>
      </c>
      <c r="E108" s="436" t="s">
        <v>217</v>
      </c>
      <c r="F108" s="432" t="s">
        <v>216</v>
      </c>
      <c r="G108" s="262" t="s">
        <v>217</v>
      </c>
      <c r="H108" s="257" t="s">
        <v>216</v>
      </c>
      <c r="I108" s="435" t="s">
        <v>217</v>
      </c>
      <c r="J108" s="432" t="s">
        <v>216</v>
      </c>
      <c r="K108" s="262" t="s">
        <v>217</v>
      </c>
      <c r="L108" s="432" t="s">
        <v>216</v>
      </c>
      <c r="M108" s="262" t="s">
        <v>217</v>
      </c>
      <c r="N108" s="432" t="s">
        <v>216</v>
      </c>
      <c r="O108" s="262" t="s">
        <v>217</v>
      </c>
      <c r="P108" s="257" t="s">
        <v>216</v>
      </c>
      <c r="Q108" s="435" t="s">
        <v>217</v>
      </c>
      <c r="R108" s="257" t="s">
        <v>216</v>
      </c>
      <c r="S108" s="435" t="s">
        <v>217</v>
      </c>
      <c r="T108" s="432" t="s">
        <v>216</v>
      </c>
      <c r="U108" s="262" t="s">
        <v>217</v>
      </c>
      <c r="V108" s="257" t="s">
        <v>216</v>
      </c>
      <c r="W108" s="435" t="s">
        <v>217</v>
      </c>
      <c r="X108" s="257" t="s">
        <v>216</v>
      </c>
      <c r="Y108" s="435" t="s">
        <v>217</v>
      </c>
      <c r="Z108" s="432" t="s">
        <v>216</v>
      </c>
      <c r="AA108" s="262" t="s">
        <v>217</v>
      </c>
      <c r="AB108" s="432" t="s">
        <v>216</v>
      </c>
      <c r="AC108" s="262" t="s">
        <v>217</v>
      </c>
      <c r="AD108" s="257" t="s">
        <v>216</v>
      </c>
      <c r="AE108" s="435" t="s">
        <v>217</v>
      </c>
      <c r="AF108" s="257" t="s">
        <v>216</v>
      </c>
      <c r="AG108" s="435" t="s">
        <v>217</v>
      </c>
      <c r="AH108" s="432" t="s">
        <v>216</v>
      </c>
      <c r="AI108" s="262" t="s">
        <v>217</v>
      </c>
      <c r="AJ108" s="257" t="s">
        <v>216</v>
      </c>
      <c r="AK108" s="435" t="s">
        <v>217</v>
      </c>
      <c r="AL108" s="432" t="s">
        <v>216</v>
      </c>
      <c r="AM108" s="262" t="s">
        <v>217</v>
      </c>
      <c r="AN108" s="560"/>
      <c r="AO108" s="560"/>
      <c r="AP108" s="560"/>
      <c r="AQ108" s="560"/>
      <c r="AR108" s="245"/>
    </row>
    <row r="109" spans="1:88" x14ac:dyDescent="0.2">
      <c r="A109" s="60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607"/>
      <c r="B110" s="397" t="s">
        <v>96</v>
      </c>
      <c r="C110" s="380">
        <f t="shared" si="10"/>
        <v>20</v>
      </c>
      <c r="D110" s="380">
        <f t="shared" si="11"/>
        <v>10</v>
      </c>
      <c r="E110" s="380">
        <f t="shared" si="11"/>
        <v>10</v>
      </c>
      <c r="F110" s="370"/>
      <c r="G110" s="340">
        <v>1</v>
      </c>
      <c r="H110" s="370"/>
      <c r="I110" s="340">
        <v>2</v>
      </c>
      <c r="J110" s="370"/>
      <c r="K110" s="311">
        <v>1</v>
      </c>
      <c r="L110" s="370">
        <v>2</v>
      </c>
      <c r="M110" s="311"/>
      <c r="N110" s="370">
        <v>2</v>
      </c>
      <c r="O110" s="311"/>
      <c r="P110" s="370">
        <v>1</v>
      </c>
      <c r="Q110" s="311">
        <v>2</v>
      </c>
      <c r="R110" s="370"/>
      <c r="S110" s="311"/>
      <c r="T110" s="370">
        <v>3</v>
      </c>
      <c r="U110" s="311"/>
      <c r="V110" s="370">
        <v>1</v>
      </c>
      <c r="W110" s="311"/>
      <c r="X110" s="370"/>
      <c r="Y110" s="311">
        <v>1</v>
      </c>
      <c r="Z110" s="370"/>
      <c r="AA110" s="311">
        <v>2</v>
      </c>
      <c r="AB110" s="370">
        <v>1</v>
      </c>
      <c r="AC110" s="311"/>
      <c r="AD110" s="370"/>
      <c r="AE110" s="311"/>
      <c r="AF110" s="370"/>
      <c r="AG110" s="311">
        <v>1</v>
      </c>
      <c r="AH110" s="370"/>
      <c r="AI110" s="311"/>
      <c r="AJ110" s="370"/>
      <c r="AK110" s="311"/>
      <c r="AL110" s="382"/>
      <c r="AM110" s="311"/>
      <c r="AN110" s="310">
        <v>20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603" t="s">
        <v>109</v>
      </c>
      <c r="B111" s="394" t="s">
        <v>95</v>
      </c>
      <c r="C111" s="395">
        <f t="shared" si="10"/>
        <v>6</v>
      </c>
      <c r="D111" s="395">
        <f t="shared" si="11"/>
        <v>2</v>
      </c>
      <c r="E111" s="395">
        <f t="shared" si="11"/>
        <v>4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>
        <v>1</v>
      </c>
      <c r="V111" s="274"/>
      <c r="W111" s="288"/>
      <c r="X111" s="274"/>
      <c r="Y111" s="288"/>
      <c r="Z111" s="274"/>
      <c r="AA111" s="288">
        <v>1</v>
      </c>
      <c r="AB111" s="274"/>
      <c r="AC111" s="288"/>
      <c r="AD111" s="274"/>
      <c r="AE111" s="288"/>
      <c r="AF111" s="274"/>
      <c r="AG111" s="288">
        <v>1</v>
      </c>
      <c r="AH111" s="274"/>
      <c r="AI111" s="288"/>
      <c r="AJ111" s="274"/>
      <c r="AK111" s="288">
        <v>1</v>
      </c>
      <c r="AL111" s="396">
        <v>2</v>
      </c>
      <c r="AM111" s="288"/>
      <c r="AN111" s="333">
        <v>6</v>
      </c>
      <c r="AO111" s="333">
        <v>0</v>
      </c>
      <c r="AP111" s="333">
        <v>0</v>
      </c>
      <c r="AQ111" s="333">
        <v>0</v>
      </c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604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1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605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0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21</v>
      </c>
      <c r="D115" s="363">
        <f t="shared" si="11"/>
        <v>14</v>
      </c>
      <c r="E115" s="363">
        <f t="shared" si="11"/>
        <v>7</v>
      </c>
      <c r="F115" s="370"/>
      <c r="G115" s="340"/>
      <c r="H115" s="370"/>
      <c r="I115" s="340"/>
      <c r="J115" s="370"/>
      <c r="K115" s="311"/>
      <c r="L115" s="370">
        <v>1</v>
      </c>
      <c r="M115" s="311"/>
      <c r="N115" s="370"/>
      <c r="O115" s="311"/>
      <c r="P115" s="370">
        <v>3</v>
      </c>
      <c r="Q115" s="311">
        <v>1</v>
      </c>
      <c r="R115" s="370">
        <v>2</v>
      </c>
      <c r="S115" s="311">
        <v>1</v>
      </c>
      <c r="T115" s="370">
        <v>3</v>
      </c>
      <c r="U115" s="311">
        <v>2</v>
      </c>
      <c r="V115" s="370">
        <v>1</v>
      </c>
      <c r="W115" s="311">
        <v>2</v>
      </c>
      <c r="X115" s="370">
        <v>1</v>
      </c>
      <c r="Y115" s="311">
        <v>1</v>
      </c>
      <c r="Z115" s="370">
        <v>2</v>
      </c>
      <c r="AA115" s="311"/>
      <c r="AB115" s="370">
        <v>1</v>
      </c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21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0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12</v>
      </c>
      <c r="D117" s="363">
        <f t="shared" si="11"/>
        <v>9</v>
      </c>
      <c r="E117" s="363">
        <f t="shared" si="11"/>
        <v>3</v>
      </c>
      <c r="F117" s="370"/>
      <c r="G117" s="340">
        <v>1</v>
      </c>
      <c r="H117" s="370"/>
      <c r="I117" s="340"/>
      <c r="J117" s="370"/>
      <c r="K117" s="311"/>
      <c r="L117" s="370"/>
      <c r="M117" s="311"/>
      <c r="N117" s="370"/>
      <c r="O117" s="311"/>
      <c r="P117" s="370">
        <v>4</v>
      </c>
      <c r="Q117" s="311"/>
      <c r="R117" s="370">
        <v>1</v>
      </c>
      <c r="S117" s="311">
        <v>2</v>
      </c>
      <c r="T117" s="370">
        <v>4</v>
      </c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12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58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60"/>
      <c r="B119" s="397" t="s">
        <v>96</v>
      </c>
      <c r="C119" s="380">
        <f t="shared" si="10"/>
        <v>1</v>
      </c>
      <c r="D119" s="380">
        <f>SUM(L119+N119+P119+R119+T119+V119+X119+Z119+AB119+AD119+AF119+AH119+AJ119+AL119)</f>
        <v>1</v>
      </c>
      <c r="E119" s="380">
        <f>SUM(M119+O119+Q119+S119+U119+W119+Y119+AA119+AC119+AE119+AG119+AI119+AK119+AM119)</f>
        <v>0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>
        <v>1</v>
      </c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1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25764</v>
      </c>
      <c r="B195" s="406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1:B101"/>
    <mergeCell ref="A102:B102"/>
    <mergeCell ref="A103:B103"/>
    <mergeCell ref="AO106:AO108"/>
    <mergeCell ref="AP106:AP108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00" workbookViewId="0">
      <selection activeCell="D18" sqref="D18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68"/>
      <c r="AQ5" s="570"/>
      <c r="AR5" s="570"/>
    </row>
    <row r="6" spans="1:98" ht="15" x14ac:dyDescent="0.2">
      <c r="A6" s="567"/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/>
      <c r="Y9" s="533"/>
      <c r="Z9" s="533"/>
      <c r="AA9" s="533"/>
      <c r="AB9" s="533"/>
      <c r="AC9" s="533"/>
      <c r="AD9" s="533"/>
      <c r="AE9" s="550"/>
      <c r="AF9" s="579"/>
      <c r="AG9" s="580"/>
      <c r="AH9" s="532"/>
      <c r="AI9" s="550"/>
      <c r="AJ9" s="583"/>
      <c r="AK9" s="532"/>
      <c r="AL9" s="550"/>
      <c r="AM9" s="532"/>
      <c r="AN9" s="550"/>
      <c r="AO9" s="551"/>
      <c r="AP9" s="551"/>
      <c r="AQ9" s="552"/>
      <c r="AR9" s="555"/>
      <c r="AS9" s="528"/>
      <c r="AT9" s="529"/>
      <c r="AU9" s="532"/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/>
      <c r="C10" s="532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/>
      <c r="U10" s="550"/>
      <c r="V10" s="547"/>
      <c r="W10" s="549"/>
      <c r="X10" s="548"/>
      <c r="Y10" s="548"/>
      <c r="Z10" s="548"/>
      <c r="AA10" s="549"/>
      <c r="AB10" s="547"/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85"/>
      <c r="AK11" s="257"/>
      <c r="AL11" s="262"/>
      <c r="AM11" s="257"/>
      <c r="AN11" s="262"/>
      <c r="AO11" s="268"/>
      <c r="AP11" s="268"/>
      <c r="AQ11" s="554"/>
      <c r="AR11" s="557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39"/>
      <c r="B90" s="540"/>
      <c r="C90" s="539"/>
      <c r="D90" s="545"/>
      <c r="E90" s="540"/>
      <c r="F90" s="547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/>
      <c r="AO90" s="561"/>
      <c r="AP90" s="564"/>
      <c r="AQ90" s="564"/>
      <c r="AR90" s="245"/>
    </row>
    <row r="91" spans="1:44" x14ac:dyDescent="0.2">
      <c r="A91" s="541"/>
      <c r="B91" s="542"/>
      <c r="C91" s="543"/>
      <c r="D91" s="546"/>
      <c r="E91" s="544"/>
      <c r="F91" s="586"/>
      <c r="G91" s="587"/>
      <c r="H91" s="586"/>
      <c r="I91" s="587"/>
      <c r="J91" s="586"/>
      <c r="K91" s="587"/>
      <c r="L91" s="586"/>
      <c r="M91" s="587"/>
      <c r="N91" s="586"/>
      <c r="O91" s="587"/>
      <c r="P91" s="547"/>
      <c r="Q91" s="549"/>
      <c r="R91" s="547"/>
      <c r="S91" s="549"/>
      <c r="T91" s="547"/>
      <c r="U91" s="549"/>
      <c r="V91" s="547"/>
      <c r="W91" s="549"/>
      <c r="X91" s="547"/>
      <c r="Y91" s="549"/>
      <c r="Z91" s="547"/>
      <c r="AA91" s="549"/>
      <c r="AB91" s="547"/>
      <c r="AC91" s="549"/>
      <c r="AD91" s="547"/>
      <c r="AE91" s="549"/>
      <c r="AF91" s="547"/>
      <c r="AG91" s="549"/>
      <c r="AH91" s="547"/>
      <c r="AI91" s="549"/>
      <c r="AJ91" s="547"/>
      <c r="AK91" s="549"/>
      <c r="AL91" s="547"/>
      <c r="AM91" s="549"/>
      <c r="AN91" s="559"/>
      <c r="AO91" s="562"/>
      <c r="AP91" s="565"/>
      <c r="AQ91" s="565"/>
      <c r="AR91" s="245"/>
    </row>
    <row r="92" spans="1:44" x14ac:dyDescent="0.2">
      <c r="A92" s="543"/>
      <c r="B92" s="544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60"/>
      <c r="AO92" s="563"/>
      <c r="AP92" s="566"/>
      <c r="AQ92" s="566"/>
      <c r="AR92" s="245"/>
    </row>
    <row r="93" spans="1:44" x14ac:dyDescent="0.2">
      <c r="A93" s="588"/>
      <c r="B93" s="58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58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59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60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37"/>
      <c r="B97" s="538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93"/>
      <c r="B98" s="594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95"/>
      <c r="B99" s="596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97"/>
      <c r="B100" s="598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93"/>
      <c r="B101" s="594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93"/>
      <c r="B102" s="594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99"/>
      <c r="B103" s="600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601"/>
      <c r="B104" s="602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90"/>
      <c r="B106" s="558"/>
      <c r="C106" s="539"/>
      <c r="D106" s="545"/>
      <c r="E106" s="540"/>
      <c r="F106" s="547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/>
      <c r="AO106" s="558"/>
      <c r="AP106" s="558"/>
      <c r="AQ106" s="558"/>
    </row>
    <row r="107" spans="1:44" x14ac:dyDescent="0.2">
      <c r="A107" s="591"/>
      <c r="B107" s="559"/>
      <c r="C107" s="543"/>
      <c r="D107" s="546"/>
      <c r="E107" s="544"/>
      <c r="F107" s="586"/>
      <c r="G107" s="587"/>
      <c r="H107" s="586"/>
      <c r="I107" s="587"/>
      <c r="J107" s="586"/>
      <c r="K107" s="587"/>
      <c r="L107" s="586"/>
      <c r="M107" s="587"/>
      <c r="N107" s="586"/>
      <c r="O107" s="587"/>
      <c r="P107" s="547"/>
      <c r="Q107" s="549"/>
      <c r="R107" s="547"/>
      <c r="S107" s="549"/>
      <c r="T107" s="547"/>
      <c r="U107" s="549"/>
      <c r="V107" s="547"/>
      <c r="W107" s="549"/>
      <c r="X107" s="547"/>
      <c r="Y107" s="549"/>
      <c r="Z107" s="547"/>
      <c r="AA107" s="549"/>
      <c r="AB107" s="547"/>
      <c r="AC107" s="549"/>
      <c r="AD107" s="547"/>
      <c r="AE107" s="549"/>
      <c r="AF107" s="547"/>
      <c r="AG107" s="549"/>
      <c r="AH107" s="547"/>
      <c r="AI107" s="549"/>
      <c r="AJ107" s="547"/>
      <c r="AK107" s="549"/>
      <c r="AL107" s="547"/>
      <c r="AM107" s="549"/>
      <c r="AN107" s="559"/>
      <c r="AO107" s="559"/>
      <c r="AP107" s="559"/>
      <c r="AQ107" s="559"/>
      <c r="AR107" s="245"/>
    </row>
    <row r="108" spans="1:44" x14ac:dyDescent="0.2">
      <c r="A108" s="592"/>
      <c r="B108" s="560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60"/>
      <c r="AO108" s="560"/>
      <c r="AP108" s="560"/>
      <c r="AQ108" s="560"/>
      <c r="AR108" s="245"/>
    </row>
    <row r="109" spans="1:44" x14ac:dyDescent="0.2">
      <c r="A109" s="60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60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603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604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605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0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0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58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60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1:B101"/>
    <mergeCell ref="A102:B102"/>
    <mergeCell ref="A103:B103"/>
    <mergeCell ref="AO106:AO108"/>
    <mergeCell ref="AP106:AP108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9" sqref="C19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68"/>
      <c r="AQ5" s="570"/>
      <c r="AR5" s="570"/>
    </row>
    <row r="6" spans="1:98" ht="15" x14ac:dyDescent="0.2">
      <c r="A6" s="567"/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/>
      <c r="Y9" s="533"/>
      <c r="Z9" s="533"/>
      <c r="AA9" s="533"/>
      <c r="AB9" s="533"/>
      <c r="AC9" s="533"/>
      <c r="AD9" s="533"/>
      <c r="AE9" s="550"/>
      <c r="AF9" s="579"/>
      <c r="AG9" s="580"/>
      <c r="AH9" s="532"/>
      <c r="AI9" s="550"/>
      <c r="AJ9" s="583"/>
      <c r="AK9" s="532"/>
      <c r="AL9" s="550"/>
      <c r="AM9" s="532"/>
      <c r="AN9" s="550"/>
      <c r="AO9" s="551"/>
      <c r="AP9" s="551"/>
      <c r="AQ9" s="552"/>
      <c r="AR9" s="555"/>
      <c r="AS9" s="528"/>
      <c r="AT9" s="529"/>
      <c r="AU9" s="532"/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/>
      <c r="C10" s="532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/>
      <c r="U10" s="550"/>
      <c r="V10" s="547"/>
      <c r="W10" s="549"/>
      <c r="X10" s="548"/>
      <c r="Y10" s="548"/>
      <c r="Z10" s="548"/>
      <c r="AA10" s="549"/>
      <c r="AB10" s="547"/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85"/>
      <c r="AK11" s="257"/>
      <c r="AL11" s="262"/>
      <c r="AM11" s="257"/>
      <c r="AN11" s="262"/>
      <c r="AO11" s="268"/>
      <c r="AP11" s="268"/>
      <c r="AQ11" s="554"/>
      <c r="AR11" s="557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39"/>
      <c r="B90" s="540"/>
      <c r="C90" s="539"/>
      <c r="D90" s="545"/>
      <c r="E90" s="540"/>
      <c r="F90" s="547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/>
      <c r="AO90" s="561"/>
      <c r="AP90" s="564"/>
      <c r="AQ90" s="564"/>
      <c r="AR90" s="245"/>
    </row>
    <row r="91" spans="1:44" x14ac:dyDescent="0.2">
      <c r="A91" s="541"/>
      <c r="B91" s="542"/>
      <c r="C91" s="543"/>
      <c r="D91" s="546"/>
      <c r="E91" s="544"/>
      <c r="F91" s="586"/>
      <c r="G91" s="587"/>
      <c r="H91" s="586"/>
      <c r="I91" s="587"/>
      <c r="J91" s="586"/>
      <c r="K91" s="587"/>
      <c r="L91" s="586"/>
      <c r="M91" s="587"/>
      <c r="N91" s="586"/>
      <c r="O91" s="587"/>
      <c r="P91" s="547"/>
      <c r="Q91" s="549"/>
      <c r="R91" s="547"/>
      <c r="S91" s="549"/>
      <c r="T91" s="547"/>
      <c r="U91" s="549"/>
      <c r="V91" s="547"/>
      <c r="W91" s="549"/>
      <c r="X91" s="547"/>
      <c r="Y91" s="549"/>
      <c r="Z91" s="547"/>
      <c r="AA91" s="549"/>
      <c r="AB91" s="547"/>
      <c r="AC91" s="549"/>
      <c r="AD91" s="547"/>
      <c r="AE91" s="549"/>
      <c r="AF91" s="547"/>
      <c r="AG91" s="549"/>
      <c r="AH91" s="547"/>
      <c r="AI91" s="549"/>
      <c r="AJ91" s="547"/>
      <c r="AK91" s="549"/>
      <c r="AL91" s="547"/>
      <c r="AM91" s="549"/>
      <c r="AN91" s="559"/>
      <c r="AO91" s="562"/>
      <c r="AP91" s="565"/>
      <c r="AQ91" s="565"/>
      <c r="AR91" s="245"/>
    </row>
    <row r="92" spans="1:44" x14ac:dyDescent="0.2">
      <c r="A92" s="543"/>
      <c r="B92" s="544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60"/>
      <c r="AO92" s="563"/>
      <c r="AP92" s="566"/>
      <c r="AQ92" s="566"/>
      <c r="AR92" s="245"/>
    </row>
    <row r="93" spans="1:44" x14ac:dyDescent="0.2">
      <c r="A93" s="588"/>
      <c r="B93" s="58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58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59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60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37"/>
      <c r="B97" s="538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93"/>
      <c r="B98" s="594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95"/>
      <c r="B99" s="596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97"/>
      <c r="B100" s="598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93"/>
      <c r="B101" s="594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93"/>
      <c r="B102" s="594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99"/>
      <c r="B103" s="600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601"/>
      <c r="B104" s="602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90"/>
      <c r="B106" s="558"/>
      <c r="C106" s="539"/>
      <c r="D106" s="545"/>
      <c r="E106" s="540"/>
      <c r="F106" s="547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/>
      <c r="AO106" s="558"/>
      <c r="AP106" s="558"/>
      <c r="AQ106" s="558"/>
    </row>
    <row r="107" spans="1:44" x14ac:dyDescent="0.2">
      <c r="A107" s="591"/>
      <c r="B107" s="559"/>
      <c r="C107" s="543"/>
      <c r="D107" s="546"/>
      <c r="E107" s="544"/>
      <c r="F107" s="586"/>
      <c r="G107" s="587"/>
      <c r="H107" s="586"/>
      <c r="I107" s="587"/>
      <c r="J107" s="586"/>
      <c r="K107" s="587"/>
      <c r="L107" s="586"/>
      <c r="M107" s="587"/>
      <c r="N107" s="586"/>
      <c r="O107" s="587"/>
      <c r="P107" s="547"/>
      <c r="Q107" s="549"/>
      <c r="R107" s="547"/>
      <c r="S107" s="549"/>
      <c r="T107" s="547"/>
      <c r="U107" s="549"/>
      <c r="V107" s="547"/>
      <c r="W107" s="549"/>
      <c r="X107" s="547"/>
      <c r="Y107" s="549"/>
      <c r="Z107" s="547"/>
      <c r="AA107" s="549"/>
      <c r="AB107" s="547"/>
      <c r="AC107" s="549"/>
      <c r="AD107" s="547"/>
      <c r="AE107" s="549"/>
      <c r="AF107" s="547"/>
      <c r="AG107" s="549"/>
      <c r="AH107" s="547"/>
      <c r="AI107" s="549"/>
      <c r="AJ107" s="547"/>
      <c r="AK107" s="549"/>
      <c r="AL107" s="547"/>
      <c r="AM107" s="549"/>
      <c r="AN107" s="559"/>
      <c r="AO107" s="559"/>
      <c r="AP107" s="559"/>
      <c r="AQ107" s="559"/>
      <c r="AR107" s="245"/>
    </row>
    <row r="108" spans="1:44" x14ac:dyDescent="0.2">
      <c r="A108" s="592"/>
      <c r="B108" s="560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60"/>
      <c r="AO108" s="560"/>
      <c r="AP108" s="560"/>
      <c r="AQ108" s="560"/>
      <c r="AR108" s="245"/>
    </row>
    <row r="109" spans="1:44" x14ac:dyDescent="0.2">
      <c r="A109" s="60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60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603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604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605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0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0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58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60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98:B98"/>
    <mergeCell ref="A99:B99"/>
    <mergeCell ref="A100:B100"/>
    <mergeCell ref="A101:B101"/>
    <mergeCell ref="A102:B102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00" workbookViewId="0">
      <selection activeCell="D18" sqref="D18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68"/>
      <c r="AQ5" s="570"/>
      <c r="AR5" s="570"/>
    </row>
    <row r="6" spans="1:98" ht="15" x14ac:dyDescent="0.2">
      <c r="A6" s="567"/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/>
      <c r="Y9" s="533"/>
      <c r="Z9" s="533"/>
      <c r="AA9" s="533"/>
      <c r="AB9" s="533"/>
      <c r="AC9" s="533"/>
      <c r="AD9" s="533"/>
      <c r="AE9" s="550"/>
      <c r="AF9" s="579"/>
      <c r="AG9" s="580"/>
      <c r="AH9" s="532"/>
      <c r="AI9" s="550"/>
      <c r="AJ9" s="583"/>
      <c r="AK9" s="532"/>
      <c r="AL9" s="550"/>
      <c r="AM9" s="532"/>
      <c r="AN9" s="550"/>
      <c r="AO9" s="551"/>
      <c r="AP9" s="551"/>
      <c r="AQ9" s="552"/>
      <c r="AR9" s="555"/>
      <c r="AS9" s="528"/>
      <c r="AT9" s="529"/>
      <c r="AU9" s="532"/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/>
      <c r="C10" s="532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/>
      <c r="U10" s="550"/>
      <c r="V10" s="547"/>
      <c r="W10" s="549"/>
      <c r="X10" s="548"/>
      <c r="Y10" s="548"/>
      <c r="Z10" s="548"/>
      <c r="AA10" s="549"/>
      <c r="AB10" s="547"/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85"/>
      <c r="AK11" s="257"/>
      <c r="AL11" s="262"/>
      <c r="AM11" s="257"/>
      <c r="AN11" s="262"/>
      <c r="AO11" s="268"/>
      <c r="AP11" s="268"/>
      <c r="AQ11" s="554"/>
      <c r="AR11" s="557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39"/>
      <c r="B90" s="540"/>
      <c r="C90" s="539"/>
      <c r="D90" s="545"/>
      <c r="E90" s="540"/>
      <c r="F90" s="547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/>
      <c r="AO90" s="561"/>
      <c r="AP90" s="564"/>
      <c r="AQ90" s="564"/>
      <c r="AR90" s="245"/>
    </row>
    <row r="91" spans="1:44" x14ac:dyDescent="0.2">
      <c r="A91" s="541"/>
      <c r="B91" s="542"/>
      <c r="C91" s="543"/>
      <c r="D91" s="546"/>
      <c r="E91" s="544"/>
      <c r="F91" s="586"/>
      <c r="G91" s="587"/>
      <c r="H91" s="586"/>
      <c r="I91" s="587"/>
      <c r="J91" s="586"/>
      <c r="K91" s="587"/>
      <c r="L91" s="586"/>
      <c r="M91" s="587"/>
      <c r="N91" s="586"/>
      <c r="O91" s="587"/>
      <c r="P91" s="547"/>
      <c r="Q91" s="549"/>
      <c r="R91" s="547"/>
      <c r="S91" s="549"/>
      <c r="T91" s="547"/>
      <c r="U91" s="549"/>
      <c r="V91" s="547"/>
      <c r="W91" s="549"/>
      <c r="X91" s="547"/>
      <c r="Y91" s="549"/>
      <c r="Z91" s="547"/>
      <c r="AA91" s="549"/>
      <c r="AB91" s="547"/>
      <c r="AC91" s="549"/>
      <c r="AD91" s="547"/>
      <c r="AE91" s="549"/>
      <c r="AF91" s="547"/>
      <c r="AG91" s="549"/>
      <c r="AH91" s="547"/>
      <c r="AI91" s="549"/>
      <c r="AJ91" s="547"/>
      <c r="AK91" s="549"/>
      <c r="AL91" s="547"/>
      <c r="AM91" s="549"/>
      <c r="AN91" s="559"/>
      <c r="AO91" s="562"/>
      <c r="AP91" s="565"/>
      <c r="AQ91" s="565"/>
      <c r="AR91" s="245"/>
    </row>
    <row r="92" spans="1:44" x14ac:dyDescent="0.2">
      <c r="A92" s="543"/>
      <c r="B92" s="544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60"/>
      <c r="AO92" s="563"/>
      <c r="AP92" s="566"/>
      <c r="AQ92" s="566"/>
      <c r="AR92" s="245"/>
    </row>
    <row r="93" spans="1:44" x14ac:dyDescent="0.2">
      <c r="A93" s="588"/>
      <c r="B93" s="58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58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59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60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37"/>
      <c r="B97" s="538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93"/>
      <c r="B98" s="594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95"/>
      <c r="B99" s="596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97"/>
      <c r="B100" s="598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93"/>
      <c r="B101" s="594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93"/>
      <c r="B102" s="594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99"/>
      <c r="B103" s="600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601"/>
      <c r="B104" s="602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90"/>
      <c r="B106" s="558"/>
      <c r="C106" s="539"/>
      <c r="D106" s="545"/>
      <c r="E106" s="540"/>
      <c r="F106" s="547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/>
      <c r="AO106" s="558"/>
      <c r="AP106" s="558"/>
      <c r="AQ106" s="558"/>
    </row>
    <row r="107" spans="1:44" x14ac:dyDescent="0.2">
      <c r="A107" s="591"/>
      <c r="B107" s="559"/>
      <c r="C107" s="543"/>
      <c r="D107" s="546"/>
      <c r="E107" s="544"/>
      <c r="F107" s="586"/>
      <c r="G107" s="587"/>
      <c r="H107" s="586"/>
      <c r="I107" s="587"/>
      <c r="J107" s="586"/>
      <c r="K107" s="587"/>
      <c r="L107" s="586"/>
      <c r="M107" s="587"/>
      <c r="N107" s="586"/>
      <c r="O107" s="587"/>
      <c r="P107" s="547"/>
      <c r="Q107" s="549"/>
      <c r="R107" s="547"/>
      <c r="S107" s="549"/>
      <c r="T107" s="547"/>
      <c r="U107" s="549"/>
      <c r="V107" s="547"/>
      <c r="W107" s="549"/>
      <c r="X107" s="547"/>
      <c r="Y107" s="549"/>
      <c r="Z107" s="547"/>
      <c r="AA107" s="549"/>
      <c r="AB107" s="547"/>
      <c r="AC107" s="549"/>
      <c r="AD107" s="547"/>
      <c r="AE107" s="549"/>
      <c r="AF107" s="547"/>
      <c r="AG107" s="549"/>
      <c r="AH107" s="547"/>
      <c r="AI107" s="549"/>
      <c r="AJ107" s="547"/>
      <c r="AK107" s="549"/>
      <c r="AL107" s="547"/>
      <c r="AM107" s="549"/>
      <c r="AN107" s="559"/>
      <c r="AO107" s="559"/>
      <c r="AP107" s="559"/>
      <c r="AQ107" s="559"/>
      <c r="AR107" s="245"/>
    </row>
    <row r="108" spans="1:44" x14ac:dyDescent="0.2">
      <c r="A108" s="592"/>
      <c r="B108" s="560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60"/>
      <c r="AO108" s="560"/>
      <c r="AP108" s="560"/>
      <c r="AQ108" s="560"/>
      <c r="AR108" s="245"/>
    </row>
    <row r="109" spans="1:44" x14ac:dyDescent="0.2">
      <c r="A109" s="60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60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603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604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605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0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0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58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60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F107:AG107"/>
    <mergeCell ref="AH107:AI107"/>
    <mergeCell ref="AJ107:AK107"/>
    <mergeCell ref="AL107:AM107"/>
    <mergeCell ref="X91:Y91"/>
    <mergeCell ref="Z91:AA91"/>
    <mergeCell ref="AB91:AC91"/>
    <mergeCell ref="AF91:AG91"/>
    <mergeCell ref="AH91:AI91"/>
    <mergeCell ref="AS9:AT10"/>
    <mergeCell ref="AB10:AE10"/>
    <mergeCell ref="AN90:AN92"/>
    <mergeCell ref="AO90:AO92"/>
    <mergeCell ref="AP90:AP92"/>
    <mergeCell ref="AQ90:AQ92"/>
    <mergeCell ref="AJ91:AK91"/>
    <mergeCell ref="AL91:AM91"/>
    <mergeCell ref="A104:B104"/>
    <mergeCell ref="A109:A110"/>
    <mergeCell ref="A97:B97"/>
    <mergeCell ref="A90:B92"/>
    <mergeCell ref="C90:E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U9:AW10"/>
    <mergeCell ref="B10:B11"/>
    <mergeCell ref="C10:S10"/>
    <mergeCell ref="A9:A11"/>
    <mergeCell ref="A6:AD6"/>
    <mergeCell ref="F90:AM90"/>
    <mergeCell ref="AD91:AE91"/>
    <mergeCell ref="AP5:AP8"/>
    <mergeCell ref="T10:U10"/>
    <mergeCell ref="V10:W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4" sqref="C14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68"/>
      <c r="AQ5" s="570"/>
      <c r="AR5" s="570"/>
    </row>
    <row r="6" spans="1:98" ht="15" x14ac:dyDescent="0.2">
      <c r="A6" s="567"/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68"/>
      <c r="AQ6" s="570"/>
      <c r="AR6" s="570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68"/>
      <c r="AQ7" s="570"/>
      <c r="AR7" s="570"/>
      <c r="AS7" s="572"/>
      <c r="AT7" s="573"/>
      <c r="AU7" s="573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69"/>
      <c r="AQ8" s="571"/>
      <c r="AR8" s="571"/>
      <c r="AS8" s="574"/>
      <c r="AT8" s="575"/>
      <c r="AU8" s="575"/>
    </row>
    <row r="9" spans="1:98" ht="39" customHeight="1" x14ac:dyDescent="0.2">
      <c r="A9" s="532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32"/>
      <c r="Y9" s="533"/>
      <c r="Z9" s="533"/>
      <c r="AA9" s="533"/>
      <c r="AB9" s="533"/>
      <c r="AC9" s="533"/>
      <c r="AD9" s="533"/>
      <c r="AE9" s="550"/>
      <c r="AF9" s="579"/>
      <c r="AG9" s="580"/>
      <c r="AH9" s="532"/>
      <c r="AI9" s="550"/>
      <c r="AJ9" s="583"/>
      <c r="AK9" s="532"/>
      <c r="AL9" s="550"/>
      <c r="AM9" s="532"/>
      <c r="AN9" s="550"/>
      <c r="AO9" s="551"/>
      <c r="AP9" s="551"/>
      <c r="AQ9" s="552"/>
      <c r="AR9" s="555"/>
      <c r="AS9" s="528"/>
      <c r="AT9" s="529"/>
      <c r="AU9" s="532"/>
      <c r="AV9" s="533"/>
      <c r="AW9" s="533"/>
      <c r="AX9" s="256"/>
      <c r="BX9" s="244"/>
      <c r="BY9" s="244"/>
      <c r="CS9" s="245"/>
      <c r="CT9" s="245"/>
    </row>
    <row r="10" spans="1:98" x14ac:dyDescent="0.2">
      <c r="A10" s="576"/>
      <c r="B10" s="558"/>
      <c r="C10" s="532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50"/>
      <c r="T10" s="532"/>
      <c r="U10" s="550"/>
      <c r="V10" s="547"/>
      <c r="W10" s="549"/>
      <c r="X10" s="548"/>
      <c r="Y10" s="548"/>
      <c r="Z10" s="548"/>
      <c r="AA10" s="549"/>
      <c r="AB10" s="547"/>
      <c r="AC10" s="548"/>
      <c r="AD10" s="548"/>
      <c r="AE10" s="549"/>
      <c r="AF10" s="581"/>
      <c r="AG10" s="582"/>
      <c r="AH10" s="534"/>
      <c r="AI10" s="536"/>
      <c r="AJ10" s="584"/>
      <c r="AK10" s="534"/>
      <c r="AL10" s="536"/>
      <c r="AM10" s="534"/>
      <c r="AN10" s="536"/>
      <c r="AO10" s="551"/>
      <c r="AP10" s="551"/>
      <c r="AQ10" s="553"/>
      <c r="AR10" s="556"/>
      <c r="AS10" s="530"/>
      <c r="AT10" s="531"/>
      <c r="AU10" s="534"/>
      <c r="AV10" s="535"/>
      <c r="AW10" s="536"/>
      <c r="BX10" s="244"/>
      <c r="BY10" s="244"/>
      <c r="CS10" s="245"/>
      <c r="CT10" s="245"/>
    </row>
    <row r="11" spans="1:98" ht="63.75" customHeight="1" x14ac:dyDescent="0.2">
      <c r="A11" s="534"/>
      <c r="B11" s="560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85"/>
      <c r="AK11" s="257"/>
      <c r="AL11" s="262"/>
      <c r="AM11" s="257"/>
      <c r="AN11" s="262"/>
      <c r="AO11" s="268"/>
      <c r="AP11" s="268"/>
      <c r="AQ11" s="554"/>
      <c r="AR11" s="557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39"/>
      <c r="B90" s="540"/>
      <c r="C90" s="539"/>
      <c r="D90" s="545"/>
      <c r="E90" s="540"/>
      <c r="F90" s="547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9"/>
      <c r="AN90" s="558"/>
      <c r="AO90" s="561"/>
      <c r="AP90" s="564"/>
      <c r="AQ90" s="564"/>
      <c r="AR90" s="245"/>
    </row>
    <row r="91" spans="1:44" x14ac:dyDescent="0.2">
      <c r="A91" s="541"/>
      <c r="B91" s="542"/>
      <c r="C91" s="543"/>
      <c r="D91" s="546"/>
      <c r="E91" s="544"/>
      <c r="F91" s="586"/>
      <c r="G91" s="587"/>
      <c r="H91" s="586"/>
      <c r="I91" s="587"/>
      <c r="J91" s="586"/>
      <c r="K91" s="587"/>
      <c r="L91" s="586"/>
      <c r="M91" s="587"/>
      <c r="N91" s="586"/>
      <c r="O91" s="587"/>
      <c r="P91" s="547"/>
      <c r="Q91" s="549"/>
      <c r="R91" s="547"/>
      <c r="S91" s="549"/>
      <c r="T91" s="547"/>
      <c r="U91" s="549"/>
      <c r="V91" s="547"/>
      <c r="W91" s="549"/>
      <c r="X91" s="547"/>
      <c r="Y91" s="549"/>
      <c r="Z91" s="547"/>
      <c r="AA91" s="549"/>
      <c r="AB91" s="547"/>
      <c r="AC91" s="549"/>
      <c r="AD91" s="547"/>
      <c r="AE91" s="549"/>
      <c r="AF91" s="547"/>
      <c r="AG91" s="549"/>
      <c r="AH91" s="547"/>
      <c r="AI91" s="549"/>
      <c r="AJ91" s="547"/>
      <c r="AK91" s="549"/>
      <c r="AL91" s="547"/>
      <c r="AM91" s="549"/>
      <c r="AN91" s="559"/>
      <c r="AO91" s="562"/>
      <c r="AP91" s="565"/>
      <c r="AQ91" s="565"/>
      <c r="AR91" s="245"/>
    </row>
    <row r="92" spans="1:44" x14ac:dyDescent="0.2">
      <c r="A92" s="543"/>
      <c r="B92" s="544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60"/>
      <c r="AO92" s="563"/>
      <c r="AP92" s="566"/>
      <c r="AQ92" s="566"/>
      <c r="AR92" s="245"/>
    </row>
    <row r="93" spans="1:44" x14ac:dyDescent="0.2">
      <c r="A93" s="588"/>
      <c r="B93" s="58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58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59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60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37"/>
      <c r="B97" s="538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93"/>
      <c r="B98" s="594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95"/>
      <c r="B99" s="596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97"/>
      <c r="B100" s="598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93"/>
      <c r="B101" s="594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93"/>
      <c r="B102" s="594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99"/>
      <c r="B103" s="600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601"/>
      <c r="B104" s="602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90"/>
      <c r="B106" s="558"/>
      <c r="C106" s="539"/>
      <c r="D106" s="545"/>
      <c r="E106" s="540"/>
      <c r="F106" s="547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9"/>
      <c r="AN106" s="558"/>
      <c r="AO106" s="558"/>
      <c r="AP106" s="558"/>
      <c r="AQ106" s="558"/>
    </row>
    <row r="107" spans="1:44" x14ac:dyDescent="0.2">
      <c r="A107" s="591"/>
      <c r="B107" s="559"/>
      <c r="C107" s="543"/>
      <c r="D107" s="546"/>
      <c r="E107" s="544"/>
      <c r="F107" s="586"/>
      <c r="G107" s="587"/>
      <c r="H107" s="586"/>
      <c r="I107" s="587"/>
      <c r="J107" s="586"/>
      <c r="K107" s="587"/>
      <c r="L107" s="586"/>
      <c r="M107" s="587"/>
      <c r="N107" s="586"/>
      <c r="O107" s="587"/>
      <c r="P107" s="547"/>
      <c r="Q107" s="549"/>
      <c r="R107" s="547"/>
      <c r="S107" s="549"/>
      <c r="T107" s="547"/>
      <c r="U107" s="549"/>
      <c r="V107" s="547"/>
      <c r="W107" s="549"/>
      <c r="X107" s="547"/>
      <c r="Y107" s="549"/>
      <c r="Z107" s="547"/>
      <c r="AA107" s="549"/>
      <c r="AB107" s="547"/>
      <c r="AC107" s="549"/>
      <c r="AD107" s="547"/>
      <c r="AE107" s="549"/>
      <c r="AF107" s="547"/>
      <c r="AG107" s="549"/>
      <c r="AH107" s="547"/>
      <c r="AI107" s="549"/>
      <c r="AJ107" s="547"/>
      <c r="AK107" s="549"/>
      <c r="AL107" s="547"/>
      <c r="AM107" s="549"/>
      <c r="AN107" s="559"/>
      <c r="AO107" s="559"/>
      <c r="AP107" s="559"/>
      <c r="AQ107" s="559"/>
      <c r="AR107" s="245"/>
    </row>
    <row r="108" spans="1:44" x14ac:dyDescent="0.2">
      <c r="A108" s="592"/>
      <c r="B108" s="560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60"/>
      <c r="AO108" s="560"/>
      <c r="AP108" s="560"/>
      <c r="AQ108" s="560"/>
      <c r="AR108" s="245"/>
    </row>
    <row r="109" spans="1:44" x14ac:dyDescent="0.2">
      <c r="A109" s="60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60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603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604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605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0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0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58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60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1:B101"/>
    <mergeCell ref="A102:B102"/>
    <mergeCell ref="A103:B103"/>
    <mergeCell ref="AO106:AO108"/>
    <mergeCell ref="AP106:AP108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 </vt:lpstr>
      <vt:lpstr>Pertinencia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2017-10-02T19:29:13Z</dcterms:modified>
</cp:coreProperties>
</file>