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filterPrivacy="1" defaultThemeVersion="124226"/>
  <bookViews>
    <workbookView xWindow="0" yWindow="0" windowWidth="24000" windowHeight="9510" tabRatio="801" activeTab="7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71027"/>
</workbook>
</file>

<file path=xl/calcChain.xml><?xml version="1.0" encoding="utf-8"?>
<calcChain xmlns="http://schemas.openxmlformats.org/spreadsheetml/2006/main">
  <c r="E56" i="10" l="1"/>
  <c r="C56" i="10" s="1"/>
  <c r="D56" i="10"/>
  <c r="E55" i="10"/>
  <c r="D55" i="10"/>
  <c r="C55" i="10" s="1"/>
  <c r="E54" i="10"/>
  <c r="D54" i="10"/>
  <c r="C54" i="10"/>
  <c r="E53" i="10"/>
  <c r="D53" i="10"/>
  <c r="C53" i="10"/>
  <c r="CH48" i="10"/>
  <c r="CG48" i="10"/>
  <c r="CB48" i="10"/>
  <c r="CA47" i="10"/>
  <c r="B44" i="10"/>
  <c r="B43" i="10"/>
  <c r="CA35" i="10"/>
  <c r="B31" i="10"/>
  <c r="CB35" i="10" s="1"/>
  <c r="CB30" i="10"/>
  <c r="B30" i="10"/>
  <c r="CB25" i="10"/>
  <c r="CA25" i="10"/>
  <c r="CH24" i="10"/>
  <c r="CG24" i="10"/>
  <c r="CB24" i="10"/>
  <c r="CA24" i="10"/>
  <c r="CG17" i="10"/>
  <c r="CA17" i="10"/>
  <c r="CJ16" i="10"/>
  <c r="CI16" i="10"/>
  <c r="CG16" i="10"/>
  <c r="CD16" i="10"/>
  <c r="CC16" i="10"/>
  <c r="CA16" i="10"/>
  <c r="K16" i="10"/>
  <c r="F16" i="10"/>
  <c r="CJ15" i="10"/>
  <c r="CI15" i="10"/>
  <c r="CH15" i="10"/>
  <c r="CG15" i="10"/>
  <c r="CD15" i="10"/>
  <c r="CC15" i="10"/>
  <c r="CB15" i="10"/>
  <c r="CA15" i="10"/>
  <c r="K15" i="10"/>
  <c r="F15" i="10"/>
  <c r="CJ14" i="10"/>
  <c r="CI14" i="10"/>
  <c r="CH14" i="10"/>
  <c r="CG14" i="10"/>
  <c r="CD14" i="10"/>
  <c r="CC14" i="10"/>
  <c r="CB14" i="10"/>
  <c r="CA14" i="10"/>
  <c r="K14" i="10"/>
  <c r="F14" i="10"/>
  <c r="CJ13" i="10"/>
  <c r="CI13" i="10"/>
  <c r="CH13" i="10"/>
  <c r="CG13" i="10"/>
  <c r="CD13" i="10"/>
  <c r="CC13" i="10"/>
  <c r="CB13" i="10"/>
  <c r="CA13" i="10"/>
  <c r="K13" i="10"/>
  <c r="F13" i="10"/>
  <c r="F11" i="10" s="1"/>
  <c r="CJ12" i="10"/>
  <c r="CI12" i="10"/>
  <c r="CH12" i="10"/>
  <c r="CG12" i="10"/>
  <c r="B194" i="10" s="1"/>
  <c r="CD12" i="10"/>
  <c r="CC12" i="10"/>
  <c r="CB12" i="10"/>
  <c r="CA12" i="10"/>
  <c r="K12" i="10"/>
  <c r="F12" i="10"/>
  <c r="Q11" i="10"/>
  <c r="P11" i="10"/>
  <c r="O11" i="10"/>
  <c r="CG30" i="10" s="1"/>
  <c r="N11" i="10"/>
  <c r="CH30" i="10" s="1"/>
  <c r="M11" i="10"/>
  <c r="L11" i="10"/>
  <c r="K11" i="10"/>
  <c r="J11" i="10"/>
  <c r="I11" i="10"/>
  <c r="H11" i="10"/>
  <c r="G11" i="10"/>
  <c r="E11" i="10"/>
  <c r="D11" i="10"/>
  <c r="C11" i="10"/>
  <c r="A194" i="10" s="1"/>
  <c r="B11" i="10"/>
  <c r="A5" i="10"/>
  <c r="A4" i="10"/>
  <c r="A3" i="10"/>
  <c r="A2" i="10"/>
  <c r="CA30" i="10" l="1"/>
  <c r="O56" i="1"/>
  <c r="N56" i="1"/>
  <c r="M56" i="1"/>
  <c r="L56" i="1"/>
  <c r="K56" i="1"/>
  <c r="J56" i="1"/>
  <c r="I56" i="1"/>
  <c r="H56" i="1"/>
  <c r="G56" i="1"/>
  <c r="F56" i="1"/>
  <c r="O55" i="1"/>
  <c r="N55" i="1"/>
  <c r="M55" i="1"/>
  <c r="L55" i="1"/>
  <c r="K55" i="1"/>
  <c r="J55" i="1"/>
  <c r="I55" i="1"/>
  <c r="H55" i="1"/>
  <c r="G55" i="1"/>
  <c r="F55" i="1"/>
  <c r="O54" i="1"/>
  <c r="N54" i="1"/>
  <c r="M54" i="1"/>
  <c r="L54" i="1"/>
  <c r="K54" i="1"/>
  <c r="J54" i="1"/>
  <c r="I54" i="1"/>
  <c r="H54" i="1"/>
  <c r="G54" i="1"/>
  <c r="F54" i="1"/>
  <c r="G53" i="1"/>
  <c r="H53" i="1"/>
  <c r="I53" i="1"/>
  <c r="J53" i="1"/>
  <c r="K53" i="1"/>
  <c r="L53" i="1"/>
  <c r="M53" i="1"/>
  <c r="N53" i="1"/>
  <c r="O53" i="1"/>
  <c r="F53" i="1"/>
  <c r="B48" i="1"/>
  <c r="C48" i="1"/>
  <c r="C47" i="1"/>
  <c r="B47" i="1"/>
  <c r="C44" i="1"/>
  <c r="D44" i="1"/>
  <c r="E44" i="1"/>
  <c r="D43" i="1"/>
  <c r="E43" i="1"/>
  <c r="C43" i="1"/>
  <c r="C39" i="1"/>
  <c r="B39" i="1"/>
  <c r="B36" i="1"/>
  <c r="B35" i="1"/>
  <c r="C31" i="1"/>
  <c r="D31" i="1"/>
  <c r="E31" i="1"/>
  <c r="F31" i="1"/>
  <c r="G31" i="1"/>
  <c r="H31" i="1"/>
  <c r="I31" i="1"/>
  <c r="J31" i="1"/>
  <c r="K31" i="1"/>
  <c r="D30" i="1"/>
  <c r="E30" i="1"/>
  <c r="F30" i="1"/>
  <c r="G30" i="1"/>
  <c r="H30" i="1"/>
  <c r="I30" i="1"/>
  <c r="J30" i="1"/>
  <c r="K30" i="1"/>
  <c r="C30" i="1"/>
  <c r="B25" i="1"/>
  <c r="C25" i="1"/>
  <c r="C24" i="1"/>
  <c r="B24" i="1"/>
  <c r="M16" i="1"/>
  <c r="L16" i="1"/>
  <c r="L13" i="1"/>
  <c r="M13" i="1"/>
  <c r="N13" i="1"/>
  <c r="O13" i="1"/>
  <c r="P13" i="1"/>
  <c r="Q13" i="1"/>
  <c r="L14" i="1"/>
  <c r="M14" i="1"/>
  <c r="N14" i="1"/>
  <c r="O14" i="1"/>
  <c r="P14" i="1"/>
  <c r="Q14" i="1"/>
  <c r="L15" i="1"/>
  <c r="M15" i="1"/>
  <c r="N15" i="1"/>
  <c r="O15" i="1"/>
  <c r="P15" i="1"/>
  <c r="Q15" i="1"/>
  <c r="M12" i="1"/>
  <c r="N12" i="1"/>
  <c r="O12" i="1"/>
  <c r="P12" i="1"/>
  <c r="Q12" i="1"/>
  <c r="L12" i="1"/>
  <c r="K13" i="1"/>
  <c r="K14" i="1"/>
  <c r="K15" i="1"/>
  <c r="K16" i="1"/>
  <c r="K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H12" i="1"/>
  <c r="I12" i="1"/>
  <c r="J12" i="1"/>
  <c r="G12" i="1"/>
  <c r="F16" i="1"/>
  <c r="E13" i="1"/>
  <c r="F13" i="1"/>
  <c r="E14" i="1"/>
  <c r="F14" i="1"/>
  <c r="E15" i="1"/>
  <c r="F15" i="1"/>
  <c r="F12" i="1"/>
  <c r="B13" i="1"/>
  <c r="B14" i="1"/>
  <c r="B15" i="1"/>
  <c r="B16" i="1"/>
  <c r="B17" i="1"/>
  <c r="B18" i="1"/>
  <c r="B19" i="1"/>
  <c r="B20" i="1"/>
  <c r="C13" i="1"/>
  <c r="C14" i="1"/>
  <c r="C15" i="1"/>
  <c r="C16" i="1"/>
  <c r="D13" i="1"/>
  <c r="D14" i="1"/>
  <c r="D15" i="1"/>
  <c r="C12" i="1"/>
  <c r="D12" i="1"/>
  <c r="E12" i="1"/>
  <c r="B12" i="1"/>
  <c r="D16" i="1" l="1"/>
  <c r="E16" i="1"/>
  <c r="N16" i="1"/>
  <c r="O16" i="1"/>
  <c r="P16" i="1"/>
  <c r="Q16" i="1"/>
  <c r="E56" i="11" l="1"/>
  <c r="D56" i="11"/>
  <c r="E55" i="11"/>
  <c r="D55" i="11"/>
  <c r="C55" i="11" s="1"/>
  <c r="E54" i="11"/>
  <c r="D54" i="11"/>
  <c r="C54" i="11"/>
  <c r="E53" i="11"/>
  <c r="D53" i="11"/>
  <c r="CH48" i="11"/>
  <c r="CG48" i="11"/>
  <c r="CB48" i="11"/>
  <c r="CA47" i="11"/>
  <c r="B44" i="11"/>
  <c r="B43" i="11"/>
  <c r="B31" i="11"/>
  <c r="CB35" i="11" s="1"/>
  <c r="CA30" i="11"/>
  <c r="B30" i="11"/>
  <c r="CA35" i="11" s="1"/>
  <c r="CB25" i="11"/>
  <c r="CA25" i="11"/>
  <c r="CH24" i="11"/>
  <c r="CG24" i="11"/>
  <c r="CB24" i="11"/>
  <c r="CA24" i="11"/>
  <c r="CA17" i="11"/>
  <c r="CJ16" i="11"/>
  <c r="CI16" i="11"/>
  <c r="CG16" i="11"/>
  <c r="CD16" i="11"/>
  <c r="CC16" i="11"/>
  <c r="CA16" i="11"/>
  <c r="K16" i="11"/>
  <c r="F16" i="11"/>
  <c r="CJ15" i="11"/>
  <c r="CI15" i="11"/>
  <c r="CH15" i="11"/>
  <c r="CG15" i="11"/>
  <c r="CD15" i="11"/>
  <c r="CC15" i="11"/>
  <c r="CB15" i="11"/>
  <c r="CA15" i="11"/>
  <c r="K15" i="11"/>
  <c r="F15" i="11"/>
  <c r="CJ14" i="11"/>
  <c r="CI14" i="11"/>
  <c r="CH14" i="11"/>
  <c r="CG14" i="11"/>
  <c r="CD14" i="11"/>
  <c r="CC14" i="11"/>
  <c r="CB14" i="11"/>
  <c r="CA14" i="11"/>
  <c r="K14" i="11"/>
  <c r="F14" i="11"/>
  <c r="CJ13" i="11"/>
  <c r="CI13" i="11"/>
  <c r="CH13" i="11"/>
  <c r="CG13" i="11"/>
  <c r="CD13" i="11"/>
  <c r="CC13" i="11"/>
  <c r="CB13" i="11"/>
  <c r="CA13" i="11"/>
  <c r="K13" i="11"/>
  <c r="K11" i="11" s="1"/>
  <c r="F13" i="11"/>
  <c r="CJ12" i="11"/>
  <c r="CI12" i="11"/>
  <c r="CH12" i="11"/>
  <c r="CG12" i="11"/>
  <c r="CD12" i="11"/>
  <c r="CC12" i="11"/>
  <c r="CB12" i="11"/>
  <c r="CA12" i="11"/>
  <c r="K12" i="11"/>
  <c r="F12" i="11"/>
  <c r="Q11" i="11"/>
  <c r="P11" i="11"/>
  <c r="O11" i="11"/>
  <c r="CG30" i="11" s="1"/>
  <c r="N11" i="11"/>
  <c r="CB30" i="11" s="1"/>
  <c r="M11" i="11"/>
  <c r="L11" i="11"/>
  <c r="J11" i="11"/>
  <c r="I11" i="11"/>
  <c r="H11" i="11"/>
  <c r="G11" i="11"/>
  <c r="F11" i="11"/>
  <c r="E11" i="11"/>
  <c r="D11" i="11"/>
  <c r="C11" i="11"/>
  <c r="B11" i="11"/>
  <c r="A5" i="11"/>
  <c r="A4" i="11"/>
  <c r="A3" i="11"/>
  <c r="A2" i="11"/>
  <c r="E56" i="12"/>
  <c r="D56" i="12"/>
  <c r="E55" i="12"/>
  <c r="D55" i="12"/>
  <c r="C55" i="12" s="1"/>
  <c r="E54" i="12"/>
  <c r="C54" i="12" s="1"/>
  <c r="D54" i="12"/>
  <c r="E53" i="12"/>
  <c r="D53" i="12"/>
  <c r="C53" i="12" s="1"/>
  <c r="CH48" i="12"/>
  <c r="CG48" i="12"/>
  <c r="CB48" i="12"/>
  <c r="CA47" i="12"/>
  <c r="B44" i="12"/>
  <c r="B43" i="12"/>
  <c r="CA35" i="12"/>
  <c r="B31" i="12"/>
  <c r="CB35" i="12" s="1"/>
  <c r="B30" i="12"/>
  <c r="CB25" i="12"/>
  <c r="CA25" i="12"/>
  <c r="CH24" i="12"/>
  <c r="CG24" i="12"/>
  <c r="CB24" i="12"/>
  <c r="CA24" i="12"/>
  <c r="CG17" i="12"/>
  <c r="CA17" i="12"/>
  <c r="CJ16" i="12"/>
  <c r="CI16" i="12"/>
  <c r="CG16" i="12"/>
  <c r="CD16" i="12"/>
  <c r="CC16" i="12"/>
  <c r="CA16" i="12"/>
  <c r="K16" i="12"/>
  <c r="F16" i="12"/>
  <c r="CJ15" i="12"/>
  <c r="CI15" i="12"/>
  <c r="CH15" i="12"/>
  <c r="CG15" i="12"/>
  <c r="CD15" i="12"/>
  <c r="CC15" i="12"/>
  <c r="CB15" i="12"/>
  <c r="CA15" i="12"/>
  <c r="K15" i="12"/>
  <c r="F15" i="12"/>
  <c r="CJ14" i="12"/>
  <c r="CI14" i="12"/>
  <c r="CH14" i="12"/>
  <c r="CG14" i="12"/>
  <c r="CD14" i="12"/>
  <c r="CC14" i="12"/>
  <c r="CB14" i="12"/>
  <c r="CA14" i="12"/>
  <c r="K14" i="12"/>
  <c r="F14" i="12"/>
  <c r="CJ13" i="12"/>
  <c r="CI13" i="12"/>
  <c r="CH13" i="12"/>
  <c r="CG13" i="12"/>
  <c r="CD13" i="12"/>
  <c r="CC13" i="12"/>
  <c r="CB13" i="12"/>
  <c r="CA13" i="12"/>
  <c r="K13" i="12"/>
  <c r="K11" i="12" s="1"/>
  <c r="F13" i="12"/>
  <c r="CJ12" i="12"/>
  <c r="CI12" i="12"/>
  <c r="CH12" i="12"/>
  <c r="CG12" i="12"/>
  <c r="CD12" i="12"/>
  <c r="CC12" i="12"/>
  <c r="CB12" i="12"/>
  <c r="CA12" i="12"/>
  <c r="K12" i="12"/>
  <c r="F12" i="12"/>
  <c r="Q11" i="12"/>
  <c r="P11" i="12"/>
  <c r="O11" i="12"/>
  <c r="CG30" i="12" s="1"/>
  <c r="N11" i="12"/>
  <c r="CH30" i="12" s="1"/>
  <c r="M11" i="12"/>
  <c r="L11" i="12"/>
  <c r="J11" i="12"/>
  <c r="I11" i="12"/>
  <c r="H11" i="12"/>
  <c r="G11" i="12"/>
  <c r="E11" i="12"/>
  <c r="D11" i="12"/>
  <c r="C11" i="12"/>
  <c r="B11" i="12"/>
  <c r="A5" i="12"/>
  <c r="A4" i="12"/>
  <c r="A3" i="12"/>
  <c r="A2" i="12"/>
  <c r="E56" i="13"/>
  <c r="D56" i="13"/>
  <c r="C56" i="13" s="1"/>
  <c r="E55" i="13"/>
  <c r="D55" i="13"/>
  <c r="C55" i="13" s="1"/>
  <c r="E54" i="13"/>
  <c r="D54" i="13"/>
  <c r="C54" i="13" s="1"/>
  <c r="E53" i="13"/>
  <c r="D53" i="13"/>
  <c r="C53" i="13"/>
  <c r="CH48" i="13"/>
  <c r="CG48" i="13"/>
  <c r="CB48" i="13"/>
  <c r="CA47" i="13"/>
  <c r="B44" i="13"/>
  <c r="B43" i="13"/>
  <c r="CA35" i="13"/>
  <c r="B31" i="13"/>
  <c r="CB35" i="13" s="1"/>
  <c r="B30" i="13"/>
  <c r="CB25" i="13"/>
  <c r="CA25" i="13"/>
  <c r="CH24" i="13"/>
  <c r="CG24" i="13"/>
  <c r="CB24" i="13"/>
  <c r="CA24" i="13"/>
  <c r="CA17" i="13"/>
  <c r="CJ16" i="13"/>
  <c r="CI16" i="13"/>
  <c r="CG16" i="13"/>
  <c r="CD16" i="13"/>
  <c r="CC16" i="13"/>
  <c r="K16" i="13"/>
  <c r="F16" i="13"/>
  <c r="CJ15" i="13"/>
  <c r="CI15" i="13"/>
  <c r="CH15" i="13"/>
  <c r="CG15" i="13"/>
  <c r="CD15" i="13"/>
  <c r="CC15" i="13"/>
  <c r="CB15" i="13"/>
  <c r="CA15" i="13"/>
  <c r="K15" i="13"/>
  <c r="F15" i="13"/>
  <c r="CJ14" i="13"/>
  <c r="CI14" i="13"/>
  <c r="CH14" i="13"/>
  <c r="CG14" i="13"/>
  <c r="CD14" i="13"/>
  <c r="CC14" i="13"/>
  <c r="CB14" i="13"/>
  <c r="CA14" i="13"/>
  <c r="K14" i="13"/>
  <c r="F14" i="13"/>
  <c r="CJ13" i="13"/>
  <c r="CI13" i="13"/>
  <c r="CH13" i="13"/>
  <c r="CG13" i="13"/>
  <c r="CD13" i="13"/>
  <c r="CC13" i="13"/>
  <c r="CB13" i="13"/>
  <c r="CA13" i="13"/>
  <c r="K13" i="13"/>
  <c r="F13" i="13"/>
  <c r="CJ12" i="13"/>
  <c r="CI12" i="13"/>
  <c r="CH12" i="13"/>
  <c r="CG12" i="13"/>
  <c r="CD12" i="13"/>
  <c r="CC12" i="13"/>
  <c r="CB12" i="13"/>
  <c r="CA12" i="13"/>
  <c r="K12" i="13"/>
  <c r="F12" i="13"/>
  <c r="F11" i="13" s="1"/>
  <c r="Q11" i="13"/>
  <c r="P11" i="13"/>
  <c r="O11" i="13"/>
  <c r="CG30" i="13" s="1"/>
  <c r="N11" i="13"/>
  <c r="CB30" i="13" s="1"/>
  <c r="M11" i="13"/>
  <c r="L11" i="13"/>
  <c r="J11" i="13"/>
  <c r="I11" i="13"/>
  <c r="H11" i="13"/>
  <c r="G11" i="13"/>
  <c r="E11" i="13"/>
  <c r="D11" i="13"/>
  <c r="C11" i="13"/>
  <c r="B11" i="13"/>
  <c r="A5" i="13"/>
  <c r="A4" i="13"/>
  <c r="A3" i="13"/>
  <c r="A2" i="13"/>
  <c r="CB30" i="12" l="1"/>
  <c r="K11" i="13"/>
  <c r="A194" i="13" s="1"/>
  <c r="CA30" i="13"/>
  <c r="A194" i="12"/>
  <c r="B194" i="12"/>
  <c r="F11" i="12"/>
  <c r="C56" i="12"/>
  <c r="C53" i="11"/>
  <c r="A194" i="11" s="1"/>
  <c r="C56" i="11"/>
  <c r="CH30" i="11"/>
  <c r="B194" i="11" s="1"/>
  <c r="CA30" i="12"/>
  <c r="CH30" i="13"/>
  <c r="B194" i="13" s="1"/>
  <c r="K16" i="7"/>
  <c r="F16" i="7"/>
  <c r="K15" i="7"/>
  <c r="F15" i="7"/>
  <c r="K14" i="7"/>
  <c r="F14" i="7"/>
  <c r="K13" i="7"/>
  <c r="F13" i="7"/>
  <c r="K12" i="7"/>
  <c r="F12" i="7"/>
  <c r="K16" i="6" l="1"/>
  <c r="F16" i="6"/>
  <c r="K15" i="6"/>
  <c r="F15" i="6"/>
  <c r="K14" i="6"/>
  <c r="F14" i="6"/>
  <c r="K13" i="6"/>
  <c r="F13" i="6"/>
  <c r="K12" i="6"/>
  <c r="F12" i="6"/>
  <c r="K16" i="5" l="1"/>
  <c r="F16" i="5"/>
  <c r="K15" i="5"/>
  <c r="F15" i="5"/>
  <c r="K14" i="5"/>
  <c r="F14" i="5"/>
  <c r="K13" i="5"/>
  <c r="F13" i="5"/>
  <c r="K12" i="5"/>
  <c r="F12" i="5"/>
  <c r="CA12" i="5"/>
  <c r="CB12" i="5"/>
  <c r="CC12" i="5"/>
  <c r="CD12" i="5"/>
  <c r="CG12" i="5"/>
  <c r="CH12" i="5"/>
  <c r="CI12" i="5"/>
  <c r="CJ12" i="5"/>
  <c r="CA13" i="5"/>
  <c r="CB13" i="5"/>
  <c r="CC13" i="5"/>
  <c r="CD13" i="5"/>
  <c r="CG13" i="5"/>
  <c r="CH13" i="5"/>
  <c r="CI13" i="5"/>
  <c r="CJ13" i="5"/>
  <c r="CA14" i="5"/>
  <c r="CB14" i="5"/>
  <c r="CC14" i="5"/>
  <c r="CD14" i="5"/>
  <c r="CG14" i="5"/>
  <c r="CH14" i="5"/>
  <c r="CI14" i="5"/>
  <c r="CJ14" i="5"/>
  <c r="CA15" i="5"/>
  <c r="CB15" i="5"/>
  <c r="CC15" i="5"/>
  <c r="CD15" i="5"/>
  <c r="CG15" i="5"/>
  <c r="CH15" i="5"/>
  <c r="CI15" i="5"/>
  <c r="CJ15" i="5"/>
  <c r="CA16" i="5"/>
  <c r="CC16" i="5"/>
  <c r="CD16" i="5"/>
  <c r="CG16" i="5"/>
  <c r="CI16" i="5"/>
  <c r="CJ16" i="5"/>
  <c r="CA17" i="5"/>
  <c r="E56" i="7" l="1"/>
  <c r="D56" i="7"/>
  <c r="C56" i="7"/>
  <c r="E55" i="7"/>
  <c r="C55" i="7" s="1"/>
  <c r="D55" i="7"/>
  <c r="E54" i="7"/>
  <c r="D54" i="7"/>
  <c r="C54" i="7" s="1"/>
  <c r="E53" i="7"/>
  <c r="C53" i="7" s="1"/>
  <c r="D53" i="7"/>
  <c r="CH48" i="7"/>
  <c r="CG48" i="7"/>
  <c r="CB48" i="7"/>
  <c r="CA47" i="7"/>
  <c r="B44" i="7"/>
  <c r="B43" i="7"/>
  <c r="CA35" i="7"/>
  <c r="B31" i="7"/>
  <c r="CB35" i="7" s="1"/>
  <c r="B30" i="7"/>
  <c r="CB25" i="7"/>
  <c r="CA25" i="7"/>
  <c r="CH24" i="7"/>
  <c r="CG24" i="7"/>
  <c r="CB24" i="7"/>
  <c r="CA24" i="7"/>
  <c r="CG17" i="7"/>
  <c r="CA17" i="7"/>
  <c r="CJ16" i="7"/>
  <c r="CI16" i="7"/>
  <c r="CG16" i="7"/>
  <c r="CD16" i="7"/>
  <c r="CC16" i="7"/>
  <c r="CA16" i="7"/>
  <c r="CJ15" i="7"/>
  <c r="CI15" i="7"/>
  <c r="CH15" i="7"/>
  <c r="CG15" i="7"/>
  <c r="CD15" i="7"/>
  <c r="CC15" i="7"/>
  <c r="CB15" i="7"/>
  <c r="CA15" i="7"/>
  <c r="CJ14" i="7"/>
  <c r="CI14" i="7"/>
  <c r="CH14" i="7"/>
  <c r="CG14" i="7"/>
  <c r="CD14" i="7"/>
  <c r="CC14" i="7"/>
  <c r="CB14" i="7"/>
  <c r="CA14" i="7"/>
  <c r="CJ13" i="7"/>
  <c r="CI13" i="7"/>
  <c r="CH13" i="7"/>
  <c r="CG13" i="7"/>
  <c r="CD13" i="7"/>
  <c r="CC13" i="7"/>
  <c r="CB13" i="7"/>
  <c r="CA13" i="7"/>
  <c r="K11" i="7"/>
  <c r="F11" i="7"/>
  <c r="CJ12" i="7"/>
  <c r="CI12" i="7"/>
  <c r="CH12" i="7"/>
  <c r="CG12" i="7"/>
  <c r="CD12" i="7"/>
  <c r="CC12" i="7"/>
  <c r="CB12" i="7"/>
  <c r="CA12" i="7"/>
  <c r="Q11" i="7"/>
  <c r="P11" i="7"/>
  <c r="O11" i="7"/>
  <c r="CA30" i="7" s="1"/>
  <c r="N11" i="7"/>
  <c r="CH30" i="7" s="1"/>
  <c r="M11" i="7"/>
  <c r="L11" i="7"/>
  <c r="J11" i="7"/>
  <c r="I11" i="7"/>
  <c r="H11" i="7"/>
  <c r="G11" i="7"/>
  <c r="E11" i="7"/>
  <c r="D11" i="7"/>
  <c r="C11" i="7"/>
  <c r="B11" i="7"/>
  <c r="A5" i="7"/>
  <c r="A4" i="7"/>
  <c r="A3" i="7"/>
  <c r="A2" i="7"/>
  <c r="CG30" i="7" l="1"/>
  <c r="B194" i="7"/>
  <c r="CB30" i="7"/>
  <c r="A194" i="7"/>
  <c r="E56" i="6" l="1"/>
  <c r="D56" i="6"/>
  <c r="E55" i="6"/>
  <c r="D55" i="6"/>
  <c r="C55" i="6"/>
  <c r="E54" i="6"/>
  <c r="D54" i="6"/>
  <c r="C54" i="6"/>
  <c r="E53" i="6"/>
  <c r="C53" i="6" s="1"/>
  <c r="D53" i="6"/>
  <c r="CH48" i="6"/>
  <c r="CG48" i="6"/>
  <c r="CB48" i="6"/>
  <c r="CA47" i="6"/>
  <c r="B44" i="6"/>
  <c r="B43" i="6"/>
  <c r="B31" i="6"/>
  <c r="CB35" i="6" s="1"/>
  <c r="B30" i="6"/>
  <c r="CA35" i="6" s="1"/>
  <c r="CA17" i="6"/>
  <c r="CJ16" i="6"/>
  <c r="CI16" i="6"/>
  <c r="CG16" i="6"/>
  <c r="CD16" i="6"/>
  <c r="CC16" i="6"/>
  <c r="CJ15" i="6"/>
  <c r="CI15" i="6"/>
  <c r="CH15" i="6"/>
  <c r="CG15" i="6"/>
  <c r="CD15" i="6"/>
  <c r="CC15" i="6"/>
  <c r="CB15" i="6"/>
  <c r="CA15" i="6"/>
  <c r="CJ14" i="6"/>
  <c r="CI14" i="6"/>
  <c r="CH14" i="6"/>
  <c r="CG14" i="6"/>
  <c r="CD14" i="6"/>
  <c r="CC14" i="6"/>
  <c r="CB14" i="6"/>
  <c r="CA14" i="6"/>
  <c r="CJ13" i="6"/>
  <c r="CI13" i="6"/>
  <c r="CH13" i="6"/>
  <c r="CG13" i="6"/>
  <c r="CD13" i="6"/>
  <c r="CC13" i="6"/>
  <c r="CB13" i="6"/>
  <c r="CA13" i="6"/>
  <c r="K11" i="6"/>
  <c r="CJ12" i="6"/>
  <c r="CI12" i="6"/>
  <c r="CH12" i="6"/>
  <c r="CG12" i="6"/>
  <c r="CD12" i="6"/>
  <c r="CC12" i="6"/>
  <c r="CB12" i="6"/>
  <c r="CA12" i="6"/>
  <c r="Q11" i="6"/>
  <c r="P11" i="6"/>
  <c r="O11" i="6"/>
  <c r="CA30" i="6" s="1"/>
  <c r="N11" i="6"/>
  <c r="CB30" i="6" s="1"/>
  <c r="M11" i="6"/>
  <c r="L11" i="6"/>
  <c r="J11" i="6"/>
  <c r="I11" i="6"/>
  <c r="H11" i="6"/>
  <c r="G11" i="6"/>
  <c r="F11" i="6"/>
  <c r="E11" i="6"/>
  <c r="D11" i="6"/>
  <c r="C11" i="6"/>
  <c r="B11" i="6"/>
  <c r="A5" i="6"/>
  <c r="A4" i="6"/>
  <c r="A3" i="6"/>
  <c r="A2" i="6"/>
  <c r="C56" i="6" l="1"/>
  <c r="CH30" i="6"/>
  <c r="B194" i="6" s="1"/>
  <c r="A194" i="6"/>
  <c r="E56" i="5" l="1"/>
  <c r="D56" i="5"/>
  <c r="C56" i="5" s="1"/>
  <c r="E55" i="5"/>
  <c r="C55" i="5" s="1"/>
  <c r="D55" i="5"/>
  <c r="E54" i="5"/>
  <c r="D54" i="5"/>
  <c r="C54" i="5" s="1"/>
  <c r="E53" i="5"/>
  <c r="D53" i="5"/>
  <c r="C53" i="5" s="1"/>
  <c r="CH48" i="5"/>
  <c r="CG48" i="5"/>
  <c r="CB48" i="5"/>
  <c r="CA47" i="5"/>
  <c r="B44" i="5"/>
  <c r="B43" i="5"/>
  <c r="B31" i="5"/>
  <c r="CB35" i="5" s="1"/>
  <c r="B30" i="5"/>
  <c r="CA35" i="5" s="1"/>
  <c r="CB25" i="5"/>
  <c r="CA25" i="5"/>
  <c r="CH24" i="5"/>
  <c r="CG24" i="5"/>
  <c r="CB24" i="5"/>
  <c r="CA24" i="5"/>
  <c r="K11" i="5"/>
  <c r="Q11" i="5"/>
  <c r="P11" i="5"/>
  <c r="O11" i="5"/>
  <c r="CG30" i="5" s="1"/>
  <c r="N11" i="5"/>
  <c r="CH30" i="5" s="1"/>
  <c r="M11" i="5"/>
  <c r="L11" i="5"/>
  <c r="J11" i="5"/>
  <c r="I11" i="5"/>
  <c r="H11" i="5"/>
  <c r="G11" i="5"/>
  <c r="F11" i="5"/>
  <c r="E11" i="5"/>
  <c r="D11" i="5"/>
  <c r="C11" i="5"/>
  <c r="B11" i="5"/>
  <c r="A5" i="5"/>
  <c r="A4" i="5"/>
  <c r="A3" i="5"/>
  <c r="A2" i="5"/>
  <c r="E56" i="1"/>
  <c r="D56" i="1"/>
  <c r="C56" i="1" s="1"/>
  <c r="E55" i="1"/>
  <c r="D55" i="1"/>
  <c r="E54" i="1"/>
  <c r="D54" i="1"/>
  <c r="C54" i="1" s="1"/>
  <c r="E53" i="1"/>
  <c r="D53" i="1"/>
  <c r="CH48" i="1"/>
  <c r="CG48" i="1"/>
  <c r="CB48" i="1"/>
  <c r="CA47" i="1"/>
  <c r="B44" i="1"/>
  <c r="B43" i="1"/>
  <c r="B31" i="1"/>
  <c r="CB35" i="1" s="1"/>
  <c r="B30" i="1"/>
  <c r="CA35" i="1" s="1"/>
  <c r="CB25" i="1"/>
  <c r="CA25" i="1"/>
  <c r="CH24" i="1"/>
  <c r="CG24" i="1"/>
  <c r="CB24" i="1"/>
  <c r="CA24" i="1"/>
  <c r="CA17" i="1"/>
  <c r="CJ16" i="1"/>
  <c r="CI16" i="1"/>
  <c r="CG16" i="1"/>
  <c r="CD16" i="1"/>
  <c r="CC16" i="1"/>
  <c r="CA16" i="1"/>
  <c r="CJ15" i="1"/>
  <c r="CI15" i="1"/>
  <c r="CH15" i="1"/>
  <c r="CG15" i="1"/>
  <c r="CD15" i="1"/>
  <c r="CC15" i="1"/>
  <c r="CB15" i="1"/>
  <c r="CA15" i="1"/>
  <c r="CJ14" i="1"/>
  <c r="CI14" i="1"/>
  <c r="CH14" i="1"/>
  <c r="CG14" i="1"/>
  <c r="CD14" i="1"/>
  <c r="CC14" i="1"/>
  <c r="CB14" i="1"/>
  <c r="CA14" i="1"/>
  <c r="CJ13" i="1"/>
  <c r="CI13" i="1"/>
  <c r="CH13" i="1"/>
  <c r="CG13" i="1"/>
  <c r="CD13" i="1"/>
  <c r="CC13" i="1"/>
  <c r="CB13" i="1"/>
  <c r="CA13" i="1"/>
  <c r="K11" i="1"/>
  <c r="CJ12" i="1"/>
  <c r="CI12" i="1"/>
  <c r="CH12" i="1"/>
  <c r="CG12" i="1"/>
  <c r="CD12" i="1"/>
  <c r="CC12" i="1"/>
  <c r="CB12" i="1"/>
  <c r="CA12" i="1"/>
  <c r="Q11" i="1"/>
  <c r="P11" i="1"/>
  <c r="O11" i="1"/>
  <c r="CG30" i="1" s="1"/>
  <c r="N11" i="1"/>
  <c r="CB30" i="1" s="1"/>
  <c r="M11" i="1"/>
  <c r="L11" i="1"/>
  <c r="J11" i="1"/>
  <c r="I11" i="1"/>
  <c r="H11" i="1"/>
  <c r="G11" i="1"/>
  <c r="F11" i="1"/>
  <c r="E11" i="1"/>
  <c r="D11" i="1"/>
  <c r="C11" i="1"/>
  <c r="B11" i="1"/>
  <c r="A5" i="1"/>
  <c r="A3" i="1"/>
  <c r="A2" i="1"/>
  <c r="C53" i="1" l="1"/>
  <c r="A194" i="1" s="1"/>
  <c r="C55" i="1"/>
  <c r="CB30" i="5"/>
  <c r="B194" i="5"/>
  <c r="A194" i="5"/>
  <c r="CA30" i="1"/>
  <c r="CH30" i="1"/>
  <c r="B194" i="1" s="1"/>
  <c r="CA30" i="5"/>
</calcChain>
</file>

<file path=xl/sharedStrings.xml><?xml version="1.0" encoding="utf-8"?>
<sst xmlns="http://schemas.openxmlformats.org/spreadsheetml/2006/main" count="971" uniqueCount="98">
  <si>
    <t>SERVICIO DE SALUD</t>
  </si>
  <si>
    <t>REM-A24.   ATENCIÓN EN MATERNIDAD</t>
  </si>
  <si>
    <t xml:space="preserve">SECCIÓN A: INFORMACIÓN DE PARTOS Y ABORTOS ATENDIDOS </t>
  </si>
  <si>
    <t>TÉRMINO 
DEL 
EMBARAZO</t>
  </si>
  <si>
    <t>PARTOS Y ABORTOS</t>
  </si>
  <si>
    <t>PARTOS PREMATUROS</t>
  </si>
  <si>
    <t>ANESTESIA</t>
  </si>
  <si>
    <t>ANALGESIA</t>
  </si>
  <si>
    <t>APEGO
PRECOZ</t>
  </si>
  <si>
    <t>PUEBLOS ORIGINARIOS</t>
  </si>
  <si>
    <t>MIGRANTES</t>
  </si>
  <si>
    <t>Total **</t>
  </si>
  <si>
    <t xml:space="preserve">Beneficiarias
</t>
  </si>
  <si>
    <t>Partos prematuros menos de 32 semanas</t>
  </si>
  <si>
    <t>Partos prematuros de 32 a 36 semanas</t>
  </si>
  <si>
    <t>Total anestesia</t>
  </si>
  <si>
    <t>Epidural</t>
  </si>
  <si>
    <t>Raquídea</t>
  </si>
  <si>
    <t>General</t>
  </si>
  <si>
    <t>Local</t>
  </si>
  <si>
    <t>Total analgesia</t>
  </si>
  <si>
    <t>Analgesia inhalatoria</t>
  </si>
  <si>
    <t xml:space="preserve">Medidas analgésicas no farmacológicas </t>
  </si>
  <si>
    <t>Contacto mayor a 30 minutos (RN con peso menor o igual a 2.499 grs.)</t>
  </si>
  <si>
    <t>Contacto mayor a 30 minutos  (RN con peso de 2.500 grs. o más)</t>
  </si>
  <si>
    <t>TOTAL PARTOS</t>
  </si>
  <si>
    <t>NORMAL/VAGINAL</t>
  </si>
  <si>
    <t xml:space="preserve">     </t>
  </si>
  <si>
    <t>DISTÓCICO VAGINAL</t>
  </si>
  <si>
    <t xml:space="preserve">    No Olvide Escribir los campos Pueblo Originario y/o Migrantes (Digite CEROS si no tiene) </t>
  </si>
  <si>
    <t>No Olvide Escribir los campos Pueblo Originario y/o Migrantes (Digite CEROS si no tiene)</t>
  </si>
  <si>
    <t>CESÁREA ELECTIVA</t>
  </si>
  <si>
    <t>CESÁREA URGENCIA</t>
  </si>
  <si>
    <t>ABORTOS</t>
  </si>
  <si>
    <t>PARTO NORMAL VERTICAL (*)</t>
  </si>
  <si>
    <t>ENTREGA DE PLACENTA A SOLICITUD MUJER PUEBLO ORIGINARIO</t>
  </si>
  <si>
    <t>PARTO FUERA ESTABLECIMIENTO DE SALUD</t>
  </si>
  <si>
    <t>EMBARAZO NO CONTROLADO</t>
  </si>
  <si>
    <t>(*) Incluido en Parto Normal</t>
  </si>
  <si>
    <t>(**) Partos de Término y Pre-Término</t>
  </si>
  <si>
    <t>SECCIÓN B: ACOMPAÑAMIENTO EN EL PROCESO REPRODUCTIVO</t>
  </si>
  <si>
    <t>EVENTO</t>
  </si>
  <si>
    <t>TOTAL</t>
  </si>
  <si>
    <t xml:space="preserve">BENEFICIARIAS </t>
  </si>
  <si>
    <t>SOLO EN EL PARTO</t>
  </si>
  <si>
    <t xml:space="preserve"> </t>
  </si>
  <si>
    <t>PRE PARTO Y PARTO</t>
  </si>
  <si>
    <t>SECCIÓN C: INFORMACIÓN RECIÉN NACIDOS</t>
  </si>
  <si>
    <t xml:space="preserve">SECCIÓN C.1: NACIDOS  SEGÚN PESO AL NACER  </t>
  </si>
  <si>
    <t>TIPO</t>
  </si>
  <si>
    <t>PESO AL NACER (en gramos)</t>
  </si>
  <si>
    <t>PROGRAMA FENILQUETONURIA (PKU) E HIPOTIROIDISMO CONGENITO (HC)</t>
  </si>
  <si>
    <t>Menos de 
1.000</t>
  </si>
  <si>
    <t>1.000 a 
1.499</t>
  </si>
  <si>
    <t>1.500 a 
1.999</t>
  </si>
  <si>
    <t>2.000 a 
2.499</t>
  </si>
  <si>
    <t>2.500 a 
2.999</t>
  </si>
  <si>
    <t>3.000 a 
3.999</t>
  </si>
  <si>
    <t>4.000 y 
más</t>
  </si>
  <si>
    <t>Primeras Muestras</t>
  </si>
  <si>
    <t>Muestras Repetidas</t>
  </si>
  <si>
    <t>NACIDOS VIVOS</t>
  </si>
  <si>
    <t>NACIDOS FALLECIDOS</t>
  </si>
  <si>
    <t>SECCIÓN C.2: RECIÉN NACIDOS CON MALFORMACIÓN CONGÉNITA</t>
  </si>
  <si>
    <t>SECCIÓN C.3: APGAR MENOR O IGUAL A 3 AL MINUTO Y APGAR MENOR O IGUAL A 6 A LOS 5 MINUTOS</t>
  </si>
  <si>
    <t>APGAR MENOR O IGUAL A  3 AL MINUTO</t>
  </si>
  <si>
    <t>APGAR MENOR O IGUAL A 6 A LOS 5  MINUTOS</t>
  </si>
  <si>
    <t>SECCIÓN D: ESTERILIZACIONES SEGÚN SEXO</t>
  </si>
  <si>
    <t/>
  </si>
  <si>
    <t>SEXO</t>
  </si>
  <si>
    <t xml:space="preserve">TOTAL      </t>
  </si>
  <si>
    <t>EDAD (en años)</t>
  </si>
  <si>
    <t>Menor 
de 20</t>
  </si>
  <si>
    <t>20 - 34</t>
  </si>
  <si>
    <t xml:space="preserve">35 y más </t>
  </si>
  <si>
    <t>MUJER</t>
  </si>
  <si>
    <t>HOMBRE</t>
  </si>
  <si>
    <t>SECCIÓN E: EGRESOS DE MATERNIDAD Y NEONATOLOGÍA, SEGÚN LACTANCIA MATERNA EXCLUSIVA</t>
  </si>
  <si>
    <t>TIPO DE ALIMENTACIÓN</t>
  </si>
  <si>
    <t>MATERNIDAD (PUÉRPERAS CON RN VIVO)</t>
  </si>
  <si>
    <t>NEONATOLOGÍA</t>
  </si>
  <si>
    <t>TOTAL DE EGRESOS</t>
  </si>
  <si>
    <t xml:space="preserve">EGRESADOS CON LACTANCIA MATERNA EXCLUSIVA </t>
  </si>
  <si>
    <t>SECCIÓN F:  TIPOS DE LACTANCIA EN NIÑOS Y NIÑAS AL EGRESO DE LA HOSPITALIZACIÓN</t>
  </si>
  <si>
    <t>POR RANGO ETARIO</t>
  </si>
  <si>
    <t xml:space="preserve"> De 0 a 29 días</t>
  </si>
  <si>
    <t>De 1 mes a 2 meses 29 días</t>
  </si>
  <si>
    <t>De 3 meses a 5 meses 29 días</t>
  </si>
  <si>
    <t>De 6 meses a 11 meses 29 días</t>
  </si>
  <si>
    <t>De 1 año a 2 años</t>
  </si>
  <si>
    <t>Ambos Sexos</t>
  </si>
  <si>
    <t>Hombres</t>
  </si>
  <si>
    <t>Mujeres</t>
  </si>
  <si>
    <t>LACTANCIA MATERNA EXCLUSIVA</t>
  </si>
  <si>
    <t>LACTANCIA MATERNA MAS LACTANCIA ARTIFICIAL</t>
  </si>
  <si>
    <t>LACTANCIA ARTIFICIAL</t>
  </si>
  <si>
    <t>LACTANCIA MATERNA EXCLUSIVA CON SÓLIDOS</t>
  </si>
  <si>
    <t>ENTREGA DE PLACENTA A SOLICITUD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</si>
</sst>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#,##0_)"/>
  </numFmts>
  <fonts count="15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0"/>
      <color indexed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8"/>
      <color indexed="10"/>
      <name val="Verdana"/>
      <family val="2"/>
    </font>
    <font>
      <sz val="11"/>
      <color theme="1"/>
      <name val="Calibri"/>
      <family val="2"/>
      <scheme val="minor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sz val="7"/>
      <name val="Verdana"/>
      <family val="2"/>
    </font>
    <font>
      <sz val="8"/>
      <color indexed="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hair">
        <color indexed="64"/>
      </top>
      <bottom/>
      <diagonal/>
    </border>
    <border>
      <left style="thin">
        <color indexed="22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5" borderId="57" applyNumberFormat="0" applyFont="0" applyAlignment="0" applyProtection="0"/>
  </cellStyleXfs>
  <cellXfs count="502">
    <xf numFmtId="0" fontId="0" fillId="0" borderId="0" xfId="0"/>
    <xf numFmtId="0" fontId="2" fillId="2" borderId="0" xfId="0" applyFont="1" applyFill="1" applyBorder="1" applyProtection="1"/>
    <xf numFmtId="0" fontId="2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/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3" fontId="2" fillId="0" borderId="10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9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0" fontId="2" fillId="2" borderId="0" xfId="0" applyNumberFormat="1" applyFont="1" applyFill="1" applyBorder="1" applyAlignment="1" applyProtection="1"/>
    <xf numFmtId="0" fontId="2" fillId="0" borderId="12" xfId="0" applyFont="1" applyBorder="1" applyAlignment="1" applyProtection="1">
      <alignment horizontal="left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16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0" borderId="17" xfId="0" applyNumberFormat="1" applyFont="1" applyFill="1" applyBorder="1" applyAlignment="1" applyProtection="1"/>
    <xf numFmtId="0" fontId="2" fillId="0" borderId="18" xfId="0" applyFont="1" applyBorder="1" applyAlignment="1" applyProtection="1">
      <alignment horizontal="left"/>
    </xf>
    <xf numFmtId="3" fontId="2" fillId="3" borderId="19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0" borderId="22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0" borderId="23" xfId="0" applyNumberFormat="1" applyFont="1" applyFill="1" applyBorder="1" applyAlignment="1" applyProtection="1"/>
    <xf numFmtId="0" fontId="2" fillId="0" borderId="24" xfId="0" applyFont="1" applyBorder="1" applyAlignment="1" applyProtection="1">
      <alignment horizontal="left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3" fontId="2" fillId="0" borderId="2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0" borderId="29" xfId="0" applyNumberFormat="1" applyFont="1" applyFill="1" applyBorder="1" applyAlignment="1" applyProtection="1"/>
    <xf numFmtId="0" fontId="2" fillId="0" borderId="30" xfId="0" applyFont="1" applyBorder="1" applyAlignment="1" applyProtection="1">
      <alignment horizontal="left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0" borderId="35" xfId="0" applyNumberFormat="1" applyFont="1" applyFill="1" applyBorder="1" applyAlignment="1" applyProtection="1"/>
    <xf numFmtId="3" fontId="2" fillId="3" borderId="36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0" borderId="36" xfId="0" applyNumberFormat="1" applyFont="1" applyFill="1" applyBorder="1" applyAlignment="1" applyProtection="1"/>
    <xf numFmtId="3" fontId="2" fillId="3" borderId="37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4" borderId="39" xfId="0" applyNumberFormat="1" applyFont="1" applyFill="1" applyBorder="1" applyAlignment="1" applyProtection="1"/>
    <xf numFmtId="3" fontId="2" fillId="4" borderId="30" xfId="0" applyNumberFormat="1" applyFont="1" applyFill="1" applyBorder="1" applyAlignment="1" applyProtection="1"/>
    <xf numFmtId="3" fontId="2" fillId="3" borderId="33" xfId="0" applyNumberFormat="1" applyFont="1" applyFill="1" applyBorder="1" applyAlignment="1" applyProtection="1">
      <protection locked="0"/>
    </xf>
    <xf numFmtId="3" fontId="2" fillId="4" borderId="34" xfId="0" applyNumberFormat="1" applyFont="1" applyFill="1" applyBorder="1" applyAlignment="1" applyProtection="1"/>
    <xf numFmtId="3" fontId="2" fillId="4" borderId="33" xfId="0" applyNumberFormat="1" applyFont="1" applyFill="1" applyBorder="1" applyAlignment="1" applyProtection="1"/>
    <xf numFmtId="3" fontId="2" fillId="4" borderId="35" xfId="0" applyNumberFormat="1" applyFont="1" applyFill="1" applyBorder="1" applyAlignment="1" applyProtection="1"/>
    <xf numFmtId="3" fontId="2" fillId="4" borderId="36" xfId="0" applyNumberFormat="1" applyFont="1" applyFill="1" applyBorder="1" applyAlignment="1" applyProtection="1"/>
    <xf numFmtId="3" fontId="2" fillId="4" borderId="32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4" borderId="41" xfId="0" applyNumberFormat="1" applyFont="1" applyFill="1" applyBorder="1" applyAlignment="1" applyProtection="1"/>
    <xf numFmtId="3" fontId="2" fillId="4" borderId="40" xfId="0" applyNumberFormat="1" applyFont="1" applyFill="1" applyBorder="1" applyAlignment="1" applyProtection="1"/>
    <xf numFmtId="3" fontId="2" fillId="4" borderId="42" xfId="0" applyNumberFormat="1" applyFont="1" applyFill="1" applyBorder="1" applyAlignment="1" applyProtection="1"/>
    <xf numFmtId="3" fontId="2" fillId="4" borderId="43" xfId="0" applyNumberFormat="1" applyFont="1" applyFill="1" applyBorder="1" applyAlignment="1" applyProtection="1"/>
    <xf numFmtId="3" fontId="2" fillId="4" borderId="44" xfId="0" applyNumberFormat="1" applyFont="1" applyFill="1" applyBorder="1" applyAlignment="1" applyProtection="1"/>
    <xf numFmtId="3" fontId="2" fillId="4" borderId="6" xfId="0" applyNumberFormat="1" applyFont="1" applyFill="1" applyBorder="1" applyAlignment="1" applyProtection="1"/>
    <xf numFmtId="0" fontId="2" fillId="0" borderId="11" xfId="0" applyFont="1" applyBorder="1" applyAlignment="1" applyProtection="1">
      <alignment wrapText="1"/>
    </xf>
    <xf numFmtId="3" fontId="2" fillId="3" borderId="7" xfId="0" applyNumberFormat="1" applyFont="1" applyFill="1" applyBorder="1" applyAlignment="1" applyProtection="1">
      <protection locked="0"/>
    </xf>
    <xf numFmtId="3" fontId="2" fillId="4" borderId="8" xfId="0" applyNumberFormat="1" applyFont="1" applyFill="1" applyBorder="1" applyAlignment="1" applyProtection="1"/>
    <xf numFmtId="3" fontId="2" fillId="4" borderId="7" xfId="0" applyNumberFormat="1" applyFont="1" applyFill="1" applyBorder="1" applyAlignment="1" applyProtection="1"/>
    <xf numFmtId="3" fontId="2" fillId="4" borderId="9" xfId="0" applyNumberFormat="1" applyFont="1" applyFill="1" applyBorder="1" applyAlignment="1" applyProtection="1"/>
    <xf numFmtId="3" fontId="2" fillId="4" borderId="10" xfId="0" applyNumberFormat="1" applyFont="1" applyFill="1" applyBorder="1" applyAlignment="1" applyProtection="1"/>
    <xf numFmtId="3" fontId="2" fillId="4" borderId="4" xfId="0" applyNumberFormat="1" applyFont="1" applyFill="1" applyBorder="1" applyAlignment="1" applyProtection="1"/>
    <xf numFmtId="3" fontId="2" fillId="4" borderId="11" xfId="0" applyNumberFormat="1" applyFont="1" applyFill="1" applyBorder="1" applyAlignment="1" applyProtection="1"/>
    <xf numFmtId="0" fontId="2" fillId="0" borderId="11" xfId="0" applyFont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vertical="center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Protection="1"/>
    <xf numFmtId="0" fontId="1" fillId="2" borderId="0" xfId="0" applyFont="1" applyFill="1" applyBorder="1" applyProtection="1"/>
    <xf numFmtId="0" fontId="2" fillId="0" borderId="11" xfId="0" applyFont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top" wrapText="1"/>
    </xf>
    <xf numFmtId="41" fontId="2" fillId="0" borderId="45" xfId="0" applyNumberFormat="1" applyFont="1" applyFill="1" applyBorder="1" applyAlignment="1" applyProtection="1">
      <alignment horizontal="left"/>
    </xf>
    <xf numFmtId="3" fontId="7" fillId="3" borderId="45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/>
    <xf numFmtId="41" fontId="2" fillId="0" borderId="6" xfId="0" applyNumberFormat="1" applyFont="1" applyFill="1" applyBorder="1" applyAlignment="1" applyProtection="1">
      <alignment horizontal="left"/>
    </xf>
    <xf numFmtId="3" fontId="7" fillId="3" borderId="6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alignment horizontal="left"/>
    </xf>
    <xf numFmtId="0" fontId="5" fillId="2" borderId="0" xfId="0" applyFont="1" applyFill="1" applyProtection="1"/>
    <xf numFmtId="0" fontId="1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left" wrapText="1"/>
    </xf>
    <xf numFmtId="3" fontId="2" fillId="0" borderId="11" xfId="0" applyNumberFormat="1" applyFont="1" applyFill="1" applyBorder="1" applyAlignment="1" applyProtection="1">
      <alignment wrapText="1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0" fontId="5" fillId="2" borderId="1" xfId="0" applyFont="1" applyFill="1" applyBorder="1" applyAlignment="1" applyProtection="1"/>
    <xf numFmtId="0" fontId="5" fillId="2" borderId="0" xfId="0" applyFont="1" applyFill="1" applyBorder="1" applyAlignment="1" applyProtection="1"/>
    <xf numFmtId="0" fontId="2" fillId="0" borderId="45" xfId="0" applyFont="1" applyFill="1" applyBorder="1" applyAlignment="1" applyProtection="1">
      <alignment horizontal="left" wrapText="1"/>
    </xf>
    <xf numFmtId="0" fontId="2" fillId="0" borderId="46" xfId="0" applyFont="1" applyFill="1" applyBorder="1" applyAlignment="1" applyProtection="1">
      <alignment horizontal="left" wrapText="1"/>
    </xf>
    <xf numFmtId="3" fontId="7" fillId="3" borderId="47" xfId="0" applyNumberFormat="1" applyFont="1" applyFill="1" applyBorder="1" applyAlignment="1" applyProtection="1">
      <protection locked="0"/>
    </xf>
    <xf numFmtId="41" fontId="7" fillId="2" borderId="0" xfId="0" applyNumberFormat="1" applyFont="1" applyFill="1" applyBorder="1" applyProtection="1">
      <protection locked="0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3" fontId="7" fillId="3" borderId="11" xfId="0" applyNumberFormat="1" applyFont="1" applyFill="1" applyBorder="1" applyAlignment="1" applyProtection="1">
      <protection locked="0"/>
    </xf>
    <xf numFmtId="3" fontId="7" fillId="3" borderId="4" xfId="0" applyNumberFormat="1" applyFont="1" applyFill="1" applyBorder="1" applyAlignment="1" applyProtection="1">
      <protection locked="0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horizontal="left"/>
    </xf>
    <xf numFmtId="3" fontId="2" fillId="0" borderId="45" xfId="0" applyNumberFormat="1" applyFont="1" applyFill="1" applyBorder="1" applyAlignment="1" applyProtection="1"/>
    <xf numFmtId="3" fontId="2" fillId="3" borderId="49" xfId="0" applyNumberFormat="1" applyFont="1" applyFill="1" applyBorder="1" applyAlignment="1" applyProtection="1">
      <protection locked="0"/>
    </xf>
    <xf numFmtId="3" fontId="2" fillId="3" borderId="50" xfId="0" applyNumberFormat="1" applyFont="1" applyFill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0" fontId="1" fillId="2" borderId="0" xfId="0" applyFont="1" applyFill="1" applyAlignment="1" applyProtection="1">
      <alignment vertical="center"/>
    </xf>
    <xf numFmtId="0" fontId="2" fillId="0" borderId="47" xfId="0" applyFont="1" applyFill="1" applyBorder="1" applyAlignment="1" applyProtection="1">
      <alignment horizontal="left"/>
    </xf>
    <xf numFmtId="3" fontId="2" fillId="0" borderId="47" xfId="0" applyNumberFormat="1" applyFont="1" applyFill="1" applyBorder="1" applyAlignment="1" applyProtection="1"/>
    <xf numFmtId="3" fontId="2" fillId="3" borderId="52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3" borderId="54" xfId="0" applyNumberFormat="1" applyFont="1" applyFill="1" applyBorder="1" applyAlignment="1" applyProtection="1">
      <protection locked="0"/>
    </xf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/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45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wrapText="1"/>
    </xf>
    <xf numFmtId="0" fontId="8" fillId="2" borderId="0" xfId="0" applyFont="1" applyFill="1" applyProtection="1"/>
    <xf numFmtId="0" fontId="2" fillId="0" borderId="0" xfId="0" applyFont="1" applyFill="1" applyBorder="1" applyProtection="1"/>
    <xf numFmtId="0" fontId="9" fillId="2" borderId="0" xfId="0" applyFont="1" applyFill="1" applyProtection="1"/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left" wrapText="1"/>
    </xf>
    <xf numFmtId="0" fontId="9" fillId="2" borderId="0" xfId="0" applyNumberFormat="1" applyFont="1" applyFill="1" applyBorder="1" applyAlignment="1" applyProtection="1"/>
    <xf numFmtId="41" fontId="9" fillId="2" borderId="0" xfId="0" applyNumberFormat="1" applyFont="1" applyFill="1" applyBorder="1" applyProtection="1">
      <protection locked="0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2" borderId="0" xfId="0" applyFont="1" applyFill="1"/>
    <xf numFmtId="0" fontId="12" fillId="2" borderId="0" xfId="0" applyFont="1" applyFill="1"/>
    <xf numFmtId="0" fontId="12" fillId="2" borderId="0" xfId="0" applyFont="1" applyFill="1" applyProtection="1">
      <protection locked="0"/>
    </xf>
    <xf numFmtId="0" fontId="13" fillId="0" borderId="4" xfId="0" applyFont="1" applyBorder="1" applyAlignment="1" applyProtection="1">
      <alignment horizontal="center" vertical="center" wrapText="1"/>
    </xf>
    <xf numFmtId="0" fontId="12" fillId="2" borderId="48" xfId="0" applyFont="1" applyFill="1" applyBorder="1"/>
    <xf numFmtId="3" fontId="2" fillId="0" borderId="10" xfId="0" applyNumberFormat="1" applyFont="1" applyBorder="1" applyAlignment="1" applyProtection="1">
      <alignment wrapText="1"/>
      <protection locked="0"/>
    </xf>
    <xf numFmtId="3" fontId="2" fillId="0" borderId="8" xfId="0" applyNumberFormat="1" applyFont="1" applyBorder="1" applyAlignment="1" applyProtection="1">
      <alignment wrapText="1"/>
      <protection locked="0"/>
    </xf>
    <xf numFmtId="3" fontId="2" fillId="0" borderId="7" xfId="0" applyNumberFormat="1" applyFont="1" applyBorder="1" applyAlignment="1" applyProtection="1">
      <alignment wrapText="1"/>
      <protection locked="0"/>
    </xf>
    <xf numFmtId="3" fontId="2" fillId="0" borderId="9" xfId="0" applyNumberFormat="1" applyFont="1" applyBorder="1" applyAlignment="1" applyProtection="1">
      <alignment wrapText="1"/>
      <protection locked="0"/>
    </xf>
    <xf numFmtId="3" fontId="2" fillId="0" borderId="4" xfId="0" applyNumberFormat="1" applyFont="1" applyBorder="1" applyAlignment="1" applyProtection="1">
      <alignment wrapText="1"/>
      <protection locked="0"/>
    </xf>
    <xf numFmtId="3" fontId="2" fillId="0" borderId="16" xfId="0" applyNumberFormat="1" applyFont="1" applyFill="1" applyBorder="1" applyAlignment="1" applyProtection="1">
      <protection locked="0"/>
    </xf>
    <xf numFmtId="3" fontId="2" fillId="0" borderId="17" xfId="0" applyNumberFormat="1" applyFont="1" applyFill="1" applyBorder="1" applyAlignment="1" applyProtection="1">
      <protection locked="0"/>
    </xf>
    <xf numFmtId="0" fontId="9" fillId="2" borderId="0" xfId="0" applyFont="1" applyFill="1" applyProtection="1">
      <protection locked="0"/>
    </xf>
    <xf numFmtId="3" fontId="2" fillId="0" borderId="22" xfId="0" applyNumberFormat="1" applyFont="1" applyFill="1" applyBorder="1" applyAlignment="1" applyProtection="1">
      <protection locked="0"/>
    </xf>
    <xf numFmtId="3" fontId="2" fillId="0" borderId="23" xfId="0" applyNumberFormat="1" applyFont="1" applyFill="1" applyBorder="1" applyAlignment="1" applyProtection="1">
      <protection locked="0"/>
    </xf>
    <xf numFmtId="3" fontId="2" fillId="0" borderId="28" xfId="0" applyNumberFormat="1" applyFont="1" applyFill="1" applyBorder="1" applyAlignment="1" applyProtection="1">
      <protection locked="0"/>
    </xf>
    <xf numFmtId="3" fontId="2" fillId="0" borderId="29" xfId="0" applyNumberFormat="1" applyFont="1" applyFill="1" applyBorder="1" applyAlignment="1" applyProtection="1">
      <protection locked="0"/>
    </xf>
    <xf numFmtId="3" fontId="2" fillId="0" borderId="35" xfId="0" applyNumberFormat="1" applyFont="1" applyFill="1" applyBorder="1" applyAlignment="1" applyProtection="1">
      <protection locked="0"/>
    </xf>
    <xf numFmtId="3" fontId="2" fillId="0" borderId="36" xfId="0" applyNumberFormat="1" applyFont="1" applyFill="1" applyBorder="1" applyAlignment="1" applyProtection="1">
      <protection locked="0"/>
    </xf>
    <xf numFmtId="0" fontId="9" fillId="2" borderId="0" xfId="0" applyNumberFormat="1" applyFont="1" applyFill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3" fontId="2" fillId="0" borderId="11" xfId="0" applyNumberFormat="1" applyFont="1" applyFill="1" applyBorder="1" applyAlignment="1" applyProtection="1">
      <alignment wrapText="1"/>
      <protection locked="0"/>
    </xf>
    <xf numFmtId="3" fontId="2" fillId="0" borderId="45" xfId="0" applyNumberFormat="1" applyFont="1" applyFill="1" applyBorder="1" applyAlignment="1" applyProtection="1">
      <protection locked="0"/>
    </xf>
    <xf numFmtId="0" fontId="9" fillId="2" borderId="48" xfId="0" applyFont="1" applyFill="1" applyBorder="1" applyAlignment="1" applyProtection="1">
      <protection locked="0"/>
    </xf>
    <xf numFmtId="3" fontId="2" fillId="0" borderId="47" xfId="0" applyNumberFormat="1" applyFont="1" applyFill="1" applyBorder="1" applyAlignment="1" applyProtection="1">
      <protection locked="0"/>
    </xf>
    <xf numFmtId="3" fontId="2" fillId="6" borderId="45" xfId="0" applyNumberFormat="1" applyFont="1" applyFill="1" applyBorder="1" applyAlignment="1" applyProtection="1">
      <protection locked="0"/>
    </xf>
    <xf numFmtId="3" fontId="2" fillId="6" borderId="55" xfId="0" applyNumberFormat="1" applyFont="1" applyFill="1" applyBorder="1" applyAlignment="1" applyProtection="1">
      <protection locked="0"/>
    </xf>
    <xf numFmtId="0" fontId="6" fillId="2" borderId="0" xfId="0" applyFont="1" applyFill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0" fontId="5" fillId="0" borderId="0" xfId="0" applyFont="1" applyFill="1"/>
    <xf numFmtId="0" fontId="12" fillId="2" borderId="59" xfId="0" applyFont="1" applyFill="1" applyBorder="1"/>
    <xf numFmtId="0" fontId="2" fillId="0" borderId="5" xfId="0" applyNumberFormat="1" applyFont="1" applyFill="1" applyBorder="1" applyAlignment="1" applyProtection="1">
      <alignment horizontal="center" vertical="center" wrapText="1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Fill="1" applyBorder="1" applyAlignment="1" applyProtection="1">
      <alignment horizontal="right" wrapText="1"/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0" borderId="64" xfId="0" applyNumberFormat="1" applyFont="1" applyFill="1" applyBorder="1" applyAlignment="1" applyProtection="1">
      <alignment horizontal="right" wrapText="1"/>
      <protection locked="0"/>
    </xf>
    <xf numFmtId="3" fontId="2" fillId="0" borderId="65" xfId="0" applyNumberFormat="1" applyFont="1" applyFill="1" applyBorder="1" applyAlignment="1" applyProtection="1">
      <alignment horizontal="right" wrapText="1"/>
      <protection locked="0"/>
    </xf>
    <xf numFmtId="3" fontId="2" fillId="3" borderId="66" xfId="0" applyNumberFormat="1" applyFont="1" applyFill="1" applyBorder="1" applyAlignment="1" applyProtection="1">
      <protection locked="0"/>
    </xf>
    <xf numFmtId="3" fontId="2" fillId="3" borderId="67" xfId="0" applyNumberFormat="1" applyFont="1" applyFill="1" applyBorder="1" applyAlignment="1" applyProtection="1">
      <protection locked="0"/>
    </xf>
    <xf numFmtId="3" fontId="2" fillId="3" borderId="68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>
      <alignment horizontal="right" wrapText="1"/>
      <protection locked="0"/>
    </xf>
    <xf numFmtId="3" fontId="2" fillId="0" borderId="20" xfId="0" applyNumberFormat="1" applyFont="1" applyFill="1" applyBorder="1" applyAlignment="1" applyProtection="1">
      <alignment horizontal="right" wrapText="1"/>
      <protection locked="0"/>
    </xf>
    <xf numFmtId="3" fontId="2" fillId="5" borderId="66" xfId="1" applyNumberFormat="1" applyFont="1" applyBorder="1" applyAlignment="1" applyProtection="1">
      <protection locked="0"/>
    </xf>
    <xf numFmtId="3" fontId="2" fillId="5" borderId="69" xfId="1" applyNumberFormat="1" applyFont="1" applyBorder="1" applyAlignment="1" applyProtection="1">
      <protection locked="0"/>
    </xf>
    <xf numFmtId="3" fontId="2" fillId="5" borderId="70" xfId="1" applyNumberFormat="1" applyFont="1" applyBorder="1" applyAlignment="1" applyProtection="1">
      <protection locked="0"/>
    </xf>
    <xf numFmtId="3" fontId="2" fillId="5" borderId="71" xfId="1" applyNumberFormat="1" applyFont="1" applyBorder="1" applyAlignment="1" applyProtection="1">
      <protection locked="0"/>
    </xf>
    <xf numFmtId="3" fontId="2" fillId="5" borderId="19" xfId="1" applyNumberFormat="1" applyFont="1" applyBorder="1" applyAlignment="1" applyProtection="1">
      <protection locked="0"/>
    </xf>
    <xf numFmtId="3" fontId="2" fillId="5" borderId="21" xfId="1" applyNumberFormat="1" applyFont="1" applyBorder="1" applyAlignment="1" applyProtection="1">
      <protection locked="0"/>
    </xf>
    <xf numFmtId="3" fontId="2" fillId="0" borderId="47" xfId="0" applyNumberFormat="1" applyFont="1" applyFill="1" applyBorder="1" applyAlignment="1" applyProtection="1">
      <alignment horizontal="right" wrapText="1"/>
      <protection locked="0"/>
    </xf>
    <xf numFmtId="3" fontId="2" fillId="0" borderId="56" xfId="0" applyNumberFormat="1" applyFont="1" applyFill="1" applyBorder="1" applyAlignment="1" applyProtection="1">
      <alignment horizontal="right" wrapText="1"/>
      <protection locked="0"/>
    </xf>
    <xf numFmtId="3" fontId="2" fillId="4" borderId="52" xfId="0" applyNumberFormat="1" applyFont="1" applyFill="1" applyBorder="1" applyAlignment="1" applyProtection="1"/>
    <xf numFmtId="3" fontId="2" fillId="4" borderId="72" xfId="0" applyNumberFormat="1" applyFont="1" applyFill="1" applyBorder="1" applyAlignment="1" applyProtection="1"/>
    <xf numFmtId="3" fontId="2" fillId="4" borderId="54" xfId="0" applyNumberFormat="1" applyFont="1" applyFill="1" applyBorder="1" applyAlignment="1" applyProtection="1"/>
    <xf numFmtId="3" fontId="2" fillId="5" borderId="52" xfId="1" applyNumberFormat="1" applyFont="1" applyBorder="1" applyAlignment="1" applyProtection="1">
      <protection locked="0"/>
    </xf>
    <xf numFmtId="3" fontId="2" fillId="5" borderId="54" xfId="1" applyNumberFormat="1" applyFont="1" applyBorder="1" applyAlignment="1" applyProtection="1">
      <protection locked="0"/>
    </xf>
    <xf numFmtId="3" fontId="12" fillId="2" borderId="0" xfId="0" applyNumberFormat="1" applyFont="1" applyFill="1"/>
    <xf numFmtId="0" fontId="12" fillId="7" borderId="0" xfId="0" applyFont="1" applyFill="1" applyProtection="1"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3" fontId="2" fillId="0" borderId="45" xfId="0" applyNumberFormat="1" applyFont="1" applyFill="1" applyBorder="1" applyAlignment="1" applyProtection="1">
      <alignment horizontal="right" wrapText="1"/>
    </xf>
    <xf numFmtId="3" fontId="2" fillId="0" borderId="14" xfId="0" applyNumberFormat="1" applyFont="1" applyFill="1" applyBorder="1" applyAlignment="1" applyProtection="1">
      <alignment horizontal="right" wrapText="1"/>
    </xf>
    <xf numFmtId="3" fontId="2" fillId="0" borderId="64" xfId="0" applyNumberFormat="1" applyFont="1" applyFill="1" applyBorder="1" applyAlignment="1" applyProtection="1">
      <alignment horizontal="right" wrapText="1"/>
    </xf>
    <xf numFmtId="3" fontId="2" fillId="0" borderId="65" xfId="0" applyNumberFormat="1" applyFont="1" applyFill="1" applyBorder="1" applyAlignment="1" applyProtection="1">
      <alignment horizontal="right" wrapText="1"/>
    </xf>
    <xf numFmtId="3" fontId="2" fillId="0" borderId="18" xfId="0" applyNumberFormat="1" applyFont="1" applyFill="1" applyBorder="1" applyAlignment="1" applyProtection="1">
      <alignment horizontal="right" wrapText="1"/>
    </xf>
    <xf numFmtId="3" fontId="2" fillId="0" borderId="20" xfId="0" applyNumberFormat="1" applyFont="1" applyFill="1" applyBorder="1" applyAlignment="1" applyProtection="1">
      <alignment horizontal="right" wrapText="1"/>
    </xf>
    <xf numFmtId="3" fontId="2" fillId="0" borderId="47" xfId="0" applyNumberFormat="1" applyFont="1" applyFill="1" applyBorder="1" applyAlignment="1" applyProtection="1">
      <alignment horizontal="right" wrapText="1"/>
    </xf>
    <xf numFmtId="3" fontId="2" fillId="0" borderId="56" xfId="0" applyNumberFormat="1" applyFont="1" applyFill="1" applyBorder="1" applyAlignment="1" applyProtection="1">
      <alignment horizontal="right" wrapText="1"/>
    </xf>
    <xf numFmtId="1" fontId="11" fillId="2" borderId="0" xfId="0" applyNumberFormat="1" applyFont="1" applyFill="1"/>
    <xf numFmtId="1" fontId="12" fillId="2" borderId="0" xfId="0" applyNumberFormat="1" applyFont="1" applyFill="1"/>
    <xf numFmtId="1" fontId="12" fillId="2" borderId="0" xfId="0" applyNumberFormat="1" applyFont="1" applyFill="1" applyProtection="1">
      <protection locked="0"/>
    </xf>
    <xf numFmtId="1" fontId="1" fillId="2" borderId="0" xfId="0" applyNumberFormat="1" applyFont="1" applyFill="1" applyBorder="1" applyAlignment="1" applyProtection="1">
      <alignment horizontal="center" vertical="center"/>
    </xf>
    <xf numFmtId="1" fontId="1" fillId="2" borderId="0" xfId="0" applyNumberFormat="1" applyFont="1" applyFill="1" applyAlignment="1" applyProtection="1"/>
    <xf numFmtId="1" fontId="2" fillId="2" borderId="0" xfId="0" applyNumberFormat="1" applyFont="1" applyFill="1" applyProtection="1"/>
    <xf numFmtId="1" fontId="9" fillId="2" borderId="0" xfId="0" applyNumberFormat="1" applyFont="1" applyFill="1" applyProtection="1"/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left"/>
    </xf>
    <xf numFmtId="1" fontId="5" fillId="2" borderId="0" xfId="0" applyNumberFormat="1" applyFont="1" applyFill="1" applyAlignment="1" applyProtection="1">
      <alignment horizontal="left"/>
    </xf>
    <xf numFmtId="1" fontId="1" fillId="2" borderId="0" xfId="0" applyNumberFormat="1" applyFont="1" applyFill="1" applyAlignment="1" applyProtection="1">
      <alignment horizontal="left"/>
    </xf>
    <xf numFmtId="1" fontId="2" fillId="0" borderId="7" xfId="0" applyNumberFormat="1" applyFont="1" applyBorder="1" applyAlignment="1" applyProtection="1">
      <alignment horizontal="center" vertical="center"/>
    </xf>
    <xf numFmtId="1" fontId="2" fillId="2" borderId="8" xfId="0" applyNumberFormat="1" applyFont="1" applyFill="1" applyBorder="1" applyAlignment="1" applyProtection="1">
      <alignment horizontal="center" vertical="center" wrapText="1"/>
    </xf>
    <xf numFmtId="1" fontId="2" fillId="2" borderId="7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Border="1" applyAlignment="1" applyProtection="1">
      <alignment horizontal="center" vertical="center" wrapText="1"/>
    </xf>
    <xf numFmtId="1" fontId="2" fillId="0" borderId="10" xfId="0" applyNumberFormat="1" applyFont="1" applyBorder="1" applyAlignment="1" applyProtection="1">
      <alignment horizontal="center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7" xfId="0" applyNumberFormat="1" applyFont="1" applyBorder="1" applyAlignment="1" applyProtection="1">
      <alignment horizontal="center" vertical="center" wrapText="1"/>
    </xf>
    <xf numFmtId="1" fontId="13" fillId="0" borderId="4" xfId="0" applyNumberFormat="1" applyFont="1" applyBorder="1" applyAlignment="1" applyProtection="1">
      <alignment horizontal="center" vertical="center" wrapText="1"/>
    </xf>
    <xf numFmtId="1" fontId="12" fillId="2" borderId="48" xfId="0" applyNumberFormat="1" applyFont="1" applyFill="1" applyBorder="1"/>
    <xf numFmtId="1" fontId="12" fillId="7" borderId="0" xfId="0" applyNumberFormat="1" applyFont="1" applyFill="1" applyProtection="1">
      <protection locked="0"/>
    </xf>
    <xf numFmtId="1" fontId="2" fillId="0" borderId="11" xfId="0" applyNumberFormat="1" applyFont="1" applyBorder="1" applyAlignment="1" applyProtection="1">
      <alignment horizontal="center" vertical="center"/>
    </xf>
    <xf numFmtId="1" fontId="2" fillId="0" borderId="10" xfId="0" applyNumberFormat="1" applyFont="1" applyBorder="1" applyAlignment="1" applyProtection="1">
      <alignment wrapText="1"/>
    </xf>
    <xf numFmtId="1" fontId="2" fillId="0" borderId="8" xfId="0" applyNumberFormat="1" applyFont="1" applyBorder="1" applyAlignment="1" applyProtection="1">
      <alignment wrapText="1"/>
    </xf>
    <xf numFmtId="1" fontId="2" fillId="0" borderId="7" xfId="0" applyNumberFormat="1" applyFont="1" applyBorder="1" applyAlignment="1" applyProtection="1">
      <alignment wrapText="1"/>
    </xf>
    <xf numFmtId="1" fontId="2" fillId="0" borderId="9" xfId="0" applyNumberFormat="1" applyFont="1" applyBorder="1" applyAlignment="1" applyProtection="1">
      <alignment wrapText="1"/>
    </xf>
    <xf numFmtId="1" fontId="2" fillId="0" borderId="4" xfId="0" applyNumberFormat="1" applyFont="1" applyBorder="1" applyAlignment="1" applyProtection="1">
      <alignment wrapText="1"/>
    </xf>
    <xf numFmtId="1" fontId="2" fillId="0" borderId="12" xfId="0" applyNumberFormat="1" applyFont="1" applyBorder="1" applyAlignment="1" applyProtection="1">
      <alignment horizontal="left"/>
    </xf>
    <xf numFmtId="1" fontId="2" fillId="3" borderId="13" xfId="0" applyNumberFormat="1" applyFont="1" applyFill="1" applyBorder="1" applyAlignment="1" applyProtection="1">
      <protection locked="0"/>
    </xf>
    <xf numFmtId="1" fontId="2" fillId="3" borderId="14" xfId="0" applyNumberFormat="1" applyFont="1" applyFill="1" applyBorder="1" applyAlignment="1" applyProtection="1">
      <protection locked="0"/>
    </xf>
    <xf numFmtId="1" fontId="2" fillId="3" borderId="15" xfId="0" applyNumberFormat="1" applyFont="1" applyFill="1" applyBorder="1" applyAlignment="1" applyProtection="1">
      <protection locked="0"/>
    </xf>
    <xf numFmtId="1" fontId="2" fillId="0" borderId="16" xfId="0" applyNumberFormat="1" applyFont="1" applyFill="1" applyBorder="1" applyAlignment="1" applyProtection="1"/>
    <xf numFmtId="1" fontId="2" fillId="3" borderId="17" xfId="0" applyNumberFormat="1" applyFont="1" applyFill="1" applyBorder="1" applyAlignment="1" applyProtection="1">
      <protection locked="0"/>
    </xf>
    <xf numFmtId="1" fontId="2" fillId="0" borderId="17" xfId="0" applyNumberFormat="1" applyFont="1" applyFill="1" applyBorder="1" applyAlignment="1" applyProtection="1"/>
    <xf numFmtId="1" fontId="9" fillId="2" borderId="0" xfId="0" applyNumberFormat="1" applyFont="1" applyFill="1" applyProtection="1">
      <protection locked="0"/>
    </xf>
    <xf numFmtId="1" fontId="2" fillId="0" borderId="18" xfId="0" applyNumberFormat="1" applyFont="1" applyBorder="1" applyAlignment="1" applyProtection="1">
      <alignment horizontal="left"/>
    </xf>
    <xf numFmtId="1" fontId="2" fillId="3" borderId="19" xfId="0" applyNumberFormat="1" applyFont="1" applyFill="1" applyBorder="1" applyAlignment="1" applyProtection="1">
      <protection locked="0"/>
    </xf>
    <xf numFmtId="1" fontId="2" fillId="3" borderId="20" xfId="0" applyNumberFormat="1" applyFont="1" applyFill="1" applyBorder="1" applyAlignment="1" applyProtection="1">
      <protection locked="0"/>
    </xf>
    <xf numFmtId="1" fontId="2" fillId="3" borderId="21" xfId="0" applyNumberFormat="1" applyFont="1" applyFill="1" applyBorder="1" applyAlignment="1" applyProtection="1">
      <protection locked="0"/>
    </xf>
    <xf numFmtId="1" fontId="2" fillId="0" borderId="22" xfId="0" applyNumberFormat="1" applyFont="1" applyFill="1" applyBorder="1" applyAlignment="1" applyProtection="1"/>
    <xf numFmtId="1" fontId="2" fillId="3" borderId="23" xfId="0" applyNumberFormat="1" applyFont="1" applyFill="1" applyBorder="1" applyAlignment="1" applyProtection="1">
      <protection locked="0"/>
    </xf>
    <xf numFmtId="1" fontId="2" fillId="0" borderId="23" xfId="0" applyNumberFormat="1" applyFont="1" applyFill="1" applyBorder="1" applyAlignment="1" applyProtection="1"/>
    <xf numFmtId="1" fontId="2" fillId="0" borderId="24" xfId="0" applyNumberFormat="1" applyFont="1" applyBorder="1" applyAlignment="1" applyProtection="1">
      <alignment horizontal="left"/>
    </xf>
    <xf numFmtId="1" fontId="2" fillId="3" borderId="25" xfId="0" applyNumberFormat="1" applyFont="1" applyFill="1" applyBorder="1" applyAlignment="1" applyProtection="1">
      <protection locked="0"/>
    </xf>
    <xf numFmtId="1" fontId="2" fillId="3" borderId="26" xfId="0" applyNumberFormat="1" applyFont="1" applyFill="1" applyBorder="1" applyAlignment="1" applyProtection="1">
      <protection locked="0"/>
    </xf>
    <xf numFmtId="1" fontId="2" fillId="3" borderId="27" xfId="0" applyNumberFormat="1" applyFont="1" applyFill="1" applyBorder="1" applyAlignment="1" applyProtection="1">
      <protection locked="0"/>
    </xf>
    <xf numFmtId="1" fontId="2" fillId="0" borderId="28" xfId="0" applyNumberFormat="1" applyFont="1" applyFill="1" applyBorder="1" applyAlignment="1" applyProtection="1"/>
    <xf numFmtId="1" fontId="2" fillId="3" borderId="29" xfId="0" applyNumberFormat="1" applyFont="1" applyFill="1" applyBorder="1" applyAlignment="1" applyProtection="1">
      <protection locked="0"/>
    </xf>
    <xf numFmtId="1" fontId="2" fillId="0" borderId="29" xfId="0" applyNumberFormat="1" applyFont="1" applyFill="1" applyBorder="1" applyAlignment="1" applyProtection="1"/>
    <xf numFmtId="1" fontId="2" fillId="0" borderId="30" xfId="0" applyNumberFormat="1" applyFont="1" applyBorder="1" applyAlignment="1" applyProtection="1">
      <alignment horizontal="left"/>
    </xf>
    <xf numFmtId="1" fontId="2" fillId="3" borderId="31" xfId="0" applyNumberFormat="1" applyFont="1" applyFill="1" applyBorder="1" applyAlignment="1" applyProtection="1">
      <protection locked="0"/>
    </xf>
    <xf numFmtId="1" fontId="2" fillId="3" borderId="32" xfId="0" applyNumberFormat="1" applyFont="1" applyFill="1" applyBorder="1" applyAlignment="1" applyProtection="1">
      <protection locked="0"/>
    </xf>
    <xf numFmtId="1" fontId="2" fillId="4" borderId="35" xfId="0" applyNumberFormat="1" applyFont="1" applyFill="1" applyBorder="1" applyAlignment="1" applyProtection="1"/>
    <xf numFmtId="1" fontId="2" fillId="0" borderId="35" xfId="0" applyNumberFormat="1" applyFont="1" applyFill="1" applyBorder="1" applyAlignment="1" applyProtection="1"/>
    <xf numFmtId="1" fontId="2" fillId="3" borderId="36" xfId="0" applyNumberFormat="1" applyFont="1" applyFill="1" applyBorder="1" applyAlignment="1" applyProtection="1">
      <protection locked="0"/>
    </xf>
    <xf numFmtId="1" fontId="2" fillId="3" borderId="34" xfId="0" applyNumberFormat="1" applyFont="1" applyFill="1" applyBorder="1" applyAlignment="1" applyProtection="1">
      <protection locked="0"/>
    </xf>
    <xf numFmtId="1" fontId="2" fillId="0" borderId="36" xfId="0" applyNumberFormat="1" applyFont="1" applyFill="1" applyBorder="1" applyAlignment="1" applyProtection="1"/>
    <xf numFmtId="1" fontId="2" fillId="3" borderId="37" xfId="0" applyNumberFormat="1" applyFont="1" applyFill="1" applyBorder="1" applyAlignment="1" applyProtection="1">
      <protection locked="0"/>
    </xf>
    <xf numFmtId="1" fontId="2" fillId="3" borderId="38" xfId="0" applyNumberFormat="1" applyFont="1" applyFill="1" applyBorder="1" applyAlignment="1" applyProtection="1">
      <protection locked="0"/>
    </xf>
    <xf numFmtId="1" fontId="2" fillId="4" borderId="39" xfId="0" applyNumberFormat="1" applyFont="1" applyFill="1" applyBorder="1" applyAlignment="1" applyProtection="1"/>
    <xf numFmtId="1" fontId="2" fillId="4" borderId="30" xfId="0" applyNumberFormat="1" applyFont="1" applyFill="1" applyBorder="1" applyAlignment="1" applyProtection="1"/>
    <xf numFmtId="1" fontId="2" fillId="3" borderId="33" xfId="0" applyNumberFormat="1" applyFont="1" applyFill="1" applyBorder="1" applyAlignment="1" applyProtection="1">
      <protection locked="0"/>
    </xf>
    <xf numFmtId="1" fontId="2" fillId="4" borderId="36" xfId="0" applyNumberFormat="1" applyFont="1" applyFill="1" applyBorder="1" applyAlignment="1" applyProtection="1"/>
    <xf numFmtId="1" fontId="2" fillId="4" borderId="34" xfId="0" applyNumberFormat="1" applyFont="1" applyFill="1" applyBorder="1" applyAlignment="1" applyProtection="1"/>
    <xf numFmtId="1" fontId="2" fillId="4" borderId="33" xfId="0" applyNumberFormat="1" applyFont="1" applyFill="1" applyBorder="1" applyAlignment="1" applyProtection="1"/>
    <xf numFmtId="1" fontId="2" fillId="4" borderId="32" xfId="0" applyNumberFormat="1" applyFont="1" applyFill="1" applyBorder="1" applyAlignment="1" applyProtection="1"/>
    <xf numFmtId="1" fontId="2" fillId="2" borderId="6" xfId="0" applyNumberFormat="1" applyFont="1" applyFill="1" applyBorder="1" applyAlignment="1" applyProtection="1">
      <alignment horizontal="left" wrapText="1"/>
    </xf>
    <xf numFmtId="1" fontId="2" fillId="3" borderId="40" xfId="0" applyNumberFormat="1" applyFont="1" applyFill="1" applyBorder="1" applyAlignment="1" applyProtection="1">
      <protection locked="0"/>
    </xf>
    <xf numFmtId="1" fontId="2" fillId="4" borderId="42" xfId="0" applyNumberFormat="1" applyFont="1" applyFill="1" applyBorder="1" applyAlignment="1" applyProtection="1"/>
    <xf numFmtId="1" fontId="2" fillId="4" borderId="43" xfId="0" applyNumberFormat="1" applyFont="1" applyFill="1" applyBorder="1" applyAlignment="1" applyProtection="1"/>
    <xf numFmtId="1" fontId="2" fillId="4" borderId="41" xfId="0" applyNumberFormat="1" applyFont="1" applyFill="1" applyBorder="1" applyAlignment="1" applyProtection="1"/>
    <xf numFmtId="1" fontId="2" fillId="4" borderId="40" xfId="0" applyNumberFormat="1" applyFont="1" applyFill="1" applyBorder="1" applyAlignment="1" applyProtection="1"/>
    <xf numFmtId="1" fontId="2" fillId="4" borderId="44" xfId="0" applyNumberFormat="1" applyFont="1" applyFill="1" applyBorder="1" applyAlignment="1" applyProtection="1"/>
    <xf numFmtId="1" fontId="2" fillId="4" borderId="6" xfId="0" applyNumberFormat="1" applyFont="1" applyFill="1" applyBorder="1" applyAlignment="1" applyProtection="1"/>
    <xf numFmtId="1" fontId="2" fillId="0" borderId="11" xfId="0" applyNumberFormat="1" applyFont="1" applyBorder="1" applyAlignment="1" applyProtection="1">
      <alignment wrapText="1"/>
    </xf>
    <xf numFmtId="1" fontId="2" fillId="3" borderId="7" xfId="0" applyNumberFormat="1" applyFont="1" applyFill="1" applyBorder="1" applyAlignment="1" applyProtection="1">
      <protection locked="0"/>
    </xf>
    <xf numFmtId="1" fontId="2" fillId="4" borderId="9" xfId="0" applyNumberFormat="1" applyFont="1" applyFill="1" applyBorder="1" applyAlignment="1" applyProtection="1"/>
    <xf numFmtId="1" fontId="2" fillId="4" borderId="10" xfId="0" applyNumberFormat="1" applyFont="1" applyFill="1" applyBorder="1" applyAlignment="1" applyProtection="1"/>
    <xf numFmtId="1" fontId="2" fillId="4" borderId="8" xfId="0" applyNumberFormat="1" applyFont="1" applyFill="1" applyBorder="1" applyAlignment="1" applyProtection="1"/>
    <xf numFmtId="1" fontId="2" fillId="4" borderId="7" xfId="0" applyNumberFormat="1" applyFont="1" applyFill="1" applyBorder="1" applyAlignment="1" applyProtection="1"/>
    <xf numFmtId="1" fontId="2" fillId="4" borderId="4" xfId="0" applyNumberFormat="1" applyFont="1" applyFill="1" applyBorder="1" applyAlignment="1" applyProtection="1"/>
    <xf numFmtId="1" fontId="2" fillId="4" borderId="11" xfId="0" applyNumberFormat="1" applyFont="1" applyFill="1" applyBorder="1" applyAlignment="1" applyProtection="1"/>
    <xf numFmtId="1" fontId="2" fillId="0" borderId="11" xfId="0" applyNumberFormat="1" applyFont="1" applyBorder="1" applyAlignment="1" applyProtection="1">
      <alignment horizontal="left"/>
    </xf>
    <xf numFmtId="1" fontId="2" fillId="2" borderId="0" xfId="0" applyNumberFormat="1" applyFont="1" applyFill="1" applyBorder="1" applyAlignment="1" applyProtection="1">
      <alignment horizontal="left" vertical="center"/>
    </xf>
    <xf numFmtId="1" fontId="7" fillId="2" borderId="0" xfId="0" applyNumberFormat="1" applyFont="1" applyFill="1" applyBorder="1" applyAlignment="1" applyProtection="1">
      <alignment horizontal="right"/>
      <protection locked="0"/>
    </xf>
    <xf numFmtId="1" fontId="7" fillId="2" borderId="0" xfId="0" applyNumberFormat="1" applyFont="1" applyFill="1" applyBorder="1" applyAlignment="1" applyProtection="1">
      <alignment horizontal="right"/>
    </xf>
    <xf numFmtId="1" fontId="2" fillId="2" borderId="0" xfId="0" applyNumberFormat="1" applyFont="1" applyFill="1" applyAlignment="1" applyProtection="1">
      <alignment vertical="center"/>
    </xf>
    <xf numFmtId="1" fontId="2" fillId="2" borderId="0" xfId="0" applyNumberFormat="1" applyFont="1" applyFill="1" applyBorder="1" applyAlignment="1" applyProtection="1"/>
    <xf numFmtId="1" fontId="9" fillId="2" borderId="0" xfId="0" applyNumberFormat="1" applyFont="1" applyFill="1" applyBorder="1" applyAlignment="1" applyProtection="1"/>
    <xf numFmtId="1" fontId="5" fillId="2" borderId="0" xfId="0" applyNumberFormat="1" applyFont="1" applyFill="1" applyBorder="1" applyAlignment="1" applyProtection="1">
      <alignment horizontal="left"/>
    </xf>
    <xf numFmtId="1" fontId="5" fillId="2" borderId="0" xfId="0" applyNumberFormat="1" applyFont="1" applyFill="1" applyBorder="1" applyAlignment="1" applyProtection="1">
      <alignment horizontal="left" vertical="center"/>
    </xf>
    <xf numFmtId="1" fontId="5" fillId="2" borderId="0" xfId="0" applyNumberFormat="1" applyFont="1" applyFill="1" applyBorder="1" applyAlignment="1" applyProtection="1">
      <alignment horizontal="left" vertical="top" wrapText="1"/>
    </xf>
    <xf numFmtId="1" fontId="5" fillId="2" borderId="0" xfId="0" applyNumberFormat="1" applyFont="1" applyFill="1" applyBorder="1" applyAlignment="1" applyProtection="1">
      <alignment vertical="top" wrapText="1"/>
    </xf>
    <xf numFmtId="1" fontId="5" fillId="2" borderId="0" xfId="0" applyNumberFormat="1" applyFont="1" applyFill="1" applyBorder="1" applyProtection="1"/>
    <xf numFmtId="1" fontId="1" fillId="2" borderId="0" xfId="0" applyNumberFormat="1" applyFont="1" applyFill="1" applyBorder="1" applyProtection="1"/>
    <xf numFmtId="1" fontId="2" fillId="0" borderId="11" xfId="0" applyNumberFormat="1" applyFont="1" applyBorder="1" applyAlignment="1" applyProtection="1">
      <alignment horizontal="center" vertical="center" wrapText="1"/>
    </xf>
    <xf numFmtId="1" fontId="2" fillId="2" borderId="11" xfId="0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vertical="top" wrapText="1"/>
    </xf>
    <xf numFmtId="1" fontId="2" fillId="2" borderId="0" xfId="0" applyNumberFormat="1" applyFont="1" applyFill="1" applyBorder="1" applyProtection="1"/>
    <xf numFmtId="1" fontId="2" fillId="0" borderId="45" xfId="0" applyNumberFormat="1" applyFont="1" applyFill="1" applyBorder="1" applyAlignment="1" applyProtection="1">
      <alignment horizontal="left"/>
    </xf>
    <xf numFmtId="1" fontId="7" fillId="3" borderId="45" xfId="0" applyNumberFormat="1" applyFont="1" applyFill="1" applyBorder="1" applyAlignment="1" applyProtection="1">
      <protection locked="0"/>
    </xf>
    <xf numFmtId="1" fontId="9" fillId="2" borderId="0" xfId="0" applyNumberFormat="1" applyFont="1" applyFill="1" applyAlignment="1" applyProtection="1">
      <alignment vertical="center"/>
      <protection locked="0"/>
    </xf>
    <xf numFmtId="1" fontId="2" fillId="2" borderId="0" xfId="0" applyNumberFormat="1" applyFont="1" applyFill="1" applyAlignment="1" applyProtection="1">
      <alignment horizontal="left" vertical="center"/>
    </xf>
    <xf numFmtId="1" fontId="2" fillId="2" borderId="0" xfId="0" applyNumberFormat="1" applyFont="1" applyFill="1" applyAlignment="1" applyProtection="1"/>
    <xf numFmtId="1" fontId="2" fillId="0" borderId="6" xfId="0" applyNumberFormat="1" applyFont="1" applyFill="1" applyBorder="1" applyAlignment="1" applyProtection="1">
      <alignment horizontal="left"/>
    </xf>
    <xf numFmtId="1" fontId="7" fillId="3" borderId="6" xfId="0" applyNumberFormat="1" applyFont="1" applyFill="1" applyBorder="1" applyAlignment="1" applyProtection="1">
      <protection locked="0"/>
    </xf>
    <xf numFmtId="1" fontId="2" fillId="2" borderId="0" xfId="0" applyNumberFormat="1" applyFont="1" applyFill="1" applyAlignment="1" applyProtection="1">
      <alignment horizontal="left"/>
    </xf>
    <xf numFmtId="1" fontId="5" fillId="2" borderId="0" xfId="0" applyNumberFormat="1" applyFont="1" applyFill="1" applyProtection="1"/>
    <xf numFmtId="1" fontId="1" fillId="2" borderId="0" xfId="0" applyNumberFormat="1" applyFont="1" applyFill="1" applyProtection="1"/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Protection="1">
      <protection locked="0"/>
    </xf>
    <xf numFmtId="1" fontId="2" fillId="0" borderId="11" xfId="0" applyNumberFormat="1" applyFont="1" applyFill="1" applyBorder="1" applyAlignment="1" applyProtection="1">
      <alignment horizontal="left" wrapText="1"/>
    </xf>
    <xf numFmtId="1" fontId="2" fillId="0" borderId="11" xfId="0" applyNumberFormat="1" applyFont="1" applyFill="1" applyBorder="1" applyAlignment="1" applyProtection="1">
      <alignment wrapText="1"/>
    </xf>
    <xf numFmtId="1" fontId="2" fillId="3" borderId="10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1" fontId="5" fillId="2" borderId="1" xfId="0" applyNumberFormat="1" applyFont="1" applyFill="1" applyBorder="1" applyAlignment="1" applyProtection="1"/>
    <xf numFmtId="1" fontId="5" fillId="2" borderId="0" xfId="0" applyNumberFormat="1" applyFont="1" applyFill="1" applyBorder="1" applyAlignment="1" applyProtection="1"/>
    <xf numFmtId="1" fontId="2" fillId="0" borderId="45" xfId="0" applyNumberFormat="1" applyFont="1" applyFill="1" applyBorder="1" applyAlignment="1" applyProtection="1">
      <alignment horizontal="left" wrapText="1"/>
    </xf>
    <xf numFmtId="1" fontId="2" fillId="0" borderId="46" xfId="0" applyNumberFormat="1" applyFont="1" applyFill="1" applyBorder="1" applyAlignment="1" applyProtection="1">
      <alignment horizontal="left" wrapText="1"/>
    </xf>
    <xf numFmtId="1" fontId="7" fillId="3" borderId="47" xfId="0" applyNumberFormat="1" applyFont="1" applyFill="1" applyBorder="1" applyAlignment="1" applyProtection="1">
      <protection locked="0"/>
    </xf>
    <xf numFmtId="1" fontId="9" fillId="2" borderId="0" xfId="0" applyNumberFormat="1" applyFont="1" applyFill="1" applyBorder="1" applyProtection="1">
      <protection locked="0"/>
    </xf>
    <xf numFmtId="1" fontId="7" fillId="2" borderId="0" xfId="0" applyNumberFormat="1" applyFont="1" applyFill="1" applyBorder="1" applyProtection="1">
      <protection locked="0"/>
    </xf>
    <xf numFmtId="1" fontId="7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left" wrapText="1"/>
    </xf>
    <xf numFmtId="1" fontId="5" fillId="2" borderId="0" xfId="0" applyNumberFormat="1" applyFont="1" applyFill="1" applyBorder="1" applyAlignment="1" applyProtection="1">
      <alignment horizontal="center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/>
    </xf>
    <xf numFmtId="1" fontId="7" fillId="3" borderId="11" xfId="0" applyNumberFormat="1" applyFont="1" applyFill="1" applyBorder="1" applyAlignment="1" applyProtection="1">
      <protection locked="0"/>
    </xf>
    <xf numFmtId="1" fontId="7" fillId="3" borderId="4" xfId="0" applyNumberFormat="1" applyFont="1" applyFill="1" applyBorder="1" applyAlignment="1" applyProtection="1">
      <protection locked="0"/>
    </xf>
    <xf numFmtId="1" fontId="2" fillId="0" borderId="10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Fill="1" applyBorder="1" applyAlignment="1" applyProtection="1">
      <alignment horizontal="center" vertical="center"/>
    </xf>
    <xf numFmtId="1" fontId="2" fillId="0" borderId="45" xfId="0" applyNumberFormat="1" applyFont="1" applyFill="1" applyBorder="1" applyAlignment="1" applyProtection="1"/>
    <xf numFmtId="1" fontId="2" fillId="3" borderId="49" xfId="0" applyNumberFormat="1" applyFont="1" applyFill="1" applyBorder="1" applyAlignment="1" applyProtection="1">
      <protection locked="0"/>
    </xf>
    <xf numFmtId="1" fontId="2" fillId="3" borderId="50" xfId="0" applyNumberFormat="1" applyFont="1" applyFill="1" applyBorder="1" applyAlignment="1" applyProtection="1">
      <protection locked="0"/>
    </xf>
    <xf numFmtId="1" fontId="2" fillId="3" borderId="51" xfId="0" applyNumberFormat="1" applyFont="1" applyFill="1" applyBorder="1" applyAlignment="1" applyProtection="1">
      <protection locked="0"/>
    </xf>
    <xf numFmtId="1" fontId="9" fillId="2" borderId="48" xfId="0" applyNumberFormat="1" applyFont="1" applyFill="1" applyBorder="1" applyAlignment="1" applyProtection="1">
      <protection locked="0"/>
    </xf>
    <xf numFmtId="1" fontId="1" fillId="2" borderId="0" xfId="0" applyNumberFormat="1" applyFont="1" applyFill="1" applyAlignment="1" applyProtection="1">
      <alignment vertical="center"/>
    </xf>
    <xf numFmtId="1" fontId="2" fillId="0" borderId="47" xfId="0" applyNumberFormat="1" applyFont="1" applyFill="1" applyBorder="1" applyAlignment="1" applyProtection="1">
      <alignment horizontal="left"/>
    </xf>
    <xf numFmtId="1" fontId="2" fillId="0" borderId="47" xfId="0" applyNumberFormat="1" applyFont="1" applyFill="1" applyBorder="1" applyAlignment="1" applyProtection="1"/>
    <xf numFmtId="1" fontId="2" fillId="3" borderId="52" xfId="0" applyNumberFormat="1" applyFont="1" applyFill="1" applyBorder="1" applyAlignment="1" applyProtection="1">
      <protection locked="0"/>
    </xf>
    <xf numFmtId="1" fontId="2" fillId="3" borderId="53" xfId="0" applyNumberFormat="1" applyFont="1" applyFill="1" applyBorder="1" applyAlignment="1" applyProtection="1">
      <protection locked="0"/>
    </xf>
    <xf numFmtId="1" fontId="2" fillId="3" borderId="54" xfId="0" applyNumberFormat="1" applyFont="1" applyFill="1" applyBorder="1" applyAlignment="1" applyProtection="1">
      <protection locked="0"/>
    </xf>
    <xf numFmtId="1" fontId="5" fillId="2" borderId="0" xfId="0" applyNumberFormat="1" applyFont="1" applyFill="1"/>
    <xf numFmtId="1" fontId="8" fillId="2" borderId="0" xfId="0" applyNumberFormat="1" applyFont="1" applyFill="1"/>
    <xf numFmtId="1" fontId="3" fillId="2" borderId="0" xfId="0" applyNumberFormat="1" applyFont="1" applyFill="1"/>
    <xf numFmtId="1" fontId="2" fillId="0" borderId="11" xfId="0" applyNumberFormat="1" applyFont="1" applyFill="1" applyBorder="1" applyAlignment="1" applyProtection="1">
      <alignment horizontal="center" vertical="center"/>
    </xf>
    <xf numFmtId="1" fontId="2" fillId="0" borderId="11" xfId="0" applyNumberFormat="1" applyFont="1" applyFill="1" applyBorder="1" applyAlignment="1" applyProtection="1">
      <alignment horizontal="center" vertical="center" wrapText="1"/>
    </xf>
    <xf numFmtId="1" fontId="2" fillId="0" borderId="45" xfId="0" applyNumberFormat="1" applyFont="1" applyFill="1" applyBorder="1" applyAlignment="1" applyProtection="1">
      <alignment vertical="center"/>
    </xf>
    <xf numFmtId="1" fontId="2" fillId="6" borderId="45" xfId="0" applyNumberFormat="1" applyFont="1" applyFill="1" applyBorder="1" applyAlignment="1" applyProtection="1">
      <protection locked="0"/>
    </xf>
    <xf numFmtId="1" fontId="2" fillId="6" borderId="55" xfId="0" applyNumberFormat="1" applyFont="1" applyFill="1" applyBorder="1" applyAlignment="1" applyProtection="1">
      <protection locked="0"/>
    </xf>
    <xf numFmtId="1" fontId="6" fillId="2" borderId="0" xfId="0" applyNumberFormat="1" applyFont="1" applyFill="1" applyProtection="1">
      <protection locked="0"/>
    </xf>
    <xf numFmtId="1" fontId="2" fillId="0" borderId="0" xfId="0" applyNumberFormat="1" applyFont="1" applyAlignment="1">
      <alignment wrapText="1"/>
    </xf>
    <xf numFmtId="1" fontId="2" fillId="3" borderId="18" xfId="0" applyNumberFormat="1" applyFont="1" applyFill="1" applyBorder="1" applyAlignment="1" applyProtection="1">
      <protection locked="0"/>
    </xf>
    <xf numFmtId="1" fontId="8" fillId="2" borderId="0" xfId="0" applyNumberFormat="1" applyFont="1" applyFill="1" applyProtection="1"/>
    <xf numFmtId="1" fontId="5" fillId="0" borderId="0" xfId="0" applyNumberFormat="1" applyFont="1" applyFill="1"/>
    <xf numFmtId="1" fontId="2" fillId="0" borderId="0" xfId="0" applyNumberFormat="1" applyFont="1" applyFill="1" applyBorder="1" applyProtection="1"/>
    <xf numFmtId="1" fontId="12" fillId="2" borderId="59" xfId="0" applyNumberFormat="1" applyFont="1" applyFill="1" applyBorder="1"/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5" xfId="0" applyNumberFormat="1" applyFont="1" applyFill="1" applyBorder="1" applyAlignment="1" applyProtection="1">
      <alignment horizontal="right" wrapText="1"/>
    </xf>
    <xf numFmtId="1" fontId="2" fillId="0" borderId="14" xfId="0" applyNumberFormat="1" applyFont="1" applyFill="1" applyBorder="1" applyAlignment="1" applyProtection="1">
      <alignment horizontal="right" wrapText="1"/>
    </xf>
    <xf numFmtId="1" fontId="2" fillId="3" borderId="16" xfId="0" applyNumberFormat="1" applyFont="1" applyFill="1" applyBorder="1" applyAlignment="1" applyProtection="1">
      <protection locked="0"/>
    </xf>
    <xf numFmtId="1" fontId="2" fillId="0" borderId="64" xfId="0" applyNumberFormat="1" applyFont="1" applyFill="1" applyBorder="1" applyAlignment="1" applyProtection="1">
      <alignment horizontal="right" wrapText="1"/>
    </xf>
    <xf numFmtId="1" fontId="2" fillId="0" borderId="65" xfId="0" applyNumberFormat="1" applyFont="1" applyFill="1" applyBorder="1" applyAlignment="1" applyProtection="1">
      <alignment horizontal="right" wrapText="1"/>
    </xf>
    <xf numFmtId="1" fontId="2" fillId="3" borderId="66" xfId="0" applyNumberFormat="1" applyFont="1" applyFill="1" applyBorder="1" applyAlignment="1" applyProtection="1">
      <protection locked="0"/>
    </xf>
    <xf numFmtId="1" fontId="2" fillId="3" borderId="67" xfId="0" applyNumberFormat="1" applyFont="1" applyFill="1" applyBorder="1" applyAlignment="1" applyProtection="1">
      <protection locked="0"/>
    </xf>
    <xf numFmtId="1" fontId="2" fillId="3" borderId="68" xfId="0" applyNumberFormat="1" applyFont="1" applyFill="1" applyBorder="1" applyAlignment="1" applyProtection="1">
      <protection locked="0"/>
    </xf>
    <xf numFmtId="1" fontId="2" fillId="0" borderId="18" xfId="0" applyNumberFormat="1" applyFont="1" applyFill="1" applyBorder="1" applyAlignment="1" applyProtection="1">
      <alignment horizontal="right" wrapText="1"/>
    </xf>
    <xf numFmtId="1" fontId="2" fillId="0" borderId="20" xfId="0" applyNumberFormat="1" applyFont="1" applyFill="1" applyBorder="1" applyAlignment="1" applyProtection="1">
      <alignment horizontal="right" wrapText="1"/>
    </xf>
    <xf numFmtId="1" fontId="2" fillId="5" borderId="66" xfId="1" applyNumberFormat="1" applyFont="1" applyBorder="1" applyAlignment="1" applyProtection="1">
      <protection locked="0"/>
    </xf>
    <xf numFmtId="1" fontId="2" fillId="5" borderId="69" xfId="1" applyNumberFormat="1" applyFont="1" applyBorder="1" applyAlignment="1" applyProtection="1">
      <protection locked="0"/>
    </xf>
    <xf numFmtId="1" fontId="2" fillId="5" borderId="70" xfId="1" applyNumberFormat="1" applyFont="1" applyBorder="1" applyAlignment="1" applyProtection="1">
      <protection locked="0"/>
    </xf>
    <xf numFmtId="1" fontId="2" fillId="5" borderId="71" xfId="1" applyNumberFormat="1" applyFont="1" applyBorder="1" applyAlignment="1" applyProtection="1">
      <protection locked="0"/>
    </xf>
    <xf numFmtId="1" fontId="2" fillId="5" borderId="19" xfId="1" applyNumberFormat="1" applyFont="1" applyBorder="1" applyAlignment="1" applyProtection="1">
      <protection locked="0"/>
    </xf>
    <xf numFmtId="1" fontId="2" fillId="5" borderId="21" xfId="1" applyNumberFormat="1" applyFont="1" applyBorder="1" applyAlignment="1" applyProtection="1">
      <protection locked="0"/>
    </xf>
    <xf numFmtId="1" fontId="2" fillId="0" borderId="47" xfId="0" applyNumberFormat="1" applyFont="1" applyFill="1" applyBorder="1" applyAlignment="1" applyProtection="1">
      <alignment horizontal="right" wrapText="1"/>
    </xf>
    <xf numFmtId="1" fontId="2" fillId="0" borderId="56" xfId="0" applyNumberFormat="1" applyFont="1" applyFill="1" applyBorder="1" applyAlignment="1" applyProtection="1">
      <alignment horizontal="right" wrapText="1"/>
    </xf>
    <xf numFmtId="1" fontId="2" fillId="4" borderId="52" xfId="0" applyNumberFormat="1" applyFont="1" applyFill="1" applyBorder="1" applyAlignment="1" applyProtection="1"/>
    <xf numFmtId="1" fontId="2" fillId="4" borderId="72" xfId="0" applyNumberFormat="1" applyFont="1" applyFill="1" applyBorder="1" applyAlignment="1" applyProtection="1"/>
    <xf numFmtId="1" fontId="2" fillId="4" borderId="54" xfId="0" applyNumberFormat="1" applyFont="1" applyFill="1" applyBorder="1" applyAlignment="1" applyProtection="1"/>
    <xf numFmtId="1" fontId="2" fillId="5" borderId="52" xfId="1" applyNumberFormat="1" applyFont="1" applyBorder="1" applyAlignment="1" applyProtection="1">
      <protection locked="0"/>
    </xf>
    <xf numFmtId="1" fontId="2" fillId="5" borderId="54" xfId="1" applyNumberFormat="1" applyFont="1" applyBorder="1" applyAlignment="1" applyProtection="1">
      <protection locked="0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3" fontId="2" fillId="9" borderId="7" xfId="0" applyNumberFormat="1" applyFont="1" applyFill="1" applyBorder="1" applyAlignment="1" applyProtection="1">
      <protection locked="0"/>
    </xf>
    <xf numFmtId="3" fontId="2" fillId="9" borderId="16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8" borderId="11" xfId="0" applyNumberFormat="1" applyFont="1" applyFill="1" applyBorder="1" applyAlignment="1" applyProtection="1">
      <protection locked="0"/>
    </xf>
    <xf numFmtId="3" fontId="2" fillId="5" borderId="11" xfId="1" applyNumberFormat="1" applyFont="1" applyBorder="1" applyAlignment="1" applyProtection="1">
      <protection locked="0"/>
    </xf>
    <xf numFmtId="3" fontId="2" fillId="8" borderId="11" xfId="1" applyNumberFormat="1" applyFont="1" applyFill="1" applyBorder="1" applyAlignment="1" applyProtection="1">
      <protection locked="0"/>
    </xf>
    <xf numFmtId="3" fontId="2" fillId="9" borderId="11" xfId="0" applyNumberFormat="1" applyFont="1" applyFill="1" applyBorder="1" applyAlignment="1" applyProtection="1">
      <protection locked="0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left" vertical="center" wrapText="1"/>
    </xf>
    <xf numFmtId="0" fontId="2" fillId="0" borderId="63" xfId="0" applyNumberFormat="1" applyFont="1" applyFill="1" applyBorder="1" applyAlignment="1" applyProtection="1">
      <alignment horizontal="left" vertical="center" wrapText="1"/>
    </xf>
    <xf numFmtId="0" fontId="2" fillId="0" borderId="63" xfId="0" applyFont="1" applyFill="1" applyBorder="1" applyAlignment="1" applyProtection="1">
      <alignment horizontal="left" wrapText="1"/>
    </xf>
    <xf numFmtId="0" fontId="2" fillId="0" borderId="20" xfId="0" applyFont="1" applyFill="1" applyBorder="1" applyAlignment="1" applyProtection="1">
      <alignment horizontal="left" wrapText="1"/>
    </xf>
    <xf numFmtId="0" fontId="2" fillId="0" borderId="47" xfId="0" applyNumberFormat="1" applyFont="1" applyFill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2" borderId="48" xfId="0" applyFont="1" applyFill="1" applyBorder="1" applyAlignment="1" applyProtection="1">
      <alignment horizontal="center" vertical="center" wrapText="1"/>
    </xf>
    <xf numFmtId="0" fontId="2" fillId="0" borderId="60" xfId="0" applyNumberFormat="1" applyFont="1" applyFill="1" applyBorder="1" applyAlignment="1" applyProtection="1">
      <alignment horizontal="center" vertical="center" wrapText="1"/>
    </xf>
    <xf numFmtId="0" fontId="2" fillId="0" borderId="61" xfId="0" applyNumberFormat="1" applyFont="1" applyFill="1" applyBorder="1" applyAlignment="1" applyProtection="1">
      <alignment horizontal="center" vertical="center" wrapText="1"/>
    </xf>
    <xf numFmtId="0" fontId="2" fillId="0" borderId="48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62" xfId="0" applyNumberFormat="1" applyFont="1" applyFill="1" applyBorder="1" applyAlignment="1" applyProtection="1">
      <alignment horizontal="center" vertical="center" wrapText="1"/>
    </xf>
    <xf numFmtId="0" fontId="2" fillId="0" borderId="59" xfId="0" applyNumberFormat="1" applyFont="1" applyFill="1" applyBorder="1" applyAlignment="1" applyProtection="1">
      <alignment horizontal="center" vertical="center" wrapText="1"/>
    </xf>
    <xf numFmtId="0" fontId="2" fillId="0" borderId="58" xfId="0" applyNumberFormat="1" applyFont="1" applyFill="1" applyBorder="1" applyAlignment="1" applyProtection="1">
      <alignment horizontal="center" vertical="center" wrapText="1"/>
    </xf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2" fillId="0" borderId="62" xfId="0" applyFont="1" applyFill="1" applyBorder="1" applyAlignment="1" applyProtection="1">
      <alignment horizontal="center" vertical="center" wrapText="1"/>
    </xf>
    <xf numFmtId="0" fontId="2" fillId="0" borderId="59" xfId="0" applyFont="1" applyFill="1" applyBorder="1" applyAlignment="1" applyProtection="1">
      <alignment horizontal="center" vertical="center" wrapText="1"/>
    </xf>
    <xf numFmtId="0" fontId="2" fillId="0" borderId="44" xfId="0" applyFont="1" applyFill="1" applyBorder="1" applyAlignment="1" applyProtection="1">
      <alignment horizontal="center" vertical="center" wrapText="1"/>
    </xf>
    <xf numFmtId="0" fontId="14" fillId="0" borderId="60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2" fillId="0" borderId="6" xfId="0" applyFont="1" applyFill="1" applyBorder="1"/>
    <xf numFmtId="0" fontId="2" fillId="0" borderId="58" xfId="0" applyFont="1" applyFill="1" applyBorder="1" applyAlignment="1" applyProtection="1">
      <alignment horizontal="center" vertical="center" wrapText="1"/>
    </xf>
    <xf numFmtId="0" fontId="12" fillId="0" borderId="0" xfId="0" applyFont="1" applyFill="1"/>
    <xf numFmtId="0" fontId="5" fillId="2" borderId="1" xfId="0" applyFont="1" applyFill="1" applyBorder="1" applyAlignment="1" applyProtection="1">
      <alignment horizontal="left" wrapText="1"/>
    </xf>
    <xf numFmtId="0" fontId="5" fillId="2" borderId="0" xfId="0" applyFont="1" applyFill="1" applyBorder="1" applyAlignment="1" applyProtection="1">
      <alignment horizontal="left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2" fillId="0" borderId="4" xfId="0" applyFont="1" applyBorder="1"/>
    <xf numFmtId="0" fontId="1" fillId="0" borderId="5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1" fontId="2" fillId="0" borderId="18" xfId="0" applyNumberFormat="1" applyFont="1" applyFill="1" applyBorder="1" applyAlignment="1" applyProtection="1">
      <alignment horizontal="left" vertical="center" wrapText="1"/>
    </xf>
    <xf numFmtId="1" fontId="2" fillId="0" borderId="63" xfId="0" applyNumberFormat="1" applyFont="1" applyFill="1" applyBorder="1" applyAlignment="1" applyProtection="1">
      <alignment horizontal="left" vertical="center" wrapText="1"/>
    </xf>
    <xf numFmtId="1" fontId="2" fillId="0" borderId="63" xfId="0" applyNumberFormat="1" applyFont="1" applyFill="1" applyBorder="1" applyAlignment="1" applyProtection="1">
      <alignment horizontal="left" wrapText="1"/>
    </xf>
    <xf numFmtId="1" fontId="2" fillId="0" borderId="20" xfId="0" applyNumberFormat="1" applyFont="1" applyFill="1" applyBorder="1" applyAlignment="1" applyProtection="1">
      <alignment horizontal="left" wrapText="1"/>
    </xf>
    <xf numFmtId="1" fontId="2" fillId="0" borderId="47" xfId="0" applyNumberFormat="1" applyFont="1" applyFill="1" applyBorder="1" applyAlignment="1" applyProtection="1">
      <alignment horizontal="left" vertical="center" wrapText="1"/>
    </xf>
    <xf numFmtId="1" fontId="2" fillId="2" borderId="48" xfId="0" applyNumberFormat="1" applyFont="1" applyFill="1" applyBorder="1" applyAlignment="1" applyProtection="1">
      <alignment horizontal="center" vertical="center" wrapText="1"/>
    </xf>
    <xf numFmtId="1" fontId="2" fillId="0" borderId="60" xfId="0" applyNumberFormat="1" applyFont="1" applyFill="1" applyBorder="1" applyAlignment="1" applyProtection="1">
      <alignment horizontal="center" vertical="center" wrapText="1"/>
    </xf>
    <xf numFmtId="1" fontId="2" fillId="0" borderId="61" xfId="0" applyNumberFormat="1" applyFont="1" applyFill="1" applyBorder="1" applyAlignment="1" applyProtection="1">
      <alignment horizontal="center" vertical="center" wrapText="1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center" vertical="center" wrapText="1"/>
    </xf>
    <xf numFmtId="1" fontId="2" fillId="0" borderId="62" xfId="0" applyNumberFormat="1" applyFont="1" applyFill="1" applyBorder="1" applyAlignment="1" applyProtection="1">
      <alignment horizontal="center" vertical="center" wrapText="1"/>
    </xf>
    <xf numFmtId="1" fontId="2" fillId="0" borderId="59" xfId="0" applyNumberFormat="1" applyFont="1" applyFill="1" applyBorder="1" applyAlignment="1" applyProtection="1">
      <alignment horizontal="center" vertical="center" wrapText="1"/>
    </xf>
    <xf numFmtId="1" fontId="2" fillId="0" borderId="58" xfId="0" applyNumberFormat="1" applyFont="1" applyFill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14" fillId="0" borderId="60" xfId="0" applyNumberFormat="1" applyFont="1" applyBorder="1" applyAlignment="1">
      <alignment horizontal="center"/>
    </xf>
    <xf numFmtId="1" fontId="14" fillId="0" borderId="58" xfId="0" applyNumberFormat="1" applyFont="1" applyBorder="1" applyAlignment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6" xfId="0" applyNumberFormat="1" applyFont="1" applyBorder="1" applyAlignment="1" applyProtection="1">
      <alignment horizontal="center" vertical="center" wrapText="1"/>
    </xf>
    <xf numFmtId="1" fontId="2" fillId="0" borderId="3" xfId="0" applyNumberFormat="1" applyFont="1" applyBorder="1" applyAlignment="1" applyProtection="1">
      <alignment horizontal="center" vertical="center" wrapText="1"/>
    </xf>
    <xf numFmtId="1" fontId="2" fillId="0" borderId="5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12" fillId="0" borderId="6" xfId="0" applyNumberFormat="1" applyFont="1" applyFill="1" applyBorder="1"/>
    <xf numFmtId="1" fontId="12" fillId="0" borderId="0" xfId="0" applyNumberFormat="1" applyFont="1" applyFill="1"/>
    <xf numFmtId="1" fontId="5" fillId="2" borderId="1" xfId="0" applyNumberFormat="1" applyFont="1" applyFill="1" applyBorder="1" applyAlignment="1" applyProtection="1">
      <alignment horizontal="left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2" borderId="3" xfId="0" applyNumberFormat="1" applyFont="1" applyFill="1" applyBorder="1" applyAlignment="1" applyProtection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 wrapText="1"/>
    </xf>
    <xf numFmtId="1" fontId="1" fillId="0" borderId="3" xfId="0" applyNumberFormat="1" applyFont="1" applyBorder="1" applyAlignment="1" applyProtection="1">
      <alignment horizontal="center" vertical="center" wrapText="1"/>
    </xf>
    <xf numFmtId="1" fontId="1" fillId="0" borderId="4" xfId="0" applyNumberFormat="1" applyFont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1" fillId="0" borderId="3" xfId="0" applyNumberFormat="1" applyFont="1" applyBorder="1" applyAlignment="1" applyProtection="1">
      <alignment horizontal="center" vertical="center"/>
    </xf>
    <xf numFmtId="1" fontId="2" fillId="0" borderId="4" xfId="0" applyNumberFormat="1" applyFont="1" applyBorder="1"/>
    <xf numFmtId="1" fontId="1" fillId="0" borderId="5" xfId="0" applyNumberFormat="1" applyFont="1" applyBorder="1" applyAlignment="1" applyProtection="1">
      <alignment horizontal="center" vertical="center"/>
    </xf>
    <xf numFmtId="1" fontId="1" fillId="0" borderId="4" xfId="0" applyNumberFormat="1" applyFont="1" applyBorder="1" applyAlignment="1" applyProtection="1">
      <alignment horizontal="center" vertical="center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ENERO\116108SA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FEBRERO\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MARZO\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NVIO%20A%20REFERENTES%20JULIO/116108SA_0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F53" sqref="F53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76" width="11.42578125" style="149"/>
    <col min="77" max="92" width="23.7109375" style="150" hidden="1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",[1]NOMBRE!B2," - ","( ",[1]NOMBRE!C2,[1]NOMBRE!D2,[1]NOMBRE!E2,[1]NOMBRE!F2,[1]NOMBRE!G2," )")</f>
        <v>COMUNA: Linares - ( 07401 )</v>
      </c>
    </row>
    <row r="3" spans="1:89" x14ac:dyDescent="0.2">
      <c r="A3" s="148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89" x14ac:dyDescent="0.2">
      <c r="A4" s="148"/>
    </row>
    <row r="5" spans="1:89" x14ac:dyDescent="0.2">
      <c r="A5" s="148" t="str">
        <f>CONCATENATE("AÑO: ",[1]NOMBRE!B7)</f>
        <v>AÑO: 2017</v>
      </c>
    </row>
    <row r="6" spans="1:89" ht="15" x14ac:dyDescent="0.2">
      <c r="A6" s="456" t="s">
        <v>1</v>
      </c>
      <c r="B6" s="456"/>
      <c r="C6" s="456"/>
      <c r="D6" s="456"/>
      <c r="E6" s="456"/>
      <c r="F6" s="456"/>
      <c r="G6" s="456"/>
      <c r="H6" s="456"/>
      <c r="I6" s="456"/>
      <c r="J6" s="456"/>
      <c r="K6" s="456"/>
      <c r="L6" s="456"/>
      <c r="M6" s="3"/>
      <c r="N6" s="4"/>
      <c r="O6" s="2"/>
      <c r="P6" s="140"/>
      <c r="Q6" s="2"/>
    </row>
    <row r="7" spans="1:89" ht="1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21" t="s">
        <v>3</v>
      </c>
      <c r="B9" s="457" t="s">
        <v>4</v>
      </c>
      <c r="C9" s="458"/>
      <c r="D9" s="457" t="s">
        <v>5</v>
      </c>
      <c r="E9" s="458"/>
      <c r="F9" s="457" t="s">
        <v>6</v>
      </c>
      <c r="G9" s="459"/>
      <c r="H9" s="459"/>
      <c r="I9" s="459"/>
      <c r="J9" s="460"/>
      <c r="K9" s="457" t="s">
        <v>7</v>
      </c>
      <c r="L9" s="459"/>
      <c r="M9" s="460"/>
      <c r="N9" s="454" t="s">
        <v>8</v>
      </c>
      <c r="O9" s="455"/>
      <c r="P9" s="423" t="s">
        <v>9</v>
      </c>
      <c r="Q9" s="443" t="s">
        <v>10</v>
      </c>
    </row>
    <row r="10" spans="1:89" ht="50.25" customHeight="1" x14ac:dyDescent="0.2">
      <c r="A10" s="448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42"/>
      <c r="Q10" s="444"/>
      <c r="R10" s="152"/>
    </row>
    <row r="11" spans="1:89" x14ac:dyDescent="0.2">
      <c r="A11" s="14" t="s">
        <v>25</v>
      </c>
      <c r="B11" s="153">
        <f t="shared" ref="B11:Q11" si="0">SUM(B12:B15)</f>
        <v>1367</v>
      </c>
      <c r="C11" s="154">
        <f t="shared" si="0"/>
        <v>806</v>
      </c>
      <c r="D11" s="155">
        <f t="shared" si="0"/>
        <v>5</v>
      </c>
      <c r="E11" s="154">
        <f t="shared" si="0"/>
        <v>78</v>
      </c>
      <c r="F11" s="156">
        <f t="shared" si="0"/>
        <v>1238</v>
      </c>
      <c r="G11" s="153">
        <f t="shared" si="0"/>
        <v>322</v>
      </c>
      <c r="H11" s="153">
        <f t="shared" si="0"/>
        <v>717</v>
      </c>
      <c r="I11" s="153">
        <f t="shared" si="0"/>
        <v>15</v>
      </c>
      <c r="J11" s="154">
        <f t="shared" si="0"/>
        <v>184</v>
      </c>
      <c r="K11" s="155">
        <f t="shared" si="0"/>
        <v>109</v>
      </c>
      <c r="L11" s="153">
        <f t="shared" si="0"/>
        <v>40</v>
      </c>
      <c r="M11" s="154">
        <f t="shared" si="0"/>
        <v>69</v>
      </c>
      <c r="N11" s="157">
        <f t="shared" si="0"/>
        <v>17</v>
      </c>
      <c r="O11" s="157">
        <f t="shared" si="0"/>
        <v>1261</v>
      </c>
      <c r="P11" s="157">
        <f t="shared" si="0"/>
        <v>0</v>
      </c>
      <c r="Q11" s="157">
        <f t="shared" si="0"/>
        <v>0</v>
      </c>
      <c r="R11" s="150"/>
    </row>
    <row r="12" spans="1:89" x14ac:dyDescent="0.2">
      <c r="A12" s="21" t="s">
        <v>26</v>
      </c>
      <c r="B12" s="406">
        <f>+Enero!B12+Febrero!B12+'Marzo '!B12+'Abril '!B12+'Mayo '!B12+Junio!B12+Julio!B12+Agosto!B12+Septiembre!B12+'Octubre '!B12+Noviembre!B12+'Diciembre '!B12</f>
        <v>615</v>
      </c>
      <c r="C12" s="406">
        <f>+Enero!C12+Febrero!C12+'Marzo '!C12+'Abril '!C12+'Mayo '!C12+Junio!C12+Julio!C12+Agosto!C12+Septiembre!C12+'Octubre '!C12+Noviembre!C12+'Diciembre '!C12</f>
        <v>545</v>
      </c>
      <c r="D12" s="406">
        <f>+Enero!D12+Febrero!D12+'Marzo '!D12+'Abril '!D12+'Mayo '!D12+Junio!D12+Julio!D12+Agosto!D12+Septiembre!D12+'Octubre '!D12+Noviembre!D12+'Diciembre '!D12</f>
        <v>3</v>
      </c>
      <c r="E12" s="406">
        <f>+Enero!E12+Febrero!E12+'Marzo '!E12+'Abril '!E12+'Mayo '!E12+Junio!E12+Julio!E12+Agosto!E12+Septiembre!E12+'Octubre '!E12+Noviembre!E12+'Diciembre '!E12</f>
        <v>44</v>
      </c>
      <c r="F12" s="407">
        <f>+Enero!F12+Febrero!F12+'Marzo '!F12+'Abril '!F12+'Mayo '!F12+Junio!F12+Julio!F12+Agosto!F12+Septiembre!F12+'Octubre '!F12+Noviembre!F12+'Diciembre '!F12</f>
        <v>487</v>
      </c>
      <c r="G12" s="408">
        <f>+Enero!G12+Febrero!G12+'Marzo '!G12+'Abril '!G12+'Mayo '!G12+Junio!G12+Julio!G12+Agosto!G12+Septiembre!G12+'Octubre '!G12+Noviembre!G12+'Diciembre '!G12</f>
        <v>302</v>
      </c>
      <c r="H12" s="408">
        <f>+Enero!H12+Febrero!H12+'Marzo '!H12+'Abril '!H12+'Mayo '!H12+Junio!H12+Julio!H12+Agosto!H12+Septiembre!H12+'Octubre '!H12+Noviembre!H12+'Diciembre '!H12</f>
        <v>2</v>
      </c>
      <c r="I12" s="408">
        <f>+Enero!I12+Febrero!I12+'Marzo '!I12+'Abril '!I12+'Mayo '!I12+Junio!I12+Julio!I12+Agosto!I12+Septiembre!I12+'Octubre '!I12+Noviembre!I12+'Diciembre '!I12</f>
        <v>0</v>
      </c>
      <c r="J12" s="408">
        <f>+Enero!J12+Febrero!J12+'Marzo '!J12+'Abril '!J12+'Mayo '!J12+Junio!J12+Julio!J12+Agosto!J12+Septiembre!J12+'Octubre '!J12+Noviembre!J12+'Diciembre '!J12</f>
        <v>183</v>
      </c>
      <c r="K12" s="409">
        <f>+Enero!K12+Febrero!K12+'Marzo '!K12+'Abril '!K12+'Mayo '!K12+Junio!K12+Julio!K12+Agosto!K12+Septiembre!K12+'Octubre '!K12+Noviembre!K12+'Diciembre '!K12</f>
        <v>108</v>
      </c>
      <c r="L12" s="408">
        <f>+Enero!L12+Febrero!L12+'Marzo '!L12+'Abril '!L12+'Mayo '!L12+Junio!L12+Julio!L12+Agosto!L12+Septiembre!L12+'Octubre '!L12+Noviembre!L12+'Diciembre '!L12</f>
        <v>40</v>
      </c>
      <c r="M12" s="408">
        <f>+Enero!M12+Febrero!M12+'Marzo '!M12+'Abril '!M12+'Mayo '!M12+Junio!M12+Julio!M12+Agosto!M12+Septiembre!M12+'Octubre '!M12+Noviembre!M12+'Diciembre '!M12</f>
        <v>68</v>
      </c>
      <c r="N12" s="408">
        <f>+Enero!N12+Febrero!N12+'Marzo '!N12+'Abril '!N12+'Mayo '!N12+Junio!N12+Julio!N12+Agosto!N12+Septiembre!N12+'Octubre '!N12+Noviembre!N12+'Diciembre '!N12</f>
        <v>10</v>
      </c>
      <c r="O12" s="408">
        <f>+Enero!O12+Febrero!O12+'Marzo '!O12+'Abril '!O12+'Mayo '!O12+Junio!O12+Julio!O12+Agosto!O12+Septiembre!O12+'Octubre '!O12+Noviembre!O12+'Diciembre '!O12</f>
        <v>567</v>
      </c>
      <c r="P12" s="408">
        <f>+Enero!P12+Febrero!P12+'Marzo '!P12+'Abril '!P12+'Mayo '!P12+Junio!P12+Julio!P12+Agosto!P12+Septiembre!P12+'Octubre '!P12+Noviembre!P12+'Diciembre '!P12</f>
        <v>0</v>
      </c>
      <c r="Q12" s="408">
        <f>+Enero!Q12+Febrero!Q12+'Marzo '!Q12+'Abril '!Q12+'Mayo '!Q12+Junio!Q12+Julio!Q12+Agosto!Q12+Septiembre!Q12+'Octubre '!Q12+Noviembre!Q12+'Diciembre '!Q12</f>
        <v>0</v>
      </c>
      <c r="R12" s="160" t="s">
        <v>27</v>
      </c>
      <c r="CA12" s="150" t="str">
        <f>IF($B12&lt;$D12," El número de partos prematuros &lt;32 semanas NO puede ser mayor que el Total.","")</f>
        <v/>
      </c>
      <c r="CB12" s="150" t="str">
        <f>IF(B12&lt;E12," El número de partos prematuros de 32 a 36 semanas NO puede ser mayor que el Total.","")</f>
        <v/>
      </c>
      <c r="CC12" s="150" t="str">
        <f>IF(B12=0,"",IF(C12="",IF(B12="",""," No olvide escribir la columna Beneficiarios."),""))</f>
        <v/>
      </c>
      <c r="CD12" s="150" t="str">
        <f>IF(B12&lt;C12," El número de Beneficiarias NO puede ser mayor que el Total.","")</f>
        <v/>
      </c>
      <c r="CG12" s="150">
        <f>IF(B12&lt;D12,1,0)</f>
        <v>0</v>
      </c>
      <c r="CH12" s="150">
        <f>IF(B12&lt;E12,1,0)</f>
        <v>0</v>
      </c>
      <c r="CI12" s="150">
        <f>IF(B12&lt;C12,1,0)</f>
        <v>0</v>
      </c>
      <c r="CJ12" s="150">
        <f>IF(B12=0,"",IF(C12="",IF(B11="","",1),0))</f>
        <v>0</v>
      </c>
      <c r="CK12" s="150">
        <v>0</v>
      </c>
    </row>
    <row r="13" spans="1:89" x14ac:dyDescent="0.2">
      <c r="A13" s="28" t="s">
        <v>28</v>
      </c>
      <c r="B13" s="406">
        <f>+Enero!B13+Febrero!B13+'Marzo '!B13+'Abril '!B13+'Mayo '!B13+Junio!B13+Julio!B13+Agosto!B13+Septiembre!B13+'Octubre '!B13+Noviembre!B13+'Diciembre '!B13</f>
        <v>14</v>
      </c>
      <c r="C13" s="406">
        <f>+Enero!C13+Febrero!C13+'Marzo '!C13+'Abril '!C13+'Mayo '!C13+Junio!C13+Julio!C13+Agosto!C13+Septiembre!C13+'Octubre '!C13+Noviembre!C13+'Diciembre '!C13</f>
        <v>11</v>
      </c>
      <c r="D13" s="406">
        <f>+Enero!D13+Febrero!D13+'Marzo '!D13+'Abril '!D13+'Mayo '!D13+Junio!D13+Julio!D13+Agosto!D13+Septiembre!D13+'Octubre '!D13+Noviembre!D13+'Diciembre '!D13</f>
        <v>0</v>
      </c>
      <c r="E13" s="406">
        <f>+Enero!E13+Febrero!E13+'Marzo '!E13+'Abril '!E13+'Mayo '!E13+Junio!E13+Julio!E13+Agosto!E13+Septiembre!E13+'Octubre '!E13+Noviembre!E13+'Diciembre '!E13</f>
        <v>0</v>
      </c>
      <c r="F13" s="407">
        <f>+Enero!F13+Febrero!F13+'Marzo '!F13+'Abril '!F13+'Mayo '!F13+Junio!F13+Julio!F13+Agosto!F13+Septiembre!F13+'Octubre '!F13+Noviembre!F13+'Diciembre '!F13</f>
        <v>13</v>
      </c>
      <c r="G13" s="408">
        <f>+Enero!G13+Febrero!G13+'Marzo '!G13+'Abril '!G13+'Mayo '!G13+Junio!G13+Julio!G13+Agosto!G13+Septiembre!G13+'Octubre '!G13+Noviembre!G13+'Diciembre '!G13</f>
        <v>12</v>
      </c>
      <c r="H13" s="408">
        <f>+Enero!H13+Febrero!H13+'Marzo '!H13+'Abril '!H13+'Mayo '!H13+Junio!H13+Julio!H13+Agosto!H13+Septiembre!H13+'Octubre '!H13+Noviembre!H13+'Diciembre '!H13</f>
        <v>0</v>
      </c>
      <c r="I13" s="408">
        <f>+Enero!I13+Febrero!I13+'Marzo '!I13+'Abril '!I13+'Mayo '!I13+Junio!I13+Julio!I13+Agosto!I13+Septiembre!I13+'Octubre '!I13+Noviembre!I13+'Diciembre '!I13</f>
        <v>0</v>
      </c>
      <c r="J13" s="408">
        <f>+Enero!J13+Febrero!J13+'Marzo '!J13+'Abril '!J13+'Mayo '!J13+Junio!J13+Julio!J13+Agosto!J13+Septiembre!J13+'Octubre '!J13+Noviembre!J13+'Diciembre '!J13</f>
        <v>1</v>
      </c>
      <c r="K13" s="409">
        <f>+Enero!K13+Febrero!K13+'Marzo '!K13+'Abril '!K13+'Mayo '!K13+Junio!K13+Julio!K13+Agosto!K13+Septiembre!K13+'Octubre '!K13+Noviembre!K13+'Diciembre '!K13</f>
        <v>1</v>
      </c>
      <c r="L13" s="408">
        <f>+Enero!L13+Febrero!L13+'Marzo '!L13+'Abril '!L13+'Mayo '!L13+Junio!L13+Julio!L13+Agosto!L13+Septiembre!L13+'Octubre '!L13+Noviembre!L13+'Diciembre '!L13</f>
        <v>0</v>
      </c>
      <c r="M13" s="408">
        <f>+Enero!M13+Febrero!M13+'Marzo '!M13+'Abril '!M13+'Mayo '!M13+Junio!M13+Julio!M13+Agosto!M13+Septiembre!M13+'Octubre '!M13+Noviembre!M13+'Diciembre '!M13</f>
        <v>1</v>
      </c>
      <c r="N13" s="408">
        <f>+Enero!N13+Febrero!N13+'Marzo '!N13+'Abril '!N13+'Mayo '!N13+Junio!N13+Julio!N13+Agosto!N13+Septiembre!N13+'Octubre '!N13+Noviembre!N13+'Diciembre '!N13</f>
        <v>0</v>
      </c>
      <c r="O13" s="408">
        <f>+Enero!O13+Febrero!O13+'Marzo '!O13+'Abril '!O13+'Mayo '!O13+Junio!O13+Julio!O13+Agosto!O13+Septiembre!O13+'Octubre '!O13+Noviembre!O13+'Diciembre '!O13</f>
        <v>11</v>
      </c>
      <c r="P13" s="408">
        <f>+Enero!P13+Febrero!P13+'Marzo '!P13+'Abril '!P13+'Mayo '!P13+Junio!P13+Julio!P13+Agosto!P13+Septiembre!P13+'Octubre '!P13+Noviembre!P13+'Diciembre '!P13</f>
        <v>0</v>
      </c>
      <c r="Q13" s="408">
        <f>+Enero!Q13+Febrero!Q13+'Marzo '!Q13+'Abril '!Q13+'Mayo '!Q13+Junio!Q13+Julio!Q13+Agosto!Q13+Septiembre!Q13+'Octubre '!Q13+Noviembre!Q13+'Diciembre '!Q13</f>
        <v>0</v>
      </c>
      <c r="R13" s="160" t="s">
        <v>29</v>
      </c>
      <c r="CA13" s="150" t="str">
        <f>IF($B13&lt;$D13," El número de partos prematuros &lt;32 semanas NO puede ser mayor que el Total.","")</f>
        <v/>
      </c>
      <c r="CB13" s="150" t="str">
        <f>IF(B13&lt;E13," El número de partos prematuros de 32 a 36 semanas NO puede ser mayor que el Total.","")</f>
        <v/>
      </c>
      <c r="CC13" s="150" t="str">
        <f>IF(B13=0,"",IF(C13="",IF(B13="",""," No olvide escribir la columna Beneficiarios."),""))</f>
        <v/>
      </c>
      <c r="CD13" s="150" t="str">
        <f>IF(B13&lt;C13," El número de Beneficiarias NO puede ser mayor que el Total.","")</f>
        <v/>
      </c>
      <c r="CE13" s="150" t="s">
        <v>30</v>
      </c>
      <c r="CG13" s="150">
        <f>IF(B13&lt;D13,1,0)</f>
        <v>0</v>
      </c>
      <c r="CH13" s="150">
        <f>IF(B13&lt;E13,1,0)</f>
        <v>0</v>
      </c>
      <c r="CI13" s="150">
        <f>IF(B13&lt;C13,1,0)</f>
        <v>0</v>
      </c>
      <c r="CJ13" s="150">
        <f>IF(B13=0,"",IF(C13="",IF(B11="","",1),0))</f>
        <v>0</v>
      </c>
      <c r="CK13" s="150">
        <v>0</v>
      </c>
    </row>
    <row r="14" spans="1:89" x14ac:dyDescent="0.2">
      <c r="A14" s="28" t="s">
        <v>31</v>
      </c>
      <c r="B14" s="406">
        <f>+Enero!B14+Febrero!B14+'Marzo '!B14+'Abril '!B14+'Mayo '!B14+Junio!B14+Julio!B14+Agosto!B14+Septiembre!B14+'Octubre '!B14+Noviembre!B14+'Diciembre '!B14</f>
        <v>459</v>
      </c>
      <c r="C14" s="406">
        <f>+Enero!C14+Febrero!C14+'Marzo '!C14+'Abril '!C14+'Mayo '!C14+Junio!C14+Julio!C14+Agosto!C14+Septiembre!C14+'Octubre '!C14+Noviembre!C14+'Diciembre '!C14</f>
        <v>150</v>
      </c>
      <c r="D14" s="406">
        <f>+Enero!D14+Febrero!D14+'Marzo '!D14+'Abril '!D14+'Mayo '!D14+Junio!D14+Julio!D14+Agosto!D14+Septiembre!D14+'Octubre '!D14+Noviembre!D14+'Diciembre '!D14</f>
        <v>0</v>
      </c>
      <c r="E14" s="406">
        <f>+Enero!E14+Febrero!E14+'Marzo '!E14+'Abril '!E14+'Mayo '!E14+Junio!E14+Julio!E14+Agosto!E14+Septiembre!E14+'Octubre '!E14+Noviembre!E14+'Diciembre '!E14</f>
        <v>5</v>
      </c>
      <c r="F14" s="407">
        <f>+Enero!F14+Febrero!F14+'Marzo '!F14+'Abril '!F14+'Mayo '!F14+Junio!F14+Julio!F14+Agosto!F14+Septiembre!F14+'Octubre '!F14+Noviembre!F14+'Diciembre '!F14</f>
        <v>459</v>
      </c>
      <c r="G14" s="408">
        <f>+Enero!G14+Febrero!G14+'Marzo '!G14+'Abril '!G14+'Mayo '!G14+Junio!G14+Julio!G14+Agosto!G14+Septiembre!G14+'Octubre '!G14+Noviembre!G14+'Diciembre '!G14</f>
        <v>0</v>
      </c>
      <c r="H14" s="408">
        <f>+Enero!H14+Febrero!H14+'Marzo '!H14+'Abril '!H14+'Mayo '!H14+Junio!H14+Julio!H14+Agosto!H14+Septiembre!H14+'Octubre '!H14+Noviembre!H14+'Diciembre '!H14</f>
        <v>452</v>
      </c>
      <c r="I14" s="408">
        <f>+Enero!I14+Febrero!I14+'Marzo '!I14+'Abril '!I14+'Mayo '!I14+Junio!I14+Julio!I14+Agosto!I14+Septiembre!I14+'Octubre '!I14+Noviembre!I14+'Diciembre '!I14</f>
        <v>7</v>
      </c>
      <c r="J14" s="408">
        <f>+Enero!J14+Febrero!J14+'Marzo '!J14+'Abril '!J14+'Mayo '!J14+Junio!J14+Julio!J14+Agosto!J14+Septiembre!J14+'Octubre '!J14+Noviembre!J14+'Diciembre '!J14</f>
        <v>0</v>
      </c>
      <c r="K14" s="409">
        <f>+Enero!K14+Febrero!K14+'Marzo '!K14+'Abril '!K14+'Mayo '!K14+Junio!K14+Julio!K14+Agosto!K14+Septiembre!K14+'Octubre '!K14+Noviembre!K14+'Diciembre '!K14</f>
        <v>0</v>
      </c>
      <c r="L14" s="408">
        <f>+Enero!L14+Febrero!L14+'Marzo '!L14+'Abril '!L14+'Mayo '!L14+Junio!L14+Julio!L14+Agosto!L14+Septiembre!L14+'Octubre '!L14+Noviembre!L14+'Diciembre '!L14</f>
        <v>0</v>
      </c>
      <c r="M14" s="408">
        <f>+Enero!M14+Febrero!M14+'Marzo '!M14+'Abril '!M14+'Mayo '!M14+Junio!M14+Julio!M14+Agosto!M14+Septiembre!M14+'Octubre '!M14+Noviembre!M14+'Diciembre '!M14</f>
        <v>0</v>
      </c>
      <c r="N14" s="408">
        <f>+Enero!N14+Febrero!N14+'Marzo '!N14+'Abril '!N14+'Mayo '!N14+Junio!N14+Julio!N14+Agosto!N14+Septiembre!N14+'Octubre '!N14+Noviembre!N14+'Diciembre '!N14</f>
        <v>5</v>
      </c>
      <c r="O14" s="408">
        <f>+Enero!O14+Febrero!O14+'Marzo '!O14+'Abril '!O14+'Mayo '!O14+Junio!O14+Julio!O14+Agosto!O14+Septiembre!O14+'Octubre '!O14+Noviembre!O14+'Diciembre '!O14</f>
        <v>449</v>
      </c>
      <c r="P14" s="408">
        <f>+Enero!P14+Febrero!P14+'Marzo '!P14+'Abril '!P14+'Mayo '!P14+Junio!P14+Julio!P14+Agosto!P14+Septiembre!P14+'Octubre '!P14+Noviembre!P14+'Diciembre '!P14</f>
        <v>0</v>
      </c>
      <c r="Q14" s="408">
        <f>+Enero!Q14+Febrero!Q14+'Marzo '!Q14+'Abril '!Q14+'Mayo '!Q14+Junio!Q14+Julio!Q14+Agosto!Q14+Septiembre!Q14+'Octubre '!Q14+Noviembre!Q14+'Diciembre '!Q14</f>
        <v>0</v>
      </c>
      <c r="R14" s="160" t="s">
        <v>29</v>
      </c>
      <c r="CA14" s="150" t="str">
        <f>IF($B14&lt;$D14," El número de partos prematuros &lt;32 semanas NO puede ser mayor que el Total.","")</f>
        <v/>
      </c>
      <c r="CB14" s="150" t="str">
        <f>IF(B14&lt;E14," El número de partos prematuros de 32 a 36 semanas NO puede ser mayor que el Total.","")</f>
        <v/>
      </c>
      <c r="CC14" s="150" t="str">
        <f>IF(B14=0,"",IF(C14="",IF(B14="",""," No olvide escribir la columna Beneficiarios."),""))</f>
        <v/>
      </c>
      <c r="CD14" s="150" t="str">
        <f>IF(B14&lt;C14," El número de Beneficiarias NO puede ser mayor que el Total.","")</f>
        <v/>
      </c>
      <c r="CE14" s="150" t="s">
        <v>30</v>
      </c>
      <c r="CG14" s="150">
        <f>IF(B14&lt;D14,1,0)</f>
        <v>0</v>
      </c>
      <c r="CH14" s="150">
        <f>IF(B14&lt;E14,1,0)</f>
        <v>0</v>
      </c>
      <c r="CI14" s="150">
        <f>IF(B14&lt;C14,1,0)</f>
        <v>0</v>
      </c>
      <c r="CJ14" s="150">
        <f>IF(B14=0,"",IF(C14="",IF(B11="","",1),0))</f>
        <v>0</v>
      </c>
      <c r="CK14" s="150">
        <v>0</v>
      </c>
    </row>
    <row r="15" spans="1:89" ht="15" thickBot="1" x14ac:dyDescent="0.25">
      <c r="A15" s="35" t="s">
        <v>32</v>
      </c>
      <c r="B15" s="406">
        <f>+Enero!B15+Febrero!B15+'Marzo '!B15+'Abril '!B15+'Mayo '!B15+Junio!B15+Julio!B15+Agosto!B15+Septiembre!B15+'Octubre '!B15+Noviembre!B15+'Diciembre '!B15</f>
        <v>279</v>
      </c>
      <c r="C15" s="406">
        <f>+Enero!C15+Febrero!C15+'Marzo '!C15+'Abril '!C15+'Mayo '!C15+Junio!C15+Julio!C15+Agosto!C15+Septiembre!C15+'Octubre '!C15+Noviembre!C15+'Diciembre '!C15</f>
        <v>100</v>
      </c>
      <c r="D15" s="406">
        <f>+Enero!D15+Febrero!D15+'Marzo '!D15+'Abril '!D15+'Mayo '!D15+Junio!D15+Julio!D15+Agosto!D15+Septiembre!D15+'Octubre '!D15+Noviembre!D15+'Diciembre '!D15</f>
        <v>2</v>
      </c>
      <c r="E15" s="406">
        <f>+Enero!E15+Febrero!E15+'Marzo '!E15+'Abril '!E15+'Mayo '!E15+Junio!E15+Julio!E15+Agosto!E15+Septiembre!E15+'Octubre '!E15+Noviembre!E15+'Diciembre '!E15</f>
        <v>29</v>
      </c>
      <c r="F15" s="407">
        <f>+Enero!F15+Febrero!F15+'Marzo '!F15+'Abril '!F15+'Mayo '!F15+Junio!F15+Julio!F15+Agosto!F15+Septiembre!F15+'Octubre '!F15+Noviembre!F15+'Diciembre '!F15</f>
        <v>279</v>
      </c>
      <c r="G15" s="408">
        <f>+Enero!G15+Febrero!G15+'Marzo '!G15+'Abril '!G15+'Mayo '!G15+Junio!G15+Julio!G15+Agosto!G15+Septiembre!G15+'Octubre '!G15+Noviembre!G15+'Diciembre '!G15</f>
        <v>8</v>
      </c>
      <c r="H15" s="408">
        <f>+Enero!H15+Febrero!H15+'Marzo '!H15+'Abril '!H15+'Mayo '!H15+Junio!H15+Julio!H15+Agosto!H15+Septiembre!H15+'Octubre '!H15+Noviembre!H15+'Diciembre '!H15</f>
        <v>263</v>
      </c>
      <c r="I15" s="408">
        <f>+Enero!I15+Febrero!I15+'Marzo '!I15+'Abril '!I15+'Mayo '!I15+Junio!I15+Julio!I15+Agosto!I15+Septiembre!I15+'Octubre '!I15+Noviembre!I15+'Diciembre '!I15</f>
        <v>8</v>
      </c>
      <c r="J15" s="408">
        <f>+Enero!J15+Febrero!J15+'Marzo '!J15+'Abril '!J15+'Mayo '!J15+Junio!J15+Julio!J15+Agosto!J15+Septiembre!J15+'Octubre '!J15+Noviembre!J15+'Diciembre '!J15</f>
        <v>0</v>
      </c>
      <c r="K15" s="409">
        <f>+Enero!K15+Febrero!K15+'Marzo '!K15+'Abril '!K15+'Mayo '!K15+Junio!K15+Julio!K15+Agosto!K15+Septiembre!K15+'Octubre '!K15+Noviembre!K15+'Diciembre '!K15</f>
        <v>0</v>
      </c>
      <c r="L15" s="408">
        <f>+Enero!L15+Febrero!L15+'Marzo '!L15+'Abril '!L15+'Mayo '!L15+Junio!L15+Julio!L15+Agosto!L15+Septiembre!L15+'Octubre '!L15+Noviembre!L15+'Diciembre '!L15</f>
        <v>0</v>
      </c>
      <c r="M15" s="408">
        <f>+Enero!M15+Febrero!M15+'Marzo '!M15+'Abril '!M15+'Mayo '!M15+Junio!M15+Julio!M15+Agosto!M15+Septiembre!M15+'Octubre '!M15+Noviembre!M15+'Diciembre '!M15</f>
        <v>0</v>
      </c>
      <c r="N15" s="408">
        <f>+Enero!N15+Febrero!N15+'Marzo '!N15+'Abril '!N15+'Mayo '!N15+Junio!N15+Julio!N15+Agosto!N15+Septiembre!N15+'Octubre '!N15+Noviembre!N15+'Diciembre '!N15</f>
        <v>2</v>
      </c>
      <c r="O15" s="408">
        <f>+Enero!O15+Febrero!O15+'Marzo '!O15+'Abril '!O15+'Mayo '!O15+Junio!O15+Julio!O15+Agosto!O15+Septiembre!O15+'Octubre '!O15+Noviembre!O15+'Diciembre '!O15</f>
        <v>234</v>
      </c>
      <c r="P15" s="408">
        <f>+Enero!P15+Febrero!P15+'Marzo '!P15+'Abril '!P15+'Mayo '!P15+Junio!P15+Julio!P15+Agosto!P15+Septiembre!P15+'Octubre '!P15+Noviembre!P15+'Diciembre '!P15</f>
        <v>0</v>
      </c>
      <c r="Q15" s="408">
        <f>+Enero!Q15+Febrero!Q15+'Marzo '!Q15+'Abril '!Q15+'Mayo '!Q15+Junio!Q15+Julio!Q15+Agosto!Q15+Septiembre!Q15+'Octubre '!Q15+Noviembre!Q15+'Diciembre '!Q15</f>
        <v>0</v>
      </c>
      <c r="R15" s="160" t="s">
        <v>29</v>
      </c>
      <c r="CA15" s="150" t="str">
        <f>IF($B15&lt;$D15," El número de partos prematuros &lt;32 semanas NO puede ser mayor que el Total.","")</f>
        <v/>
      </c>
      <c r="CB15" s="150" t="str">
        <f>IF(B15&lt;E15," El número de partos prematuros de 32 a 36 semanas NO puede ser mayor que el Total.","")</f>
        <v/>
      </c>
      <c r="CC15" s="150" t="str">
        <f>IF(B15=0,"",IF(C15="",IF(B15="",""," No olvide escribir la columna Beneficiarios."),""))</f>
        <v/>
      </c>
      <c r="CD15" s="150" t="str">
        <f>IF(B15&lt;C15," El número de Beneficiarias NO puede ser mayor que el Total.","")</f>
        <v/>
      </c>
      <c r="CE15" s="150" t="s">
        <v>30</v>
      </c>
      <c r="CG15" s="150">
        <f>IF(B15&lt;D15,1,0)</f>
        <v>0</v>
      </c>
      <c r="CH15" s="150">
        <f>IF(B15&lt;E15,1,0)</f>
        <v>0</v>
      </c>
      <c r="CI15" s="150">
        <f>IF(B15&lt;C15,1,0)</f>
        <v>0</v>
      </c>
      <c r="CJ15" s="150">
        <f>IF(B15=0,"",IF(C15="",IF(B11="","",1),0))</f>
        <v>0</v>
      </c>
      <c r="CK15" s="150">
        <v>0</v>
      </c>
    </row>
    <row r="16" spans="1:89" ht="15.75" thickTop="1" thickBot="1" x14ac:dyDescent="0.25">
      <c r="A16" s="42" t="s">
        <v>33</v>
      </c>
      <c r="B16" s="406">
        <f>+Enero!B16+Febrero!B16+'Marzo '!B16+'Abril '!B16+'Mayo '!B16+Junio!B16+Julio!B16+Agosto!B16+Septiembre!B16+'Octubre '!B16+Noviembre!B16+'Diciembre '!B16</f>
        <v>102</v>
      </c>
      <c r="C16" s="406">
        <f>+Enero!C16+Febrero!C16+'Marzo '!C16+'Abril '!C16+'Mayo '!C16+Junio!C16+Julio!C16+Agosto!C16+Septiembre!C16+'Octubre '!C16+Noviembre!C16+'Diciembre '!C16</f>
        <v>96</v>
      </c>
      <c r="D16" s="410">
        <f>+Enero!D16+Febrero!D16+'Marzo '!D16+'Abril '!D16+'Mayo '!D16+Junio!D16</f>
        <v>0</v>
      </c>
      <c r="E16" s="410">
        <f>+Enero!E16+Febrero!E16+'Marzo '!E16+'Abril '!E16+'Mayo '!E16+Junio!E16</f>
        <v>0</v>
      </c>
      <c r="F16" s="407">
        <f>+Enero!F16+Febrero!F16+'Marzo '!F16+'Abril '!F16+'Mayo '!F16+Junio!F16+Julio!F16+Agosto!F16+Septiembre!F16+'Octubre '!F16+Noviembre!F16+'Diciembre '!F16</f>
        <v>102</v>
      </c>
      <c r="G16" s="408">
        <f>+Enero!G16+Febrero!G16+'Marzo '!G16+'Abril '!G16+'Mayo '!G16+Junio!G16+Julio!G16+Agosto!G16+Septiembre!G16+'Octubre '!G16+Noviembre!G16+'Diciembre '!G16</f>
        <v>0</v>
      </c>
      <c r="H16" s="408">
        <f>+Enero!H16+Febrero!H16+'Marzo '!H16+'Abril '!H16+'Mayo '!H16+Junio!H16+Julio!H16+Agosto!H16+Septiembre!H16+'Octubre '!H16+Noviembre!H16+'Diciembre '!H16</f>
        <v>0</v>
      </c>
      <c r="I16" s="408">
        <f>+Enero!I16+Febrero!I16+'Marzo '!I16+'Abril '!I16+'Mayo '!I16+Junio!I16+Julio!I16+Agosto!I16+Septiembre!I16+'Octubre '!I16+Noviembre!I16+'Diciembre '!I16</f>
        <v>102</v>
      </c>
      <c r="J16" s="408">
        <f>+Enero!J16+Febrero!J16+'Marzo '!J16+'Abril '!J16+'Mayo '!J16+Junio!J16+Julio!J16+Agosto!J16+Septiembre!J16+'Octubre '!J16+Noviembre!J16+'Diciembre '!J16</f>
        <v>0</v>
      </c>
      <c r="K16" s="409">
        <f>+Enero!K16+Febrero!K16+'Marzo '!K16+'Abril '!K16+'Mayo '!K16+Junio!K16+Julio!K16+Agosto!K16+Septiembre!K16+'Octubre '!K16+Noviembre!K16+'Diciembre '!K16</f>
        <v>0</v>
      </c>
      <c r="L16" s="408">
        <f>+Enero!L16+Febrero!L16+'Marzo '!L16+'Abril '!L16+'Mayo '!L16+Junio!L16+Julio!L16+Agosto!L16+Septiembre!L16+'Octubre '!L16+Noviembre!L16+'Diciembre '!L16</f>
        <v>0</v>
      </c>
      <c r="M16" s="408">
        <f>+Enero!M16+Febrero!M16+'Marzo '!M16+'Abril '!M16+'Mayo '!M16+Junio!M16+Julio!M16+Agosto!M16+Septiembre!M16+'Octubre '!M16+Noviembre!M16+'Diciembre '!M16</f>
        <v>0</v>
      </c>
      <c r="N16" s="410">
        <f>+Enero!N16+Febrero!N16+'Marzo '!N16+'Abril '!N16+'Mayo '!N16+Junio!N16</f>
        <v>0</v>
      </c>
      <c r="O16" s="410">
        <f>+Enero!O16+Febrero!O16+'Marzo '!O16+'Abril '!O16+'Mayo '!O16+Junio!O16</f>
        <v>0</v>
      </c>
      <c r="P16" s="410">
        <f>+Enero!P16+Febrero!P16+'Marzo '!P16+'Abril '!P16+'Mayo '!P16+Junio!P16</f>
        <v>0</v>
      </c>
      <c r="Q16" s="410">
        <f>+Enero!Q16+Febrero!Q16+'Marzo '!Q16+'Abril '!Q16+'Mayo '!Q16+Junio!Q16</f>
        <v>0</v>
      </c>
      <c r="R16" s="160"/>
      <c r="CA16" s="150" t="str">
        <f>IF($B16&lt;$D16," El número de partos prematuros &lt;32 semanas NO puede ser mayor que el Total.","")</f>
        <v/>
      </c>
      <c r="CC16" s="150" t="str">
        <f>IF(B16=0,"",IF(C16="",IF(B16="",""," No olvide escribir la columna Beneficiarios."),""))</f>
        <v/>
      </c>
      <c r="CD16" s="150" t="str">
        <f>IF(B16&lt;C16," El número de Beneficiarias NO puede ser mayor que el Total.","")</f>
        <v/>
      </c>
      <c r="CG16" s="150">
        <f>IF(B16&lt;D16,1,0)</f>
        <v>0</v>
      </c>
      <c r="CI16" s="150">
        <f>IF(B16&lt;C16,1,0)</f>
        <v>0</v>
      </c>
      <c r="CJ16" s="150">
        <f>IF(B16=0,"",IF(C16="",IF(B11="","",1),0))</f>
        <v>0</v>
      </c>
    </row>
    <row r="17" spans="1:86" ht="15" thickTop="1" x14ac:dyDescent="0.2">
      <c r="A17" s="42" t="s">
        <v>34</v>
      </c>
      <c r="B17" s="406">
        <f>+Enero!B17+Febrero!B17+'Marzo '!B17+'Abril '!B17+'Mayo '!B17+Junio!B17+Julio!B17+Agosto!B17+Septiembre!B17+'Octubre '!B17+Noviembre!B17+'Diciembre '!B17</f>
        <v>26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160"/>
      <c r="CA17" s="150" t="str">
        <f>IF(B17&lt;=B12,""," El parto Normal Vertical DEBE estar incluido en el parto Normal. ")</f>
        <v/>
      </c>
    </row>
    <row r="18" spans="1:86" ht="21.75" x14ac:dyDescent="0.2">
      <c r="A18" s="142" t="s">
        <v>35</v>
      </c>
      <c r="B18" s="406">
        <f>+Enero!B18+Febrero!B18+'Marzo '!B18+'Abril '!B18+'Mayo '!B18+Junio!B18+Julio!B18+Agosto!B18+Septiembre!B18+'Octubre '!B18+Noviembre!B18+'Diciembre '!B18</f>
        <v>0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160"/>
    </row>
    <row r="19" spans="1:86" x14ac:dyDescent="0.2">
      <c r="A19" s="66" t="s">
        <v>36</v>
      </c>
      <c r="B19" s="406">
        <f>+Enero!B19+Febrero!B19+'Marzo '!B19+'Abril '!B19+'Mayo '!B19+Junio!B19+Julio!B19+Agosto!B19+Septiembre!B19+'Octubre '!B19+Noviembre!B19+'Diciembre '!B19</f>
        <v>2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160"/>
    </row>
    <row r="20" spans="1:86" x14ac:dyDescent="0.2">
      <c r="A20" s="74" t="s">
        <v>37</v>
      </c>
      <c r="B20" s="406">
        <f>+Enero!B20+Febrero!B20+'Marzo '!B20+'Abril '!B20+'Mayo '!B20+Junio!B20+Julio!B20+Agosto!B20+Septiembre!B20+'Octubre '!B20+Noviembre!B20+'Diciembre '!B20</f>
        <v>6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160"/>
    </row>
    <row r="21" spans="1:86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</row>
    <row r="22" spans="1:86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</row>
    <row r="23" spans="1:86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</row>
    <row r="24" spans="1:86" x14ac:dyDescent="0.2">
      <c r="A24" s="88" t="s">
        <v>44</v>
      </c>
      <c r="B24" s="89">
        <f>+Enero!B24+Febrero!B24+'Marzo '!B24+'Abril '!B24+'Mayo '!B24+Junio!B24+Julio!B24+Agosto!B24+Septiembre!B24+'Octubre '!B24+Noviembre!B24+'Diciembre '!B24</f>
        <v>532</v>
      </c>
      <c r="C24" s="89">
        <f>+Enero!C24+Febrero!C24+'Marzo '!C24+'Abril '!C24+'Mayo '!C24+Junio!C24+Julio!C24+Agosto!C24+Septiembre!C24+'Octubre '!C24+Noviembre!C24+'Diciembre '!C24</f>
        <v>144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  <c r="CA24" s="150" t="str">
        <f>IF(B24=0,"",IF(C24="",IF(B24="",""," No olvide escribir la columna Benefiiarios."),""))</f>
        <v/>
      </c>
      <c r="CB24" s="150" t="str">
        <f>IF(B24&lt;C24," El número de Beneficiarios NO puede ser mayor que el Total.","")</f>
        <v/>
      </c>
      <c r="CG24" s="150">
        <f>IF(B24=0,"",IF(C24="",IF(B23="","",1),0))</f>
        <v>0</v>
      </c>
      <c r="CH24" s="150">
        <f>IF(B24&lt;C24,1,0)</f>
        <v>0</v>
      </c>
    </row>
    <row r="25" spans="1:86" x14ac:dyDescent="0.2">
      <c r="A25" s="93" t="s">
        <v>46</v>
      </c>
      <c r="B25" s="89">
        <f>+Enero!B25+Febrero!B25+'Marzo '!B25+'Abril '!B25+'Mayo '!B25+Junio!B25+Julio!B25+Agosto!B25+Septiembre!B25+'Octubre '!B25+Noviembre!B25+'Diciembre '!B25</f>
        <v>588</v>
      </c>
      <c r="C25" s="89">
        <f>+Enero!C25+Febrero!C25+'Marzo '!C25+'Abril '!C25+'Mayo '!C25+Junio!C25+Julio!C25+Agosto!C25+Septiembre!C25+'Octubre '!C25+Noviembre!C25+'Diciembre '!C25</f>
        <v>512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  <c r="CA25" s="150" t="str">
        <f>IF(B25=0,"",IF(C25="",IF(B25="",""," No olvide escribir la columna Benefiiarios."),""))</f>
        <v/>
      </c>
      <c r="CB25" s="150" t="str">
        <f>IF(B25&lt;C25," El número de Beneficiarios NO puede ser mayor que el Total.","")</f>
        <v/>
      </c>
    </row>
    <row r="26" spans="1:86" x14ac:dyDescent="0.2">
      <c r="A26" s="445" t="s">
        <v>47</v>
      </c>
      <c r="B26" s="446"/>
      <c r="C26" s="446"/>
      <c r="D26" s="446"/>
      <c r="E26" s="446"/>
      <c r="F26" s="446"/>
      <c r="G26" s="446"/>
      <c r="H26" s="446"/>
      <c r="I26" s="446"/>
      <c r="J26" s="446"/>
      <c r="K26" s="83"/>
      <c r="L26" s="96"/>
      <c r="M26" s="97"/>
      <c r="N26" s="97"/>
      <c r="O26" s="2"/>
      <c r="P26" s="140"/>
      <c r="Q26" s="2"/>
    </row>
    <row r="27" spans="1:86" x14ac:dyDescent="0.2">
      <c r="A27" s="445" t="s">
        <v>48</v>
      </c>
      <c r="B27" s="446"/>
      <c r="C27" s="446"/>
      <c r="D27" s="446"/>
      <c r="E27" s="446"/>
      <c r="F27" s="446"/>
      <c r="G27" s="446"/>
      <c r="H27" s="446"/>
      <c r="I27" s="446"/>
      <c r="J27" s="446"/>
      <c r="K27" s="83"/>
      <c r="L27" s="96"/>
      <c r="M27" s="97"/>
      <c r="N27" s="97"/>
      <c r="O27" s="2"/>
      <c r="P27" s="140"/>
      <c r="Q27" s="2"/>
    </row>
    <row r="28" spans="1:86" ht="30.75" customHeight="1" x14ac:dyDescent="0.2">
      <c r="A28" s="423" t="s">
        <v>49</v>
      </c>
      <c r="B28" s="447" t="s">
        <v>42</v>
      </c>
      <c r="C28" s="449" t="s">
        <v>50</v>
      </c>
      <c r="D28" s="450"/>
      <c r="E28" s="450"/>
      <c r="F28" s="450"/>
      <c r="G28" s="450"/>
      <c r="H28" s="450"/>
      <c r="I28" s="451"/>
      <c r="J28" s="452" t="s">
        <v>51</v>
      </c>
      <c r="K28" s="453"/>
      <c r="L28" s="2"/>
      <c r="M28" s="2"/>
      <c r="N28" s="2"/>
      <c r="O28" s="2"/>
      <c r="P28" s="140"/>
      <c r="Q28" s="2"/>
    </row>
    <row r="29" spans="1:86" ht="21" x14ac:dyDescent="0.2">
      <c r="A29" s="424"/>
      <c r="B29" s="448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</row>
    <row r="30" spans="1:86" x14ac:dyDescent="0.2">
      <c r="A30" s="100" t="s">
        <v>61</v>
      </c>
      <c r="B30" s="169">
        <f>SUM(C30:I30)</f>
        <v>1374</v>
      </c>
      <c r="C30" s="67">
        <f>+Enero!C30+Febrero!C30+'Marzo '!C30+'Abril '!C30+'Mayo '!C30+Junio!C30+Julio!C30+Agosto!C30+Septiembre!C30+'Octubre '!C30+Noviembre!C30+'Diciembre '!C30</f>
        <v>0</v>
      </c>
      <c r="D30" s="67">
        <f>+Enero!D30+Febrero!D30+'Marzo '!D30+'Abril '!D30+'Mayo '!D30+Junio!D30+Julio!D30+Agosto!D30+Septiembre!D30+'Octubre '!D30+Noviembre!D30+'Diciembre '!D30</f>
        <v>2</v>
      </c>
      <c r="E30" s="67">
        <f>+Enero!E30+Febrero!E30+'Marzo '!E30+'Abril '!E30+'Mayo '!E30+Junio!E30+Julio!E30+Agosto!E30+Septiembre!E30+'Octubre '!E30+Noviembre!E30+'Diciembre '!E30</f>
        <v>15</v>
      </c>
      <c r="F30" s="67">
        <f>+Enero!F30+Febrero!F30+'Marzo '!F30+'Abril '!F30+'Mayo '!F30+Junio!F30+Julio!F30+Agosto!F30+Septiembre!F30+'Octubre '!F30+Noviembre!F30+'Diciembre '!F30</f>
        <v>29</v>
      </c>
      <c r="G30" s="67">
        <f>+Enero!G30+Febrero!G30+'Marzo '!G30+'Abril '!G30+'Mayo '!G30+Junio!G30+Julio!G30+Agosto!G30+Septiembre!G30+'Octubre '!G30+Noviembre!G30+'Diciembre '!G30</f>
        <v>246</v>
      </c>
      <c r="H30" s="67">
        <f>+Enero!H30+Febrero!H30+'Marzo '!H30+'Abril '!H30+'Mayo '!H30+Junio!H30+Julio!H30+Agosto!H30+Septiembre!H30+'Octubre '!H30+Noviembre!H30+'Diciembre '!H30</f>
        <v>944</v>
      </c>
      <c r="I30" s="67">
        <f>+Enero!I30+Febrero!I30+'Marzo '!I30+'Abril '!I30+'Mayo '!I30+Junio!I30+Julio!I30+Agosto!I30+Septiembre!I30+'Octubre '!I30+Noviembre!I30+'Diciembre '!I30</f>
        <v>138</v>
      </c>
      <c r="J30" s="67">
        <f>+Enero!J30+Febrero!J30+'Marzo '!J30+'Abril '!J30+'Mayo '!J30+Junio!J30+Julio!J30+Agosto!J30+Septiembre!J30+'Octubre '!J30+Noviembre!J30+'Diciembre '!J30</f>
        <v>1386</v>
      </c>
      <c r="K30" s="67">
        <f>+Enero!K30+Febrero!K30+'Marzo '!K30+'Abril '!K30+'Mayo '!K30+Junio!K30+Julio!K30+Agosto!K30+Septiembre!K30+'Octubre '!K30+Noviembre!K30+'Diciembre '!K30</f>
        <v>48</v>
      </c>
      <c r="L30" s="160" t="s">
        <v>45</v>
      </c>
      <c r="M30" s="2"/>
      <c r="N30" s="2"/>
      <c r="O30" s="2"/>
      <c r="P30" s="140"/>
      <c r="Q30" s="2"/>
      <c r="CA30" s="150" t="str">
        <f>IF(SUM(G30:I30)&gt;=O11,""," Los RN de 2.500 y más gramos NO DEBE ser menor al Total de partos con Apego Precoz de RN del mismo peso Seccion A. ")</f>
        <v/>
      </c>
      <c r="CB30" s="150" t="str">
        <f>IF(SUM(C30:F30)&gt;=N11,""," Los RN de menor o igual a 2.499 gramos NO DEBE ser menor al Total de partos con Apego Precoz de RN del mismo peso. ")</f>
        <v/>
      </c>
      <c r="CG30" s="150">
        <f>IF(SUM(G30:I30)&gt;=O11,0,1)</f>
        <v>0</v>
      </c>
      <c r="CH30" s="150">
        <f>IF(SUM(C30:F30)&gt;=N11,0,1)</f>
        <v>0</v>
      </c>
    </row>
    <row r="31" spans="1:86" x14ac:dyDescent="0.2">
      <c r="A31" s="100" t="s">
        <v>62</v>
      </c>
      <c r="B31" s="169">
        <f>SUM(C31:I31)</f>
        <v>2</v>
      </c>
      <c r="C31" s="67">
        <f>+Enero!C31+Febrero!C31+'Marzo '!C31+'Abril '!C31+'Mayo '!C31+Junio!C31+Julio!C31+Agosto!C31+Septiembre!C31+'Octubre '!C31+Noviembre!C31+'Diciembre '!C31</f>
        <v>1</v>
      </c>
      <c r="D31" s="67">
        <f>+Enero!D31+Febrero!D31+'Marzo '!D31+'Abril '!D31+'Mayo '!D31+Junio!D31+Julio!D31+Agosto!D31+Septiembre!D31+'Octubre '!D31+Noviembre!D31+'Diciembre '!D31</f>
        <v>1</v>
      </c>
      <c r="E31" s="67">
        <f>+Enero!E31+Febrero!E31+'Marzo '!E31+'Abril '!E31+'Mayo '!E31+Junio!E31+Julio!E31+Agosto!E31+Septiembre!E31+'Octubre '!E31+Noviembre!E31+'Diciembre '!E31</f>
        <v>0</v>
      </c>
      <c r="F31" s="67">
        <f>+Enero!F31+Febrero!F31+'Marzo '!F31+'Abril '!F31+'Mayo '!F31+Junio!F31+Julio!F31+Agosto!F31+Septiembre!F31+'Octubre '!F31+Noviembre!F31+'Diciembre '!F31</f>
        <v>0</v>
      </c>
      <c r="G31" s="67">
        <f>+Enero!G31+Febrero!G31+'Marzo '!G31+'Abril '!G31+'Mayo '!G31+Junio!G31+Julio!G31+Agosto!G31+Septiembre!G31+'Octubre '!G31+Noviembre!G31+'Diciembre '!G31</f>
        <v>0</v>
      </c>
      <c r="H31" s="67">
        <f>+Enero!H31+Febrero!H31+'Marzo '!H31+'Abril '!H31+'Mayo '!H31+Junio!H31+Julio!H31+Agosto!H31+Septiembre!H31+'Octubre '!H31+Noviembre!H31+'Diciembre '!H31</f>
        <v>0</v>
      </c>
      <c r="I31" s="67">
        <f>+Enero!I31+Febrero!I31+'Marzo '!I31+'Abril '!I31+'Mayo '!I31+Junio!I31+Julio!I31+Agosto!I31+Septiembre!I31+'Octubre '!I31+Noviembre!I31+'Diciembre '!I31</f>
        <v>0</v>
      </c>
      <c r="J31" s="404">
        <f>+Enero!J31+Febrero!J31+'Marzo '!J31+'Abril '!J31+'Mayo '!J31+Junio!J31+Julio!J31+Agosto!J31+Septiembre!J31+'Octubre '!J31+Noviembre!J31+'Diciembre '!J31</f>
        <v>0</v>
      </c>
      <c r="K31" s="404">
        <f>+Enero!K31+Febrero!K31+'Marzo '!K31+'Abril '!K31+'Mayo '!K31+Junio!K31+Julio!K31+Agosto!K31+Septiembre!K31+'Octubre '!K31+Noviembre!K31+'Diciembre '!K31</f>
        <v>0</v>
      </c>
      <c r="L31" s="168"/>
      <c r="M31" s="2"/>
      <c r="N31" s="2"/>
      <c r="O31" s="2"/>
      <c r="P31" s="140"/>
      <c r="Q31" s="2"/>
    </row>
    <row r="32" spans="1:86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</row>
    <row r="33" spans="1:86" x14ac:dyDescent="0.2">
      <c r="A33" s="423" t="s">
        <v>49</v>
      </c>
      <c r="B33" s="447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</row>
    <row r="34" spans="1:86" x14ac:dyDescent="0.2">
      <c r="A34" s="424"/>
      <c r="B34" s="44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</row>
    <row r="35" spans="1:86" x14ac:dyDescent="0.2">
      <c r="A35" s="106" t="s">
        <v>61</v>
      </c>
      <c r="B35" s="89">
        <f>+Enero!B35+Febrero!B35+'Marzo '!B35+'Abril '!B35+'Mayo '!B35+Junio!B35+Julio!B35+Agosto!B35+Septiembre!B35+'Octubre '!B35+Noviembre!B35+'Diciembre '!B35</f>
        <v>22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150" t="str">
        <f>IF(B35&lt;=B30,"","Total Nacidos Vivos con malformación congénita no debe ser MAYOR a Nacidos Vivos Según Peso Al Nacer")</f>
        <v/>
      </c>
      <c r="CB35" s="150" t="str">
        <f>IF(B36&lt;=B31,"","Total Nacidos fallecidos con malformación congénita no debe ser MAYOR a Nacidos fallecidos Según Peso Al Nacer")</f>
        <v/>
      </c>
    </row>
    <row r="36" spans="1:86" x14ac:dyDescent="0.2">
      <c r="A36" s="107" t="s">
        <v>62</v>
      </c>
      <c r="B36" s="89">
        <f>+Enero!B36+Febrero!B36+'Marzo '!B36+'Abril '!B36+'Mayo '!B36+Junio!B36+Julio!B36+Agosto!B36+Septiembre!B36+'Octubre '!B36+Noviembre!B36+'Diciembre '!B36</f>
        <v>0</v>
      </c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</row>
    <row r="37" spans="1:86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</row>
    <row r="38" spans="1:86" ht="42" x14ac:dyDescent="0.2">
      <c r="A38" s="14" t="s">
        <v>49</v>
      </c>
      <c r="B38" s="146" t="s">
        <v>65</v>
      </c>
      <c r="C38" s="147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</row>
    <row r="39" spans="1:86" x14ac:dyDescent="0.2">
      <c r="A39" s="100" t="s">
        <v>61</v>
      </c>
      <c r="B39" s="116">
        <f>+Enero!B39+Febrero!B39+'Marzo '!B39+'Abril '!B39+'Mayo '!B39+Junio!B39+Julio!B39+Agosto!B39+Septiembre!B39+'Octubre '!B39+Noviembre!B39+'Diciembre '!B39</f>
        <v>8</v>
      </c>
      <c r="C39" s="116">
        <f>+Enero!C39+Febrero!C39+'Marzo '!C39+'Abril '!C39+'Mayo '!C39+Junio!C39+Julio!C39+Agosto!C39+Septiembre!C39+'Octubre '!C39+Noviembre!C39+'Diciembre '!C39</f>
        <v>7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</row>
    <row r="40" spans="1:86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</row>
    <row r="41" spans="1:86" x14ac:dyDescent="0.2">
      <c r="A41" s="421" t="s">
        <v>69</v>
      </c>
      <c r="B41" s="423" t="s">
        <v>70</v>
      </c>
      <c r="C41" s="425" t="s">
        <v>71</v>
      </c>
      <c r="D41" s="426"/>
      <c r="E41" s="427"/>
      <c r="F41" s="428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</row>
    <row r="42" spans="1:86" ht="21" x14ac:dyDescent="0.2">
      <c r="A42" s="422"/>
      <c r="B42" s="424"/>
      <c r="C42" s="13" t="s">
        <v>72</v>
      </c>
      <c r="D42" s="118" t="s">
        <v>73</v>
      </c>
      <c r="E42" s="119" t="s">
        <v>74</v>
      </c>
      <c r="F42" s="428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</row>
    <row r="43" spans="1:86" x14ac:dyDescent="0.2">
      <c r="A43" s="120" t="s">
        <v>75</v>
      </c>
      <c r="B43" s="170">
        <f>SUM(C43:E43)</f>
        <v>87</v>
      </c>
      <c r="C43" s="22">
        <f>+Enero!C43+Febrero!C43+'Marzo '!C43+'Abril '!C43+'Mayo '!C43+Junio!C43+Julio!C43+Agosto!C43+Septiembre!C43+'Octubre '!C43+Noviembre!C43+'Diciembre '!C43</f>
        <v>0</v>
      </c>
      <c r="D43" s="22">
        <f>+Enero!D43+Febrero!D43+'Marzo '!D43+'Abril '!D43+'Mayo '!D43+Junio!D43+Julio!D43+Agosto!D43+Septiembre!D43+'Octubre '!D43+Noviembre!D43+'Diciembre '!D43</f>
        <v>44</v>
      </c>
      <c r="E43" s="22">
        <f>+Enero!E43+Febrero!E43+'Marzo '!E43+'Abril '!E43+'Mayo '!E43+Junio!E43+Julio!E43+Agosto!E43+Septiembre!E43+'Octubre '!E43+Noviembre!E43+'Diciembre '!E43</f>
        <v>43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</row>
    <row r="44" spans="1:86" x14ac:dyDescent="0.2">
      <c r="A44" s="126" t="s">
        <v>76</v>
      </c>
      <c r="B44" s="172">
        <f>SUM(C44:E44)</f>
        <v>0</v>
      </c>
      <c r="C44" s="22">
        <f>+Enero!C44+Febrero!C44+'Marzo '!C44+'Abril '!C44+'Mayo '!C44+Junio!C44+Julio!C44+Agosto!C44+Septiembre!C44+'Octubre '!C44+Noviembre!C44+'Diciembre '!C44</f>
        <v>0</v>
      </c>
      <c r="D44" s="22">
        <f>+Enero!D44+Febrero!D44+'Marzo '!D44+'Abril '!D44+'Mayo '!D44+Junio!D44+Julio!D44+Agosto!D44+Septiembre!D44+'Octubre '!D44+Noviembre!D44+'Diciembre '!D44</f>
        <v>0</v>
      </c>
      <c r="E44" s="22">
        <f>+Enero!E44+Febrero!E44+'Marzo '!E44+'Abril '!E44+'Mayo '!E44+Junio!E44+Julio!E44+Agosto!E44+Septiembre!E44+'Octubre '!E44+Noviembre!E44+'Diciembre '!E44</f>
        <v>0</v>
      </c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</row>
    <row r="45" spans="1:86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</row>
    <row r="46" spans="1:86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</row>
    <row r="47" spans="1:86" x14ac:dyDescent="0.2">
      <c r="A47" s="136" t="s">
        <v>81</v>
      </c>
      <c r="B47" s="173">
        <f>+Enero!B47+Febrero!B47+'Marzo '!B47+'Abril '!B47+'Mayo '!B47+Junio!B47+Julio!B47+Agosto!B47+Septiembre!B47+'Octubre '!B47+Noviembre!B47+'Diciembre '!B47</f>
        <v>645</v>
      </c>
      <c r="C47" s="173">
        <f>+Enero!C47+Febrero!C47+'Marzo '!C47+'Abril '!C47+'Mayo '!C47+Junio!C47+Julio!C47+Agosto!C47+Septiembre!C47+'Octubre '!C47+Noviembre!C47+'Diciembre '!C47</f>
        <v>291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150" t="str">
        <f>IF(B48&gt;B47,"Egresos con LME no puede ser mayor que Total de Egresos Maternidad","")</f>
        <v/>
      </c>
    </row>
    <row r="48" spans="1:86" ht="11.25" customHeight="1" x14ac:dyDescent="0.2">
      <c r="A48" s="137" t="s">
        <v>82</v>
      </c>
      <c r="B48" s="173">
        <f>+Enero!B48+Febrero!B48+'Marzo '!B48+'Abril '!B48+'Mayo '!B48+Junio!B48+Julio!B48+Agosto!B48+Septiembre!B48+'Octubre '!B48+Noviembre!B48+'Diciembre '!B48</f>
        <v>626</v>
      </c>
      <c r="C48" s="173">
        <f>+Enero!C48+Febrero!C48+'Marzo '!C48+'Abril '!C48+'Mayo '!C48+Junio!C48+Julio!C48+Agosto!C48+Septiembre!C48+'Octubre '!C48+Noviembre!C48+'Diciembre '!C48</f>
        <v>154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B48" s="150" t="str">
        <f>IF(C48&gt;C47,"Egresos con LME no puede ser mayor que Total de Egresos Neonatología","")</f>
        <v/>
      </c>
      <c r="CG48" s="150">
        <f>IF(B48&gt;B47,1,0)</f>
        <v>0</v>
      </c>
      <c r="CH48" s="150">
        <f>IF(C48&gt;C47,1,0)</f>
        <v>0</v>
      </c>
    </row>
    <row r="49" spans="1:16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</row>
    <row r="50" spans="1:16" ht="14.25" customHeight="1" x14ac:dyDescent="0.2">
      <c r="A50" s="429" t="s">
        <v>78</v>
      </c>
      <c r="B50" s="430"/>
      <c r="C50" s="429" t="s">
        <v>42</v>
      </c>
      <c r="D50" s="430"/>
      <c r="E50" s="435"/>
      <c r="F50" s="437" t="s">
        <v>84</v>
      </c>
      <c r="G50" s="438"/>
      <c r="H50" s="438"/>
      <c r="I50" s="438"/>
      <c r="J50" s="438"/>
      <c r="K50" s="438"/>
      <c r="L50" s="438"/>
      <c r="M50" s="438"/>
      <c r="N50" s="438"/>
      <c r="O50" s="439"/>
    </row>
    <row r="51" spans="1:16" ht="14.25" customHeight="1" x14ac:dyDescent="0.2">
      <c r="A51" s="431"/>
      <c r="B51" s="432"/>
      <c r="C51" s="433"/>
      <c r="D51" s="434"/>
      <c r="E51" s="436"/>
      <c r="F51" s="440" t="s">
        <v>85</v>
      </c>
      <c r="G51" s="441"/>
      <c r="H51" s="440" t="s">
        <v>86</v>
      </c>
      <c r="I51" s="441"/>
      <c r="J51" s="440" t="s">
        <v>87</v>
      </c>
      <c r="K51" s="441"/>
      <c r="L51" s="440" t="s">
        <v>88</v>
      </c>
      <c r="M51" s="441"/>
      <c r="N51" s="440" t="s">
        <v>89</v>
      </c>
      <c r="O51" s="441"/>
    </row>
    <row r="52" spans="1:16" x14ac:dyDescent="0.2">
      <c r="A52" s="433"/>
      <c r="B52" s="434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</row>
    <row r="53" spans="1:16" x14ac:dyDescent="0.2">
      <c r="A53" s="416" t="s">
        <v>93</v>
      </c>
      <c r="B53" s="417"/>
      <c r="C53" s="180">
        <f>SUM(D53+E53)</f>
        <v>44</v>
      </c>
      <c r="D53" s="180">
        <f t="shared" ref="D53:E55" si="1">SUM(F53+H53+J53+L53+N53)</f>
        <v>26</v>
      </c>
      <c r="E53" s="181">
        <f t="shared" si="1"/>
        <v>18</v>
      </c>
      <c r="F53" s="182">
        <f>+Enero!F53+Febrero!F53+'Marzo '!F53+'Abril '!F53+'Mayo '!F53+Junio!F53+Julio!F53+Agosto!F53+Septiembre!F53+'Octubre '!F53+Noviembre!F53+'Diciembre '!F53</f>
        <v>23</v>
      </c>
      <c r="G53" s="182">
        <f>+Enero!G53+Febrero!G53+'Marzo '!G53+'Abril '!G53+'Mayo '!G53+Junio!G53+Julio!G53+Agosto!G53+Septiembre!G53+'Octubre '!G53+Noviembre!G53+'Diciembre '!G53</f>
        <v>17</v>
      </c>
      <c r="H53" s="182">
        <f>+Enero!H53+Febrero!H53+'Marzo '!H53+'Abril '!H53+'Mayo '!H53+Junio!H53+Julio!H53+Agosto!H53+Septiembre!H53+'Octubre '!H53+Noviembre!H53+'Diciembre '!H53</f>
        <v>2</v>
      </c>
      <c r="I53" s="182">
        <f>+Enero!I53+Febrero!I53+'Marzo '!I53+'Abril '!I53+'Mayo '!I53+Junio!I53+Julio!I53+Agosto!I53+Septiembre!I53+'Octubre '!I53+Noviembre!I53+'Diciembre '!I53</f>
        <v>0</v>
      </c>
      <c r="J53" s="182">
        <f>+Enero!J53+Febrero!J53+'Marzo '!J53+'Abril '!J53+'Mayo '!J53+Junio!J53+Julio!J53+Agosto!J53+Septiembre!J53+'Octubre '!J53+Noviembre!J53+'Diciembre '!J53</f>
        <v>0</v>
      </c>
      <c r="K53" s="182">
        <f>+Enero!K53+Febrero!K53+'Marzo '!K53+'Abril '!K53+'Mayo '!K53+Junio!K53+Julio!K53+Agosto!K53+Septiembre!K53+'Octubre '!K53+Noviembre!K53+'Diciembre '!K53</f>
        <v>1</v>
      </c>
      <c r="L53" s="182">
        <f>+Enero!L53+Febrero!L53+'Marzo '!L53+'Abril '!L53+'Mayo '!L53+Junio!L53+Julio!L53+Agosto!L53+Septiembre!L53+'Octubre '!L53+Noviembre!L53+'Diciembre '!L53</f>
        <v>1</v>
      </c>
      <c r="M53" s="182">
        <f>+Enero!M53+Febrero!M53+'Marzo '!M53+'Abril '!M53+'Mayo '!M53+Junio!M53+Julio!M53+Agosto!M53+Septiembre!M53+'Octubre '!M53+Noviembre!M53+'Diciembre '!M53</f>
        <v>0</v>
      </c>
      <c r="N53" s="182">
        <f>+Enero!N53+Febrero!N53+'Marzo '!N53+'Abril '!N53+'Mayo '!N53+Junio!N53+Julio!N53+Agosto!N53+Septiembre!N53+'Octubre '!N53+Noviembre!N53+'Diciembre '!N53</f>
        <v>0</v>
      </c>
      <c r="O53" s="182">
        <f>+Enero!O53+Febrero!O53+'Marzo '!O53+'Abril '!O53+'Mayo '!O53+Junio!O53+Julio!O53+Agosto!O53+Septiembre!O53+'Octubre '!O53+Noviembre!O53+'Diciembre '!O53</f>
        <v>0</v>
      </c>
      <c r="P53" s="150"/>
    </row>
    <row r="54" spans="1:16" x14ac:dyDescent="0.2">
      <c r="A54" s="418" t="s">
        <v>94</v>
      </c>
      <c r="B54" s="419"/>
      <c r="C54" s="183">
        <f>SUM(D54+E54)</f>
        <v>39</v>
      </c>
      <c r="D54" s="183">
        <f t="shared" si="1"/>
        <v>20</v>
      </c>
      <c r="E54" s="184">
        <f t="shared" si="1"/>
        <v>19</v>
      </c>
      <c r="F54" s="182">
        <f>+Enero!F54+Febrero!F54+'Marzo '!F54+'Abril '!F54+'Mayo '!F54+Junio!F54+Julio!F54+Agosto!F54+Septiembre!F54+'Octubre '!F54+Noviembre!F54+'Diciembre '!F54</f>
        <v>7</v>
      </c>
      <c r="G54" s="182">
        <f>+Enero!G54+Febrero!G54+'Marzo '!G54+'Abril '!G54+'Mayo '!G54+Junio!G54+Julio!G54+Agosto!G54+Septiembre!G54+'Octubre '!G54+Noviembre!G54+'Diciembre '!G54</f>
        <v>9</v>
      </c>
      <c r="H54" s="182">
        <f>+Enero!H54+Febrero!H54+'Marzo '!H54+'Abril '!H54+'Mayo '!H54+Junio!H54+Julio!H54+Agosto!H54+Septiembre!H54+'Octubre '!H54+Noviembre!H54+'Diciembre '!H54</f>
        <v>7</v>
      </c>
      <c r="I54" s="182">
        <f>+Enero!I54+Febrero!I54+'Marzo '!I54+'Abril '!I54+'Mayo '!I54+Junio!I54+Julio!I54+Agosto!I54+Septiembre!I54+'Octubre '!I54+Noviembre!I54+'Diciembre '!I54</f>
        <v>5</v>
      </c>
      <c r="J54" s="182">
        <f>+Enero!J54+Febrero!J54+'Marzo '!J54+'Abril '!J54+'Mayo '!J54+Junio!J54+Julio!J54+Agosto!J54+Septiembre!J54+'Octubre '!J54+Noviembre!J54+'Diciembre '!J54</f>
        <v>4</v>
      </c>
      <c r="K54" s="182">
        <f>+Enero!K54+Febrero!K54+'Marzo '!K54+'Abril '!K54+'Mayo '!K54+Junio!K54+Julio!K54+Agosto!K54+Septiembre!K54+'Octubre '!K54+Noviembre!K54+'Diciembre '!K54</f>
        <v>3</v>
      </c>
      <c r="L54" s="182">
        <f>+Enero!L54+Febrero!L54+'Marzo '!L54+'Abril '!L54+'Mayo '!L54+Junio!L54+Julio!L54+Agosto!L54+Septiembre!L54+'Octubre '!L54+Noviembre!L54+'Diciembre '!L54</f>
        <v>2</v>
      </c>
      <c r="M54" s="182">
        <f>+Enero!M54+Febrero!M54+'Marzo '!M54+'Abril '!M54+'Mayo '!M54+Junio!M54+Julio!M54+Agosto!M54+Septiembre!M54+'Octubre '!M54+Noviembre!M54+'Diciembre '!M54</f>
        <v>2</v>
      </c>
      <c r="N54" s="182">
        <f>+Enero!N54+Febrero!N54+'Marzo '!N54+'Abril '!N54+'Mayo '!N54+Junio!N54+Julio!N54+Agosto!N54+Septiembre!N54+'Octubre '!N54+Noviembre!N54+'Diciembre '!N54</f>
        <v>0</v>
      </c>
      <c r="O54" s="182">
        <f>+Enero!O54+Febrero!O54+'Marzo '!O54+'Abril '!O54+'Mayo '!O54+Junio!O54+Julio!O54+Agosto!O54+Septiembre!O54+'Octubre '!O54+Noviembre!O54+'Diciembre '!O54</f>
        <v>0</v>
      </c>
      <c r="P54" s="150"/>
    </row>
    <row r="55" spans="1:16" x14ac:dyDescent="0.2">
      <c r="A55" s="416" t="s">
        <v>95</v>
      </c>
      <c r="B55" s="416"/>
      <c r="C55" s="188">
        <f>SUM(D55+E55)</f>
        <v>67</v>
      </c>
      <c r="D55" s="188">
        <f t="shared" si="1"/>
        <v>32</v>
      </c>
      <c r="E55" s="189">
        <f t="shared" si="1"/>
        <v>35</v>
      </c>
      <c r="F55" s="182">
        <f>+Enero!F55+Febrero!F55+'Marzo '!F55+'Abril '!F55+'Mayo '!F55+Junio!F55+Julio!F55+Agosto!F55+Septiembre!F55+'Octubre '!F55+Noviembre!F55+'Diciembre '!F55</f>
        <v>16</v>
      </c>
      <c r="G55" s="182">
        <f>+Enero!G55+Febrero!G55+'Marzo '!G55+'Abril '!G55+'Mayo '!G55+Junio!G55+Julio!G55+Agosto!G55+Septiembre!G55+'Octubre '!G55+Noviembre!G55+'Diciembre '!G55</f>
        <v>17</v>
      </c>
      <c r="H55" s="182">
        <f>+Enero!H55+Febrero!H55+'Marzo '!H55+'Abril '!H55+'Mayo '!H55+Junio!H55+Julio!H55+Agosto!H55+Septiembre!H55+'Octubre '!H55+Noviembre!H55+'Diciembre '!H55</f>
        <v>9</v>
      </c>
      <c r="I55" s="182">
        <f>+Enero!I55+Febrero!I55+'Marzo '!I55+'Abril '!I55+'Mayo '!I55+Junio!I55+Julio!I55+Agosto!I55+Septiembre!I55+'Octubre '!I55+Noviembre!I55+'Diciembre '!I55</f>
        <v>10</v>
      </c>
      <c r="J55" s="182">
        <f>+Enero!J55+Febrero!J55+'Marzo '!J55+'Abril '!J55+'Mayo '!J55+Junio!J55+Julio!J55+Agosto!J55+Septiembre!J55+'Octubre '!J55+Noviembre!J55+'Diciembre '!J55</f>
        <v>3</v>
      </c>
      <c r="K55" s="182">
        <f>+Enero!K55+Febrero!K55+'Marzo '!K55+'Abril '!K55+'Mayo '!K55+Junio!K55+Julio!K55+Agosto!K55+Septiembre!K55+'Octubre '!K55+Noviembre!K55+'Diciembre '!K55</f>
        <v>5</v>
      </c>
      <c r="L55" s="182">
        <f>+Enero!L55+Febrero!L55+'Marzo '!L55+'Abril '!L55+'Mayo '!L55+Junio!L55+Julio!L55+Agosto!L55+Septiembre!L55+'Octubre '!L55+Noviembre!L55+'Diciembre '!L55</f>
        <v>4</v>
      </c>
      <c r="M55" s="182">
        <f>+Enero!M55+Febrero!M55+'Marzo '!M55+'Abril '!M55+'Mayo '!M55+Junio!M55+Julio!M55+Agosto!M55+Septiembre!M55+'Octubre '!M55+Noviembre!M55+'Diciembre '!M55</f>
        <v>3</v>
      </c>
      <c r="N55" s="182">
        <f>+Enero!N55+Febrero!N55+'Marzo '!N55+'Abril '!N55+'Mayo '!N55+Junio!N55+Julio!N55+Agosto!N55+Septiembre!N55+'Octubre '!N55+Noviembre!N55+'Diciembre '!N55</f>
        <v>0</v>
      </c>
      <c r="O55" s="182">
        <f>+Enero!O55+Febrero!O55+'Marzo '!O55+'Abril '!O55+'Mayo '!O55+Junio!O55+Julio!O55+Agosto!O55+Septiembre!O55+'Octubre '!O55+Noviembre!O55+'Diciembre '!O55</f>
        <v>0</v>
      </c>
      <c r="P55" s="150"/>
    </row>
    <row r="56" spans="1:16" x14ac:dyDescent="0.2">
      <c r="A56" s="420" t="s">
        <v>96</v>
      </c>
      <c r="B56" s="420"/>
      <c r="C56" s="196">
        <f>SUM(D56+E56)</f>
        <v>1</v>
      </c>
      <c r="D56" s="196">
        <f>SUM(J56+L56+N56)</f>
        <v>0</v>
      </c>
      <c r="E56" s="197">
        <f>SUM(K56+M56+O56)</f>
        <v>1</v>
      </c>
      <c r="F56" s="405">
        <f>+Enero!F56+Febrero!F56+'Marzo '!F56+'Abril '!F56+'Mayo '!F56+Junio!F56+Julio!F56+Agosto!F56+Septiembre!F56+'Octubre '!F56+Noviembre!F56+'Diciembre '!F56</f>
        <v>0</v>
      </c>
      <c r="G56" s="405">
        <f>+Enero!G56+Febrero!G56+'Marzo '!G56+'Abril '!G56+'Mayo '!G56+Junio!G56+Julio!G56+Agosto!G56+Septiembre!G56+'Octubre '!G56+Noviembre!G56+'Diciembre '!G56</f>
        <v>0</v>
      </c>
      <c r="H56" s="405">
        <f>+Enero!H56+Febrero!H56+'Marzo '!H56+'Abril '!H56+'Mayo '!H56+Junio!H56+Julio!H56+Agosto!H56+Septiembre!H56+'Octubre '!H56+Noviembre!H56+'Diciembre '!H56</f>
        <v>0</v>
      </c>
      <c r="I56" s="405">
        <f>+Enero!I56+Febrero!I56+'Marzo '!I56+'Abril '!I56+'Mayo '!I56+Junio!I56+Julio!I56+Agosto!I56+Septiembre!I56+'Octubre '!I56+Noviembre!I56+'Diciembre '!I56</f>
        <v>0</v>
      </c>
      <c r="J56" s="182">
        <f>+Enero!J56+Febrero!J56+'Marzo '!J56+'Abril '!J56+'Mayo '!J56+Junio!J56+Julio!J56+Agosto!J56+Septiembre!J56+'Octubre '!J56+Noviembre!J56+'Diciembre '!J56</f>
        <v>0</v>
      </c>
      <c r="K56" s="182">
        <f>+Enero!K56+Febrero!K56+'Marzo '!K56+'Abril '!K56+'Mayo '!K56+Junio!K56+Julio!K56+Agosto!K56+Septiembre!K56+'Octubre '!K56+Noviembre!K56+'Diciembre '!K56</f>
        <v>1</v>
      </c>
      <c r="L56" s="182">
        <f>+Enero!L56+Febrero!L56+'Marzo '!L56+'Abril '!L56+'Mayo '!L56+Junio!L56+Julio!L56+Agosto!L56+Septiembre!L56+'Octubre '!L56+Noviembre!L56+'Diciembre '!L56</f>
        <v>0</v>
      </c>
      <c r="M56" s="182">
        <f>+Enero!M56+Febrero!M56+'Marzo '!M56+'Abril '!M56+'Mayo '!M56+Junio!M56+Julio!M56+Agosto!M56+Septiembre!M56+'Octubre '!M56+Noviembre!M56+'Diciembre '!M56</f>
        <v>0</v>
      </c>
      <c r="N56" s="182">
        <f>+Enero!N56+Febrero!N56+'Marzo '!N56+'Abril '!N56+'Mayo '!N56+Junio!N56+Julio!N56+Agosto!N56+Septiembre!N56+'Octubre '!N56+Noviembre!N56+'Diciembre '!N56</f>
        <v>0</v>
      </c>
      <c r="O56" s="182">
        <f>+Enero!O56+Febrero!O56+'Marzo '!O56+'Abril '!O56+'Mayo '!O56+Junio!O56+Julio!O56+Agosto!O56+Septiembre!O56+'Octubre '!O56+Noviembre!O56+'Diciembre '!O56</f>
        <v>0</v>
      </c>
      <c r="P56" s="150"/>
    </row>
    <row r="194" spans="1:2" hidden="1" x14ac:dyDescent="0.2">
      <c r="A194" s="203">
        <f>SUM(B11:Q11,B30:B31,C53:C55,B47:B48,B43:B44)</f>
        <v>9112</v>
      </c>
      <c r="B194" s="149">
        <f>SUM(CG9:CM56)</f>
        <v>0</v>
      </c>
    </row>
  </sheetData>
  <mergeCells count="33">
    <mergeCell ref="A33:A34"/>
    <mergeCell ref="B33:B34"/>
    <mergeCell ref="A6:L6"/>
    <mergeCell ref="A9:A10"/>
    <mergeCell ref="B9:C9"/>
    <mergeCell ref="D9:E9"/>
    <mergeCell ref="F9:J9"/>
    <mergeCell ref="K9:M9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C41:E41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53:B53"/>
    <mergeCell ref="A54:B54"/>
    <mergeCell ref="A55:B55"/>
    <mergeCell ref="A56:B56"/>
    <mergeCell ref="A41:A42"/>
    <mergeCell ref="B41:B42"/>
  </mergeCells>
  <dataValidations count="2"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P17:Q1048576 R1:XFD1048576 A1:C1048576 F32:K49 L17:O49 D17:K31 D1:Q16 D32:E1048576 F51:O1048576">
      <formula1>0</formula1>
      <formula2>1000000000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opLeftCell="A26" workbookViewId="0">
      <selection activeCell="E23" sqref="E23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/>
    </row>
    <row r="2" spans="1:89" x14ac:dyDescent="0.2">
      <c r="A2" s="216"/>
    </row>
    <row r="3" spans="1:89" x14ac:dyDescent="0.2">
      <c r="A3" s="216"/>
    </row>
    <row r="4" spans="1:89" x14ac:dyDescent="0.2">
      <c r="A4" s="216"/>
    </row>
    <row r="5" spans="1:89" x14ac:dyDescent="0.2">
      <c r="A5" s="216"/>
    </row>
    <row r="6" spans="1:89" ht="15" x14ac:dyDescent="0.2">
      <c r="A6" s="497"/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219"/>
      <c r="N6" s="220"/>
      <c r="O6" s="221"/>
      <c r="P6" s="222"/>
      <c r="Q6" s="221"/>
    </row>
    <row r="7" spans="1:89" ht="15" x14ac:dyDescent="0.2">
      <c r="A7" s="399"/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219"/>
      <c r="N7" s="220"/>
      <c r="O7" s="221"/>
      <c r="P7" s="222"/>
      <c r="Q7" s="221"/>
    </row>
    <row r="8" spans="1:89" x14ac:dyDescent="0.2">
      <c r="A8" s="224"/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81"/>
      <c r="B9" s="498"/>
      <c r="C9" s="499"/>
      <c r="D9" s="498"/>
      <c r="E9" s="499"/>
      <c r="F9" s="498"/>
      <c r="G9" s="500"/>
      <c r="H9" s="500"/>
      <c r="I9" s="500"/>
      <c r="J9" s="501"/>
      <c r="K9" s="498"/>
      <c r="L9" s="500"/>
      <c r="M9" s="501"/>
      <c r="N9" s="495"/>
      <c r="O9" s="496"/>
      <c r="P9" s="477"/>
      <c r="Q9" s="473"/>
    </row>
    <row r="10" spans="1:89" ht="50.25" customHeight="1" x14ac:dyDescent="0.2">
      <c r="A10" s="480"/>
      <c r="B10" s="227"/>
      <c r="C10" s="228"/>
      <c r="D10" s="229"/>
      <c r="E10" s="228"/>
      <c r="F10" s="230"/>
      <c r="G10" s="231"/>
      <c r="H10" s="231"/>
      <c r="I10" s="231"/>
      <c r="J10" s="232"/>
      <c r="K10" s="233"/>
      <c r="L10" s="231"/>
      <c r="M10" s="232"/>
      <c r="N10" s="234"/>
      <c r="O10" s="234"/>
      <c r="P10" s="486"/>
      <c r="Q10" s="487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/>
      <c r="B11" s="238"/>
      <c r="C11" s="239"/>
      <c r="D11" s="240"/>
      <c r="E11" s="239"/>
      <c r="F11" s="241"/>
      <c r="G11" s="238"/>
      <c r="H11" s="238"/>
      <c r="I11" s="238"/>
      <c r="J11" s="239"/>
      <c r="K11" s="240"/>
      <c r="L11" s="238"/>
      <c r="M11" s="239"/>
      <c r="N11" s="242"/>
      <c r="O11" s="242"/>
      <c r="P11" s="242"/>
      <c r="Q11" s="242"/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/>
      <c r="B12" s="244"/>
      <c r="C12" s="245"/>
      <c r="D12" s="244"/>
      <c r="E12" s="246"/>
      <c r="F12" s="247"/>
      <c r="G12" s="248"/>
      <c r="H12" s="248"/>
      <c r="I12" s="248"/>
      <c r="J12" s="246"/>
      <c r="K12" s="249"/>
      <c r="L12" s="248"/>
      <c r="M12" s="246"/>
      <c r="N12" s="245"/>
      <c r="O12" s="245"/>
      <c r="P12" s="245"/>
      <c r="Q12" s="245"/>
      <c r="R12" s="250"/>
      <c r="CA12" s="236"/>
      <c r="CB12" s="236"/>
      <c r="CC12" s="236"/>
      <c r="CD12" s="236"/>
      <c r="CE12" s="236"/>
      <c r="CF12" s="236"/>
      <c r="CG12" s="236"/>
      <c r="CH12" s="236"/>
      <c r="CI12" s="236"/>
      <c r="CJ12" s="236"/>
      <c r="CK12" s="236"/>
    </row>
    <row r="13" spans="1:89" x14ac:dyDescent="0.2">
      <c r="A13" s="251"/>
      <c r="B13" s="252"/>
      <c r="C13" s="253"/>
      <c r="D13" s="252"/>
      <c r="E13" s="254"/>
      <c r="F13" s="255"/>
      <c r="G13" s="256"/>
      <c r="H13" s="256"/>
      <c r="I13" s="256"/>
      <c r="J13" s="254"/>
      <c r="K13" s="257"/>
      <c r="L13" s="248"/>
      <c r="M13" s="246"/>
      <c r="N13" s="245"/>
      <c r="O13" s="245"/>
      <c r="P13" s="245"/>
      <c r="Q13" s="245"/>
      <c r="R13" s="250"/>
      <c r="CA13" s="236"/>
      <c r="CB13" s="236"/>
      <c r="CC13" s="236"/>
      <c r="CD13" s="236"/>
      <c r="CE13" s="236"/>
      <c r="CF13" s="236"/>
      <c r="CG13" s="236"/>
      <c r="CH13" s="236"/>
      <c r="CI13" s="236"/>
      <c r="CJ13" s="236"/>
      <c r="CK13" s="236"/>
    </row>
    <row r="14" spans="1:89" x14ac:dyDescent="0.2">
      <c r="A14" s="251"/>
      <c r="B14" s="252"/>
      <c r="C14" s="253"/>
      <c r="D14" s="252"/>
      <c r="E14" s="254"/>
      <c r="F14" s="255"/>
      <c r="G14" s="256"/>
      <c r="H14" s="256"/>
      <c r="I14" s="256"/>
      <c r="J14" s="254"/>
      <c r="K14" s="257"/>
      <c r="L14" s="248"/>
      <c r="M14" s="246"/>
      <c r="N14" s="245"/>
      <c r="O14" s="245"/>
      <c r="P14" s="245"/>
      <c r="Q14" s="245"/>
      <c r="R14" s="250"/>
      <c r="CA14" s="236"/>
      <c r="CB14" s="236"/>
      <c r="CC14" s="236"/>
      <c r="CD14" s="236"/>
      <c r="CE14" s="236"/>
      <c r="CF14" s="236"/>
      <c r="CG14" s="236"/>
      <c r="CH14" s="236"/>
      <c r="CI14" s="236"/>
      <c r="CJ14" s="236"/>
      <c r="CK14" s="236"/>
    </row>
    <row r="15" spans="1:89" ht="15" thickBot="1" x14ac:dyDescent="0.25">
      <c r="A15" s="258"/>
      <c r="B15" s="259"/>
      <c r="C15" s="260"/>
      <c r="D15" s="259"/>
      <c r="E15" s="261"/>
      <c r="F15" s="262"/>
      <c r="G15" s="263"/>
      <c r="H15" s="263"/>
      <c r="I15" s="263"/>
      <c r="J15" s="261"/>
      <c r="K15" s="264"/>
      <c r="L15" s="248"/>
      <c r="M15" s="246"/>
      <c r="N15" s="245"/>
      <c r="O15" s="245"/>
      <c r="P15" s="245"/>
      <c r="Q15" s="245"/>
      <c r="R15" s="250"/>
      <c r="CA15" s="236"/>
      <c r="CB15" s="236"/>
      <c r="CC15" s="236"/>
      <c r="CD15" s="236"/>
      <c r="CE15" s="236"/>
      <c r="CF15" s="236"/>
      <c r="CG15" s="236"/>
      <c r="CH15" s="236"/>
      <c r="CI15" s="236"/>
      <c r="CJ15" s="236"/>
      <c r="CK15" s="236"/>
    </row>
    <row r="16" spans="1:89" ht="15.75" thickTop="1" thickBot="1" x14ac:dyDescent="0.25">
      <c r="A16" s="265"/>
      <c r="B16" s="266"/>
      <c r="C16" s="267"/>
      <c r="D16" s="268"/>
      <c r="E16" s="268"/>
      <c r="F16" s="269"/>
      <c r="G16" s="270"/>
      <c r="H16" s="270"/>
      <c r="I16" s="270"/>
      <c r="J16" s="271"/>
      <c r="K16" s="272"/>
      <c r="L16" s="273"/>
      <c r="M16" s="274"/>
      <c r="N16" s="275"/>
      <c r="O16" s="276"/>
      <c r="P16" s="276"/>
      <c r="Q16" s="276"/>
      <c r="R16" s="250"/>
      <c r="CA16" s="236"/>
      <c r="CB16" s="236"/>
      <c r="CC16" s="236"/>
      <c r="CD16" s="236"/>
      <c r="CE16" s="236"/>
      <c r="CF16" s="236"/>
      <c r="CG16" s="236"/>
      <c r="CH16" s="236"/>
      <c r="CI16" s="236"/>
      <c r="CJ16" s="236"/>
      <c r="CK16" s="236"/>
    </row>
    <row r="17" spans="1:89" ht="15" thickTop="1" x14ac:dyDescent="0.2">
      <c r="A17" s="265"/>
      <c r="B17" s="277"/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/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</row>
    <row r="18" spans="1:89" x14ac:dyDescent="0.2">
      <c r="A18" s="282"/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/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/>
    </row>
    <row r="19" spans="1:89" x14ac:dyDescent="0.2">
      <c r="A19" s="290"/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/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/>
      <c r="B21" s="299"/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/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x14ac:dyDescent="0.2">
      <c r="A23" s="311"/>
      <c r="B23" s="312"/>
      <c r="C23" s="312"/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/>
      <c r="B24" s="316"/>
      <c r="C24" s="316"/>
      <c r="D24" s="317"/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/>
      <c r="CB24" s="236"/>
      <c r="CC24" s="236"/>
      <c r="CD24" s="236"/>
      <c r="CE24" s="236"/>
      <c r="CF24" s="236"/>
      <c r="CG24" s="236"/>
      <c r="CH24" s="236"/>
      <c r="CI24" s="236"/>
      <c r="CJ24" s="236"/>
      <c r="CK24" s="236"/>
    </row>
    <row r="25" spans="1:89" x14ac:dyDescent="0.2">
      <c r="A25" s="320"/>
      <c r="B25" s="321"/>
      <c r="C25" s="321"/>
      <c r="D25" s="317"/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/>
      <c r="CB25" s="236"/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88"/>
      <c r="B26" s="489"/>
      <c r="C26" s="489"/>
      <c r="D26" s="489"/>
      <c r="E26" s="489"/>
      <c r="F26" s="489"/>
      <c r="G26" s="489"/>
      <c r="H26" s="489"/>
      <c r="I26" s="489"/>
      <c r="J26" s="489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88"/>
      <c r="B27" s="489"/>
      <c r="C27" s="489"/>
      <c r="D27" s="489"/>
      <c r="E27" s="489"/>
      <c r="F27" s="489"/>
      <c r="G27" s="489"/>
      <c r="H27" s="489"/>
      <c r="I27" s="489"/>
      <c r="J27" s="489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77"/>
      <c r="B28" s="479"/>
      <c r="C28" s="490"/>
      <c r="D28" s="491"/>
      <c r="E28" s="491"/>
      <c r="F28" s="491"/>
      <c r="G28" s="491"/>
      <c r="H28" s="491"/>
      <c r="I28" s="492"/>
      <c r="J28" s="493"/>
      <c r="K28" s="494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x14ac:dyDescent="0.2">
      <c r="A29" s="478"/>
      <c r="B29" s="480"/>
      <c r="C29" s="325"/>
      <c r="D29" s="326"/>
      <c r="E29" s="231"/>
      <c r="F29" s="231"/>
      <c r="G29" s="231"/>
      <c r="H29" s="326"/>
      <c r="I29" s="232"/>
      <c r="J29" s="326"/>
      <c r="K29" s="232"/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/>
      <c r="B30" s="329"/>
      <c r="C30" s="291"/>
      <c r="D30" s="330"/>
      <c r="E30" s="330"/>
      <c r="F30" s="330"/>
      <c r="G30" s="330"/>
      <c r="H30" s="330"/>
      <c r="I30" s="331"/>
      <c r="J30" s="330"/>
      <c r="K30" s="331"/>
      <c r="L30" s="250"/>
      <c r="M30" s="221"/>
      <c r="N30" s="221"/>
      <c r="O30" s="221"/>
      <c r="P30" s="222"/>
      <c r="Q30" s="221"/>
      <c r="CA30" s="236"/>
      <c r="CB30" s="236"/>
      <c r="CC30" s="236"/>
      <c r="CD30" s="236"/>
      <c r="CE30" s="236"/>
      <c r="CF30" s="236"/>
      <c r="CG30" s="236"/>
      <c r="CH30" s="236"/>
      <c r="CI30" s="236"/>
      <c r="CJ30" s="236"/>
      <c r="CK30" s="236"/>
    </row>
    <row r="31" spans="1:89" x14ac:dyDescent="0.2">
      <c r="A31" s="328"/>
      <c r="B31" s="329"/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77"/>
      <c r="B33" s="479"/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78"/>
      <c r="B34" s="48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/>
      <c r="B35" s="316"/>
      <c r="C35" s="250"/>
      <c r="D35" s="221"/>
      <c r="E35" s="221"/>
      <c r="F35" s="221"/>
      <c r="G35" s="221"/>
      <c r="H35" s="221"/>
      <c r="I35" s="221"/>
      <c r="J35" s="222"/>
      <c r="K35" s="221"/>
      <c r="CA35" s="236"/>
      <c r="CB35" s="236"/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/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/>
      <c r="B37" s="401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x14ac:dyDescent="0.2">
      <c r="A38" s="237"/>
      <c r="B38" s="400"/>
      <c r="C38" s="403"/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/>
      <c r="B39" s="345"/>
      <c r="C39" s="346"/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/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/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81"/>
      <c r="B41" s="477"/>
      <c r="C41" s="483"/>
      <c r="D41" s="484"/>
      <c r="E41" s="485"/>
      <c r="F41" s="466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x14ac:dyDescent="0.2">
      <c r="A42" s="482"/>
      <c r="B42" s="478"/>
      <c r="C42" s="233"/>
      <c r="D42" s="347"/>
      <c r="E42" s="348"/>
      <c r="F42" s="466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/>
      <c r="B43" s="349"/>
      <c r="C43" s="350"/>
      <c r="D43" s="351"/>
      <c r="E43" s="352"/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/>
      <c r="B44" s="356"/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/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x14ac:dyDescent="0.2">
      <c r="A46" s="363"/>
      <c r="B46" s="364"/>
      <c r="C46" s="364"/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/>
      <c r="B47" s="366"/>
      <c r="C47" s="367"/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/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/>
      <c r="B48" s="370"/>
      <c r="C48" s="253"/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/>
      <c r="CC48" s="236"/>
      <c r="CD48" s="236"/>
      <c r="CE48" s="236"/>
      <c r="CF48" s="236"/>
      <c r="CG48" s="236"/>
      <c r="CH48" s="236"/>
      <c r="CI48" s="236"/>
      <c r="CJ48" s="236"/>
      <c r="CK48" s="236"/>
    </row>
    <row r="49" spans="1:89" x14ac:dyDescent="0.2">
      <c r="A49" s="372"/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67"/>
      <c r="B50" s="468"/>
      <c r="C50" s="467"/>
      <c r="D50" s="468"/>
      <c r="E50" s="473"/>
      <c r="F50" s="471"/>
      <c r="G50" s="472"/>
      <c r="H50" s="472"/>
      <c r="I50" s="472"/>
      <c r="J50" s="472"/>
      <c r="K50" s="472"/>
      <c r="L50" s="472"/>
      <c r="M50" s="472"/>
      <c r="N50" s="472"/>
      <c r="O50" s="47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69"/>
      <c r="B51" s="470"/>
      <c r="C51" s="471"/>
      <c r="D51" s="472"/>
      <c r="E51" s="474"/>
      <c r="F51" s="475"/>
      <c r="G51" s="476"/>
      <c r="H51" s="475"/>
      <c r="I51" s="476"/>
      <c r="J51" s="475"/>
      <c r="K51" s="476"/>
      <c r="L51" s="475"/>
      <c r="M51" s="476"/>
      <c r="N51" s="475"/>
      <c r="O51" s="47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71"/>
      <c r="B52" s="472"/>
      <c r="C52" s="364"/>
      <c r="D52" s="402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61"/>
      <c r="B53" s="462"/>
      <c r="C53" s="376"/>
      <c r="D53" s="376"/>
      <c r="E53" s="377"/>
      <c r="F53" s="378"/>
      <c r="G53" s="246"/>
      <c r="H53" s="244"/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63"/>
      <c r="B54" s="464"/>
      <c r="C54" s="379"/>
      <c r="D54" s="379"/>
      <c r="E54" s="380"/>
      <c r="F54" s="381"/>
      <c r="G54" s="254"/>
      <c r="H54" s="382"/>
      <c r="I54" s="383"/>
      <c r="J54" s="382"/>
      <c r="K54" s="383"/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61"/>
      <c r="B55" s="461"/>
      <c r="C55" s="384"/>
      <c r="D55" s="384"/>
      <c r="E55" s="385"/>
      <c r="F55" s="386"/>
      <c r="G55" s="387"/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65"/>
      <c r="B56" s="465"/>
      <c r="C56" s="392"/>
      <c r="D56" s="392"/>
      <c r="E56" s="393"/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hidden="1" x14ac:dyDescent="0.2"/>
  </sheetData>
  <mergeCells count="33"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33:A34"/>
    <mergeCell ref="B33:B34"/>
    <mergeCell ref="A41:A42"/>
    <mergeCell ref="B41:B42"/>
    <mergeCell ref="C41:E41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A6:L6"/>
    <mergeCell ref="F9:J9"/>
    <mergeCell ref="K9:M9"/>
    <mergeCell ref="N9:O9"/>
    <mergeCell ref="P9:P10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opLeftCell="A25" workbookViewId="0">
      <selection activeCell="F23" sqref="F23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/>
    </row>
    <row r="2" spans="1:89" x14ac:dyDescent="0.2">
      <c r="A2" s="216"/>
    </row>
    <row r="3" spans="1:89" x14ac:dyDescent="0.2">
      <c r="A3" s="216"/>
    </row>
    <row r="4" spans="1:89" x14ac:dyDescent="0.2">
      <c r="A4" s="216"/>
    </row>
    <row r="5" spans="1:89" x14ac:dyDescent="0.2">
      <c r="A5" s="216"/>
    </row>
    <row r="6" spans="1:89" ht="15" x14ac:dyDescent="0.2">
      <c r="A6" s="497"/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219"/>
      <c r="N6" s="220"/>
      <c r="O6" s="221"/>
      <c r="P6" s="222"/>
      <c r="Q6" s="221"/>
    </row>
    <row r="7" spans="1:89" ht="15" x14ac:dyDescent="0.2">
      <c r="A7" s="399"/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219"/>
      <c r="N7" s="220"/>
      <c r="O7" s="221"/>
      <c r="P7" s="222"/>
      <c r="Q7" s="221"/>
    </row>
    <row r="8" spans="1:89" x14ac:dyDescent="0.2">
      <c r="A8" s="224"/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81"/>
      <c r="B9" s="498"/>
      <c r="C9" s="499"/>
      <c r="D9" s="498"/>
      <c r="E9" s="499"/>
      <c r="F9" s="498"/>
      <c r="G9" s="500"/>
      <c r="H9" s="500"/>
      <c r="I9" s="500"/>
      <c r="J9" s="501"/>
      <c r="K9" s="498"/>
      <c r="L9" s="500"/>
      <c r="M9" s="501"/>
      <c r="N9" s="495"/>
      <c r="O9" s="496"/>
      <c r="P9" s="477"/>
      <c r="Q9" s="473"/>
    </row>
    <row r="10" spans="1:89" ht="50.25" customHeight="1" x14ac:dyDescent="0.2">
      <c r="A10" s="480"/>
      <c r="B10" s="227"/>
      <c r="C10" s="228"/>
      <c r="D10" s="229"/>
      <c r="E10" s="228"/>
      <c r="F10" s="230"/>
      <c r="G10" s="231"/>
      <c r="H10" s="231"/>
      <c r="I10" s="231"/>
      <c r="J10" s="232"/>
      <c r="K10" s="233"/>
      <c r="L10" s="231"/>
      <c r="M10" s="232"/>
      <c r="N10" s="234"/>
      <c r="O10" s="234"/>
      <c r="P10" s="486"/>
      <c r="Q10" s="487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/>
      <c r="B11" s="238"/>
      <c r="C11" s="239"/>
      <c r="D11" s="240"/>
      <c r="E11" s="239"/>
      <c r="F11" s="241"/>
      <c r="G11" s="238"/>
      <c r="H11" s="238"/>
      <c r="I11" s="238"/>
      <c r="J11" s="239"/>
      <c r="K11" s="240"/>
      <c r="L11" s="238"/>
      <c r="M11" s="239"/>
      <c r="N11" s="242"/>
      <c r="O11" s="242"/>
      <c r="P11" s="242"/>
      <c r="Q11" s="242"/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/>
      <c r="B12" s="244"/>
      <c r="C12" s="245"/>
      <c r="D12" s="244"/>
      <c r="E12" s="246"/>
      <c r="F12" s="247"/>
      <c r="G12" s="248"/>
      <c r="H12" s="248"/>
      <c r="I12" s="248"/>
      <c r="J12" s="246"/>
      <c r="K12" s="249"/>
      <c r="L12" s="248"/>
      <c r="M12" s="246"/>
      <c r="N12" s="245"/>
      <c r="O12" s="245"/>
      <c r="P12" s="245"/>
      <c r="Q12" s="245"/>
      <c r="R12" s="250"/>
      <c r="CA12" s="236"/>
      <c r="CB12" s="236"/>
      <c r="CC12" s="236"/>
      <c r="CD12" s="236"/>
      <c r="CE12" s="236"/>
      <c r="CF12" s="236"/>
      <c r="CG12" s="236"/>
      <c r="CH12" s="236"/>
      <c r="CI12" s="236"/>
      <c r="CJ12" s="236"/>
      <c r="CK12" s="236"/>
    </row>
    <row r="13" spans="1:89" x14ac:dyDescent="0.2">
      <c r="A13" s="251"/>
      <c r="B13" s="252"/>
      <c r="C13" s="253"/>
      <c r="D13" s="252"/>
      <c r="E13" s="254"/>
      <c r="F13" s="255"/>
      <c r="G13" s="256"/>
      <c r="H13" s="256"/>
      <c r="I13" s="256"/>
      <c r="J13" s="254"/>
      <c r="K13" s="257"/>
      <c r="L13" s="248"/>
      <c r="M13" s="246"/>
      <c r="N13" s="245"/>
      <c r="O13" s="245"/>
      <c r="P13" s="245"/>
      <c r="Q13" s="245"/>
      <c r="R13" s="250"/>
      <c r="CA13" s="236"/>
      <c r="CB13" s="236"/>
      <c r="CC13" s="236"/>
      <c r="CD13" s="236"/>
      <c r="CE13" s="236"/>
      <c r="CF13" s="236"/>
      <c r="CG13" s="236"/>
      <c r="CH13" s="236"/>
      <c r="CI13" s="236"/>
      <c r="CJ13" s="236"/>
      <c r="CK13" s="236"/>
    </row>
    <row r="14" spans="1:89" x14ac:dyDescent="0.2">
      <c r="A14" s="251"/>
      <c r="B14" s="252"/>
      <c r="C14" s="253"/>
      <c r="D14" s="252"/>
      <c r="E14" s="254"/>
      <c r="F14" s="255"/>
      <c r="G14" s="256"/>
      <c r="H14" s="256"/>
      <c r="I14" s="256"/>
      <c r="J14" s="254"/>
      <c r="K14" s="257"/>
      <c r="L14" s="248"/>
      <c r="M14" s="246"/>
      <c r="N14" s="245"/>
      <c r="O14" s="245"/>
      <c r="P14" s="245"/>
      <c r="Q14" s="245"/>
      <c r="R14" s="250"/>
      <c r="CA14" s="236"/>
      <c r="CB14" s="236"/>
      <c r="CC14" s="236"/>
      <c r="CD14" s="236"/>
      <c r="CE14" s="236"/>
      <c r="CF14" s="236"/>
      <c r="CG14" s="236"/>
      <c r="CH14" s="236"/>
      <c r="CI14" s="236"/>
      <c r="CJ14" s="236"/>
      <c r="CK14" s="236"/>
    </row>
    <row r="15" spans="1:89" ht="15" thickBot="1" x14ac:dyDescent="0.25">
      <c r="A15" s="258"/>
      <c r="B15" s="259"/>
      <c r="C15" s="260"/>
      <c r="D15" s="259"/>
      <c r="E15" s="261"/>
      <c r="F15" s="262"/>
      <c r="G15" s="263"/>
      <c r="H15" s="263"/>
      <c r="I15" s="263"/>
      <c r="J15" s="261"/>
      <c r="K15" s="264"/>
      <c r="L15" s="248"/>
      <c r="M15" s="246"/>
      <c r="N15" s="245"/>
      <c r="O15" s="245"/>
      <c r="P15" s="245"/>
      <c r="Q15" s="245"/>
      <c r="R15" s="250"/>
      <c r="CA15" s="236"/>
      <c r="CB15" s="236"/>
      <c r="CC15" s="236"/>
      <c r="CD15" s="236"/>
      <c r="CE15" s="236"/>
      <c r="CF15" s="236"/>
      <c r="CG15" s="236"/>
      <c r="CH15" s="236"/>
      <c r="CI15" s="236"/>
      <c r="CJ15" s="236"/>
      <c r="CK15" s="236"/>
    </row>
    <row r="16" spans="1:89" ht="15.75" thickTop="1" thickBot="1" x14ac:dyDescent="0.25">
      <c r="A16" s="265"/>
      <c r="B16" s="266"/>
      <c r="C16" s="267"/>
      <c r="D16" s="268"/>
      <c r="E16" s="268"/>
      <c r="F16" s="269"/>
      <c r="G16" s="270"/>
      <c r="H16" s="270"/>
      <c r="I16" s="270"/>
      <c r="J16" s="271"/>
      <c r="K16" s="272"/>
      <c r="L16" s="273"/>
      <c r="M16" s="274"/>
      <c r="N16" s="275"/>
      <c r="O16" s="276"/>
      <c r="P16" s="276"/>
      <c r="Q16" s="276"/>
      <c r="R16" s="250"/>
      <c r="CA16" s="236"/>
      <c r="CB16" s="236"/>
      <c r="CC16" s="236"/>
      <c r="CD16" s="236"/>
      <c r="CE16" s="236"/>
      <c r="CF16" s="236"/>
      <c r="CG16" s="236"/>
      <c r="CH16" s="236"/>
      <c r="CI16" s="236"/>
      <c r="CJ16" s="236"/>
      <c r="CK16" s="236"/>
    </row>
    <row r="17" spans="1:89" ht="15" thickTop="1" x14ac:dyDescent="0.2">
      <c r="A17" s="265"/>
      <c r="B17" s="277"/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/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</row>
    <row r="18" spans="1:89" x14ac:dyDescent="0.2">
      <c r="A18" s="282"/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/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/>
    </row>
    <row r="19" spans="1:89" x14ac:dyDescent="0.2">
      <c r="A19" s="290"/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/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/>
      <c r="B21" s="299"/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/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x14ac:dyDescent="0.2">
      <c r="A23" s="311"/>
      <c r="B23" s="312"/>
      <c r="C23" s="312"/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/>
      <c r="B24" s="316"/>
      <c r="C24" s="316"/>
      <c r="D24" s="317"/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/>
      <c r="CB24" s="236"/>
      <c r="CC24" s="236"/>
      <c r="CD24" s="236"/>
      <c r="CE24" s="236"/>
      <c r="CF24" s="236"/>
      <c r="CG24" s="236"/>
      <c r="CH24" s="236"/>
      <c r="CI24" s="236"/>
      <c r="CJ24" s="236"/>
      <c r="CK24" s="236"/>
    </row>
    <row r="25" spans="1:89" x14ac:dyDescent="0.2">
      <c r="A25" s="320"/>
      <c r="B25" s="321"/>
      <c r="C25" s="321"/>
      <c r="D25" s="317"/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/>
      <c r="CB25" s="236"/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88"/>
      <c r="B26" s="489"/>
      <c r="C26" s="489"/>
      <c r="D26" s="489"/>
      <c r="E26" s="489"/>
      <c r="F26" s="489"/>
      <c r="G26" s="489"/>
      <c r="H26" s="489"/>
      <c r="I26" s="489"/>
      <c r="J26" s="489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88"/>
      <c r="B27" s="489"/>
      <c r="C27" s="489"/>
      <c r="D27" s="489"/>
      <c r="E27" s="489"/>
      <c r="F27" s="489"/>
      <c r="G27" s="489"/>
      <c r="H27" s="489"/>
      <c r="I27" s="489"/>
      <c r="J27" s="489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77"/>
      <c r="B28" s="479"/>
      <c r="C28" s="490"/>
      <c r="D28" s="491"/>
      <c r="E28" s="491"/>
      <c r="F28" s="491"/>
      <c r="G28" s="491"/>
      <c r="H28" s="491"/>
      <c r="I28" s="492"/>
      <c r="J28" s="493"/>
      <c r="K28" s="494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x14ac:dyDescent="0.2">
      <c r="A29" s="478"/>
      <c r="B29" s="480"/>
      <c r="C29" s="325"/>
      <c r="D29" s="326"/>
      <c r="E29" s="231"/>
      <c r="F29" s="231"/>
      <c r="G29" s="231"/>
      <c r="H29" s="326"/>
      <c r="I29" s="232"/>
      <c r="J29" s="326"/>
      <c r="K29" s="232"/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/>
      <c r="B30" s="329"/>
      <c r="C30" s="291"/>
      <c r="D30" s="330"/>
      <c r="E30" s="330"/>
      <c r="F30" s="330"/>
      <c r="G30" s="330"/>
      <c r="H30" s="330"/>
      <c r="I30" s="331"/>
      <c r="J30" s="330"/>
      <c r="K30" s="331"/>
      <c r="L30" s="250"/>
      <c r="M30" s="221"/>
      <c r="N30" s="221"/>
      <c r="O30" s="221"/>
      <c r="P30" s="222"/>
      <c r="Q30" s="221"/>
      <c r="CA30" s="236"/>
      <c r="CB30" s="236"/>
      <c r="CC30" s="236"/>
      <c r="CD30" s="236"/>
      <c r="CE30" s="236"/>
      <c r="CF30" s="236"/>
      <c r="CG30" s="236"/>
      <c r="CH30" s="236"/>
      <c r="CI30" s="236"/>
      <c r="CJ30" s="236"/>
      <c r="CK30" s="236"/>
    </row>
    <row r="31" spans="1:89" x14ac:dyDescent="0.2">
      <c r="A31" s="328"/>
      <c r="B31" s="329"/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77"/>
      <c r="B33" s="479"/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78"/>
      <c r="B34" s="48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/>
      <c r="B35" s="316"/>
      <c r="C35" s="250"/>
      <c r="D35" s="221"/>
      <c r="E35" s="221"/>
      <c r="F35" s="221"/>
      <c r="G35" s="221"/>
      <c r="H35" s="221"/>
      <c r="I35" s="221"/>
      <c r="J35" s="222"/>
      <c r="K35" s="221"/>
      <c r="CA35" s="236"/>
      <c r="CB35" s="236"/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/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/>
      <c r="B37" s="401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x14ac:dyDescent="0.2">
      <c r="A38" s="237"/>
      <c r="B38" s="400"/>
      <c r="C38" s="403"/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/>
      <c r="B39" s="345"/>
      <c r="C39" s="346"/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/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/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81"/>
      <c r="B41" s="477"/>
      <c r="C41" s="483"/>
      <c r="D41" s="484"/>
      <c r="E41" s="485"/>
      <c r="F41" s="466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x14ac:dyDescent="0.2">
      <c r="A42" s="482"/>
      <c r="B42" s="478"/>
      <c r="C42" s="233"/>
      <c r="D42" s="347"/>
      <c r="E42" s="348"/>
      <c r="F42" s="466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/>
      <c r="B43" s="349"/>
      <c r="C43" s="350"/>
      <c r="D43" s="351"/>
      <c r="E43" s="352"/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/>
      <c r="B44" s="356"/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/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x14ac:dyDescent="0.2">
      <c r="A46" s="363"/>
      <c r="B46" s="364"/>
      <c r="C46" s="364"/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/>
      <c r="B47" s="366"/>
      <c r="C47" s="367"/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/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/>
      <c r="B48" s="370"/>
      <c r="C48" s="253"/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/>
      <c r="CC48" s="236"/>
      <c r="CD48" s="236"/>
      <c r="CE48" s="236"/>
      <c r="CF48" s="236"/>
      <c r="CG48" s="236"/>
      <c r="CH48" s="236"/>
      <c r="CI48" s="236"/>
      <c r="CJ48" s="236"/>
      <c r="CK48" s="236"/>
    </row>
    <row r="49" spans="1:89" x14ac:dyDescent="0.2">
      <c r="A49" s="372"/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67"/>
      <c r="B50" s="468"/>
      <c r="C50" s="467"/>
      <c r="D50" s="468"/>
      <c r="E50" s="473"/>
      <c r="F50" s="471"/>
      <c r="G50" s="472"/>
      <c r="H50" s="472"/>
      <c r="I50" s="472"/>
      <c r="J50" s="472"/>
      <c r="K50" s="472"/>
      <c r="L50" s="472"/>
      <c r="M50" s="472"/>
      <c r="N50" s="472"/>
      <c r="O50" s="47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69"/>
      <c r="B51" s="470"/>
      <c r="C51" s="471"/>
      <c r="D51" s="472"/>
      <c r="E51" s="474"/>
      <c r="F51" s="475"/>
      <c r="G51" s="476"/>
      <c r="H51" s="475"/>
      <c r="I51" s="476"/>
      <c r="J51" s="475"/>
      <c r="K51" s="476"/>
      <c r="L51" s="475"/>
      <c r="M51" s="476"/>
      <c r="N51" s="475"/>
      <c r="O51" s="47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71"/>
      <c r="B52" s="472"/>
      <c r="C52" s="364"/>
      <c r="D52" s="402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61"/>
      <c r="B53" s="462"/>
      <c r="C53" s="376"/>
      <c r="D53" s="376"/>
      <c r="E53" s="377"/>
      <c r="F53" s="378"/>
      <c r="G53" s="246"/>
      <c r="H53" s="244"/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63"/>
      <c r="B54" s="464"/>
      <c r="C54" s="379"/>
      <c r="D54" s="379"/>
      <c r="E54" s="380"/>
      <c r="F54" s="381"/>
      <c r="G54" s="254"/>
      <c r="H54" s="382"/>
      <c r="I54" s="383"/>
      <c r="J54" s="382"/>
      <c r="K54" s="383"/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61"/>
      <c r="B55" s="461"/>
      <c r="C55" s="384"/>
      <c r="D55" s="384"/>
      <c r="E55" s="385"/>
      <c r="F55" s="386"/>
      <c r="G55" s="387"/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65"/>
      <c r="B56" s="465"/>
      <c r="C56" s="392"/>
      <c r="D56" s="392"/>
      <c r="E56" s="393"/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hidden="1" x14ac:dyDescent="0.2"/>
  </sheetData>
  <mergeCells count="33">
    <mergeCell ref="A53:B53"/>
    <mergeCell ref="A54:B54"/>
    <mergeCell ref="A55:B55"/>
    <mergeCell ref="A56:B56"/>
    <mergeCell ref="C41:E41"/>
    <mergeCell ref="A50:B52"/>
    <mergeCell ref="C50:E51"/>
    <mergeCell ref="F50:O50"/>
    <mergeCell ref="F51:G51"/>
    <mergeCell ref="H51:I51"/>
    <mergeCell ref="J51:K51"/>
    <mergeCell ref="L51:M51"/>
    <mergeCell ref="N51:O51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F9:J9"/>
    <mergeCell ref="K9:M9"/>
    <mergeCell ref="N9:O9"/>
    <mergeCell ref="A6:L6"/>
    <mergeCell ref="A33:A34"/>
    <mergeCell ref="B33:B34"/>
    <mergeCell ref="A41:A42"/>
    <mergeCell ref="B41:B42"/>
    <mergeCell ref="F41:F42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opLeftCell="A25" workbookViewId="0">
      <selection activeCell="G21" sqref="G21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/>
    </row>
    <row r="2" spans="1:89" x14ac:dyDescent="0.2">
      <c r="A2" s="216"/>
    </row>
    <row r="3" spans="1:89" x14ac:dyDescent="0.2">
      <c r="A3" s="216"/>
    </row>
    <row r="4" spans="1:89" x14ac:dyDescent="0.2">
      <c r="A4" s="216"/>
    </row>
    <row r="5" spans="1:89" x14ac:dyDescent="0.2">
      <c r="A5" s="216"/>
    </row>
    <row r="6" spans="1:89" ht="15" x14ac:dyDescent="0.2">
      <c r="A6" s="497"/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219"/>
      <c r="N6" s="220"/>
      <c r="O6" s="221"/>
      <c r="P6" s="222"/>
      <c r="Q6" s="221"/>
    </row>
    <row r="7" spans="1:89" ht="15" x14ac:dyDescent="0.2">
      <c r="A7" s="399"/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219"/>
      <c r="N7" s="220"/>
      <c r="O7" s="221"/>
      <c r="P7" s="222"/>
      <c r="Q7" s="221"/>
    </row>
    <row r="8" spans="1:89" x14ac:dyDescent="0.2">
      <c r="A8" s="224"/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81"/>
      <c r="B9" s="498"/>
      <c r="C9" s="499"/>
      <c r="D9" s="498"/>
      <c r="E9" s="499"/>
      <c r="F9" s="498"/>
      <c r="G9" s="500"/>
      <c r="H9" s="500"/>
      <c r="I9" s="500"/>
      <c r="J9" s="501"/>
      <c r="K9" s="498"/>
      <c r="L9" s="500"/>
      <c r="M9" s="501"/>
      <c r="N9" s="495"/>
      <c r="O9" s="496"/>
      <c r="P9" s="477"/>
      <c r="Q9" s="473"/>
    </row>
    <row r="10" spans="1:89" ht="50.25" customHeight="1" x14ac:dyDescent="0.2">
      <c r="A10" s="480"/>
      <c r="B10" s="227"/>
      <c r="C10" s="228"/>
      <c r="D10" s="229"/>
      <c r="E10" s="228"/>
      <c r="F10" s="230"/>
      <c r="G10" s="231"/>
      <c r="H10" s="231"/>
      <c r="I10" s="231"/>
      <c r="J10" s="232"/>
      <c r="K10" s="233"/>
      <c r="L10" s="231"/>
      <c r="M10" s="232"/>
      <c r="N10" s="234"/>
      <c r="O10" s="234"/>
      <c r="P10" s="486"/>
      <c r="Q10" s="487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/>
      <c r="B11" s="238"/>
      <c r="C11" s="239"/>
      <c r="D11" s="240"/>
      <c r="E11" s="239"/>
      <c r="F11" s="241"/>
      <c r="G11" s="238"/>
      <c r="H11" s="238"/>
      <c r="I11" s="238"/>
      <c r="J11" s="239"/>
      <c r="K11" s="240"/>
      <c r="L11" s="238"/>
      <c r="M11" s="239"/>
      <c r="N11" s="242"/>
      <c r="O11" s="242"/>
      <c r="P11" s="242"/>
      <c r="Q11" s="242"/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/>
      <c r="B12" s="244"/>
      <c r="C12" s="245"/>
      <c r="D12" s="244"/>
      <c r="E12" s="246"/>
      <c r="F12" s="247"/>
      <c r="G12" s="248"/>
      <c r="H12" s="248"/>
      <c r="I12" s="248"/>
      <c r="J12" s="246"/>
      <c r="K12" s="249"/>
      <c r="L12" s="248"/>
      <c r="M12" s="246"/>
      <c r="N12" s="245"/>
      <c r="O12" s="245"/>
      <c r="P12" s="245"/>
      <c r="Q12" s="245"/>
      <c r="R12" s="250"/>
      <c r="CA12" s="236"/>
      <c r="CB12" s="236"/>
      <c r="CC12" s="236"/>
      <c r="CD12" s="236"/>
      <c r="CE12" s="236"/>
      <c r="CF12" s="236"/>
      <c r="CG12" s="236"/>
      <c r="CH12" s="236"/>
      <c r="CI12" s="236"/>
      <c r="CJ12" s="236"/>
      <c r="CK12" s="236"/>
    </row>
    <row r="13" spans="1:89" x14ac:dyDescent="0.2">
      <c r="A13" s="251"/>
      <c r="B13" s="252"/>
      <c r="C13" s="253"/>
      <c r="D13" s="252"/>
      <c r="E13" s="254"/>
      <c r="F13" s="255"/>
      <c r="G13" s="256"/>
      <c r="H13" s="256"/>
      <c r="I13" s="256"/>
      <c r="J13" s="254"/>
      <c r="K13" s="257"/>
      <c r="L13" s="248"/>
      <c r="M13" s="246"/>
      <c r="N13" s="245"/>
      <c r="O13" s="245"/>
      <c r="P13" s="245"/>
      <c r="Q13" s="245"/>
      <c r="R13" s="250"/>
      <c r="CA13" s="236"/>
      <c r="CB13" s="236"/>
      <c r="CC13" s="236"/>
      <c r="CD13" s="236"/>
      <c r="CE13" s="236"/>
      <c r="CF13" s="236"/>
      <c r="CG13" s="236"/>
      <c r="CH13" s="236"/>
      <c r="CI13" s="236"/>
      <c r="CJ13" s="236"/>
      <c r="CK13" s="236"/>
    </row>
    <row r="14" spans="1:89" x14ac:dyDescent="0.2">
      <c r="A14" s="251"/>
      <c r="B14" s="252"/>
      <c r="C14" s="253"/>
      <c r="D14" s="252"/>
      <c r="E14" s="254"/>
      <c r="F14" s="255"/>
      <c r="G14" s="256"/>
      <c r="H14" s="256"/>
      <c r="I14" s="256"/>
      <c r="J14" s="254"/>
      <c r="K14" s="257"/>
      <c r="L14" s="248"/>
      <c r="M14" s="246"/>
      <c r="N14" s="245"/>
      <c r="O14" s="245"/>
      <c r="P14" s="245"/>
      <c r="Q14" s="245"/>
      <c r="R14" s="250"/>
      <c r="CA14" s="236"/>
      <c r="CB14" s="236"/>
      <c r="CC14" s="236"/>
      <c r="CD14" s="236"/>
      <c r="CE14" s="236"/>
      <c r="CF14" s="236"/>
      <c r="CG14" s="236"/>
      <c r="CH14" s="236"/>
      <c r="CI14" s="236"/>
      <c r="CJ14" s="236"/>
      <c r="CK14" s="236"/>
    </row>
    <row r="15" spans="1:89" ht="15" thickBot="1" x14ac:dyDescent="0.25">
      <c r="A15" s="258"/>
      <c r="B15" s="259"/>
      <c r="C15" s="260"/>
      <c r="D15" s="259"/>
      <c r="E15" s="261"/>
      <c r="F15" s="262"/>
      <c r="G15" s="263"/>
      <c r="H15" s="263"/>
      <c r="I15" s="263"/>
      <c r="J15" s="261"/>
      <c r="K15" s="264"/>
      <c r="L15" s="248"/>
      <c r="M15" s="246"/>
      <c r="N15" s="245"/>
      <c r="O15" s="245"/>
      <c r="P15" s="245"/>
      <c r="Q15" s="245"/>
      <c r="R15" s="250"/>
      <c r="CA15" s="236"/>
      <c r="CB15" s="236"/>
      <c r="CC15" s="236"/>
      <c r="CD15" s="236"/>
      <c r="CE15" s="236"/>
      <c r="CF15" s="236"/>
      <c r="CG15" s="236"/>
      <c r="CH15" s="236"/>
      <c r="CI15" s="236"/>
      <c r="CJ15" s="236"/>
      <c r="CK15" s="236"/>
    </row>
    <row r="16" spans="1:89" ht="15.75" thickTop="1" thickBot="1" x14ac:dyDescent="0.25">
      <c r="A16" s="265"/>
      <c r="B16" s="266"/>
      <c r="C16" s="267"/>
      <c r="D16" s="268"/>
      <c r="E16" s="268"/>
      <c r="F16" s="269"/>
      <c r="G16" s="270"/>
      <c r="H16" s="270"/>
      <c r="I16" s="270"/>
      <c r="J16" s="271"/>
      <c r="K16" s="272"/>
      <c r="L16" s="273"/>
      <c r="M16" s="274"/>
      <c r="N16" s="275"/>
      <c r="O16" s="276"/>
      <c r="P16" s="276"/>
      <c r="Q16" s="276"/>
      <c r="R16" s="250"/>
      <c r="CA16" s="236"/>
      <c r="CB16" s="236"/>
      <c r="CC16" s="236"/>
      <c r="CD16" s="236"/>
      <c r="CE16" s="236"/>
      <c r="CF16" s="236"/>
      <c r="CG16" s="236"/>
      <c r="CH16" s="236"/>
      <c r="CI16" s="236"/>
      <c r="CJ16" s="236"/>
      <c r="CK16" s="236"/>
    </row>
    <row r="17" spans="1:89" ht="15" thickTop="1" x14ac:dyDescent="0.2">
      <c r="A17" s="265"/>
      <c r="B17" s="277"/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/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</row>
    <row r="18" spans="1:89" x14ac:dyDescent="0.2">
      <c r="A18" s="282"/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/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/>
    </row>
    <row r="19" spans="1:89" x14ac:dyDescent="0.2">
      <c r="A19" s="290"/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/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/>
      <c r="B21" s="299"/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/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x14ac:dyDescent="0.2">
      <c r="A23" s="311"/>
      <c r="B23" s="312"/>
      <c r="C23" s="312"/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/>
      <c r="B24" s="316"/>
      <c r="C24" s="316"/>
      <c r="D24" s="317"/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/>
      <c r="CB24" s="236"/>
      <c r="CC24" s="236"/>
      <c r="CD24" s="236"/>
      <c r="CE24" s="236"/>
      <c r="CF24" s="236"/>
      <c r="CG24" s="236"/>
      <c r="CH24" s="236"/>
      <c r="CI24" s="236"/>
      <c r="CJ24" s="236"/>
      <c r="CK24" s="236"/>
    </row>
    <row r="25" spans="1:89" x14ac:dyDescent="0.2">
      <c r="A25" s="320"/>
      <c r="B25" s="321"/>
      <c r="C25" s="321"/>
      <c r="D25" s="317"/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/>
      <c r="CB25" s="236"/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88"/>
      <c r="B26" s="489"/>
      <c r="C26" s="489"/>
      <c r="D26" s="489"/>
      <c r="E26" s="489"/>
      <c r="F26" s="489"/>
      <c r="G26" s="489"/>
      <c r="H26" s="489"/>
      <c r="I26" s="489"/>
      <c r="J26" s="489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88"/>
      <c r="B27" s="489"/>
      <c r="C27" s="489"/>
      <c r="D27" s="489"/>
      <c r="E27" s="489"/>
      <c r="F27" s="489"/>
      <c r="G27" s="489"/>
      <c r="H27" s="489"/>
      <c r="I27" s="489"/>
      <c r="J27" s="489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77"/>
      <c r="B28" s="479"/>
      <c r="C28" s="490"/>
      <c r="D28" s="491"/>
      <c r="E28" s="491"/>
      <c r="F28" s="491"/>
      <c r="G28" s="491"/>
      <c r="H28" s="491"/>
      <c r="I28" s="492"/>
      <c r="J28" s="493"/>
      <c r="K28" s="494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x14ac:dyDescent="0.2">
      <c r="A29" s="478"/>
      <c r="B29" s="480"/>
      <c r="C29" s="325"/>
      <c r="D29" s="326"/>
      <c r="E29" s="231"/>
      <c r="F29" s="231"/>
      <c r="G29" s="231"/>
      <c r="H29" s="326"/>
      <c r="I29" s="232"/>
      <c r="J29" s="326"/>
      <c r="K29" s="232"/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/>
      <c r="B30" s="329"/>
      <c r="C30" s="291"/>
      <c r="D30" s="330"/>
      <c r="E30" s="330"/>
      <c r="F30" s="330"/>
      <c r="G30" s="330"/>
      <c r="H30" s="330"/>
      <c r="I30" s="331"/>
      <c r="J30" s="330"/>
      <c r="K30" s="331"/>
      <c r="L30" s="250"/>
      <c r="M30" s="221"/>
      <c r="N30" s="221"/>
      <c r="O30" s="221"/>
      <c r="P30" s="222"/>
      <c r="Q30" s="221"/>
      <c r="CA30" s="236"/>
      <c r="CB30" s="236"/>
      <c r="CC30" s="236"/>
      <c r="CD30" s="236"/>
      <c r="CE30" s="236"/>
      <c r="CF30" s="236"/>
      <c r="CG30" s="236"/>
      <c r="CH30" s="236"/>
      <c r="CI30" s="236"/>
      <c r="CJ30" s="236"/>
      <c r="CK30" s="236"/>
    </row>
    <row r="31" spans="1:89" x14ac:dyDescent="0.2">
      <c r="A31" s="328"/>
      <c r="B31" s="329"/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77"/>
      <c r="B33" s="479"/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78"/>
      <c r="B34" s="48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/>
      <c r="B35" s="316"/>
      <c r="C35" s="250"/>
      <c r="D35" s="221"/>
      <c r="E35" s="221"/>
      <c r="F35" s="221"/>
      <c r="G35" s="221"/>
      <c r="H35" s="221"/>
      <c r="I35" s="221"/>
      <c r="J35" s="222"/>
      <c r="K35" s="221"/>
      <c r="CA35" s="236"/>
      <c r="CB35" s="236"/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/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/>
      <c r="B37" s="401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x14ac:dyDescent="0.2">
      <c r="A38" s="237"/>
      <c r="B38" s="400"/>
      <c r="C38" s="403"/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/>
      <c r="B39" s="345"/>
      <c r="C39" s="346"/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/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/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81"/>
      <c r="B41" s="477"/>
      <c r="C41" s="483"/>
      <c r="D41" s="484"/>
      <c r="E41" s="485"/>
      <c r="F41" s="466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x14ac:dyDescent="0.2">
      <c r="A42" s="482"/>
      <c r="B42" s="478"/>
      <c r="C42" s="233"/>
      <c r="D42" s="347"/>
      <c r="E42" s="348"/>
      <c r="F42" s="466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/>
      <c r="B43" s="349"/>
      <c r="C43" s="350"/>
      <c r="D43" s="351"/>
      <c r="E43" s="352"/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/>
      <c r="B44" s="356"/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/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x14ac:dyDescent="0.2">
      <c r="A46" s="363"/>
      <c r="B46" s="364"/>
      <c r="C46" s="364"/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/>
      <c r="B47" s="366"/>
      <c r="C47" s="367"/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/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/>
      <c r="B48" s="370"/>
      <c r="C48" s="253"/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/>
      <c r="CC48" s="236"/>
      <c r="CD48" s="236"/>
      <c r="CE48" s="236"/>
      <c r="CF48" s="236"/>
      <c r="CG48" s="236"/>
      <c r="CH48" s="236"/>
      <c r="CI48" s="236"/>
      <c r="CJ48" s="236"/>
      <c r="CK48" s="236"/>
    </row>
    <row r="49" spans="1:89" x14ac:dyDescent="0.2">
      <c r="A49" s="372"/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67"/>
      <c r="B50" s="468"/>
      <c r="C50" s="467"/>
      <c r="D50" s="468"/>
      <c r="E50" s="473"/>
      <c r="F50" s="471"/>
      <c r="G50" s="472"/>
      <c r="H50" s="472"/>
      <c r="I50" s="472"/>
      <c r="J50" s="472"/>
      <c r="K50" s="472"/>
      <c r="L50" s="472"/>
      <c r="M50" s="472"/>
      <c r="N50" s="472"/>
      <c r="O50" s="47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69"/>
      <c r="B51" s="470"/>
      <c r="C51" s="471"/>
      <c r="D51" s="472"/>
      <c r="E51" s="474"/>
      <c r="F51" s="475"/>
      <c r="G51" s="476"/>
      <c r="H51" s="475"/>
      <c r="I51" s="476"/>
      <c r="J51" s="475"/>
      <c r="K51" s="476"/>
      <c r="L51" s="475"/>
      <c r="M51" s="476"/>
      <c r="N51" s="475"/>
      <c r="O51" s="47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71"/>
      <c r="B52" s="472"/>
      <c r="C52" s="364"/>
      <c r="D52" s="402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61"/>
      <c r="B53" s="462"/>
      <c r="C53" s="376"/>
      <c r="D53" s="376"/>
      <c r="E53" s="377"/>
      <c r="F53" s="378"/>
      <c r="G53" s="246"/>
      <c r="H53" s="244"/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63"/>
      <c r="B54" s="464"/>
      <c r="C54" s="379"/>
      <c r="D54" s="379"/>
      <c r="E54" s="380"/>
      <c r="F54" s="381"/>
      <c r="G54" s="254"/>
      <c r="H54" s="382"/>
      <c r="I54" s="383"/>
      <c r="J54" s="382"/>
      <c r="K54" s="383"/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61"/>
      <c r="B55" s="461"/>
      <c r="C55" s="384"/>
      <c r="D55" s="384"/>
      <c r="E55" s="385"/>
      <c r="F55" s="386"/>
      <c r="G55" s="387"/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65"/>
      <c r="B56" s="465"/>
      <c r="C56" s="392"/>
      <c r="D56" s="392"/>
      <c r="E56" s="393"/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hidden="1" x14ac:dyDescent="0.2"/>
  </sheetData>
  <mergeCells count="33">
    <mergeCell ref="A53:B53"/>
    <mergeCell ref="A54:B54"/>
    <mergeCell ref="A55:B55"/>
    <mergeCell ref="A56:B56"/>
    <mergeCell ref="A41:A42"/>
    <mergeCell ref="B41:B42"/>
    <mergeCell ref="C41:E41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A33:A34"/>
    <mergeCell ref="B33:B34"/>
    <mergeCell ref="A6:L6"/>
    <mergeCell ref="A9:A10"/>
    <mergeCell ref="B9:C9"/>
    <mergeCell ref="D9:E9"/>
    <mergeCell ref="F9:J9"/>
    <mergeCell ref="K9:M9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opLeftCell="A25" workbookViewId="0">
      <selection activeCell="H22" sqref="H22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/>
    </row>
    <row r="2" spans="1:89" x14ac:dyDescent="0.2">
      <c r="A2" s="216"/>
    </row>
    <row r="3" spans="1:89" x14ac:dyDescent="0.2">
      <c r="A3" s="216"/>
    </row>
    <row r="4" spans="1:89" x14ac:dyDescent="0.2">
      <c r="A4" s="216"/>
    </row>
    <row r="5" spans="1:89" x14ac:dyDescent="0.2">
      <c r="A5" s="216"/>
    </row>
    <row r="6" spans="1:89" ht="15" x14ac:dyDescent="0.2">
      <c r="A6" s="497"/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219"/>
      <c r="N6" s="220"/>
      <c r="O6" s="221"/>
      <c r="P6" s="222"/>
      <c r="Q6" s="221"/>
    </row>
    <row r="7" spans="1:89" ht="15" x14ac:dyDescent="0.2">
      <c r="A7" s="399"/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219"/>
      <c r="N7" s="220"/>
      <c r="O7" s="221"/>
      <c r="P7" s="222"/>
      <c r="Q7" s="221"/>
    </row>
    <row r="8" spans="1:89" x14ac:dyDescent="0.2">
      <c r="A8" s="224"/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81"/>
      <c r="B9" s="498"/>
      <c r="C9" s="499"/>
      <c r="D9" s="498"/>
      <c r="E9" s="499"/>
      <c r="F9" s="498"/>
      <c r="G9" s="500"/>
      <c r="H9" s="500"/>
      <c r="I9" s="500"/>
      <c r="J9" s="501"/>
      <c r="K9" s="498"/>
      <c r="L9" s="500"/>
      <c r="M9" s="501"/>
      <c r="N9" s="495"/>
      <c r="O9" s="496"/>
      <c r="P9" s="477"/>
      <c r="Q9" s="473"/>
    </row>
    <row r="10" spans="1:89" ht="50.25" customHeight="1" x14ac:dyDescent="0.2">
      <c r="A10" s="480"/>
      <c r="B10" s="227"/>
      <c r="C10" s="228"/>
      <c r="D10" s="229"/>
      <c r="E10" s="228"/>
      <c r="F10" s="230"/>
      <c r="G10" s="231"/>
      <c r="H10" s="231"/>
      <c r="I10" s="231"/>
      <c r="J10" s="232"/>
      <c r="K10" s="233"/>
      <c r="L10" s="231"/>
      <c r="M10" s="232"/>
      <c r="N10" s="234"/>
      <c r="O10" s="234"/>
      <c r="P10" s="486"/>
      <c r="Q10" s="487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/>
      <c r="B11" s="238"/>
      <c r="C11" s="239"/>
      <c r="D11" s="240"/>
      <c r="E11" s="239"/>
      <c r="F11" s="241"/>
      <c r="G11" s="238"/>
      <c r="H11" s="238"/>
      <c r="I11" s="238"/>
      <c r="J11" s="239"/>
      <c r="K11" s="240"/>
      <c r="L11" s="238"/>
      <c r="M11" s="239"/>
      <c r="N11" s="242"/>
      <c r="O11" s="242"/>
      <c r="P11" s="242"/>
      <c r="Q11" s="242"/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/>
      <c r="B12" s="244"/>
      <c r="C12" s="245"/>
      <c r="D12" s="244"/>
      <c r="E12" s="246"/>
      <c r="F12" s="247"/>
      <c r="G12" s="248"/>
      <c r="H12" s="248"/>
      <c r="I12" s="248"/>
      <c r="J12" s="246"/>
      <c r="K12" s="249"/>
      <c r="L12" s="248"/>
      <c r="M12" s="246"/>
      <c r="N12" s="245"/>
      <c r="O12" s="245"/>
      <c r="P12" s="245"/>
      <c r="Q12" s="245"/>
      <c r="R12" s="250"/>
      <c r="CA12" s="236"/>
      <c r="CB12" s="236"/>
      <c r="CC12" s="236"/>
      <c r="CD12" s="236"/>
      <c r="CE12" s="236"/>
      <c r="CF12" s="236"/>
      <c r="CG12" s="236"/>
      <c r="CH12" s="236"/>
      <c r="CI12" s="236"/>
      <c r="CJ12" s="236"/>
      <c r="CK12" s="236"/>
    </row>
    <row r="13" spans="1:89" x14ac:dyDescent="0.2">
      <c r="A13" s="251"/>
      <c r="B13" s="252"/>
      <c r="C13" s="253"/>
      <c r="D13" s="252"/>
      <c r="E13" s="254"/>
      <c r="F13" s="255"/>
      <c r="G13" s="256"/>
      <c r="H13" s="256"/>
      <c r="I13" s="256"/>
      <c r="J13" s="254"/>
      <c r="K13" s="257"/>
      <c r="L13" s="248"/>
      <c r="M13" s="246"/>
      <c r="N13" s="245"/>
      <c r="O13" s="245"/>
      <c r="P13" s="245"/>
      <c r="Q13" s="245"/>
      <c r="R13" s="250"/>
      <c r="CA13" s="236"/>
      <c r="CB13" s="236"/>
      <c r="CC13" s="236"/>
      <c r="CD13" s="236"/>
      <c r="CE13" s="236"/>
      <c r="CF13" s="236"/>
      <c r="CG13" s="236"/>
      <c r="CH13" s="236"/>
      <c r="CI13" s="236"/>
      <c r="CJ13" s="236"/>
      <c r="CK13" s="236"/>
    </row>
    <row r="14" spans="1:89" x14ac:dyDescent="0.2">
      <c r="A14" s="251"/>
      <c r="B14" s="252"/>
      <c r="C14" s="253"/>
      <c r="D14" s="252"/>
      <c r="E14" s="254"/>
      <c r="F14" s="255"/>
      <c r="G14" s="256"/>
      <c r="H14" s="256"/>
      <c r="I14" s="256"/>
      <c r="J14" s="254"/>
      <c r="K14" s="257"/>
      <c r="L14" s="248"/>
      <c r="M14" s="246"/>
      <c r="N14" s="245"/>
      <c r="O14" s="245"/>
      <c r="P14" s="245"/>
      <c r="Q14" s="245"/>
      <c r="R14" s="250"/>
      <c r="CA14" s="236"/>
      <c r="CB14" s="236"/>
      <c r="CC14" s="236"/>
      <c r="CD14" s="236"/>
      <c r="CE14" s="236"/>
      <c r="CF14" s="236"/>
      <c r="CG14" s="236"/>
      <c r="CH14" s="236"/>
      <c r="CI14" s="236"/>
      <c r="CJ14" s="236"/>
      <c r="CK14" s="236"/>
    </row>
    <row r="15" spans="1:89" ht="15" thickBot="1" x14ac:dyDescent="0.25">
      <c r="A15" s="258"/>
      <c r="B15" s="259"/>
      <c r="C15" s="260"/>
      <c r="D15" s="259"/>
      <c r="E15" s="261"/>
      <c r="F15" s="262"/>
      <c r="G15" s="263"/>
      <c r="H15" s="263"/>
      <c r="I15" s="263"/>
      <c r="J15" s="261"/>
      <c r="K15" s="264"/>
      <c r="L15" s="248"/>
      <c r="M15" s="246"/>
      <c r="N15" s="245"/>
      <c r="O15" s="245"/>
      <c r="P15" s="245"/>
      <c r="Q15" s="245"/>
      <c r="R15" s="250"/>
      <c r="CA15" s="236"/>
      <c r="CB15" s="236"/>
      <c r="CC15" s="236"/>
      <c r="CD15" s="236"/>
      <c r="CE15" s="236"/>
      <c r="CF15" s="236"/>
      <c r="CG15" s="236"/>
      <c r="CH15" s="236"/>
      <c r="CI15" s="236"/>
      <c r="CJ15" s="236"/>
      <c r="CK15" s="236"/>
    </row>
    <row r="16" spans="1:89" ht="15.75" thickTop="1" thickBot="1" x14ac:dyDescent="0.25">
      <c r="A16" s="265"/>
      <c r="B16" s="266"/>
      <c r="C16" s="267"/>
      <c r="D16" s="268"/>
      <c r="E16" s="268"/>
      <c r="F16" s="269"/>
      <c r="G16" s="270"/>
      <c r="H16" s="270"/>
      <c r="I16" s="270"/>
      <c r="J16" s="271"/>
      <c r="K16" s="272"/>
      <c r="L16" s="273"/>
      <c r="M16" s="274"/>
      <c r="N16" s="275"/>
      <c r="O16" s="276"/>
      <c r="P16" s="276"/>
      <c r="Q16" s="276"/>
      <c r="R16" s="250"/>
      <c r="CA16" s="236"/>
      <c r="CB16" s="236"/>
      <c r="CC16" s="236"/>
      <c r="CD16" s="236"/>
      <c r="CE16" s="236"/>
      <c r="CF16" s="236"/>
      <c r="CG16" s="236"/>
      <c r="CH16" s="236"/>
      <c r="CI16" s="236"/>
      <c r="CJ16" s="236"/>
      <c r="CK16" s="236"/>
    </row>
    <row r="17" spans="1:89" ht="15" thickTop="1" x14ac:dyDescent="0.2">
      <c r="A17" s="265"/>
      <c r="B17" s="277"/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/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</row>
    <row r="18" spans="1:89" x14ac:dyDescent="0.2">
      <c r="A18" s="282"/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/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/>
    </row>
    <row r="19" spans="1:89" x14ac:dyDescent="0.2">
      <c r="A19" s="290"/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/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/>
      <c r="B21" s="299"/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/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x14ac:dyDescent="0.2">
      <c r="A23" s="311"/>
      <c r="B23" s="312"/>
      <c r="C23" s="312"/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/>
      <c r="B24" s="316"/>
      <c r="C24" s="316"/>
      <c r="D24" s="317"/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/>
      <c r="CB24" s="236"/>
      <c r="CC24" s="236"/>
      <c r="CD24" s="236"/>
      <c r="CE24" s="236"/>
      <c r="CF24" s="236"/>
      <c r="CG24" s="236"/>
      <c r="CH24" s="236"/>
      <c r="CI24" s="236"/>
      <c r="CJ24" s="236"/>
      <c r="CK24" s="236"/>
    </row>
    <row r="25" spans="1:89" x14ac:dyDescent="0.2">
      <c r="A25" s="320"/>
      <c r="B25" s="321"/>
      <c r="C25" s="321"/>
      <c r="D25" s="317"/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/>
      <c r="CB25" s="236"/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88"/>
      <c r="B26" s="489"/>
      <c r="C26" s="489"/>
      <c r="D26" s="489"/>
      <c r="E26" s="489"/>
      <c r="F26" s="489"/>
      <c r="G26" s="489"/>
      <c r="H26" s="489"/>
      <c r="I26" s="489"/>
      <c r="J26" s="489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88"/>
      <c r="B27" s="489"/>
      <c r="C27" s="489"/>
      <c r="D27" s="489"/>
      <c r="E27" s="489"/>
      <c r="F27" s="489"/>
      <c r="G27" s="489"/>
      <c r="H27" s="489"/>
      <c r="I27" s="489"/>
      <c r="J27" s="489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77"/>
      <c r="B28" s="479"/>
      <c r="C28" s="490"/>
      <c r="D28" s="491"/>
      <c r="E28" s="491"/>
      <c r="F28" s="491"/>
      <c r="G28" s="491"/>
      <c r="H28" s="491"/>
      <c r="I28" s="492"/>
      <c r="J28" s="493"/>
      <c r="K28" s="494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x14ac:dyDescent="0.2">
      <c r="A29" s="478"/>
      <c r="B29" s="480"/>
      <c r="C29" s="325"/>
      <c r="D29" s="326"/>
      <c r="E29" s="231"/>
      <c r="F29" s="231"/>
      <c r="G29" s="231"/>
      <c r="H29" s="326"/>
      <c r="I29" s="232"/>
      <c r="J29" s="326"/>
      <c r="K29" s="232"/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/>
      <c r="B30" s="329"/>
      <c r="C30" s="291"/>
      <c r="D30" s="330"/>
      <c r="E30" s="330"/>
      <c r="F30" s="330"/>
      <c r="G30" s="330"/>
      <c r="H30" s="330"/>
      <c r="I30" s="331"/>
      <c r="J30" s="330"/>
      <c r="K30" s="331"/>
      <c r="L30" s="250"/>
      <c r="M30" s="221"/>
      <c r="N30" s="221"/>
      <c r="O30" s="221"/>
      <c r="P30" s="222"/>
      <c r="Q30" s="221"/>
      <c r="CA30" s="236"/>
      <c r="CB30" s="236"/>
      <c r="CC30" s="236"/>
      <c r="CD30" s="236"/>
      <c r="CE30" s="236"/>
      <c r="CF30" s="236"/>
      <c r="CG30" s="236"/>
      <c r="CH30" s="236"/>
      <c r="CI30" s="236"/>
      <c r="CJ30" s="236"/>
      <c r="CK30" s="236"/>
    </row>
    <row r="31" spans="1:89" x14ac:dyDescent="0.2">
      <c r="A31" s="328"/>
      <c r="B31" s="329"/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77"/>
      <c r="B33" s="479"/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78"/>
      <c r="B34" s="48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/>
      <c r="B35" s="316"/>
      <c r="C35" s="250"/>
      <c r="D35" s="221"/>
      <c r="E35" s="221"/>
      <c r="F35" s="221"/>
      <c r="G35" s="221"/>
      <c r="H35" s="221"/>
      <c r="I35" s="221"/>
      <c r="J35" s="222"/>
      <c r="K35" s="221"/>
      <c r="CA35" s="236"/>
      <c r="CB35" s="236"/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/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/>
      <c r="B37" s="401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x14ac:dyDescent="0.2">
      <c r="A38" s="237"/>
      <c r="B38" s="400"/>
      <c r="C38" s="403"/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/>
      <c r="B39" s="345"/>
      <c r="C39" s="346"/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/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/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81"/>
      <c r="B41" s="477"/>
      <c r="C41" s="483"/>
      <c r="D41" s="484"/>
      <c r="E41" s="485"/>
      <c r="F41" s="466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x14ac:dyDescent="0.2">
      <c r="A42" s="482"/>
      <c r="B42" s="478"/>
      <c r="C42" s="233"/>
      <c r="D42" s="347"/>
      <c r="E42" s="348"/>
      <c r="F42" s="466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/>
      <c r="B43" s="349"/>
      <c r="C43" s="350"/>
      <c r="D43" s="351"/>
      <c r="E43" s="352"/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/>
      <c r="B44" s="356"/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/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x14ac:dyDescent="0.2">
      <c r="A46" s="363"/>
      <c r="B46" s="364"/>
      <c r="C46" s="364"/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/>
      <c r="B47" s="366"/>
      <c r="C47" s="367"/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/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/>
      <c r="B48" s="370"/>
      <c r="C48" s="253"/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/>
      <c r="CC48" s="236"/>
      <c r="CD48" s="236"/>
      <c r="CE48" s="236"/>
      <c r="CF48" s="236"/>
      <c r="CG48" s="236"/>
      <c r="CH48" s="236"/>
      <c r="CI48" s="236"/>
      <c r="CJ48" s="236"/>
      <c r="CK48" s="236"/>
    </row>
    <row r="49" spans="1:89" x14ac:dyDescent="0.2">
      <c r="A49" s="372"/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67"/>
      <c r="B50" s="468"/>
      <c r="C50" s="467"/>
      <c r="D50" s="468"/>
      <c r="E50" s="473"/>
      <c r="F50" s="471"/>
      <c r="G50" s="472"/>
      <c r="H50" s="472"/>
      <c r="I50" s="472"/>
      <c r="J50" s="472"/>
      <c r="K50" s="472"/>
      <c r="L50" s="472"/>
      <c r="M50" s="472"/>
      <c r="N50" s="472"/>
      <c r="O50" s="47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69"/>
      <c r="B51" s="470"/>
      <c r="C51" s="471"/>
      <c r="D51" s="472"/>
      <c r="E51" s="474"/>
      <c r="F51" s="475"/>
      <c r="G51" s="476"/>
      <c r="H51" s="475"/>
      <c r="I51" s="476"/>
      <c r="J51" s="475"/>
      <c r="K51" s="476"/>
      <c r="L51" s="475"/>
      <c r="M51" s="476"/>
      <c r="N51" s="475"/>
      <c r="O51" s="47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71"/>
      <c r="B52" s="472"/>
      <c r="C52" s="364"/>
      <c r="D52" s="402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61"/>
      <c r="B53" s="462"/>
      <c r="C53" s="376"/>
      <c r="D53" s="376"/>
      <c r="E53" s="377"/>
      <c r="F53" s="378"/>
      <c r="G53" s="246"/>
      <c r="H53" s="244"/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63"/>
      <c r="B54" s="464"/>
      <c r="C54" s="379"/>
      <c r="D54" s="379"/>
      <c r="E54" s="380"/>
      <c r="F54" s="381"/>
      <c r="G54" s="254"/>
      <c r="H54" s="382"/>
      <c r="I54" s="383"/>
      <c r="J54" s="382"/>
      <c r="K54" s="383"/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61"/>
      <c r="B55" s="461"/>
      <c r="C55" s="384"/>
      <c r="D55" s="384"/>
      <c r="E55" s="385"/>
      <c r="F55" s="386"/>
      <c r="G55" s="387"/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65"/>
      <c r="B56" s="465"/>
      <c r="C56" s="392"/>
      <c r="D56" s="392"/>
      <c r="E56" s="393"/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hidden="1" x14ac:dyDescent="0.2"/>
  </sheetData>
  <mergeCells count="33"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33:A34"/>
    <mergeCell ref="B33:B34"/>
    <mergeCell ref="A41:A42"/>
    <mergeCell ref="B41:B42"/>
    <mergeCell ref="C41:E41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A6:L6"/>
    <mergeCell ref="F9:J9"/>
    <mergeCell ref="K9:M9"/>
    <mergeCell ref="N9:O9"/>
    <mergeCell ref="P9:P10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B37" sqref="B37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76" width="11.42578125" style="149"/>
    <col min="77" max="92" width="23.7109375" style="150" hidden="1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",[1]NOMBRE!B2," - ","( ",[1]NOMBRE!C2,[1]NOMBRE!D2,[1]NOMBRE!E2,[1]NOMBRE!F2,[1]NOMBRE!G2," )")</f>
        <v>COMUNA: Linares - ( 07401 )</v>
      </c>
    </row>
    <row r="3" spans="1:89" x14ac:dyDescent="0.2">
      <c r="A3" s="148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89" x14ac:dyDescent="0.2">
      <c r="A4" s="148" t="str">
        <f>CONCATENATE("MES: ",[1]NOMBRE!B6," - ","( ",[1]NOMBRE!C6,[1]NOMBRE!D6," )")</f>
        <v>MES: ENERO - ( 01 )</v>
      </c>
    </row>
    <row r="5" spans="1:89" x14ac:dyDescent="0.2">
      <c r="A5" s="148" t="str">
        <f>CONCATENATE("AÑO: ",[1]NOMBRE!B7)</f>
        <v>AÑO: 2017</v>
      </c>
    </row>
    <row r="6" spans="1:89" ht="15" x14ac:dyDescent="0.2">
      <c r="A6" s="456" t="s">
        <v>1</v>
      </c>
      <c r="B6" s="456"/>
      <c r="C6" s="456"/>
      <c r="D6" s="456"/>
      <c r="E6" s="456"/>
      <c r="F6" s="456"/>
      <c r="G6" s="456"/>
      <c r="H6" s="456"/>
      <c r="I6" s="456"/>
      <c r="J6" s="456"/>
      <c r="K6" s="456"/>
      <c r="L6" s="456"/>
      <c r="M6" s="3"/>
      <c r="N6" s="4"/>
      <c r="O6" s="2"/>
      <c r="P6" s="140"/>
      <c r="Q6" s="2"/>
    </row>
    <row r="7" spans="1:89" ht="1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21" t="s">
        <v>3</v>
      </c>
      <c r="B9" s="457" t="s">
        <v>4</v>
      </c>
      <c r="C9" s="458"/>
      <c r="D9" s="457" t="s">
        <v>5</v>
      </c>
      <c r="E9" s="458"/>
      <c r="F9" s="457" t="s">
        <v>6</v>
      </c>
      <c r="G9" s="459"/>
      <c r="H9" s="459"/>
      <c r="I9" s="459"/>
      <c r="J9" s="460"/>
      <c r="K9" s="457" t="s">
        <v>7</v>
      </c>
      <c r="L9" s="459"/>
      <c r="M9" s="460"/>
      <c r="N9" s="454" t="s">
        <v>8</v>
      </c>
      <c r="O9" s="455"/>
      <c r="P9" s="423" t="s">
        <v>9</v>
      </c>
      <c r="Q9" s="443" t="s">
        <v>10</v>
      </c>
    </row>
    <row r="10" spans="1:89" ht="50.25" customHeight="1" x14ac:dyDescent="0.2">
      <c r="A10" s="448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42"/>
      <c r="Q10" s="444"/>
      <c r="R10" s="152"/>
    </row>
    <row r="11" spans="1:89" x14ac:dyDescent="0.2">
      <c r="A11" s="14" t="s">
        <v>25</v>
      </c>
      <c r="B11" s="153">
        <f t="shared" ref="B11:Q11" si="0">SUM(B12:B15)</f>
        <v>232</v>
      </c>
      <c r="C11" s="154">
        <f t="shared" si="0"/>
        <v>142</v>
      </c>
      <c r="D11" s="155">
        <f t="shared" si="0"/>
        <v>1</v>
      </c>
      <c r="E11" s="154">
        <f t="shared" si="0"/>
        <v>18</v>
      </c>
      <c r="F11" s="156">
        <f t="shared" si="0"/>
        <v>216</v>
      </c>
      <c r="G11" s="153">
        <f t="shared" si="0"/>
        <v>47</v>
      </c>
      <c r="H11" s="153">
        <f t="shared" si="0"/>
        <v>118</v>
      </c>
      <c r="I11" s="153">
        <f t="shared" si="0"/>
        <v>2</v>
      </c>
      <c r="J11" s="154">
        <f t="shared" si="0"/>
        <v>49</v>
      </c>
      <c r="K11" s="155">
        <f t="shared" si="0"/>
        <v>14</v>
      </c>
      <c r="L11" s="153">
        <f t="shared" si="0"/>
        <v>0</v>
      </c>
      <c r="M11" s="154">
        <f t="shared" si="0"/>
        <v>14</v>
      </c>
      <c r="N11" s="157">
        <f t="shared" si="0"/>
        <v>6</v>
      </c>
      <c r="O11" s="157">
        <f t="shared" si="0"/>
        <v>211</v>
      </c>
      <c r="P11" s="157">
        <f t="shared" si="0"/>
        <v>0</v>
      </c>
      <c r="Q11" s="157">
        <f t="shared" si="0"/>
        <v>0</v>
      </c>
      <c r="R11" s="150"/>
    </row>
    <row r="12" spans="1:89" x14ac:dyDescent="0.2">
      <c r="A12" s="21" t="s">
        <v>26</v>
      </c>
      <c r="B12" s="22">
        <v>110</v>
      </c>
      <c r="C12" s="23">
        <v>100</v>
      </c>
      <c r="D12" s="22">
        <v>1</v>
      </c>
      <c r="E12" s="24">
        <v>11</v>
      </c>
      <c r="F12" s="158">
        <f>SUM(G12:J12)</f>
        <v>94</v>
      </c>
      <c r="G12" s="26">
        <v>45</v>
      </c>
      <c r="H12" s="26"/>
      <c r="I12" s="26"/>
      <c r="J12" s="24">
        <v>49</v>
      </c>
      <c r="K12" s="159">
        <f>SUM(L12:M12)</f>
        <v>14</v>
      </c>
      <c r="L12" s="26"/>
      <c r="M12" s="24">
        <v>14</v>
      </c>
      <c r="N12" s="23">
        <v>2</v>
      </c>
      <c r="O12" s="23">
        <v>101</v>
      </c>
      <c r="P12" s="23">
        <v>0</v>
      </c>
      <c r="Q12" s="23">
        <v>0</v>
      </c>
      <c r="R12" s="160" t="s">
        <v>27</v>
      </c>
      <c r="CA12" s="150" t="str">
        <f>IF($B12&lt;$D12," El número de partos prematuros &lt;32 semanas NO puede ser mayor que el Total.","")</f>
        <v/>
      </c>
      <c r="CB12" s="150" t="str">
        <f>IF(B12&lt;E12," El número de partos prematuros de 32 a 36 semanas NO puede ser mayor que el Total.","")</f>
        <v/>
      </c>
      <c r="CC12" s="150" t="str">
        <f>IF(B12=0,"",IF(C12="",IF(B12="",""," No olvide escribir la columna Beneficiarios."),""))</f>
        <v/>
      </c>
      <c r="CD12" s="150" t="str">
        <f>IF(B12&lt;C12," El número de Beneficiarias NO puede ser mayor que el Total.","")</f>
        <v/>
      </c>
      <c r="CG12" s="150">
        <f>IF(B12&lt;D12,1,0)</f>
        <v>0</v>
      </c>
      <c r="CH12" s="150">
        <f>IF(B12&lt;E12,1,0)</f>
        <v>0</v>
      </c>
      <c r="CI12" s="150">
        <f>IF(B12&lt;C12,1,0)</f>
        <v>0</v>
      </c>
      <c r="CJ12" s="150">
        <f>IF(B12=0,"",IF(C12="",IF(B11="","",1),0))</f>
        <v>0</v>
      </c>
      <c r="CK12" s="150">
        <v>0</v>
      </c>
    </row>
    <row r="13" spans="1:89" x14ac:dyDescent="0.2">
      <c r="A13" s="28" t="s">
        <v>28</v>
      </c>
      <c r="B13" s="29">
        <v>1</v>
      </c>
      <c r="C13" s="30">
        <v>1</v>
      </c>
      <c r="D13" s="29"/>
      <c r="E13" s="31"/>
      <c r="F13" s="161">
        <f>SUM(G13:J13)</f>
        <v>1</v>
      </c>
      <c r="G13" s="33">
        <v>1</v>
      </c>
      <c r="H13" s="33"/>
      <c r="I13" s="33"/>
      <c r="J13" s="31"/>
      <c r="K13" s="162">
        <f>SUM(L13:M13)</f>
        <v>0</v>
      </c>
      <c r="L13" s="33"/>
      <c r="M13" s="31"/>
      <c r="N13" s="30"/>
      <c r="O13" s="30">
        <v>1</v>
      </c>
      <c r="P13" s="30"/>
      <c r="Q13" s="30"/>
      <c r="R13" s="160" t="s">
        <v>29</v>
      </c>
      <c r="CA13" s="150" t="str">
        <f>IF($B13&lt;$D13," El número de partos prematuros &lt;32 semanas NO puede ser mayor que el Total.","")</f>
        <v/>
      </c>
      <c r="CB13" s="150" t="str">
        <f>IF(B13&lt;E13," El número de partos prematuros de 32 a 36 semanas NO puede ser mayor que el Total.","")</f>
        <v/>
      </c>
      <c r="CC13" s="150" t="str">
        <f>IF(B13=0,"",IF(C13="",IF(B13="",""," No olvide escribir la columna Beneficiarios."),""))</f>
        <v/>
      </c>
      <c r="CD13" s="150" t="str">
        <f>IF(B13&lt;C13," El número de Beneficiarias NO puede ser mayor que el Total.","")</f>
        <v/>
      </c>
      <c r="CE13" s="150" t="s">
        <v>30</v>
      </c>
      <c r="CG13" s="150">
        <f>IF(B13&lt;D13,1,0)</f>
        <v>0</v>
      </c>
      <c r="CH13" s="150">
        <f>IF(B13&lt;E13,1,0)</f>
        <v>0</v>
      </c>
      <c r="CI13" s="150">
        <f>IF(B13&lt;C13,1,0)</f>
        <v>0</v>
      </c>
      <c r="CJ13" s="150">
        <f>IF(B13=0,"",IF(C13="",IF(B11="","",1),0))</f>
        <v>0</v>
      </c>
      <c r="CK13" s="150">
        <v>0</v>
      </c>
    </row>
    <row r="14" spans="1:89" x14ac:dyDescent="0.2">
      <c r="A14" s="28" t="s">
        <v>31</v>
      </c>
      <c r="B14" s="29">
        <v>67</v>
      </c>
      <c r="C14" s="30">
        <v>41</v>
      </c>
      <c r="D14" s="29"/>
      <c r="E14" s="31"/>
      <c r="F14" s="161">
        <f>SUM(G14:J14)</f>
        <v>67</v>
      </c>
      <c r="G14" s="33"/>
      <c r="H14" s="33">
        <v>67</v>
      </c>
      <c r="I14" s="33"/>
      <c r="J14" s="31"/>
      <c r="K14" s="162">
        <f>SUM(L14:M14)</f>
        <v>0</v>
      </c>
      <c r="L14" s="33"/>
      <c r="M14" s="31"/>
      <c r="N14" s="30">
        <v>2</v>
      </c>
      <c r="O14" s="30">
        <v>65</v>
      </c>
      <c r="P14" s="30"/>
      <c r="Q14" s="30"/>
      <c r="R14" s="160" t="s">
        <v>29</v>
      </c>
      <c r="CA14" s="150" t="str">
        <f>IF($B14&lt;$D14," El número de partos prematuros &lt;32 semanas NO puede ser mayor que el Total.","")</f>
        <v/>
      </c>
      <c r="CB14" s="150" t="str">
        <f>IF(B14&lt;E14," El número de partos prematuros de 32 a 36 semanas NO puede ser mayor que el Total.","")</f>
        <v/>
      </c>
      <c r="CC14" s="150" t="str">
        <f>IF(B14=0,"",IF(C14="",IF(B14="",""," No olvide escribir la columna Beneficiarios."),""))</f>
        <v/>
      </c>
      <c r="CD14" s="150" t="str">
        <f>IF(B14&lt;C14," El número de Beneficiarias NO puede ser mayor que el Total.","")</f>
        <v/>
      </c>
      <c r="CE14" s="150" t="s">
        <v>30</v>
      </c>
      <c r="CG14" s="150">
        <f>IF(B14&lt;D14,1,0)</f>
        <v>0</v>
      </c>
      <c r="CH14" s="150">
        <f>IF(B14&lt;E14,1,0)</f>
        <v>0</v>
      </c>
      <c r="CI14" s="150">
        <f>IF(B14&lt;C14,1,0)</f>
        <v>0</v>
      </c>
      <c r="CJ14" s="150">
        <f>IF(B14=0,"",IF(C14="",IF(B11="","",1),0))</f>
        <v>0</v>
      </c>
      <c r="CK14" s="150">
        <v>0</v>
      </c>
    </row>
    <row r="15" spans="1:89" ht="15" thickBot="1" x14ac:dyDescent="0.25">
      <c r="A15" s="35" t="s">
        <v>32</v>
      </c>
      <c r="B15" s="36">
        <v>54</v>
      </c>
      <c r="C15" s="37">
        <v>0</v>
      </c>
      <c r="D15" s="36"/>
      <c r="E15" s="38">
        <v>7</v>
      </c>
      <c r="F15" s="163">
        <f>SUM(G15:J15)</f>
        <v>54</v>
      </c>
      <c r="G15" s="40">
        <v>1</v>
      </c>
      <c r="H15" s="40">
        <v>51</v>
      </c>
      <c r="I15" s="40">
        <v>2</v>
      </c>
      <c r="J15" s="38"/>
      <c r="K15" s="164">
        <f>SUM(L15:M15)</f>
        <v>0</v>
      </c>
      <c r="L15" s="40"/>
      <c r="M15" s="38"/>
      <c r="N15" s="37">
        <v>2</v>
      </c>
      <c r="O15" s="37">
        <v>44</v>
      </c>
      <c r="P15" s="37"/>
      <c r="Q15" s="37"/>
      <c r="R15" s="160" t="s">
        <v>29</v>
      </c>
      <c r="CA15" s="150" t="str">
        <f>IF($B15&lt;$D15," El número de partos prematuros &lt;32 semanas NO puede ser mayor que el Total.","")</f>
        <v/>
      </c>
      <c r="CB15" s="150" t="str">
        <f>IF(B15&lt;E15," El número de partos prematuros de 32 a 36 semanas NO puede ser mayor que el Total.","")</f>
        <v/>
      </c>
      <c r="CC15" s="150" t="str">
        <f>IF(B15=0,"",IF(C15="",IF(B15="",""," No olvide escribir la columna Beneficiarios."),""))</f>
        <v/>
      </c>
      <c r="CD15" s="150" t="str">
        <f>IF(B15&lt;C15," El número de Beneficiarias NO puede ser mayor que el Total.","")</f>
        <v/>
      </c>
      <c r="CE15" s="150" t="s">
        <v>30</v>
      </c>
      <c r="CG15" s="150">
        <f>IF(B15&lt;D15,1,0)</f>
        <v>0</v>
      </c>
      <c r="CH15" s="150">
        <f>IF(B15&lt;E15,1,0)</f>
        <v>0</v>
      </c>
      <c r="CI15" s="150">
        <f>IF(B15&lt;C15,1,0)</f>
        <v>0</v>
      </c>
      <c r="CJ15" s="150">
        <f>IF(B15=0,"",IF(C15="",IF(B11="","",1),0))</f>
        <v>0</v>
      </c>
      <c r="CK15" s="150">
        <v>0</v>
      </c>
    </row>
    <row r="16" spans="1:89" ht="15.75" thickTop="1" thickBot="1" x14ac:dyDescent="0.25">
      <c r="A16" s="42" t="s">
        <v>33</v>
      </c>
      <c r="B16" s="43">
        <v>18</v>
      </c>
      <c r="C16" s="44">
        <v>17</v>
      </c>
      <c r="D16" s="56"/>
      <c r="E16" s="56"/>
      <c r="F16" s="165">
        <f>SUM(G16:J16)</f>
        <v>18</v>
      </c>
      <c r="G16" s="46"/>
      <c r="H16" s="46"/>
      <c r="I16" s="46">
        <v>18</v>
      </c>
      <c r="J16" s="47"/>
      <c r="K16" s="166">
        <f>SUM(L16:M16)</f>
        <v>0</v>
      </c>
      <c r="L16" s="49"/>
      <c r="M16" s="50"/>
      <c r="N16" s="51"/>
      <c r="O16" s="52"/>
      <c r="P16" s="52"/>
      <c r="Q16" s="52"/>
      <c r="R16" s="160"/>
      <c r="CA16" s="150" t="str">
        <f>IF($B16&lt;$D16," El número de partos prematuros &lt;32 semanas NO puede ser mayor que el Total.","")</f>
        <v/>
      </c>
      <c r="CC16" s="150" t="str">
        <f>IF(B16=0,"",IF(C16="",IF(B16="",""," No olvide escribir la columna Beneficiarios."),""))</f>
        <v/>
      </c>
      <c r="CD16" s="150" t="str">
        <f>IF(B16&lt;C16," El número de Beneficiarias NO puede ser mayor que el Total.","")</f>
        <v/>
      </c>
      <c r="CG16" s="150">
        <f>IF(B16&lt;D16,1,0)</f>
        <v>0</v>
      </c>
      <c r="CI16" s="150">
        <f>IF(B16&lt;C16,1,0)</f>
        <v>0</v>
      </c>
      <c r="CJ16" s="150">
        <f>IF(B16=0,"",IF(C16="",IF(B11="","",1),0))</f>
        <v>0</v>
      </c>
    </row>
    <row r="17" spans="1:86" ht="15" thickTop="1" x14ac:dyDescent="0.2">
      <c r="A17" s="42" t="s">
        <v>34</v>
      </c>
      <c r="B17" s="53"/>
      <c r="C17" s="56"/>
      <c r="D17" s="56"/>
      <c r="E17" s="56"/>
      <c r="F17" s="56"/>
      <c r="G17" s="57"/>
      <c r="H17" s="57"/>
      <c r="I17" s="57"/>
      <c r="J17" s="54"/>
      <c r="K17" s="55"/>
      <c r="L17" s="57"/>
      <c r="M17" s="54"/>
      <c r="N17" s="58"/>
      <c r="O17" s="52"/>
      <c r="P17" s="52"/>
      <c r="Q17" s="52"/>
      <c r="R17" s="160"/>
      <c r="CA17" s="150" t="str">
        <f>IF(B17&lt;=B12,""," El parto Normal Vertical DEBE estar incluido en el parto Normal. ")</f>
        <v/>
      </c>
    </row>
    <row r="18" spans="1:86" ht="21.75" x14ac:dyDescent="0.2">
      <c r="A18" s="142" t="s">
        <v>35</v>
      </c>
      <c r="B18" s="59"/>
      <c r="C18" s="62"/>
      <c r="D18" s="62"/>
      <c r="E18" s="62"/>
      <c r="F18" s="62"/>
      <c r="G18" s="63"/>
      <c r="H18" s="63"/>
      <c r="I18" s="63"/>
      <c r="J18" s="60"/>
      <c r="K18" s="61"/>
      <c r="L18" s="63"/>
      <c r="M18" s="60"/>
      <c r="N18" s="64"/>
      <c r="O18" s="65"/>
      <c r="P18" s="65"/>
      <c r="Q18" s="65"/>
      <c r="R18" s="160"/>
    </row>
    <row r="19" spans="1:86" x14ac:dyDescent="0.2">
      <c r="A19" s="66" t="s">
        <v>36</v>
      </c>
      <c r="B19" s="67"/>
      <c r="C19" s="62"/>
      <c r="D19" s="70"/>
      <c r="E19" s="70"/>
      <c r="F19" s="70"/>
      <c r="G19" s="62"/>
      <c r="H19" s="71"/>
      <c r="I19" s="71"/>
      <c r="J19" s="68"/>
      <c r="K19" s="69"/>
      <c r="L19" s="71"/>
      <c r="M19" s="68"/>
      <c r="N19" s="72"/>
      <c r="O19" s="73"/>
      <c r="P19" s="73"/>
      <c r="Q19" s="73"/>
      <c r="R19" s="160"/>
    </row>
    <row r="20" spans="1:86" x14ac:dyDescent="0.2">
      <c r="A20" s="74" t="s">
        <v>37</v>
      </c>
      <c r="B20" s="67">
        <v>2</v>
      </c>
      <c r="C20" s="62"/>
      <c r="D20" s="70"/>
      <c r="E20" s="70"/>
      <c r="F20" s="70"/>
      <c r="G20" s="71"/>
      <c r="H20" s="71"/>
      <c r="I20" s="71"/>
      <c r="J20" s="68"/>
      <c r="K20" s="69"/>
      <c r="L20" s="71"/>
      <c r="M20" s="68"/>
      <c r="N20" s="72"/>
      <c r="O20" s="73"/>
      <c r="P20" s="73"/>
      <c r="Q20" s="73"/>
      <c r="R20" s="160"/>
    </row>
    <row r="21" spans="1:86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</row>
    <row r="22" spans="1:86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</row>
    <row r="23" spans="1:86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</row>
    <row r="24" spans="1:86" x14ac:dyDescent="0.2">
      <c r="A24" s="88" t="s">
        <v>44</v>
      </c>
      <c r="B24" s="89">
        <v>64</v>
      </c>
      <c r="C24" s="89">
        <v>17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  <c r="CA24" s="150" t="str">
        <f>IF(B24=0,"",IF(C24="",IF(B24="",""," No olvide escribir la columna Benefiiarios."),""))</f>
        <v/>
      </c>
      <c r="CB24" s="150" t="str">
        <f>IF(B24&lt;C24," El número de Beneficiarios NO puede ser mayor que el Total.","")</f>
        <v/>
      </c>
      <c r="CG24" s="150">
        <f>IF(B24=0,"",IF(C24="",IF(B23="","",1),0))</f>
        <v>0</v>
      </c>
      <c r="CH24" s="150">
        <f>IF(B24&lt;C24,1,0)</f>
        <v>0</v>
      </c>
    </row>
    <row r="25" spans="1:86" x14ac:dyDescent="0.2">
      <c r="A25" s="93" t="s">
        <v>46</v>
      </c>
      <c r="B25" s="94">
        <v>121</v>
      </c>
      <c r="C25" s="94">
        <v>121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  <c r="CA25" s="150" t="str">
        <f>IF(B25=0,"",IF(C25="",IF(B25="",""," No olvide escribir la columna Benefiiarios."),""))</f>
        <v/>
      </c>
      <c r="CB25" s="150" t="str">
        <f>IF(B25&lt;C25," El número de Beneficiarios NO puede ser mayor que el Total.","")</f>
        <v/>
      </c>
    </row>
    <row r="26" spans="1:86" x14ac:dyDescent="0.2">
      <c r="A26" s="445" t="s">
        <v>47</v>
      </c>
      <c r="B26" s="446"/>
      <c r="C26" s="446"/>
      <c r="D26" s="446"/>
      <c r="E26" s="446"/>
      <c r="F26" s="446"/>
      <c r="G26" s="446"/>
      <c r="H26" s="446"/>
      <c r="I26" s="446"/>
      <c r="J26" s="446"/>
      <c r="K26" s="83"/>
      <c r="L26" s="96"/>
      <c r="M26" s="97"/>
      <c r="N26" s="97"/>
      <c r="O26" s="2"/>
      <c r="P26" s="140"/>
      <c r="Q26" s="2"/>
    </row>
    <row r="27" spans="1:86" x14ac:dyDescent="0.2">
      <c r="A27" s="445" t="s">
        <v>48</v>
      </c>
      <c r="B27" s="446"/>
      <c r="C27" s="446"/>
      <c r="D27" s="446"/>
      <c r="E27" s="446"/>
      <c r="F27" s="446"/>
      <c r="G27" s="446"/>
      <c r="H27" s="446"/>
      <c r="I27" s="446"/>
      <c r="J27" s="446"/>
      <c r="K27" s="83"/>
      <c r="L27" s="96"/>
      <c r="M27" s="97"/>
      <c r="N27" s="97"/>
      <c r="O27" s="2"/>
      <c r="P27" s="140"/>
      <c r="Q27" s="2"/>
    </row>
    <row r="28" spans="1:86" ht="30.75" customHeight="1" x14ac:dyDescent="0.2">
      <c r="A28" s="423" t="s">
        <v>49</v>
      </c>
      <c r="B28" s="447" t="s">
        <v>42</v>
      </c>
      <c r="C28" s="449" t="s">
        <v>50</v>
      </c>
      <c r="D28" s="450"/>
      <c r="E28" s="450"/>
      <c r="F28" s="450"/>
      <c r="G28" s="450"/>
      <c r="H28" s="450"/>
      <c r="I28" s="451"/>
      <c r="J28" s="452" t="s">
        <v>51</v>
      </c>
      <c r="K28" s="453"/>
      <c r="L28" s="2"/>
      <c r="M28" s="2"/>
      <c r="N28" s="2"/>
      <c r="O28" s="2"/>
      <c r="P28" s="140"/>
      <c r="Q28" s="2"/>
    </row>
    <row r="29" spans="1:86" ht="21" x14ac:dyDescent="0.2">
      <c r="A29" s="424"/>
      <c r="B29" s="448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</row>
    <row r="30" spans="1:86" x14ac:dyDescent="0.2">
      <c r="A30" s="100" t="s">
        <v>61</v>
      </c>
      <c r="B30" s="169">
        <f>SUM(C30:I30)</f>
        <v>234</v>
      </c>
      <c r="C30" s="67"/>
      <c r="D30" s="102">
        <v>1</v>
      </c>
      <c r="E30" s="102">
        <v>2</v>
      </c>
      <c r="F30" s="102">
        <v>10</v>
      </c>
      <c r="G30" s="102">
        <v>47</v>
      </c>
      <c r="H30" s="102">
        <v>154</v>
      </c>
      <c r="I30" s="103">
        <v>20</v>
      </c>
      <c r="J30" s="102">
        <v>236</v>
      </c>
      <c r="K30" s="103">
        <v>6</v>
      </c>
      <c r="L30" s="160" t="s">
        <v>45</v>
      </c>
      <c r="M30" s="2"/>
      <c r="N30" s="2"/>
      <c r="O30" s="2"/>
      <c r="P30" s="140"/>
      <c r="Q30" s="2"/>
      <c r="CA30" s="150" t="str">
        <f>IF(SUM(G30:I30)&gt;=O11,""," Los RN de 2.500 y más gramos NO DEBE ser menor al Total de partos con Apego Precoz de RN del mismo peso Seccion A. ")</f>
        <v/>
      </c>
      <c r="CB30" s="150" t="str">
        <f>IF(SUM(C30:F30)&gt;=N11,""," Los RN de menor o igual a 2.499 gramos NO DEBE ser menor al Total de partos con Apego Precoz de RN del mismo peso. ")</f>
        <v/>
      </c>
      <c r="CG30" s="150">
        <f>IF(SUM(G30:I30)&gt;=O11,0,1)</f>
        <v>0</v>
      </c>
      <c r="CH30" s="150">
        <f>IF(SUM(C30:F30)&gt;=N11,0,1)</f>
        <v>0</v>
      </c>
    </row>
    <row r="31" spans="1:86" x14ac:dyDescent="0.2">
      <c r="A31" s="100" t="s">
        <v>62</v>
      </c>
      <c r="B31" s="169">
        <f>SUM(C31:I31)</f>
        <v>0</v>
      </c>
      <c r="C31" s="67"/>
      <c r="D31" s="102"/>
      <c r="E31" s="102"/>
      <c r="F31" s="102"/>
      <c r="G31" s="102"/>
      <c r="H31" s="102"/>
      <c r="I31" s="103"/>
      <c r="J31" s="71"/>
      <c r="K31" s="68"/>
      <c r="L31" s="168"/>
      <c r="M31" s="2"/>
      <c r="N31" s="2"/>
      <c r="O31" s="2"/>
      <c r="P31" s="140"/>
      <c r="Q31" s="2"/>
    </row>
    <row r="32" spans="1:86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</row>
    <row r="33" spans="1:86" x14ac:dyDescent="0.2">
      <c r="A33" s="423" t="s">
        <v>49</v>
      </c>
      <c r="B33" s="447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</row>
    <row r="34" spans="1:86" x14ac:dyDescent="0.2">
      <c r="A34" s="424"/>
      <c r="B34" s="44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</row>
    <row r="35" spans="1:86" x14ac:dyDescent="0.2">
      <c r="A35" s="106" t="s">
        <v>61</v>
      </c>
      <c r="B35" s="89">
        <v>4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150" t="str">
        <f>IF(B35&lt;=B30,"","Total Nacidos Vivos con malformación congénita no debe ser MAYOR a Nacidos Vivos Según Peso Al Nacer")</f>
        <v/>
      </c>
      <c r="CB35" s="150" t="str">
        <f>IF(B36&lt;=B31,"","Total Nacidos fallecidos con malformación congénita no debe ser MAYOR a Nacidos fallecidos Según Peso Al Nacer")</f>
        <v/>
      </c>
    </row>
    <row r="36" spans="1:86" x14ac:dyDescent="0.2">
      <c r="A36" s="107" t="s">
        <v>62</v>
      </c>
      <c r="B36" s="108"/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</row>
    <row r="37" spans="1:86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</row>
    <row r="38" spans="1:86" ht="42" x14ac:dyDescent="0.2">
      <c r="A38" s="14" t="s">
        <v>49</v>
      </c>
      <c r="B38" s="146" t="s">
        <v>65</v>
      </c>
      <c r="C38" s="147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</row>
    <row r="39" spans="1:86" x14ac:dyDescent="0.2">
      <c r="A39" s="100" t="s">
        <v>61</v>
      </c>
      <c r="B39" s="116">
        <v>2</v>
      </c>
      <c r="C39" s="117">
        <v>2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</row>
    <row r="40" spans="1:86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</row>
    <row r="41" spans="1:86" x14ac:dyDescent="0.2">
      <c r="A41" s="421" t="s">
        <v>69</v>
      </c>
      <c r="B41" s="423" t="s">
        <v>70</v>
      </c>
      <c r="C41" s="425" t="s">
        <v>71</v>
      </c>
      <c r="D41" s="426"/>
      <c r="E41" s="427"/>
      <c r="F41" s="428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</row>
    <row r="42" spans="1:86" ht="21" x14ac:dyDescent="0.2">
      <c r="A42" s="422"/>
      <c r="B42" s="424"/>
      <c r="C42" s="13" t="s">
        <v>72</v>
      </c>
      <c r="D42" s="118" t="s">
        <v>73</v>
      </c>
      <c r="E42" s="119" t="s">
        <v>74</v>
      </c>
      <c r="F42" s="428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</row>
    <row r="43" spans="1:86" x14ac:dyDescent="0.2">
      <c r="A43" s="120" t="s">
        <v>75</v>
      </c>
      <c r="B43" s="170">
        <f>SUM(C43:E43)</f>
        <v>3</v>
      </c>
      <c r="C43" s="122"/>
      <c r="D43" s="123">
        <v>1</v>
      </c>
      <c r="E43" s="124">
        <v>2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</row>
    <row r="44" spans="1:86" x14ac:dyDescent="0.2">
      <c r="A44" s="126" t="s">
        <v>76</v>
      </c>
      <c r="B44" s="172">
        <f>SUM(C44:E44)</f>
        <v>0</v>
      </c>
      <c r="C44" s="128"/>
      <c r="D44" s="129"/>
      <c r="E44" s="130"/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</row>
    <row r="45" spans="1:86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</row>
    <row r="46" spans="1:86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</row>
    <row r="47" spans="1:86" x14ac:dyDescent="0.2">
      <c r="A47" s="136" t="s">
        <v>81</v>
      </c>
      <c r="B47" s="173">
        <v>97</v>
      </c>
      <c r="C47" s="174">
        <v>51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150" t="str">
        <f>IF(B48&gt;B47,"Egresos con LME no puede ser mayor que Total de Egresos Maternidad","")</f>
        <v/>
      </c>
    </row>
    <row r="48" spans="1:86" ht="11.25" customHeight="1" x14ac:dyDescent="0.2">
      <c r="A48" s="137" t="s">
        <v>82</v>
      </c>
      <c r="B48" s="176">
        <v>97</v>
      </c>
      <c r="C48" s="30">
        <v>29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B48" s="150" t="str">
        <f>IF(C48&gt;C47,"Egresos con LME no puede ser mayor que Total de Egresos Neonatología","")</f>
        <v/>
      </c>
      <c r="CG48" s="150">
        <f>IF(B48&gt;B47,1,0)</f>
        <v>0</v>
      </c>
      <c r="CH48" s="150">
        <f>IF(C48&gt;C47,1,0)</f>
        <v>0</v>
      </c>
    </row>
    <row r="49" spans="1:16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</row>
    <row r="50" spans="1:16" ht="14.25" customHeight="1" x14ac:dyDescent="0.2">
      <c r="A50" s="429" t="s">
        <v>78</v>
      </c>
      <c r="B50" s="430"/>
      <c r="C50" s="429" t="s">
        <v>42</v>
      </c>
      <c r="D50" s="430"/>
      <c r="E50" s="435"/>
      <c r="F50" s="437" t="s">
        <v>84</v>
      </c>
      <c r="G50" s="438"/>
      <c r="H50" s="438"/>
      <c r="I50" s="438"/>
      <c r="J50" s="438"/>
      <c r="K50" s="438"/>
      <c r="L50" s="438"/>
      <c r="M50" s="438"/>
      <c r="N50" s="438"/>
      <c r="O50" s="439"/>
    </row>
    <row r="51" spans="1:16" ht="14.25" customHeight="1" x14ac:dyDescent="0.2">
      <c r="A51" s="431"/>
      <c r="B51" s="432"/>
      <c r="C51" s="433"/>
      <c r="D51" s="434"/>
      <c r="E51" s="436"/>
      <c r="F51" s="440" t="s">
        <v>85</v>
      </c>
      <c r="G51" s="441"/>
      <c r="H51" s="440" t="s">
        <v>86</v>
      </c>
      <c r="I51" s="441"/>
      <c r="J51" s="440" t="s">
        <v>87</v>
      </c>
      <c r="K51" s="441"/>
      <c r="L51" s="440" t="s">
        <v>88</v>
      </c>
      <c r="M51" s="441"/>
      <c r="N51" s="440" t="s">
        <v>89</v>
      </c>
      <c r="O51" s="441"/>
    </row>
    <row r="52" spans="1:16" x14ac:dyDescent="0.2">
      <c r="A52" s="433"/>
      <c r="B52" s="434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</row>
    <row r="53" spans="1:16" x14ac:dyDescent="0.2">
      <c r="A53" s="416" t="s">
        <v>93</v>
      </c>
      <c r="B53" s="417"/>
      <c r="C53" s="180">
        <f>SUM(D53+E53)</f>
        <v>0</v>
      </c>
      <c r="D53" s="180">
        <f t="shared" ref="D53:E55" si="1">SUM(F53+H53+J53+L53+N53)</f>
        <v>0</v>
      </c>
      <c r="E53" s="181">
        <f t="shared" si="1"/>
        <v>0</v>
      </c>
      <c r="F53" s="182"/>
      <c r="G53" s="24"/>
      <c r="H53" s="22"/>
      <c r="I53" s="24"/>
      <c r="J53" s="22"/>
      <c r="K53" s="24"/>
      <c r="L53" s="22"/>
      <c r="M53" s="24"/>
      <c r="N53" s="22"/>
      <c r="O53" s="24"/>
      <c r="P53" s="150"/>
    </row>
    <row r="54" spans="1:16" x14ac:dyDescent="0.2">
      <c r="A54" s="418" t="s">
        <v>94</v>
      </c>
      <c r="B54" s="419"/>
      <c r="C54" s="183">
        <f>SUM(D54+E54)</f>
        <v>0</v>
      </c>
      <c r="D54" s="183">
        <f t="shared" si="1"/>
        <v>0</v>
      </c>
      <c r="E54" s="184">
        <f t="shared" si="1"/>
        <v>0</v>
      </c>
      <c r="F54" s="185"/>
      <c r="G54" s="31"/>
      <c r="H54" s="186"/>
      <c r="I54" s="187"/>
      <c r="J54" s="186"/>
      <c r="K54" s="187"/>
      <c r="L54" s="29"/>
      <c r="M54" s="31"/>
      <c r="N54" s="29"/>
      <c r="O54" s="31"/>
      <c r="P54" s="150"/>
    </row>
    <row r="55" spans="1:16" x14ac:dyDescent="0.2">
      <c r="A55" s="416" t="s">
        <v>95</v>
      </c>
      <c r="B55" s="416"/>
      <c r="C55" s="188">
        <f>SUM(D55+E55)</f>
        <v>0</v>
      </c>
      <c r="D55" s="188">
        <f t="shared" si="1"/>
        <v>0</v>
      </c>
      <c r="E55" s="189">
        <f t="shared" si="1"/>
        <v>0</v>
      </c>
      <c r="F55" s="190"/>
      <c r="G55" s="191"/>
      <c r="H55" s="192"/>
      <c r="I55" s="193"/>
      <c r="J55" s="194"/>
      <c r="K55" s="195"/>
      <c r="L55" s="29"/>
      <c r="M55" s="31"/>
      <c r="N55" s="29"/>
      <c r="O55" s="31"/>
      <c r="P55" s="150"/>
    </row>
    <row r="56" spans="1:16" x14ac:dyDescent="0.2">
      <c r="A56" s="420" t="s">
        <v>96</v>
      </c>
      <c r="B56" s="420"/>
      <c r="C56" s="196">
        <f>SUM(D56+E56)</f>
        <v>0</v>
      </c>
      <c r="D56" s="196">
        <f>SUM(J56+L56+N56)</f>
        <v>0</v>
      </c>
      <c r="E56" s="197">
        <f>SUM(K56+M56+O56)</f>
        <v>0</v>
      </c>
      <c r="F56" s="198"/>
      <c r="G56" s="199"/>
      <c r="H56" s="198"/>
      <c r="I56" s="200"/>
      <c r="J56" s="201"/>
      <c r="K56" s="202"/>
      <c r="L56" s="128"/>
      <c r="M56" s="130"/>
      <c r="N56" s="128"/>
      <c r="O56" s="130"/>
      <c r="P56" s="150"/>
    </row>
    <row r="194" spans="1:2" hidden="1" x14ac:dyDescent="0.2">
      <c r="A194" s="203">
        <f>SUM(B11:Q11,B30:B31,C53:C55,B47:B48,B43:B44)</f>
        <v>1501</v>
      </c>
      <c r="B194" s="149">
        <f>SUM(CG9:CM56)</f>
        <v>0</v>
      </c>
    </row>
  </sheetData>
  <mergeCells count="33">
    <mergeCell ref="A6:L6"/>
    <mergeCell ref="A33:A34"/>
    <mergeCell ref="B33:B34"/>
    <mergeCell ref="A41:A42"/>
    <mergeCell ref="B41:B42"/>
    <mergeCell ref="F41:F42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F9:J9"/>
    <mergeCell ref="K9:M9"/>
    <mergeCell ref="N9:O9"/>
    <mergeCell ref="F50:O50"/>
    <mergeCell ref="F51:G51"/>
    <mergeCell ref="H51:I51"/>
    <mergeCell ref="J51:K51"/>
    <mergeCell ref="L51:M51"/>
    <mergeCell ref="N51:O51"/>
    <mergeCell ref="A53:B53"/>
    <mergeCell ref="A54:B54"/>
    <mergeCell ref="A55:B55"/>
    <mergeCell ref="A56:B56"/>
    <mergeCell ref="C41:E41"/>
    <mergeCell ref="A50:B52"/>
    <mergeCell ref="C50:E51"/>
  </mergeCells>
  <dataValidations count="2"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P12:Q1048576 F12:O49 F51:O1048576 R1:XFD1048576 F1:Q11 A1:E1048576">
      <formula1>0</formula1>
      <formula2>1000000000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D15" sqref="D15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76" width="11.42578125" style="149"/>
    <col min="77" max="92" width="23.7109375" style="150" hidden="1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",[2]NOMBRE!B2," - ","( ",[2]NOMBRE!C2,[2]NOMBRE!D2,[2]NOMBRE!E2,[2]NOMBRE!F2,[2]NOMBRE!G2," )")</f>
        <v>COMUNA: Linares - ( 07401 )</v>
      </c>
    </row>
    <row r="3" spans="1:89" x14ac:dyDescent="0.2">
      <c r="A3" s="148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</row>
    <row r="4" spans="1:89" x14ac:dyDescent="0.2">
      <c r="A4" s="148" t="str">
        <f>CONCATENATE("MES: ",[2]NOMBRE!B6," - ","( ",[2]NOMBRE!C6,[2]NOMBRE!D6," )")</f>
        <v>MES: FEBRERO - ( 02 )</v>
      </c>
    </row>
    <row r="5" spans="1:89" x14ac:dyDescent="0.2">
      <c r="A5" s="148" t="str">
        <f>CONCATENATE("AÑO: ",[2]NOMBRE!B7)</f>
        <v>AÑO: 2017</v>
      </c>
    </row>
    <row r="6" spans="1:89" ht="15" x14ac:dyDescent="0.2">
      <c r="A6" s="456" t="s">
        <v>1</v>
      </c>
      <c r="B6" s="456"/>
      <c r="C6" s="456"/>
      <c r="D6" s="456"/>
      <c r="E6" s="456"/>
      <c r="F6" s="456"/>
      <c r="G6" s="456"/>
      <c r="H6" s="456"/>
      <c r="I6" s="456"/>
      <c r="J6" s="456"/>
      <c r="K6" s="456"/>
      <c r="L6" s="456"/>
      <c r="M6" s="3"/>
      <c r="N6" s="4"/>
      <c r="O6" s="2"/>
      <c r="P6" s="140"/>
      <c r="Q6" s="2"/>
    </row>
    <row r="7" spans="1:89" ht="1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21" t="s">
        <v>3</v>
      </c>
      <c r="B9" s="457" t="s">
        <v>4</v>
      </c>
      <c r="C9" s="458"/>
      <c r="D9" s="457" t="s">
        <v>5</v>
      </c>
      <c r="E9" s="458"/>
      <c r="F9" s="457" t="s">
        <v>6</v>
      </c>
      <c r="G9" s="459"/>
      <c r="H9" s="459"/>
      <c r="I9" s="459"/>
      <c r="J9" s="460"/>
      <c r="K9" s="457" t="s">
        <v>7</v>
      </c>
      <c r="L9" s="459"/>
      <c r="M9" s="460"/>
      <c r="N9" s="454" t="s">
        <v>8</v>
      </c>
      <c r="O9" s="455"/>
      <c r="P9" s="423" t="s">
        <v>9</v>
      </c>
      <c r="Q9" s="443" t="s">
        <v>10</v>
      </c>
    </row>
    <row r="10" spans="1:89" ht="50.25" customHeight="1" x14ac:dyDescent="0.2">
      <c r="A10" s="448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42"/>
      <c r="Q10" s="444"/>
      <c r="R10" s="152"/>
    </row>
    <row r="11" spans="1:89" x14ac:dyDescent="0.2">
      <c r="A11" s="14" t="s">
        <v>25</v>
      </c>
      <c r="B11" s="153">
        <f t="shared" ref="B11:Q11" si="0">SUM(B12:B15)</f>
        <v>178</v>
      </c>
      <c r="C11" s="154">
        <f t="shared" si="0"/>
        <v>101</v>
      </c>
      <c r="D11" s="155">
        <f t="shared" si="0"/>
        <v>1</v>
      </c>
      <c r="E11" s="154">
        <f t="shared" si="0"/>
        <v>4</v>
      </c>
      <c r="F11" s="156">
        <f t="shared" si="0"/>
        <v>168</v>
      </c>
      <c r="G11" s="153">
        <f t="shared" si="0"/>
        <v>37</v>
      </c>
      <c r="H11" s="153">
        <f t="shared" si="0"/>
        <v>91</v>
      </c>
      <c r="I11" s="153">
        <f t="shared" si="0"/>
        <v>2</v>
      </c>
      <c r="J11" s="154">
        <f t="shared" si="0"/>
        <v>38</v>
      </c>
      <c r="K11" s="155">
        <f t="shared" si="0"/>
        <v>1</v>
      </c>
      <c r="L11" s="153">
        <f t="shared" si="0"/>
        <v>0</v>
      </c>
      <c r="M11" s="154">
        <f t="shared" si="0"/>
        <v>1</v>
      </c>
      <c r="N11" s="157">
        <f t="shared" si="0"/>
        <v>1</v>
      </c>
      <c r="O11" s="157">
        <f t="shared" si="0"/>
        <v>172</v>
      </c>
      <c r="P11" s="157">
        <f t="shared" si="0"/>
        <v>0</v>
      </c>
      <c r="Q11" s="157">
        <f t="shared" si="0"/>
        <v>0</v>
      </c>
      <c r="R11" s="150"/>
    </row>
    <row r="12" spans="1:89" x14ac:dyDescent="0.2">
      <c r="A12" s="21" t="s">
        <v>26</v>
      </c>
      <c r="B12" s="22">
        <v>84</v>
      </c>
      <c r="C12" s="23">
        <v>73</v>
      </c>
      <c r="D12" s="22"/>
      <c r="E12" s="24">
        <v>2</v>
      </c>
      <c r="F12" s="158">
        <f>SUM(G12:J12)</f>
        <v>74</v>
      </c>
      <c r="G12" s="26">
        <v>35</v>
      </c>
      <c r="H12" s="26">
        <v>1</v>
      </c>
      <c r="I12" s="26"/>
      <c r="J12" s="24">
        <v>38</v>
      </c>
      <c r="K12" s="159">
        <f>SUM(L12:M12)</f>
        <v>1</v>
      </c>
      <c r="L12" s="26"/>
      <c r="M12" s="24">
        <v>1</v>
      </c>
      <c r="N12" s="23">
        <v>1</v>
      </c>
      <c r="O12" s="23">
        <v>80</v>
      </c>
      <c r="P12" s="23">
        <v>0</v>
      </c>
      <c r="Q12" s="23">
        <v>0</v>
      </c>
      <c r="R12" s="160" t="s">
        <v>27</v>
      </c>
      <c r="CA12" s="150" t="str">
        <f>IF($B12&lt;$D12," El número de partos prematuros &lt;32 semanas NO puede ser mayor que el Total.","")</f>
        <v/>
      </c>
      <c r="CB12" s="150" t="str">
        <f>IF(B12&lt;E12," El número de partos prematuros de 32 a 36 semanas NO puede ser mayor que el Total.","")</f>
        <v/>
      </c>
      <c r="CC12" s="150" t="str">
        <f>IF(B12=0,"",IF(C12="",IF(B12="",""," No olvide escribir la columna Beneficiarios."),""))</f>
        <v/>
      </c>
      <c r="CD12" s="150" t="str">
        <f>IF(B12&lt;C12," El número de Beneficiarias NO puede ser mayor que el Total.","")</f>
        <v/>
      </c>
      <c r="CG12" s="150">
        <f>IF(B12&lt;D12,1,0)</f>
        <v>0</v>
      </c>
      <c r="CH12" s="150">
        <f>IF(B12&lt;E12,1,0)</f>
        <v>0</v>
      </c>
      <c r="CI12" s="150">
        <f>IF(B12&lt;C12,1,0)</f>
        <v>0</v>
      </c>
      <c r="CJ12" s="150">
        <f>IF(B12=0,"",IF(C12="",IF(B11="","",1),0))</f>
        <v>0</v>
      </c>
      <c r="CK12" s="150">
        <v>0</v>
      </c>
    </row>
    <row r="13" spans="1:89" x14ac:dyDescent="0.2">
      <c r="A13" s="28" t="s">
        <v>28</v>
      </c>
      <c r="B13" s="29">
        <v>1</v>
      </c>
      <c r="C13" s="30">
        <v>1</v>
      </c>
      <c r="D13" s="29"/>
      <c r="E13" s="31"/>
      <c r="F13" s="161">
        <f>SUM(G13:J13)</f>
        <v>1</v>
      </c>
      <c r="G13" s="33">
        <v>1</v>
      </c>
      <c r="H13" s="33"/>
      <c r="I13" s="33"/>
      <c r="J13" s="31"/>
      <c r="K13" s="162">
        <f>SUM(L13:M13)</f>
        <v>0</v>
      </c>
      <c r="L13" s="33"/>
      <c r="M13" s="31"/>
      <c r="N13" s="30"/>
      <c r="O13" s="30">
        <v>1</v>
      </c>
      <c r="P13" s="30">
        <v>0</v>
      </c>
      <c r="Q13" s="30">
        <v>0</v>
      </c>
      <c r="R13" s="160" t="s">
        <v>27</v>
      </c>
      <c r="CA13" s="150" t="str">
        <f>IF($B13&lt;$D13," El número de partos prematuros &lt;32 semanas NO puede ser mayor que el Total.","")</f>
        <v/>
      </c>
      <c r="CB13" s="150" t="str">
        <f>IF(B13&lt;E13," El número de partos prematuros de 32 a 36 semanas NO puede ser mayor que el Total.","")</f>
        <v/>
      </c>
      <c r="CC13" s="150" t="str">
        <f>IF(B13=0,"",IF(C13="",IF(B13="",""," No olvide escribir la columna Beneficiarios."),""))</f>
        <v/>
      </c>
      <c r="CD13" s="150" t="str">
        <f>IF(B13&lt;C13," El número de Beneficiarias NO puede ser mayor que el Total.","")</f>
        <v/>
      </c>
      <c r="CG13" s="150">
        <f>IF(B13&lt;D13,1,0)</f>
        <v>0</v>
      </c>
      <c r="CH13" s="150">
        <f>IF(B13&lt;E13,1,0)</f>
        <v>0</v>
      </c>
      <c r="CI13" s="150">
        <f>IF(B13&lt;C13,1,0)</f>
        <v>0</v>
      </c>
      <c r="CJ13" s="150">
        <f>IF(B13=0,"",IF(C13="",IF(B11="","",1),0))</f>
        <v>0</v>
      </c>
      <c r="CK13" s="150">
        <v>0</v>
      </c>
    </row>
    <row r="14" spans="1:89" x14ac:dyDescent="0.2">
      <c r="A14" s="28" t="s">
        <v>31</v>
      </c>
      <c r="B14" s="29">
        <v>66</v>
      </c>
      <c r="C14" s="30">
        <v>26</v>
      </c>
      <c r="D14" s="29"/>
      <c r="E14" s="31">
        <v>1</v>
      </c>
      <c r="F14" s="161">
        <f>SUM(G14:J14)</f>
        <v>66</v>
      </c>
      <c r="G14" s="33"/>
      <c r="H14" s="33">
        <v>64</v>
      </c>
      <c r="I14" s="33">
        <v>2</v>
      </c>
      <c r="J14" s="31"/>
      <c r="K14" s="162">
        <f>SUM(L14:M14)</f>
        <v>0</v>
      </c>
      <c r="L14" s="33"/>
      <c r="M14" s="31"/>
      <c r="N14" s="30"/>
      <c r="O14" s="30">
        <v>65</v>
      </c>
      <c r="P14" s="30">
        <v>0</v>
      </c>
      <c r="Q14" s="30">
        <v>0</v>
      </c>
      <c r="R14" s="160" t="s">
        <v>27</v>
      </c>
      <c r="CA14" s="150" t="str">
        <f>IF($B14&lt;$D14," El número de partos prematuros &lt;32 semanas NO puede ser mayor que el Total.","")</f>
        <v/>
      </c>
      <c r="CB14" s="150" t="str">
        <f>IF(B14&lt;E14," El número de partos prematuros de 32 a 36 semanas NO puede ser mayor que el Total.","")</f>
        <v/>
      </c>
      <c r="CC14" s="150" t="str">
        <f>IF(B14=0,"",IF(C14="",IF(B14="",""," No olvide escribir la columna Beneficiarios."),""))</f>
        <v/>
      </c>
      <c r="CD14" s="150" t="str">
        <f>IF(B14&lt;C14," El número de Beneficiarias NO puede ser mayor que el Total.","")</f>
        <v/>
      </c>
      <c r="CG14" s="150">
        <f>IF(B14&lt;D14,1,0)</f>
        <v>0</v>
      </c>
      <c r="CH14" s="150">
        <f>IF(B14&lt;E14,1,0)</f>
        <v>0</v>
      </c>
      <c r="CI14" s="150">
        <f>IF(B14&lt;C14,1,0)</f>
        <v>0</v>
      </c>
      <c r="CJ14" s="150">
        <f>IF(B14=0,"",IF(C14="",IF(B11="","",1),0))</f>
        <v>0</v>
      </c>
      <c r="CK14" s="150">
        <v>0</v>
      </c>
    </row>
    <row r="15" spans="1:89" ht="15" thickBot="1" x14ac:dyDescent="0.25">
      <c r="A15" s="35" t="s">
        <v>32</v>
      </c>
      <c r="B15" s="36">
        <v>27</v>
      </c>
      <c r="C15" s="37">
        <v>1</v>
      </c>
      <c r="D15" s="36">
        <v>1</v>
      </c>
      <c r="E15" s="38">
        <v>1</v>
      </c>
      <c r="F15" s="163">
        <f>SUM(G15:J15)</f>
        <v>27</v>
      </c>
      <c r="G15" s="40">
        <v>1</v>
      </c>
      <c r="H15" s="40">
        <v>26</v>
      </c>
      <c r="I15" s="40"/>
      <c r="J15" s="38"/>
      <c r="K15" s="164">
        <f>SUM(L15:M15)</f>
        <v>0</v>
      </c>
      <c r="L15" s="40"/>
      <c r="M15" s="38"/>
      <c r="N15" s="37"/>
      <c r="O15" s="37">
        <v>26</v>
      </c>
      <c r="P15" s="37">
        <v>0</v>
      </c>
      <c r="Q15" s="37">
        <v>0</v>
      </c>
      <c r="R15" s="160" t="s">
        <v>27</v>
      </c>
      <c r="CA15" s="150" t="str">
        <f>IF($B15&lt;$D15," El número de partos prematuros &lt;32 semanas NO puede ser mayor que el Total.","")</f>
        <v/>
      </c>
      <c r="CB15" s="150" t="str">
        <f>IF(B15&lt;E15," El número de partos prematuros de 32 a 36 semanas NO puede ser mayor que el Total.","")</f>
        <v/>
      </c>
      <c r="CC15" s="150" t="str">
        <f>IF(B15=0,"",IF(C15="",IF(B15="",""," No olvide escribir la columna Beneficiarios."),""))</f>
        <v/>
      </c>
      <c r="CD15" s="150" t="str">
        <f>IF(B15&lt;C15," El número de Beneficiarias NO puede ser mayor que el Total.","")</f>
        <v/>
      </c>
      <c r="CG15" s="150">
        <f>IF(B15&lt;D15,1,0)</f>
        <v>0</v>
      </c>
      <c r="CH15" s="150">
        <f>IF(B15&lt;E15,1,0)</f>
        <v>0</v>
      </c>
      <c r="CI15" s="150">
        <f>IF(B15&lt;C15,1,0)</f>
        <v>0</v>
      </c>
      <c r="CJ15" s="150">
        <f>IF(B15=0,"",IF(C15="",IF(B11="","",1),0))</f>
        <v>0</v>
      </c>
      <c r="CK15" s="150">
        <v>0</v>
      </c>
    </row>
    <row r="16" spans="1:89" ht="15.75" thickTop="1" thickBot="1" x14ac:dyDescent="0.25">
      <c r="A16" s="42" t="s">
        <v>33</v>
      </c>
      <c r="B16" s="43">
        <v>12</v>
      </c>
      <c r="C16" s="44">
        <v>12</v>
      </c>
      <c r="D16" s="56"/>
      <c r="E16" s="56"/>
      <c r="F16" s="165">
        <f>SUM(G16:J16)</f>
        <v>12</v>
      </c>
      <c r="G16" s="46"/>
      <c r="H16" s="46"/>
      <c r="I16" s="46">
        <v>12</v>
      </c>
      <c r="J16" s="47"/>
      <c r="K16" s="166">
        <f>SUM(L16:M16)</f>
        <v>0</v>
      </c>
      <c r="L16" s="49"/>
      <c r="M16" s="50"/>
      <c r="N16" s="51"/>
      <c r="O16" s="52"/>
      <c r="P16" s="52"/>
      <c r="Q16" s="52"/>
      <c r="R16" s="160"/>
      <c r="CC16" s="150" t="str">
        <f>IF(B16=0,"",IF(C16="",IF(B16="",""," No olvide escribir la columna Beneficiarios."),""))</f>
        <v/>
      </c>
      <c r="CD16" s="150" t="str">
        <f>IF(B16&lt;C16," El número de Beneficiarias NO puede ser mayor que el Total.","")</f>
        <v/>
      </c>
      <c r="CG16" s="150">
        <f>IF(B16&lt;D16,1,0)</f>
        <v>0</v>
      </c>
      <c r="CI16" s="150">
        <f>IF(B16&lt;C16,1,0)</f>
        <v>0</v>
      </c>
      <c r="CJ16" s="150">
        <f>IF(B16=0,"",IF(C16="",IF(B11="","",1),0))</f>
        <v>0</v>
      </c>
    </row>
    <row r="17" spans="1:86" ht="15" thickTop="1" x14ac:dyDescent="0.2">
      <c r="A17" s="42" t="s">
        <v>34</v>
      </c>
      <c r="B17" s="53"/>
      <c r="C17" s="56"/>
      <c r="D17" s="56"/>
      <c r="E17" s="56"/>
      <c r="F17" s="56"/>
      <c r="G17" s="57"/>
      <c r="H17" s="57"/>
      <c r="I17" s="57"/>
      <c r="J17" s="54"/>
      <c r="K17" s="55"/>
      <c r="L17" s="57"/>
      <c r="M17" s="54"/>
      <c r="N17" s="58"/>
      <c r="O17" s="52"/>
      <c r="P17" s="52"/>
      <c r="Q17" s="52"/>
      <c r="R17" s="160"/>
      <c r="CA17" s="150" t="str">
        <f>IF(B17&lt;=B12,""," El parto Normal Vertical DEBE estar incluido en el parto Normal. ")</f>
        <v/>
      </c>
    </row>
    <row r="18" spans="1:86" ht="21.75" x14ac:dyDescent="0.2">
      <c r="A18" s="142" t="s">
        <v>35</v>
      </c>
      <c r="B18" s="59"/>
      <c r="C18" s="62"/>
      <c r="D18" s="62"/>
      <c r="E18" s="62"/>
      <c r="F18" s="62"/>
      <c r="G18" s="63"/>
      <c r="H18" s="63"/>
      <c r="I18" s="63"/>
      <c r="J18" s="60"/>
      <c r="K18" s="61"/>
      <c r="L18" s="63"/>
      <c r="M18" s="60"/>
      <c r="N18" s="64"/>
      <c r="O18" s="65"/>
      <c r="P18" s="65"/>
      <c r="Q18" s="65"/>
      <c r="R18" s="160"/>
    </row>
    <row r="19" spans="1:86" x14ac:dyDescent="0.2">
      <c r="A19" s="66" t="s">
        <v>36</v>
      </c>
      <c r="B19" s="67"/>
      <c r="C19" s="62"/>
      <c r="D19" s="70"/>
      <c r="E19" s="70"/>
      <c r="F19" s="70"/>
      <c r="G19" s="62"/>
      <c r="H19" s="71"/>
      <c r="I19" s="71"/>
      <c r="J19" s="68"/>
      <c r="K19" s="69"/>
      <c r="L19" s="71"/>
      <c r="M19" s="68"/>
      <c r="N19" s="72"/>
      <c r="O19" s="73"/>
      <c r="P19" s="73"/>
      <c r="Q19" s="73"/>
      <c r="R19" s="160"/>
    </row>
    <row r="20" spans="1:86" x14ac:dyDescent="0.2">
      <c r="A20" s="74" t="s">
        <v>37</v>
      </c>
      <c r="B20" s="67">
        <v>1</v>
      </c>
      <c r="C20" s="62"/>
      <c r="D20" s="70"/>
      <c r="E20" s="70"/>
      <c r="F20" s="70"/>
      <c r="G20" s="71"/>
      <c r="H20" s="71"/>
      <c r="I20" s="71"/>
      <c r="J20" s="68"/>
      <c r="K20" s="69"/>
      <c r="L20" s="71"/>
      <c r="M20" s="68"/>
      <c r="N20" s="72"/>
      <c r="O20" s="73"/>
      <c r="P20" s="73"/>
      <c r="Q20" s="73"/>
      <c r="R20" s="160"/>
    </row>
    <row r="21" spans="1:86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</row>
    <row r="22" spans="1:86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</row>
    <row r="23" spans="1:86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</row>
    <row r="24" spans="1:86" x14ac:dyDescent="0.2">
      <c r="A24" s="88" t="s">
        <v>44</v>
      </c>
      <c r="B24" s="89">
        <v>79</v>
      </c>
      <c r="C24" s="89">
        <v>21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</row>
    <row r="25" spans="1:86" x14ac:dyDescent="0.2">
      <c r="A25" s="93" t="s">
        <v>46</v>
      </c>
      <c r="B25" s="94">
        <v>82</v>
      </c>
      <c r="C25" s="94">
        <v>68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</row>
    <row r="26" spans="1:86" x14ac:dyDescent="0.2">
      <c r="A26" s="445" t="s">
        <v>47</v>
      </c>
      <c r="B26" s="446"/>
      <c r="C26" s="446"/>
      <c r="D26" s="446"/>
      <c r="E26" s="446"/>
      <c r="F26" s="446"/>
      <c r="G26" s="446"/>
      <c r="H26" s="446"/>
      <c r="I26" s="446"/>
      <c r="J26" s="446"/>
      <c r="K26" s="83"/>
      <c r="L26" s="96"/>
      <c r="M26" s="97"/>
      <c r="N26" s="97"/>
      <c r="O26" s="2"/>
      <c r="P26" s="140"/>
      <c r="Q26" s="2"/>
    </row>
    <row r="27" spans="1:86" x14ac:dyDescent="0.2">
      <c r="A27" s="445" t="s">
        <v>48</v>
      </c>
      <c r="B27" s="446"/>
      <c r="C27" s="446"/>
      <c r="D27" s="446"/>
      <c r="E27" s="446"/>
      <c r="F27" s="446"/>
      <c r="G27" s="446"/>
      <c r="H27" s="446"/>
      <c r="I27" s="446"/>
      <c r="J27" s="446"/>
      <c r="K27" s="83"/>
      <c r="L27" s="96"/>
      <c r="M27" s="97"/>
      <c r="N27" s="97"/>
      <c r="O27" s="2"/>
      <c r="P27" s="140"/>
      <c r="Q27" s="2"/>
    </row>
    <row r="28" spans="1:86" ht="30.75" customHeight="1" x14ac:dyDescent="0.2">
      <c r="A28" s="423" t="s">
        <v>49</v>
      </c>
      <c r="B28" s="447" t="s">
        <v>42</v>
      </c>
      <c r="C28" s="449" t="s">
        <v>50</v>
      </c>
      <c r="D28" s="450"/>
      <c r="E28" s="450"/>
      <c r="F28" s="450"/>
      <c r="G28" s="450"/>
      <c r="H28" s="450"/>
      <c r="I28" s="451"/>
      <c r="J28" s="452" t="s">
        <v>51</v>
      </c>
      <c r="K28" s="453"/>
      <c r="L28" s="2"/>
      <c r="M28" s="2"/>
      <c r="N28" s="2"/>
      <c r="O28" s="2"/>
      <c r="P28" s="140"/>
      <c r="Q28" s="2"/>
    </row>
    <row r="29" spans="1:86" ht="21" x14ac:dyDescent="0.2">
      <c r="A29" s="424"/>
      <c r="B29" s="448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</row>
    <row r="30" spans="1:86" x14ac:dyDescent="0.2">
      <c r="A30" s="100" t="s">
        <v>61</v>
      </c>
      <c r="B30" s="169">
        <f>SUM(C30:I30)</f>
        <v>178</v>
      </c>
      <c r="C30" s="67"/>
      <c r="D30" s="102">
        <v>1</v>
      </c>
      <c r="E30" s="102">
        <v>1</v>
      </c>
      <c r="F30" s="102">
        <v>2</v>
      </c>
      <c r="G30" s="102">
        <v>26</v>
      </c>
      <c r="H30" s="102">
        <v>129</v>
      </c>
      <c r="I30" s="103">
        <v>19</v>
      </c>
      <c r="J30" s="102">
        <v>181</v>
      </c>
      <c r="K30" s="103">
        <v>7</v>
      </c>
      <c r="L30" s="160" t="s">
        <v>45</v>
      </c>
      <c r="M30" s="2"/>
      <c r="N30" s="2"/>
      <c r="O30" s="2"/>
      <c r="P30" s="140"/>
      <c r="Q30" s="2"/>
      <c r="CA30" s="150" t="str">
        <f>IF(SUM(G30:I30)&gt;=O11,""," Los RN de 2.500 y más gramos NO DEBE ser menor al Total de partos con Apego Precoz de RN del mismo peso Seccion A. ")</f>
        <v/>
      </c>
      <c r="CB30" s="150" t="str">
        <f>IF(SUM(C30:F30)&gt;=N11,""," Los RN de menor o igual a 2.499 gramos NO DEBE ser menor al Total de partos con Apego Precoz de RN del mismo peso. ")</f>
        <v/>
      </c>
      <c r="CH30" s="150">
        <f>IF(SUM(C30:F30)&gt;=N11,0,1)</f>
        <v>0</v>
      </c>
    </row>
    <row r="31" spans="1:86" x14ac:dyDescent="0.2">
      <c r="A31" s="100" t="s">
        <v>62</v>
      </c>
      <c r="B31" s="169">
        <f>SUM(C31:I31)</f>
        <v>0</v>
      </c>
      <c r="C31" s="67"/>
      <c r="D31" s="102"/>
      <c r="E31" s="102"/>
      <c r="F31" s="102"/>
      <c r="G31" s="102"/>
      <c r="H31" s="102"/>
      <c r="I31" s="103"/>
      <c r="J31" s="71"/>
      <c r="K31" s="68"/>
      <c r="L31" s="168"/>
      <c r="M31" s="2"/>
      <c r="N31" s="2"/>
      <c r="O31" s="2"/>
      <c r="P31" s="140"/>
      <c r="Q31" s="2"/>
    </row>
    <row r="32" spans="1:86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</row>
    <row r="33" spans="1:86" x14ac:dyDescent="0.2">
      <c r="A33" s="423" t="s">
        <v>49</v>
      </c>
      <c r="B33" s="447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</row>
    <row r="34" spans="1:86" x14ac:dyDescent="0.2">
      <c r="A34" s="424"/>
      <c r="B34" s="44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</row>
    <row r="35" spans="1:86" x14ac:dyDescent="0.2">
      <c r="A35" s="106" t="s">
        <v>61</v>
      </c>
      <c r="B35" s="89">
        <v>4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150" t="str">
        <f>IF(B35&lt;=B30,"","Total Nacidos Vivos con malformación congénita no debe ser MAYOR a Nacidos Vivos Según Peso Al Nacer")</f>
        <v/>
      </c>
      <c r="CB35" s="150" t="str">
        <f>IF(B36&lt;=B31,"","Total Nacidos fallecidos con malformación congénita no debe ser MAYOR a Nacidos fallecidos Según Peso Al Nacer")</f>
        <v/>
      </c>
    </row>
    <row r="36" spans="1:86" x14ac:dyDescent="0.2">
      <c r="A36" s="107" t="s">
        <v>62</v>
      </c>
      <c r="B36" s="108"/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</row>
    <row r="37" spans="1:86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</row>
    <row r="38" spans="1:86" ht="42" x14ac:dyDescent="0.2">
      <c r="A38" s="14" t="s">
        <v>49</v>
      </c>
      <c r="B38" s="146" t="s">
        <v>65</v>
      </c>
      <c r="C38" s="147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</row>
    <row r="39" spans="1:86" x14ac:dyDescent="0.2">
      <c r="A39" s="100" t="s">
        <v>61</v>
      </c>
      <c r="B39" s="116"/>
      <c r="C39" s="117">
        <v>1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</row>
    <row r="40" spans="1:86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</row>
    <row r="41" spans="1:86" x14ac:dyDescent="0.2">
      <c r="A41" s="421" t="s">
        <v>69</v>
      </c>
      <c r="B41" s="423" t="s">
        <v>70</v>
      </c>
      <c r="C41" s="425" t="s">
        <v>71</v>
      </c>
      <c r="D41" s="426"/>
      <c r="E41" s="427"/>
      <c r="F41" s="428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</row>
    <row r="42" spans="1:86" ht="21" x14ac:dyDescent="0.2">
      <c r="A42" s="422"/>
      <c r="B42" s="424"/>
      <c r="C42" s="13" t="s">
        <v>72</v>
      </c>
      <c r="D42" s="118" t="s">
        <v>73</v>
      </c>
      <c r="E42" s="119" t="s">
        <v>74</v>
      </c>
      <c r="F42" s="428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</row>
    <row r="43" spans="1:86" x14ac:dyDescent="0.2">
      <c r="A43" s="120" t="s">
        <v>75</v>
      </c>
      <c r="B43" s="170">
        <f>SUM(C43:E43)</f>
        <v>11</v>
      </c>
      <c r="C43" s="122"/>
      <c r="D43" s="123">
        <v>5</v>
      </c>
      <c r="E43" s="124">
        <v>6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</row>
    <row r="44" spans="1:86" x14ac:dyDescent="0.2">
      <c r="A44" s="126" t="s">
        <v>76</v>
      </c>
      <c r="B44" s="172">
        <f>SUM(C44:E44)</f>
        <v>0</v>
      </c>
      <c r="C44" s="128"/>
      <c r="D44" s="129"/>
      <c r="E44" s="130"/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</row>
    <row r="45" spans="1:86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</row>
    <row r="46" spans="1:86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</row>
    <row r="47" spans="1:86" x14ac:dyDescent="0.2">
      <c r="A47" s="136" t="s">
        <v>81</v>
      </c>
      <c r="B47" s="173">
        <v>91</v>
      </c>
      <c r="C47" s="174">
        <v>30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150" t="str">
        <f>IF(B48&gt;B47,"Egresos con LME no puede ser mayor que Total de Egresos Maternidad","")</f>
        <v/>
      </c>
    </row>
    <row r="48" spans="1:86" ht="11.25" customHeight="1" x14ac:dyDescent="0.2">
      <c r="A48" s="137" t="s">
        <v>82</v>
      </c>
      <c r="B48" s="176">
        <v>90</v>
      </c>
      <c r="C48" s="30">
        <v>17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B48" s="150" t="str">
        <f>IF(C48&gt;C47,"Egresos con LME no puede ser mayor que Total de Egresos Neonatología","")</f>
        <v/>
      </c>
      <c r="CG48" s="150">
        <f>IF(B48&gt;B47,1,0)</f>
        <v>0</v>
      </c>
      <c r="CH48" s="150">
        <f>IF(C48&gt;C47,1,0)</f>
        <v>0</v>
      </c>
    </row>
    <row r="49" spans="1:16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</row>
    <row r="50" spans="1:16" ht="14.25" customHeight="1" x14ac:dyDescent="0.2">
      <c r="A50" s="429" t="s">
        <v>78</v>
      </c>
      <c r="B50" s="430"/>
      <c r="C50" s="429" t="s">
        <v>42</v>
      </c>
      <c r="D50" s="430"/>
      <c r="E50" s="435"/>
      <c r="F50" s="437" t="s">
        <v>84</v>
      </c>
      <c r="G50" s="438"/>
      <c r="H50" s="438"/>
      <c r="I50" s="438"/>
      <c r="J50" s="438"/>
      <c r="K50" s="438"/>
      <c r="L50" s="438"/>
      <c r="M50" s="438"/>
      <c r="N50" s="438"/>
      <c r="O50" s="439"/>
    </row>
    <row r="51" spans="1:16" ht="14.25" customHeight="1" x14ac:dyDescent="0.2">
      <c r="A51" s="431"/>
      <c r="B51" s="432"/>
      <c r="C51" s="433"/>
      <c r="D51" s="434"/>
      <c r="E51" s="436"/>
      <c r="F51" s="440" t="s">
        <v>85</v>
      </c>
      <c r="G51" s="441"/>
      <c r="H51" s="440" t="s">
        <v>86</v>
      </c>
      <c r="I51" s="441"/>
      <c r="J51" s="440" t="s">
        <v>87</v>
      </c>
      <c r="K51" s="441"/>
      <c r="L51" s="440" t="s">
        <v>88</v>
      </c>
      <c r="M51" s="441"/>
      <c r="N51" s="440" t="s">
        <v>89</v>
      </c>
      <c r="O51" s="441"/>
    </row>
    <row r="52" spans="1:16" x14ac:dyDescent="0.2">
      <c r="A52" s="433"/>
      <c r="B52" s="434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</row>
    <row r="53" spans="1:16" x14ac:dyDescent="0.2">
      <c r="A53" s="416" t="s">
        <v>93</v>
      </c>
      <c r="B53" s="417"/>
      <c r="C53" s="180">
        <f>SUM(D53+E53)</f>
        <v>0</v>
      </c>
      <c r="D53" s="180">
        <f t="shared" ref="D53:E55" si="1">SUM(F53+H53+J53+L53+N53)</f>
        <v>0</v>
      </c>
      <c r="E53" s="181">
        <f t="shared" si="1"/>
        <v>0</v>
      </c>
      <c r="F53" s="182"/>
      <c r="G53" s="24"/>
      <c r="H53" s="22"/>
      <c r="I53" s="24"/>
      <c r="J53" s="22"/>
      <c r="K53" s="24"/>
      <c r="L53" s="22"/>
      <c r="M53" s="24"/>
      <c r="N53" s="22"/>
      <c r="O53" s="24"/>
      <c r="P53" s="150"/>
    </row>
    <row r="54" spans="1:16" x14ac:dyDescent="0.2">
      <c r="A54" s="418" t="s">
        <v>94</v>
      </c>
      <c r="B54" s="419"/>
      <c r="C54" s="183">
        <f>SUM(D54+E54)</f>
        <v>0</v>
      </c>
      <c r="D54" s="183">
        <f t="shared" si="1"/>
        <v>0</v>
      </c>
      <c r="E54" s="184">
        <f t="shared" si="1"/>
        <v>0</v>
      </c>
      <c r="F54" s="185"/>
      <c r="G54" s="31"/>
      <c r="H54" s="186"/>
      <c r="I54" s="187"/>
      <c r="J54" s="186"/>
      <c r="K54" s="187"/>
      <c r="L54" s="29"/>
      <c r="M54" s="31"/>
      <c r="N54" s="29"/>
      <c r="O54" s="31"/>
      <c r="P54" s="150"/>
    </row>
    <row r="55" spans="1:16" x14ac:dyDescent="0.2">
      <c r="A55" s="416" t="s">
        <v>95</v>
      </c>
      <c r="B55" s="416"/>
      <c r="C55" s="188">
        <f>SUM(D55+E55)</f>
        <v>0</v>
      </c>
      <c r="D55" s="188">
        <f t="shared" si="1"/>
        <v>0</v>
      </c>
      <c r="E55" s="189">
        <f t="shared" si="1"/>
        <v>0</v>
      </c>
      <c r="F55" s="190"/>
      <c r="G55" s="191"/>
      <c r="H55" s="192"/>
      <c r="I55" s="193"/>
      <c r="J55" s="194"/>
      <c r="K55" s="195"/>
      <c r="L55" s="29"/>
      <c r="M55" s="31"/>
      <c r="N55" s="29"/>
      <c r="O55" s="31"/>
      <c r="P55" s="150"/>
    </row>
    <row r="56" spans="1:16" x14ac:dyDescent="0.2">
      <c r="A56" s="420" t="s">
        <v>96</v>
      </c>
      <c r="B56" s="420"/>
      <c r="C56" s="196">
        <f>SUM(D56+E56)</f>
        <v>0</v>
      </c>
      <c r="D56" s="196">
        <f>SUM(J56+L56+N56)</f>
        <v>0</v>
      </c>
      <c r="E56" s="197">
        <f>SUM(K56+M56+O56)</f>
        <v>0</v>
      </c>
      <c r="F56" s="198"/>
      <c r="G56" s="199"/>
      <c r="H56" s="198"/>
      <c r="I56" s="200"/>
      <c r="J56" s="201"/>
      <c r="K56" s="202"/>
      <c r="L56" s="128"/>
      <c r="M56" s="130"/>
      <c r="N56" s="128"/>
      <c r="O56" s="130"/>
      <c r="P56" s="150"/>
    </row>
    <row r="194" spans="1:2" hidden="1" x14ac:dyDescent="0.2">
      <c r="A194" s="203">
        <f>SUM(B11:Q11,B30:B31,C53:C55,B47:B48,B43:B44)</f>
        <v>1165</v>
      </c>
      <c r="B194" s="149">
        <f>SUM(CG9:CM56)</f>
        <v>0</v>
      </c>
    </row>
  </sheetData>
  <mergeCells count="33">
    <mergeCell ref="A6:L6"/>
    <mergeCell ref="F9:J9"/>
    <mergeCell ref="K9:M9"/>
    <mergeCell ref="N9:O9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A33:A34"/>
    <mergeCell ref="B33:B34"/>
    <mergeCell ref="A41:A42"/>
    <mergeCell ref="B41:B42"/>
    <mergeCell ref="C41:E41"/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</mergeCells>
  <dataValidations count="2"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P12:Q1048576 F12:O49 F51:O1048576 R1:XFD1048576 F1:Q11 A1:E1048576">
      <formula1>0</formula1>
      <formula2>1000000000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C14" sqref="C14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21" width="11.42578125" style="149"/>
    <col min="22" max="76" width="0" style="149" hidden="1" customWidth="1"/>
    <col min="77" max="78" width="23.7109375" style="150" customWidth="1"/>
    <col min="79" max="89" width="23.7109375" style="150" hidden="1" customWidth="1"/>
    <col min="90" max="92" width="23.7109375" style="150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",[3]NOMBRE!B2," - ","( ",[3]NOMBRE!C2,[3]NOMBRE!D2,[3]NOMBRE!E2,[3]NOMBRE!F2,[3]NOMBRE!G2," )")</f>
        <v>COMUNA: Linares - ( 07401 )</v>
      </c>
    </row>
    <row r="3" spans="1:89" x14ac:dyDescent="0.2">
      <c r="A3" s="148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</row>
    <row r="4" spans="1:89" x14ac:dyDescent="0.2">
      <c r="A4" s="148" t="str">
        <f>CONCATENATE("MES: ",[3]NOMBRE!B6," - ","( ",[3]NOMBRE!C6,[3]NOMBRE!D6," )")</f>
        <v>MES: MARZO - ( 03 )</v>
      </c>
    </row>
    <row r="5" spans="1:89" x14ac:dyDescent="0.2">
      <c r="A5" s="148" t="str">
        <f>CONCATENATE("AÑO: ",[3]NOMBRE!B7)</f>
        <v>AÑO: 2017</v>
      </c>
    </row>
    <row r="6" spans="1:89" ht="15" x14ac:dyDescent="0.2">
      <c r="A6" s="456" t="s">
        <v>1</v>
      </c>
      <c r="B6" s="456"/>
      <c r="C6" s="456"/>
      <c r="D6" s="456"/>
      <c r="E6" s="456"/>
      <c r="F6" s="456"/>
      <c r="G6" s="456"/>
      <c r="H6" s="456"/>
      <c r="I6" s="456"/>
      <c r="J6" s="456"/>
      <c r="K6" s="456"/>
      <c r="L6" s="456"/>
      <c r="M6" s="3"/>
      <c r="N6" s="4"/>
      <c r="O6" s="2"/>
      <c r="P6" s="140"/>
      <c r="Q6" s="2"/>
    </row>
    <row r="7" spans="1:89" ht="1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21" t="s">
        <v>3</v>
      </c>
      <c r="B9" s="457" t="s">
        <v>4</v>
      </c>
      <c r="C9" s="458"/>
      <c r="D9" s="457" t="s">
        <v>5</v>
      </c>
      <c r="E9" s="458"/>
      <c r="F9" s="457" t="s">
        <v>6</v>
      </c>
      <c r="G9" s="459"/>
      <c r="H9" s="459"/>
      <c r="I9" s="459"/>
      <c r="J9" s="460"/>
      <c r="K9" s="457" t="s">
        <v>7</v>
      </c>
      <c r="L9" s="459"/>
      <c r="M9" s="460"/>
      <c r="N9" s="454" t="s">
        <v>8</v>
      </c>
      <c r="O9" s="455"/>
      <c r="P9" s="423" t="s">
        <v>9</v>
      </c>
      <c r="Q9" s="443" t="s">
        <v>10</v>
      </c>
    </row>
    <row r="10" spans="1:89" ht="50.25" customHeight="1" x14ac:dyDescent="0.2">
      <c r="A10" s="448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42"/>
      <c r="Q10" s="444"/>
      <c r="R10" s="152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</row>
    <row r="11" spans="1:89" x14ac:dyDescent="0.2">
      <c r="A11" s="14" t="s">
        <v>25</v>
      </c>
      <c r="B11" s="153">
        <f t="shared" ref="B11:Q11" si="0">SUM(B12:B15)</f>
        <v>219</v>
      </c>
      <c r="C11" s="154">
        <f t="shared" si="0"/>
        <v>117</v>
      </c>
      <c r="D11" s="155">
        <f t="shared" si="0"/>
        <v>0</v>
      </c>
      <c r="E11" s="154">
        <f t="shared" si="0"/>
        <v>6</v>
      </c>
      <c r="F11" s="156">
        <f t="shared" si="0"/>
        <v>204</v>
      </c>
      <c r="G11" s="153">
        <f t="shared" si="0"/>
        <v>58</v>
      </c>
      <c r="H11" s="153">
        <f t="shared" si="0"/>
        <v>122</v>
      </c>
      <c r="I11" s="153">
        <f t="shared" si="0"/>
        <v>2</v>
      </c>
      <c r="J11" s="154">
        <f t="shared" si="0"/>
        <v>22</v>
      </c>
      <c r="K11" s="155">
        <f t="shared" si="0"/>
        <v>10</v>
      </c>
      <c r="L11" s="153">
        <f t="shared" si="0"/>
        <v>0</v>
      </c>
      <c r="M11" s="154">
        <f t="shared" si="0"/>
        <v>10</v>
      </c>
      <c r="N11" s="157">
        <f t="shared" si="0"/>
        <v>3</v>
      </c>
      <c r="O11" s="157">
        <f t="shared" si="0"/>
        <v>198</v>
      </c>
      <c r="P11" s="157">
        <f t="shared" si="0"/>
        <v>0</v>
      </c>
      <c r="Q11" s="157">
        <f t="shared" si="0"/>
        <v>0</v>
      </c>
      <c r="R11" s="150"/>
      <c r="CA11" s="204"/>
      <c r="CB11" s="204"/>
      <c r="CC11" s="204"/>
      <c r="CD11" s="204"/>
      <c r="CE11" s="204"/>
      <c r="CF11" s="204"/>
      <c r="CG11" s="204"/>
      <c r="CH11" s="204"/>
      <c r="CI11" s="204"/>
      <c r="CJ11" s="204"/>
      <c r="CK11" s="204"/>
    </row>
    <row r="12" spans="1:89" x14ac:dyDescent="0.2">
      <c r="A12" s="21" t="s">
        <v>26</v>
      </c>
      <c r="B12" s="22">
        <v>91</v>
      </c>
      <c r="C12" s="23">
        <v>76</v>
      </c>
      <c r="D12" s="22"/>
      <c r="E12" s="24">
        <v>4</v>
      </c>
      <c r="F12" s="158">
        <f>SUM(G12:J12)</f>
        <v>76</v>
      </c>
      <c r="G12" s="26">
        <v>55</v>
      </c>
      <c r="H12" s="26"/>
      <c r="I12" s="26"/>
      <c r="J12" s="24">
        <v>21</v>
      </c>
      <c r="K12" s="159">
        <f>SUM(L12:M12)</f>
        <v>10</v>
      </c>
      <c r="L12" s="26"/>
      <c r="M12" s="24">
        <v>10</v>
      </c>
      <c r="N12" s="23">
        <v>2</v>
      </c>
      <c r="O12" s="23">
        <v>81</v>
      </c>
      <c r="P12" s="23">
        <v>0</v>
      </c>
      <c r="Q12" s="23">
        <v>0</v>
      </c>
      <c r="R12" s="160" t="s">
        <v>27</v>
      </c>
      <c r="CA12" s="204" t="str">
        <f>IF($B12&lt;$D12," El número de partos prematuros &lt;32 semanas NO puede ser mayor que el Total.","")</f>
        <v/>
      </c>
      <c r="CB12" s="204" t="str">
        <f>IF(B12&lt;E12," El número de partos prematuros de 32 a 36 semanas NO puede ser mayor que el Total.","")</f>
        <v/>
      </c>
      <c r="CC12" s="204" t="str">
        <f>IF(B12=0,"",IF(C12="",IF(B12="",""," No olvide escribir la columna Beneficiarios."),""))</f>
        <v/>
      </c>
      <c r="CD12" s="204" t="str">
        <f>IF(B12&lt;C12," El número de Beneficiarias NO puede ser mayor que el Total.","")</f>
        <v/>
      </c>
      <c r="CE12" s="204"/>
      <c r="CF12" s="204"/>
      <c r="CG12" s="204">
        <f>IF(B12&lt;D12,1,0)</f>
        <v>0</v>
      </c>
      <c r="CH12" s="204">
        <f>IF(B12&lt;E12,1,0)</f>
        <v>0</v>
      </c>
      <c r="CI12" s="204">
        <f>IF(B12&lt;C12,1,0)</f>
        <v>0</v>
      </c>
      <c r="CJ12" s="204">
        <f>IF(B12=0,"",IF(C12="",IF(B11="","",1),0))</f>
        <v>0</v>
      </c>
      <c r="CK12" s="204">
        <v>0</v>
      </c>
    </row>
    <row r="13" spans="1:89" x14ac:dyDescent="0.2">
      <c r="A13" s="28" t="s">
        <v>28</v>
      </c>
      <c r="B13" s="29">
        <v>3</v>
      </c>
      <c r="C13" s="30">
        <v>3</v>
      </c>
      <c r="D13" s="29"/>
      <c r="E13" s="31"/>
      <c r="F13" s="161">
        <f>SUM(G13:J13)</f>
        <v>3</v>
      </c>
      <c r="G13" s="33">
        <v>2</v>
      </c>
      <c r="H13" s="33"/>
      <c r="I13" s="33"/>
      <c r="J13" s="31">
        <v>1</v>
      </c>
      <c r="K13" s="162">
        <f>SUM(L13:M13)</f>
        <v>0</v>
      </c>
      <c r="L13" s="33"/>
      <c r="M13" s="31"/>
      <c r="N13" s="30"/>
      <c r="O13" s="30">
        <v>3</v>
      </c>
      <c r="P13" s="30">
        <v>0</v>
      </c>
      <c r="Q13" s="30">
        <v>0</v>
      </c>
      <c r="R13" s="160" t="s">
        <v>27</v>
      </c>
      <c r="CA13" s="204" t="str">
        <f>IF($B13&lt;$D13," El número de partos prematuros &lt;32 semanas NO puede ser mayor que el Total.","")</f>
        <v/>
      </c>
      <c r="CB13" s="204" t="str">
        <f>IF(B13&lt;E13," El número de partos prematuros de 32 a 36 semanas NO puede ser mayor que el Total.","")</f>
        <v/>
      </c>
      <c r="CC13" s="204" t="str">
        <f>IF(B13=0,"",IF(C13="",IF(B13="",""," No olvide escribir la columna Beneficiarios."),""))</f>
        <v/>
      </c>
      <c r="CD13" s="204" t="str">
        <f>IF(B13&lt;C13," El número de Beneficiarias NO puede ser mayor que el Total.","")</f>
        <v/>
      </c>
      <c r="CE13" s="204"/>
      <c r="CF13" s="204"/>
      <c r="CG13" s="204">
        <f>IF(B13&lt;D13,1,0)</f>
        <v>0</v>
      </c>
      <c r="CH13" s="204">
        <f>IF(B13&lt;E13,1,0)</f>
        <v>0</v>
      </c>
      <c r="CI13" s="204">
        <f>IF(B13&lt;C13,1,0)</f>
        <v>0</v>
      </c>
      <c r="CJ13" s="204">
        <f>IF(B13=0,"",IF(C13="",IF(B11="","",1),0))</f>
        <v>0</v>
      </c>
      <c r="CK13" s="204">
        <v>0</v>
      </c>
    </row>
    <row r="14" spans="1:89" x14ac:dyDescent="0.2">
      <c r="A14" s="28" t="s">
        <v>31</v>
      </c>
      <c r="B14" s="29">
        <v>87</v>
      </c>
      <c r="C14" s="30">
        <v>38</v>
      </c>
      <c r="D14" s="29"/>
      <c r="E14" s="31"/>
      <c r="F14" s="161">
        <f>SUM(G14:J14)</f>
        <v>87</v>
      </c>
      <c r="G14" s="33"/>
      <c r="H14" s="33">
        <v>86</v>
      </c>
      <c r="I14" s="33">
        <v>1</v>
      </c>
      <c r="J14" s="31"/>
      <c r="K14" s="162">
        <f>SUM(L14:M14)</f>
        <v>0</v>
      </c>
      <c r="L14" s="33"/>
      <c r="M14" s="31"/>
      <c r="N14" s="30">
        <v>1</v>
      </c>
      <c r="O14" s="30">
        <v>88</v>
      </c>
      <c r="P14" s="30">
        <v>0</v>
      </c>
      <c r="Q14" s="30">
        <v>0</v>
      </c>
      <c r="R14" s="160" t="s">
        <v>27</v>
      </c>
      <c r="CA14" s="204" t="str">
        <f>IF($B14&lt;$D14," El número de partos prematuros &lt;32 semanas NO puede ser mayor que el Total.","")</f>
        <v/>
      </c>
      <c r="CB14" s="204" t="str">
        <f>IF(B14&lt;E14," El número de partos prematuros de 32 a 36 semanas NO puede ser mayor que el Total.","")</f>
        <v/>
      </c>
      <c r="CC14" s="204" t="str">
        <f>IF(B14=0,"",IF(C14="",IF(B14="",""," No olvide escribir la columna Beneficiarios."),""))</f>
        <v/>
      </c>
      <c r="CD14" s="204" t="str">
        <f>IF(B14&lt;C14," El número de Beneficiarias NO puede ser mayor que el Total.","")</f>
        <v/>
      </c>
      <c r="CE14" s="204"/>
      <c r="CF14" s="204"/>
      <c r="CG14" s="204">
        <f>IF(B14&lt;D14,1,0)</f>
        <v>0</v>
      </c>
      <c r="CH14" s="204">
        <f>IF(B14&lt;E14,1,0)</f>
        <v>0</v>
      </c>
      <c r="CI14" s="204">
        <f>IF(B14&lt;C14,1,0)</f>
        <v>0</v>
      </c>
      <c r="CJ14" s="204">
        <f>IF(B14=0,"",IF(C14="",IF(B11="","",1),0))</f>
        <v>0</v>
      </c>
      <c r="CK14" s="204">
        <v>0</v>
      </c>
    </row>
    <row r="15" spans="1:89" ht="15" thickBot="1" x14ac:dyDescent="0.25">
      <c r="A15" s="35" t="s">
        <v>32</v>
      </c>
      <c r="B15" s="36">
        <v>38</v>
      </c>
      <c r="C15" s="37">
        <v>0</v>
      </c>
      <c r="D15" s="36"/>
      <c r="E15" s="38">
        <v>2</v>
      </c>
      <c r="F15" s="163">
        <f>SUM(G15:J15)</f>
        <v>38</v>
      </c>
      <c r="G15" s="40">
        <v>1</v>
      </c>
      <c r="H15" s="40">
        <v>36</v>
      </c>
      <c r="I15" s="40">
        <v>1</v>
      </c>
      <c r="J15" s="38"/>
      <c r="K15" s="164">
        <f>SUM(L15:M15)</f>
        <v>0</v>
      </c>
      <c r="L15" s="40"/>
      <c r="M15" s="38"/>
      <c r="N15" s="37"/>
      <c r="O15" s="37">
        <v>26</v>
      </c>
      <c r="P15" s="37">
        <v>0</v>
      </c>
      <c r="Q15" s="37">
        <v>0</v>
      </c>
      <c r="R15" s="160" t="s">
        <v>27</v>
      </c>
      <c r="CA15" s="204" t="str">
        <f>IF($B15&lt;$D15," El número de partos prematuros &lt;32 semanas NO puede ser mayor que el Total.","")</f>
        <v/>
      </c>
      <c r="CB15" s="204" t="str">
        <f>IF(B15&lt;E15," El número de partos prematuros de 32 a 36 semanas NO puede ser mayor que el Total.","")</f>
        <v/>
      </c>
      <c r="CC15" s="204" t="str">
        <f>IF(B15=0,"",IF(C15="",IF(B15="",""," No olvide escribir la columna Beneficiarios."),""))</f>
        <v/>
      </c>
      <c r="CD15" s="204" t="str">
        <f>IF(B15&lt;C15," El número de Beneficiarias NO puede ser mayor que el Total.","")</f>
        <v/>
      </c>
      <c r="CE15" s="204"/>
      <c r="CF15" s="204"/>
      <c r="CG15" s="204">
        <f>IF(B15&lt;D15,1,0)</f>
        <v>0</v>
      </c>
      <c r="CH15" s="204">
        <f>IF(B15&lt;E15,1,0)</f>
        <v>0</v>
      </c>
      <c r="CI15" s="204">
        <f>IF(B15&lt;C15,1,0)</f>
        <v>0</v>
      </c>
      <c r="CJ15" s="204">
        <f>IF(B15=0,"",IF(C15="",IF(B11="","",1),0))</f>
        <v>0</v>
      </c>
      <c r="CK15" s="204">
        <v>0</v>
      </c>
    </row>
    <row r="16" spans="1:89" ht="15.75" thickTop="1" thickBot="1" x14ac:dyDescent="0.25">
      <c r="A16" s="42" t="s">
        <v>33</v>
      </c>
      <c r="B16" s="43">
        <v>11</v>
      </c>
      <c r="C16" s="44">
        <v>11</v>
      </c>
      <c r="D16" s="56"/>
      <c r="E16" s="56"/>
      <c r="F16" s="165">
        <f>SUM(G16:J16)</f>
        <v>11</v>
      </c>
      <c r="G16" s="46"/>
      <c r="H16" s="46"/>
      <c r="I16" s="46">
        <v>11</v>
      </c>
      <c r="J16" s="47"/>
      <c r="K16" s="166">
        <f>SUM(L16:M16)</f>
        <v>0</v>
      </c>
      <c r="L16" s="49"/>
      <c r="M16" s="50"/>
      <c r="N16" s="51"/>
      <c r="O16" s="52"/>
      <c r="P16" s="52"/>
      <c r="Q16" s="52"/>
      <c r="R16" s="160"/>
      <c r="CA16" s="204" t="str">
        <f>IF($B16&lt;$D16," El número de partos prematuros &lt;32 semanas NO puede ser mayor que el Total.","")</f>
        <v/>
      </c>
      <c r="CB16" s="204"/>
      <c r="CC16" s="204" t="str">
        <f>IF(B16=0,"",IF(C16="",IF(B16="",""," No olvide escribir la columna Beneficiarios."),""))</f>
        <v/>
      </c>
      <c r="CD16" s="204" t="str">
        <f>IF(B16&lt;C16," El número de Beneficiarias NO puede ser mayor que el Total.","")</f>
        <v/>
      </c>
      <c r="CE16" s="204"/>
      <c r="CF16" s="204"/>
      <c r="CG16" s="204">
        <f>IF(B16&lt;D16,1,0)</f>
        <v>0</v>
      </c>
      <c r="CH16" s="204"/>
      <c r="CI16" s="204">
        <f>IF(B16&lt;C16,1,0)</f>
        <v>0</v>
      </c>
      <c r="CJ16" s="204">
        <f>IF(B16=0,"",IF(C16="",IF(B11="","",1),0))</f>
        <v>0</v>
      </c>
      <c r="CK16" s="204"/>
    </row>
    <row r="17" spans="1:89" ht="15" thickTop="1" x14ac:dyDescent="0.2">
      <c r="A17" s="42" t="s">
        <v>34</v>
      </c>
      <c r="B17" s="53">
        <v>6</v>
      </c>
      <c r="C17" s="56"/>
      <c r="D17" s="56"/>
      <c r="E17" s="56"/>
      <c r="F17" s="56"/>
      <c r="G17" s="57"/>
      <c r="H17" s="57"/>
      <c r="I17" s="57"/>
      <c r="J17" s="54"/>
      <c r="K17" s="55"/>
      <c r="L17" s="57"/>
      <c r="M17" s="54"/>
      <c r="N17" s="58"/>
      <c r="O17" s="52"/>
      <c r="P17" s="52"/>
      <c r="Q17" s="52"/>
      <c r="R17" s="160"/>
      <c r="CA17" s="204" t="str">
        <f>IF(B17&lt;=B12,""," El parto Normal Vertical DEBE estar incluido en el parto Normal. ")</f>
        <v/>
      </c>
      <c r="CB17" s="204"/>
      <c r="CC17" s="204"/>
      <c r="CD17" s="204"/>
      <c r="CE17" s="204"/>
      <c r="CF17" s="204"/>
      <c r="CG17" s="204">
        <f t="shared" ref="CG17" si="1">IF(B17&lt;D17,1,0)</f>
        <v>0</v>
      </c>
      <c r="CH17" s="204"/>
      <c r="CI17" s="204"/>
      <c r="CJ17" s="204"/>
      <c r="CK17" s="204"/>
    </row>
    <row r="18" spans="1:89" x14ac:dyDescent="0.2">
      <c r="A18" s="142" t="s">
        <v>97</v>
      </c>
      <c r="B18" s="59"/>
      <c r="C18" s="62"/>
      <c r="D18" s="62"/>
      <c r="E18" s="62"/>
      <c r="F18" s="62"/>
      <c r="G18" s="63"/>
      <c r="H18" s="63"/>
      <c r="I18" s="63"/>
      <c r="J18" s="60"/>
      <c r="K18" s="61"/>
      <c r="L18" s="63"/>
      <c r="M18" s="60"/>
      <c r="N18" s="64"/>
      <c r="O18" s="65"/>
      <c r="P18" s="30"/>
      <c r="Q18" s="30"/>
      <c r="R18" s="160" t="s">
        <v>45</v>
      </c>
      <c r="CA18" s="204"/>
      <c r="CB18" s="204"/>
      <c r="CC18" s="204"/>
      <c r="CD18" s="204"/>
      <c r="CE18" s="204"/>
      <c r="CF18" s="204"/>
      <c r="CG18" s="204"/>
      <c r="CH18" s="204"/>
      <c r="CI18" s="204"/>
      <c r="CJ18" s="204"/>
      <c r="CK18" s="204">
        <v>0</v>
      </c>
    </row>
    <row r="19" spans="1:89" x14ac:dyDescent="0.2">
      <c r="A19" s="66" t="s">
        <v>36</v>
      </c>
      <c r="B19" s="67">
        <v>1</v>
      </c>
      <c r="C19" s="62"/>
      <c r="D19" s="70"/>
      <c r="E19" s="70"/>
      <c r="F19" s="70"/>
      <c r="G19" s="62"/>
      <c r="H19" s="71"/>
      <c r="I19" s="71"/>
      <c r="J19" s="68"/>
      <c r="K19" s="69"/>
      <c r="L19" s="71"/>
      <c r="M19" s="68"/>
      <c r="N19" s="72"/>
      <c r="O19" s="73"/>
      <c r="P19" s="73"/>
      <c r="Q19" s="73"/>
      <c r="R19" s="160"/>
      <c r="CA19" s="204"/>
      <c r="CB19" s="204"/>
      <c r="CC19" s="204"/>
      <c r="CD19" s="204"/>
      <c r="CE19" s="204"/>
      <c r="CF19" s="204"/>
      <c r="CG19" s="204"/>
      <c r="CH19" s="204"/>
      <c r="CI19" s="204"/>
      <c r="CJ19" s="204"/>
      <c r="CK19" s="204"/>
    </row>
    <row r="20" spans="1:89" x14ac:dyDescent="0.2">
      <c r="A20" s="74" t="s">
        <v>37</v>
      </c>
      <c r="B20" s="67"/>
      <c r="C20" s="62"/>
      <c r="D20" s="70"/>
      <c r="E20" s="70"/>
      <c r="F20" s="70"/>
      <c r="G20" s="71"/>
      <c r="H20" s="71"/>
      <c r="I20" s="71"/>
      <c r="J20" s="68"/>
      <c r="K20" s="69"/>
      <c r="L20" s="71"/>
      <c r="M20" s="68"/>
      <c r="N20" s="72"/>
      <c r="O20" s="73"/>
      <c r="P20" s="73"/>
      <c r="Q20" s="73"/>
      <c r="R20" s="160"/>
      <c r="CA20" s="204"/>
      <c r="CB20" s="204"/>
      <c r="CC20" s="204"/>
      <c r="CD20" s="204"/>
      <c r="CE20" s="204"/>
      <c r="CF20" s="204"/>
      <c r="CG20" s="204"/>
      <c r="CH20" s="204"/>
      <c r="CI20" s="204"/>
      <c r="CJ20" s="204"/>
      <c r="CK20" s="204"/>
    </row>
    <row r="21" spans="1:89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  <c r="CA21" s="204"/>
      <c r="CB21" s="204"/>
      <c r="CC21" s="204"/>
      <c r="CD21" s="204"/>
      <c r="CE21" s="204"/>
      <c r="CF21" s="204"/>
      <c r="CG21" s="204"/>
      <c r="CH21" s="204"/>
      <c r="CI21" s="204"/>
      <c r="CJ21" s="204"/>
      <c r="CK21" s="204"/>
    </row>
    <row r="22" spans="1:89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  <c r="CA22" s="204"/>
      <c r="CB22" s="204"/>
      <c r="CC22" s="204"/>
      <c r="CD22" s="204"/>
      <c r="CE22" s="204"/>
      <c r="CF22" s="204"/>
      <c r="CG22" s="204"/>
      <c r="CH22" s="204"/>
      <c r="CI22" s="204"/>
      <c r="CJ22" s="204"/>
      <c r="CK22" s="204"/>
    </row>
    <row r="23" spans="1:89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  <c r="CA23" s="204"/>
      <c r="CB23" s="204"/>
      <c r="CC23" s="204"/>
      <c r="CD23" s="204"/>
      <c r="CE23" s="204"/>
      <c r="CF23" s="204"/>
      <c r="CG23" s="204"/>
      <c r="CH23" s="204"/>
      <c r="CI23" s="204"/>
      <c r="CJ23" s="204"/>
      <c r="CK23" s="204"/>
    </row>
    <row r="24" spans="1:89" x14ac:dyDescent="0.2">
      <c r="A24" s="88" t="s">
        <v>44</v>
      </c>
      <c r="B24" s="89">
        <v>79</v>
      </c>
      <c r="C24" s="89">
        <v>21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  <c r="CA24" s="204" t="str">
        <f>IF(B24=0,"",IF(C24="",IF(B24="",""," No olvide escribir la columna Benefiiarios."),""))</f>
        <v/>
      </c>
      <c r="CB24" s="204" t="str">
        <f>IF(B24&lt;C24," El número de Beneficiarios NO puede ser mayor que el Total.","")</f>
        <v/>
      </c>
      <c r="CC24" s="204"/>
      <c r="CD24" s="204"/>
      <c r="CE24" s="204"/>
      <c r="CF24" s="204"/>
      <c r="CG24" s="204">
        <f>IF(B24=0,"",IF(C24="",IF(B23="","",1),0))</f>
        <v>0</v>
      </c>
      <c r="CH24" s="204">
        <f>IF(B24&lt;C24,1,0)</f>
        <v>0</v>
      </c>
      <c r="CI24" s="204"/>
      <c r="CJ24" s="204"/>
      <c r="CK24" s="204"/>
    </row>
    <row r="25" spans="1:89" x14ac:dyDescent="0.2">
      <c r="A25" s="93" t="s">
        <v>46</v>
      </c>
      <c r="B25" s="94">
        <v>82</v>
      </c>
      <c r="C25" s="94">
        <v>68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  <c r="CA25" s="204" t="str">
        <f>IF(B25=0,"",IF(C25="",IF(B25="",""," No olvide escribir la columna Benefiiarios."),""))</f>
        <v/>
      </c>
      <c r="CB25" s="204" t="str">
        <f>IF(B25&lt;C25," El número de Beneficiarios NO puede ser mayor que el Total.","")</f>
        <v/>
      </c>
      <c r="CC25" s="204"/>
      <c r="CD25" s="204"/>
      <c r="CE25" s="204"/>
      <c r="CF25" s="204"/>
      <c r="CG25" s="204"/>
      <c r="CH25" s="204"/>
      <c r="CI25" s="204"/>
      <c r="CJ25" s="204"/>
      <c r="CK25" s="204"/>
    </row>
    <row r="26" spans="1:89" x14ac:dyDescent="0.2">
      <c r="A26" s="445" t="s">
        <v>47</v>
      </c>
      <c r="B26" s="446"/>
      <c r="C26" s="446"/>
      <c r="D26" s="446"/>
      <c r="E26" s="446"/>
      <c r="F26" s="446"/>
      <c r="G26" s="446"/>
      <c r="H26" s="446"/>
      <c r="I26" s="446"/>
      <c r="J26" s="446"/>
      <c r="K26" s="83"/>
      <c r="L26" s="96"/>
      <c r="M26" s="97"/>
      <c r="N26" s="97"/>
      <c r="O26" s="2"/>
      <c r="P26" s="140"/>
      <c r="Q26" s="2"/>
      <c r="CA26" s="204"/>
      <c r="CB26" s="204"/>
      <c r="CC26" s="204"/>
      <c r="CD26" s="204"/>
      <c r="CE26" s="204"/>
      <c r="CF26" s="204"/>
      <c r="CG26" s="204"/>
      <c r="CH26" s="204"/>
      <c r="CI26" s="204"/>
      <c r="CJ26" s="204"/>
      <c r="CK26" s="204"/>
    </row>
    <row r="27" spans="1:89" x14ac:dyDescent="0.2">
      <c r="A27" s="445" t="s">
        <v>48</v>
      </c>
      <c r="B27" s="446"/>
      <c r="C27" s="446"/>
      <c r="D27" s="446"/>
      <c r="E27" s="446"/>
      <c r="F27" s="446"/>
      <c r="G27" s="446"/>
      <c r="H27" s="446"/>
      <c r="I27" s="446"/>
      <c r="J27" s="446"/>
      <c r="K27" s="83"/>
      <c r="L27" s="96"/>
      <c r="M27" s="97"/>
      <c r="N27" s="97"/>
      <c r="O27" s="2"/>
      <c r="P27" s="140"/>
      <c r="Q27" s="2"/>
      <c r="CA27" s="204"/>
      <c r="CB27" s="204"/>
      <c r="CC27" s="204"/>
      <c r="CD27" s="204"/>
      <c r="CE27" s="204"/>
      <c r="CF27" s="204"/>
      <c r="CG27" s="204"/>
      <c r="CH27" s="204"/>
      <c r="CI27" s="204"/>
      <c r="CJ27" s="204"/>
      <c r="CK27" s="204"/>
    </row>
    <row r="28" spans="1:89" ht="30.75" customHeight="1" x14ac:dyDescent="0.2">
      <c r="A28" s="423" t="s">
        <v>49</v>
      </c>
      <c r="B28" s="447" t="s">
        <v>42</v>
      </c>
      <c r="C28" s="449" t="s">
        <v>50</v>
      </c>
      <c r="D28" s="450"/>
      <c r="E28" s="450"/>
      <c r="F28" s="450"/>
      <c r="G28" s="450"/>
      <c r="H28" s="450"/>
      <c r="I28" s="451"/>
      <c r="J28" s="452" t="s">
        <v>51</v>
      </c>
      <c r="K28" s="453"/>
      <c r="L28" s="2"/>
      <c r="M28" s="2"/>
      <c r="N28" s="2"/>
      <c r="O28" s="2"/>
      <c r="P28" s="140"/>
      <c r="Q28" s="2"/>
      <c r="CA28" s="204"/>
      <c r="CB28" s="204"/>
      <c r="CC28" s="204"/>
      <c r="CD28" s="204"/>
      <c r="CE28" s="204"/>
      <c r="CF28" s="204"/>
      <c r="CG28" s="204"/>
      <c r="CH28" s="204"/>
      <c r="CI28" s="204"/>
      <c r="CJ28" s="204"/>
      <c r="CK28" s="204"/>
    </row>
    <row r="29" spans="1:89" ht="21" x14ac:dyDescent="0.2">
      <c r="A29" s="424"/>
      <c r="B29" s="448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  <c r="CA29" s="204"/>
      <c r="CB29" s="204"/>
      <c r="CC29" s="204"/>
      <c r="CD29" s="204"/>
      <c r="CE29" s="204"/>
      <c r="CF29" s="204"/>
      <c r="CG29" s="204"/>
      <c r="CH29" s="204"/>
      <c r="CI29" s="204"/>
      <c r="CJ29" s="204"/>
      <c r="CK29" s="204"/>
    </row>
    <row r="30" spans="1:89" x14ac:dyDescent="0.2">
      <c r="A30" s="100" t="s">
        <v>61</v>
      </c>
      <c r="B30" s="169">
        <f>SUM(C30:I30)</f>
        <v>222</v>
      </c>
      <c r="C30" s="67"/>
      <c r="D30" s="102"/>
      <c r="E30" s="102"/>
      <c r="F30" s="102">
        <v>4</v>
      </c>
      <c r="G30" s="102">
        <v>36</v>
      </c>
      <c r="H30" s="102">
        <v>160</v>
      </c>
      <c r="I30" s="103">
        <v>22</v>
      </c>
      <c r="J30" s="102">
        <v>204</v>
      </c>
      <c r="K30" s="103">
        <v>4</v>
      </c>
      <c r="L30" s="160" t="s">
        <v>45</v>
      </c>
      <c r="M30" s="2"/>
      <c r="N30" s="2"/>
      <c r="O30" s="2"/>
      <c r="P30" s="140"/>
      <c r="Q30" s="2"/>
      <c r="CA30" s="204" t="str">
        <f>IF(SUM(G30:I30)&gt;=O11,""," Los RN de 2.500 y más gramos NO DEBE ser menor al Total de partos con Apego Precoz de RN del mismo peso Seccion A. ")</f>
        <v/>
      </c>
      <c r="CB30" s="204" t="str">
        <f>IF(SUM(C30:F30)&gt;=N11,""," Los RN de menor o igual a 2.499 gramos NO DEBE ser menor al Total de partos con Apego Precoz de RN del mismo peso. ")</f>
        <v/>
      </c>
      <c r="CC30" s="204"/>
      <c r="CD30" s="204"/>
      <c r="CE30" s="204"/>
      <c r="CF30" s="204"/>
      <c r="CG30" s="204">
        <f>IF(SUM(G30:I30)&gt;=O11,0,1)</f>
        <v>0</v>
      </c>
      <c r="CH30" s="204">
        <f>IF(SUM(C30:F30)&gt;=N11,0,1)</f>
        <v>0</v>
      </c>
      <c r="CI30" s="204"/>
      <c r="CJ30" s="204"/>
      <c r="CK30" s="204"/>
    </row>
    <row r="31" spans="1:89" x14ac:dyDescent="0.2">
      <c r="A31" s="100" t="s">
        <v>62</v>
      </c>
      <c r="B31" s="169">
        <f>SUM(C31:I31)</f>
        <v>0</v>
      </c>
      <c r="C31" s="67"/>
      <c r="D31" s="102"/>
      <c r="E31" s="102"/>
      <c r="F31" s="102"/>
      <c r="G31" s="102"/>
      <c r="H31" s="102"/>
      <c r="I31" s="103"/>
      <c r="J31" s="71"/>
      <c r="K31" s="68"/>
      <c r="L31" s="168"/>
      <c r="M31" s="2"/>
      <c r="N31" s="2"/>
      <c r="O31" s="2"/>
      <c r="P31" s="140"/>
      <c r="Q31" s="2"/>
      <c r="CA31" s="204"/>
      <c r="CB31" s="204"/>
      <c r="CC31" s="204"/>
      <c r="CD31" s="204"/>
      <c r="CE31" s="204"/>
      <c r="CF31" s="204"/>
      <c r="CG31" s="204"/>
      <c r="CH31" s="204"/>
      <c r="CI31" s="204"/>
      <c r="CJ31" s="204"/>
      <c r="CK31" s="204"/>
    </row>
    <row r="32" spans="1:89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  <c r="CA32" s="204"/>
      <c r="CB32" s="204"/>
      <c r="CC32" s="204"/>
      <c r="CD32" s="204"/>
      <c r="CE32" s="204"/>
      <c r="CF32" s="204"/>
      <c r="CG32" s="204"/>
      <c r="CH32" s="204"/>
      <c r="CI32" s="204"/>
      <c r="CJ32" s="204"/>
      <c r="CK32" s="204"/>
    </row>
    <row r="33" spans="1:89" x14ac:dyDescent="0.2">
      <c r="A33" s="423" t="s">
        <v>49</v>
      </c>
      <c r="B33" s="447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  <c r="CA33" s="204"/>
      <c r="CB33" s="204"/>
      <c r="CC33" s="204"/>
      <c r="CD33" s="204"/>
      <c r="CE33" s="204"/>
      <c r="CF33" s="204"/>
      <c r="CG33" s="204"/>
      <c r="CH33" s="204"/>
      <c r="CI33" s="204"/>
      <c r="CJ33" s="204"/>
      <c r="CK33" s="204"/>
    </row>
    <row r="34" spans="1:89" x14ac:dyDescent="0.2">
      <c r="A34" s="424"/>
      <c r="B34" s="44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  <c r="CA34" s="204"/>
      <c r="CB34" s="204"/>
      <c r="CC34" s="204"/>
      <c r="CD34" s="204"/>
      <c r="CE34" s="204"/>
      <c r="CF34" s="204"/>
      <c r="CG34" s="204"/>
      <c r="CH34" s="204"/>
      <c r="CI34" s="204"/>
      <c r="CJ34" s="204"/>
      <c r="CK34" s="204"/>
    </row>
    <row r="35" spans="1:89" x14ac:dyDescent="0.2">
      <c r="A35" s="106" t="s">
        <v>61</v>
      </c>
      <c r="B35" s="89">
        <v>4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204" t="str">
        <f>IF(B35&lt;=B30,"","Total Nacidos Vivos con malformación congénita no debe ser MAYOR a Nacidos Vivos Según Peso Al Nacer")</f>
        <v/>
      </c>
      <c r="CB35" s="204" t="str">
        <f>IF(B36&lt;=B31,"","Total Nacidos fallecidos con malformación congénita no debe ser MAYOR a Nacidos fallecidos Según Peso Al Nacer")</f>
        <v/>
      </c>
      <c r="CC35" s="204"/>
      <c r="CD35" s="204"/>
      <c r="CE35" s="204"/>
      <c r="CF35" s="204"/>
      <c r="CG35" s="204"/>
      <c r="CH35" s="204"/>
      <c r="CI35" s="204"/>
      <c r="CJ35" s="204"/>
      <c r="CK35" s="204"/>
    </row>
    <row r="36" spans="1:89" x14ac:dyDescent="0.2">
      <c r="A36" s="107" t="s">
        <v>62</v>
      </c>
      <c r="B36" s="108"/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  <c r="CA36" s="204"/>
      <c r="CB36" s="204"/>
      <c r="CC36" s="204"/>
      <c r="CD36" s="204"/>
      <c r="CE36" s="204"/>
      <c r="CF36" s="204"/>
      <c r="CG36" s="204"/>
      <c r="CH36" s="204"/>
      <c r="CI36" s="204"/>
      <c r="CJ36" s="204"/>
      <c r="CK36" s="204"/>
    </row>
    <row r="37" spans="1:89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  <c r="CA37" s="204"/>
      <c r="CB37" s="204"/>
      <c r="CC37" s="204"/>
      <c r="CD37" s="204"/>
      <c r="CE37" s="204"/>
      <c r="CF37" s="204"/>
      <c r="CG37" s="204"/>
      <c r="CH37" s="204"/>
      <c r="CI37" s="204"/>
      <c r="CJ37" s="204"/>
      <c r="CK37" s="204"/>
    </row>
    <row r="38" spans="1:89" ht="42" x14ac:dyDescent="0.2">
      <c r="A38" s="14" t="s">
        <v>49</v>
      </c>
      <c r="B38" s="146" t="s">
        <v>65</v>
      </c>
      <c r="C38" s="147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  <c r="CA38" s="204"/>
      <c r="CB38" s="204"/>
      <c r="CC38" s="204"/>
      <c r="CD38" s="204"/>
      <c r="CE38" s="204"/>
      <c r="CF38" s="204"/>
      <c r="CG38" s="204"/>
      <c r="CH38" s="204"/>
      <c r="CI38" s="204"/>
      <c r="CJ38" s="204"/>
      <c r="CK38" s="204"/>
    </row>
    <row r="39" spans="1:89" x14ac:dyDescent="0.2">
      <c r="A39" s="100" t="s">
        <v>61</v>
      </c>
      <c r="B39" s="116">
        <v>2</v>
      </c>
      <c r="C39" s="117">
        <v>1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  <c r="CA39" s="204"/>
      <c r="CB39" s="204"/>
      <c r="CC39" s="204"/>
      <c r="CD39" s="204"/>
      <c r="CE39" s="204"/>
      <c r="CF39" s="204"/>
      <c r="CG39" s="204"/>
      <c r="CH39" s="204"/>
      <c r="CI39" s="204"/>
      <c r="CJ39" s="204"/>
      <c r="CK39" s="204"/>
    </row>
    <row r="40" spans="1:89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  <c r="CA40" s="204"/>
      <c r="CB40" s="204"/>
      <c r="CC40" s="204"/>
      <c r="CD40" s="204"/>
      <c r="CE40" s="204"/>
      <c r="CF40" s="204"/>
      <c r="CG40" s="204"/>
      <c r="CH40" s="204"/>
      <c r="CI40" s="204"/>
      <c r="CJ40" s="204"/>
      <c r="CK40" s="204"/>
    </row>
    <row r="41" spans="1:89" x14ac:dyDescent="0.2">
      <c r="A41" s="421" t="s">
        <v>69</v>
      </c>
      <c r="B41" s="423" t="s">
        <v>70</v>
      </c>
      <c r="C41" s="425" t="s">
        <v>71</v>
      </c>
      <c r="D41" s="426"/>
      <c r="E41" s="427"/>
      <c r="F41" s="428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  <c r="CA41" s="204"/>
      <c r="CB41" s="204"/>
      <c r="CC41" s="204"/>
      <c r="CD41" s="204"/>
      <c r="CE41" s="204"/>
      <c r="CF41" s="204"/>
      <c r="CG41" s="204"/>
      <c r="CH41" s="204"/>
      <c r="CI41" s="204"/>
      <c r="CJ41" s="204"/>
      <c r="CK41" s="204"/>
    </row>
    <row r="42" spans="1:89" ht="21" x14ac:dyDescent="0.2">
      <c r="A42" s="422"/>
      <c r="B42" s="424"/>
      <c r="C42" s="13" t="s">
        <v>72</v>
      </c>
      <c r="D42" s="118" t="s">
        <v>73</v>
      </c>
      <c r="E42" s="119" t="s">
        <v>74</v>
      </c>
      <c r="F42" s="428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  <c r="CA42" s="204"/>
      <c r="CB42" s="204"/>
      <c r="CC42" s="204"/>
      <c r="CD42" s="204"/>
      <c r="CE42" s="204"/>
      <c r="CF42" s="204"/>
      <c r="CG42" s="204"/>
      <c r="CH42" s="204"/>
      <c r="CI42" s="204"/>
      <c r="CJ42" s="204"/>
      <c r="CK42" s="204"/>
    </row>
    <row r="43" spans="1:89" x14ac:dyDescent="0.2">
      <c r="A43" s="120" t="s">
        <v>75</v>
      </c>
      <c r="B43" s="170">
        <f>SUM(C43:E43)</f>
        <v>5</v>
      </c>
      <c r="C43" s="122"/>
      <c r="D43" s="123">
        <v>3</v>
      </c>
      <c r="E43" s="124">
        <v>2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</row>
    <row r="44" spans="1:89" x14ac:dyDescent="0.2">
      <c r="A44" s="126" t="s">
        <v>76</v>
      </c>
      <c r="B44" s="172">
        <f>SUM(C44:E44)</f>
        <v>0</v>
      </c>
      <c r="C44" s="128"/>
      <c r="D44" s="129"/>
      <c r="E44" s="130"/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  <c r="CA44" s="204"/>
      <c r="CB44" s="204"/>
      <c r="CC44" s="204"/>
      <c r="CD44" s="204"/>
      <c r="CE44" s="204"/>
      <c r="CF44" s="204"/>
      <c r="CG44" s="204"/>
      <c r="CH44" s="204"/>
      <c r="CI44" s="204"/>
      <c r="CJ44" s="204"/>
      <c r="CK44" s="204"/>
    </row>
    <row r="45" spans="1:89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  <c r="CA45" s="204"/>
      <c r="CB45" s="204"/>
      <c r="CC45" s="204"/>
      <c r="CD45" s="204"/>
      <c r="CE45" s="204"/>
      <c r="CF45" s="204"/>
      <c r="CG45" s="204"/>
      <c r="CH45" s="204"/>
      <c r="CI45" s="204"/>
      <c r="CJ45" s="204"/>
      <c r="CK45" s="204"/>
    </row>
    <row r="46" spans="1:89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  <c r="CA46" s="204"/>
      <c r="CB46" s="204"/>
      <c r="CC46" s="204"/>
      <c r="CD46" s="204"/>
      <c r="CE46" s="204"/>
      <c r="CF46" s="204"/>
      <c r="CG46" s="204"/>
      <c r="CH46" s="204"/>
      <c r="CI46" s="204"/>
      <c r="CJ46" s="204"/>
      <c r="CK46" s="204"/>
    </row>
    <row r="47" spans="1:89" x14ac:dyDescent="0.2">
      <c r="A47" s="136" t="s">
        <v>81</v>
      </c>
      <c r="B47" s="173">
        <v>99</v>
      </c>
      <c r="C47" s="174">
        <v>46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204" t="str">
        <f>IF(B48&gt;B47,"Egresos con LME no puede ser mayor que Total de Egresos Maternidad","")</f>
        <v/>
      </c>
      <c r="CB47" s="204"/>
      <c r="CC47" s="204"/>
      <c r="CD47" s="204"/>
      <c r="CE47" s="204"/>
      <c r="CF47" s="204"/>
      <c r="CG47" s="204"/>
      <c r="CH47" s="204"/>
      <c r="CI47" s="204"/>
      <c r="CJ47" s="204"/>
      <c r="CK47" s="204"/>
    </row>
    <row r="48" spans="1:89" ht="11.25" customHeight="1" x14ac:dyDescent="0.2">
      <c r="A48" s="137" t="s">
        <v>82</v>
      </c>
      <c r="B48" s="176">
        <v>93</v>
      </c>
      <c r="C48" s="30">
        <v>18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A48" s="204"/>
      <c r="CB48" s="204" t="str">
        <f>IF(C48&gt;C47,"Egresos con LME no puede ser mayor que Total de Egresos Neonatología","")</f>
        <v/>
      </c>
      <c r="CC48" s="204"/>
      <c r="CD48" s="204"/>
      <c r="CE48" s="204"/>
      <c r="CF48" s="204"/>
      <c r="CG48" s="204">
        <f>IF(B48&gt;B47,1,0)</f>
        <v>0</v>
      </c>
      <c r="CH48" s="204">
        <f>IF(C48&gt;C47,1,0)</f>
        <v>0</v>
      </c>
      <c r="CI48" s="204"/>
      <c r="CJ48" s="204"/>
      <c r="CK48" s="204"/>
    </row>
    <row r="49" spans="1:89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CA49" s="204"/>
      <c r="CB49" s="204"/>
      <c r="CC49" s="204"/>
      <c r="CD49" s="204"/>
      <c r="CE49" s="204"/>
      <c r="CF49" s="204"/>
      <c r="CG49" s="204"/>
      <c r="CH49" s="204"/>
      <c r="CI49" s="204"/>
      <c r="CJ49" s="204"/>
      <c r="CK49" s="204"/>
    </row>
    <row r="50" spans="1:89" ht="14.25" customHeight="1" x14ac:dyDescent="0.2">
      <c r="A50" s="429" t="s">
        <v>78</v>
      </c>
      <c r="B50" s="430"/>
      <c r="C50" s="429" t="s">
        <v>42</v>
      </c>
      <c r="D50" s="430"/>
      <c r="E50" s="435"/>
      <c r="F50" s="437" t="s">
        <v>84</v>
      </c>
      <c r="G50" s="438"/>
      <c r="H50" s="438"/>
      <c r="I50" s="438"/>
      <c r="J50" s="438"/>
      <c r="K50" s="438"/>
      <c r="L50" s="438"/>
      <c r="M50" s="438"/>
      <c r="N50" s="438"/>
      <c r="O50" s="439"/>
      <c r="CA50" s="204"/>
      <c r="CB50" s="204"/>
      <c r="CC50" s="204"/>
      <c r="CD50" s="204"/>
      <c r="CE50" s="204"/>
      <c r="CF50" s="204"/>
      <c r="CG50" s="204"/>
      <c r="CH50" s="204"/>
      <c r="CI50" s="204"/>
      <c r="CJ50" s="204"/>
      <c r="CK50" s="204"/>
    </row>
    <row r="51" spans="1:89" ht="14.25" customHeight="1" x14ac:dyDescent="0.2">
      <c r="A51" s="431"/>
      <c r="B51" s="432"/>
      <c r="C51" s="433"/>
      <c r="D51" s="434"/>
      <c r="E51" s="436"/>
      <c r="F51" s="440" t="s">
        <v>85</v>
      </c>
      <c r="G51" s="441"/>
      <c r="H51" s="440" t="s">
        <v>86</v>
      </c>
      <c r="I51" s="441"/>
      <c r="J51" s="440" t="s">
        <v>87</v>
      </c>
      <c r="K51" s="441"/>
      <c r="L51" s="440" t="s">
        <v>88</v>
      </c>
      <c r="M51" s="441"/>
      <c r="N51" s="440" t="s">
        <v>89</v>
      </c>
      <c r="O51" s="441"/>
      <c r="CA51" s="204"/>
      <c r="CB51" s="204"/>
      <c r="CC51" s="204"/>
      <c r="CD51" s="204"/>
      <c r="CE51" s="204"/>
      <c r="CF51" s="204"/>
      <c r="CG51" s="204"/>
      <c r="CH51" s="204"/>
      <c r="CI51" s="204"/>
      <c r="CJ51" s="204"/>
      <c r="CK51" s="204"/>
    </row>
    <row r="52" spans="1:89" x14ac:dyDescent="0.2">
      <c r="A52" s="433"/>
      <c r="B52" s="434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  <c r="CA52" s="204"/>
      <c r="CB52" s="204"/>
      <c r="CC52" s="204"/>
      <c r="CD52" s="204"/>
      <c r="CE52" s="204"/>
      <c r="CF52" s="204"/>
      <c r="CG52" s="204"/>
      <c r="CH52" s="204"/>
      <c r="CI52" s="204"/>
      <c r="CJ52" s="204"/>
      <c r="CK52" s="204"/>
    </row>
    <row r="53" spans="1:89" x14ac:dyDescent="0.2">
      <c r="A53" s="416" t="s">
        <v>93</v>
      </c>
      <c r="B53" s="417"/>
      <c r="C53" s="180">
        <f>SUM(D53+E53)</f>
        <v>0</v>
      </c>
      <c r="D53" s="180">
        <f t="shared" ref="D53:E55" si="2">SUM(F53+H53+J53+L53+N53)</f>
        <v>0</v>
      </c>
      <c r="E53" s="181">
        <f t="shared" si="2"/>
        <v>0</v>
      </c>
      <c r="F53" s="182"/>
      <c r="G53" s="24"/>
      <c r="H53" s="22"/>
      <c r="I53" s="24"/>
      <c r="J53" s="22"/>
      <c r="K53" s="24"/>
      <c r="L53" s="22"/>
      <c r="M53" s="24"/>
      <c r="N53" s="22"/>
      <c r="O53" s="24"/>
      <c r="P53" s="150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</row>
    <row r="54" spans="1:89" x14ac:dyDescent="0.2">
      <c r="A54" s="418" t="s">
        <v>94</v>
      </c>
      <c r="B54" s="419"/>
      <c r="C54" s="183">
        <f>SUM(D54+E54)</f>
        <v>0</v>
      </c>
      <c r="D54" s="183">
        <f t="shared" si="2"/>
        <v>0</v>
      </c>
      <c r="E54" s="184">
        <f t="shared" si="2"/>
        <v>0</v>
      </c>
      <c r="F54" s="185"/>
      <c r="G54" s="31"/>
      <c r="H54" s="186"/>
      <c r="I54" s="187"/>
      <c r="J54" s="186"/>
      <c r="K54" s="187"/>
      <c r="L54" s="29"/>
      <c r="M54" s="31"/>
      <c r="N54" s="29"/>
      <c r="O54" s="31"/>
      <c r="P54" s="150"/>
      <c r="CA54" s="204"/>
      <c r="CB54" s="204"/>
      <c r="CC54" s="204"/>
      <c r="CD54" s="204"/>
      <c r="CE54" s="204"/>
      <c r="CF54" s="204"/>
      <c r="CG54" s="204"/>
      <c r="CH54" s="204"/>
      <c r="CI54" s="204"/>
      <c r="CJ54" s="204"/>
      <c r="CK54" s="204"/>
    </row>
    <row r="55" spans="1:89" x14ac:dyDescent="0.2">
      <c r="A55" s="416" t="s">
        <v>95</v>
      </c>
      <c r="B55" s="416"/>
      <c r="C55" s="188">
        <f>SUM(D55+E55)</f>
        <v>0</v>
      </c>
      <c r="D55" s="188">
        <f t="shared" si="2"/>
        <v>0</v>
      </c>
      <c r="E55" s="189">
        <f t="shared" si="2"/>
        <v>0</v>
      </c>
      <c r="F55" s="190"/>
      <c r="G55" s="191"/>
      <c r="H55" s="192"/>
      <c r="I55" s="193"/>
      <c r="J55" s="194"/>
      <c r="K55" s="195"/>
      <c r="L55" s="29"/>
      <c r="M55" s="31"/>
      <c r="N55" s="29"/>
      <c r="O55" s="31"/>
      <c r="P55" s="150"/>
      <c r="CA55" s="204"/>
      <c r="CB55" s="204"/>
      <c r="CC55" s="204"/>
      <c r="CD55" s="204"/>
      <c r="CE55" s="204"/>
      <c r="CF55" s="204"/>
      <c r="CG55" s="204"/>
      <c r="CH55" s="204"/>
      <c r="CI55" s="204"/>
      <c r="CJ55" s="204"/>
      <c r="CK55" s="204"/>
    </row>
    <row r="56" spans="1:89" x14ac:dyDescent="0.2">
      <c r="A56" s="420" t="s">
        <v>96</v>
      </c>
      <c r="B56" s="420"/>
      <c r="C56" s="196">
        <f>SUM(D56+E56)</f>
        <v>0</v>
      </c>
      <c r="D56" s="196">
        <f>SUM(J56+L56+N56)</f>
        <v>0</v>
      </c>
      <c r="E56" s="197">
        <f>SUM(K56+M56+O56)</f>
        <v>0</v>
      </c>
      <c r="F56" s="198"/>
      <c r="G56" s="199"/>
      <c r="H56" s="198"/>
      <c r="I56" s="200"/>
      <c r="J56" s="201"/>
      <c r="K56" s="202"/>
      <c r="L56" s="128"/>
      <c r="M56" s="130"/>
      <c r="N56" s="128"/>
      <c r="O56" s="130"/>
      <c r="P56" s="150"/>
    </row>
    <row r="194" spans="1:2" x14ac:dyDescent="0.2">
      <c r="A194" s="203">
        <f>SUM(B11:Q11,B30:B31,C53:C56,B47:B48,B43:B44,B24:B25,B35:B36,B39:C39,B16:B20)</f>
        <v>1576</v>
      </c>
      <c r="B194" s="149">
        <f>SUM(CG12:CG16,CH12:CH16,CI12:CI15,CK12:CK18,CH30,CG48,CH48)</f>
        <v>0</v>
      </c>
    </row>
  </sheetData>
  <mergeCells count="33">
    <mergeCell ref="A6:L6"/>
    <mergeCell ref="A9:A10"/>
    <mergeCell ref="B9:C9"/>
    <mergeCell ref="D9:E9"/>
    <mergeCell ref="F9:J9"/>
    <mergeCell ref="K9:M9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A33:A34"/>
    <mergeCell ref="B33:B34"/>
    <mergeCell ref="A41:A42"/>
    <mergeCell ref="B41:B42"/>
    <mergeCell ref="C41:E41"/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A1:A17 P1:XFD1048576 B1:E1048576 F1:O49">
      <formula1>0</formula1>
      <formula2>1000000000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opLeftCell="A35" workbookViewId="0">
      <selection activeCell="B5" sqref="B5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21" width="11.42578125" style="149"/>
    <col min="22" max="76" width="0" style="149" hidden="1" customWidth="1"/>
    <col min="77" max="78" width="23.7109375" style="150" customWidth="1"/>
    <col min="79" max="89" width="23.7109375" style="150" hidden="1" customWidth="1"/>
    <col min="90" max="92" width="23.7109375" style="150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",[4]NOMBRE!B2," - ","( ",[4]NOMBRE!C2,[4]NOMBRE!D2,[4]NOMBRE!E2,[4]NOMBRE!F2,[4]NOMBRE!G2," )")</f>
        <v>COMUNA: Linares - ( 07401 )</v>
      </c>
    </row>
    <row r="3" spans="1:89" x14ac:dyDescent="0.2">
      <c r="A3" s="148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</row>
    <row r="4" spans="1:89" x14ac:dyDescent="0.2">
      <c r="A4" s="148" t="str">
        <f>CONCATENATE("MES: ",[4]NOMBRE!B6," - ","( ",[4]NOMBRE!C6,[4]NOMBRE!D6," )")</f>
        <v>MES: ABRIL - ( 04 )</v>
      </c>
    </row>
    <row r="5" spans="1:89" x14ac:dyDescent="0.2">
      <c r="A5" s="148" t="str">
        <f>CONCATENATE("AÑO: ",[4]NOMBRE!B7)</f>
        <v>AÑO: 2017</v>
      </c>
    </row>
    <row r="6" spans="1:89" ht="15" x14ac:dyDescent="0.2">
      <c r="A6" s="456" t="s">
        <v>1</v>
      </c>
      <c r="B6" s="456"/>
      <c r="C6" s="456"/>
      <c r="D6" s="456"/>
      <c r="E6" s="456"/>
      <c r="F6" s="456"/>
      <c r="G6" s="456"/>
      <c r="H6" s="456"/>
      <c r="I6" s="456"/>
      <c r="J6" s="456"/>
      <c r="K6" s="456"/>
      <c r="L6" s="456"/>
      <c r="M6" s="3"/>
      <c r="N6" s="4"/>
      <c r="O6" s="2"/>
      <c r="P6" s="140"/>
      <c r="Q6" s="2"/>
    </row>
    <row r="7" spans="1:89" ht="15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21" t="s">
        <v>3</v>
      </c>
      <c r="B9" s="457" t="s">
        <v>4</v>
      </c>
      <c r="C9" s="458"/>
      <c r="D9" s="457" t="s">
        <v>5</v>
      </c>
      <c r="E9" s="458"/>
      <c r="F9" s="457" t="s">
        <v>6</v>
      </c>
      <c r="G9" s="459"/>
      <c r="H9" s="459"/>
      <c r="I9" s="459"/>
      <c r="J9" s="460"/>
      <c r="K9" s="457" t="s">
        <v>7</v>
      </c>
      <c r="L9" s="459"/>
      <c r="M9" s="460"/>
      <c r="N9" s="454" t="s">
        <v>8</v>
      </c>
      <c r="O9" s="455"/>
      <c r="P9" s="423" t="s">
        <v>9</v>
      </c>
      <c r="Q9" s="443" t="s">
        <v>10</v>
      </c>
    </row>
    <row r="10" spans="1:89" ht="50.25" customHeight="1" x14ac:dyDescent="0.2">
      <c r="A10" s="448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42"/>
      <c r="Q10" s="444"/>
      <c r="R10" s="152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</row>
    <row r="11" spans="1:89" x14ac:dyDescent="0.2">
      <c r="A11" s="14" t="s">
        <v>25</v>
      </c>
      <c r="B11" s="15">
        <f t="shared" ref="B11:Q11" si="0">SUM(B12:B15)</f>
        <v>184</v>
      </c>
      <c r="C11" s="16">
        <f t="shared" si="0"/>
        <v>115</v>
      </c>
      <c r="D11" s="17">
        <f t="shared" si="0"/>
        <v>3</v>
      </c>
      <c r="E11" s="16">
        <f t="shared" si="0"/>
        <v>20</v>
      </c>
      <c r="F11" s="18">
        <f t="shared" si="0"/>
        <v>173</v>
      </c>
      <c r="G11" s="15">
        <f t="shared" si="0"/>
        <v>39</v>
      </c>
      <c r="H11" s="15">
        <f t="shared" si="0"/>
        <v>97</v>
      </c>
      <c r="I11" s="15">
        <f t="shared" si="0"/>
        <v>2</v>
      </c>
      <c r="J11" s="16">
        <f t="shared" si="0"/>
        <v>35</v>
      </c>
      <c r="K11" s="17">
        <f t="shared" si="0"/>
        <v>11</v>
      </c>
      <c r="L11" s="15">
        <f t="shared" si="0"/>
        <v>5</v>
      </c>
      <c r="M11" s="16">
        <f t="shared" si="0"/>
        <v>6</v>
      </c>
      <c r="N11" s="19">
        <f t="shared" si="0"/>
        <v>2</v>
      </c>
      <c r="O11" s="19">
        <f t="shared" si="0"/>
        <v>166</v>
      </c>
      <c r="P11" s="19">
        <f t="shared" si="0"/>
        <v>0</v>
      </c>
      <c r="Q11" s="19">
        <f t="shared" si="0"/>
        <v>0</v>
      </c>
      <c r="R11" s="150"/>
      <c r="CA11" s="204"/>
      <c r="CB11" s="204"/>
      <c r="CC11" s="204"/>
      <c r="CD11" s="204"/>
      <c r="CE11" s="204"/>
      <c r="CF11" s="204"/>
      <c r="CG11" s="204"/>
      <c r="CH11" s="204"/>
      <c r="CI11" s="204"/>
      <c r="CJ11" s="204"/>
      <c r="CK11" s="204"/>
    </row>
    <row r="12" spans="1:89" x14ac:dyDescent="0.2">
      <c r="A12" s="21" t="s">
        <v>26</v>
      </c>
      <c r="B12" s="22">
        <v>83</v>
      </c>
      <c r="C12" s="23">
        <v>74</v>
      </c>
      <c r="D12" s="22">
        <v>2</v>
      </c>
      <c r="E12" s="24">
        <v>10</v>
      </c>
      <c r="F12" s="25">
        <f>SUM(G12:J12)</f>
        <v>72</v>
      </c>
      <c r="G12" s="26">
        <v>37</v>
      </c>
      <c r="H12" s="26"/>
      <c r="I12" s="26"/>
      <c r="J12" s="24">
        <v>35</v>
      </c>
      <c r="K12" s="27">
        <f>SUM(L12:M12)</f>
        <v>11</v>
      </c>
      <c r="L12" s="26">
        <v>5</v>
      </c>
      <c r="M12" s="24">
        <v>6</v>
      </c>
      <c r="N12" s="23">
        <v>2</v>
      </c>
      <c r="O12" s="23">
        <v>74</v>
      </c>
      <c r="P12" s="23">
        <v>0</v>
      </c>
      <c r="Q12" s="23">
        <v>0</v>
      </c>
      <c r="R12" s="160" t="s">
        <v>27</v>
      </c>
      <c r="CA12" s="204" t="str">
        <f>IF($B12&lt;$D12," El número de partos prematuros &lt;32 semanas NO puede ser mayor que el Total.","")</f>
        <v/>
      </c>
      <c r="CB12" s="204" t="str">
        <f>IF(B12&lt;E12," El número de partos prematuros de 32 a 36 semanas NO puede ser mayor que el Total.","")</f>
        <v/>
      </c>
      <c r="CC12" s="204" t="str">
        <f>IF(B12=0,"",IF(C12="",IF(B12="",""," No olvide escribir la columna Beneficiarios."),""))</f>
        <v/>
      </c>
      <c r="CD12" s="204" t="str">
        <f>IF(B12&lt;C12," El número de Beneficiarias NO puede ser mayor que el Total.","")</f>
        <v/>
      </c>
      <c r="CE12" s="204"/>
      <c r="CF12" s="204"/>
      <c r="CG12" s="204">
        <f>IF(B12&lt;D12,1,0)</f>
        <v>0</v>
      </c>
      <c r="CH12" s="204">
        <f>IF(B12&lt;E12,1,0)</f>
        <v>0</v>
      </c>
      <c r="CI12" s="204">
        <f>IF(B12&lt;C12,1,0)</f>
        <v>0</v>
      </c>
      <c r="CJ12" s="204">
        <f>IF(B12=0,"",IF(C12="",IF(B11="","",1),0))</f>
        <v>0</v>
      </c>
      <c r="CK12" s="204">
        <v>0</v>
      </c>
    </row>
    <row r="13" spans="1:89" x14ac:dyDescent="0.2">
      <c r="A13" s="28" t="s">
        <v>28</v>
      </c>
      <c r="B13" s="29"/>
      <c r="C13" s="30"/>
      <c r="D13" s="29"/>
      <c r="E13" s="31"/>
      <c r="F13" s="32">
        <f>SUM(G13:J13)</f>
        <v>0</v>
      </c>
      <c r="G13" s="33"/>
      <c r="H13" s="33"/>
      <c r="I13" s="33"/>
      <c r="J13" s="31"/>
      <c r="K13" s="34">
        <f>SUM(L13:M13)</f>
        <v>0</v>
      </c>
      <c r="L13" s="26"/>
      <c r="M13" s="24"/>
      <c r="N13" s="23"/>
      <c r="O13" s="23"/>
      <c r="P13" s="23"/>
      <c r="Q13" s="23"/>
      <c r="R13" s="160" t="s">
        <v>27</v>
      </c>
      <c r="CA13" s="204" t="str">
        <f>IF($B13&lt;$D13," El número de partos prematuros &lt;32 semanas NO puede ser mayor que el Total.","")</f>
        <v/>
      </c>
      <c r="CB13" s="204" t="str">
        <f>IF(B13&lt;E13," El número de partos prematuros de 32 a 36 semanas NO puede ser mayor que el Total.","")</f>
        <v/>
      </c>
      <c r="CC13" s="204" t="str">
        <f>IF(B13=0,"",IF(C13="",IF(B13="",""," No olvide escribir la columna Beneficiarios."),""))</f>
        <v/>
      </c>
      <c r="CD13" s="204" t="str">
        <f>IF(B13&lt;C13," El número de Beneficiarias NO puede ser mayor que el Total.","")</f>
        <v/>
      </c>
      <c r="CE13" s="204"/>
      <c r="CF13" s="204"/>
      <c r="CG13" s="204">
        <f>IF(B13&lt;D13,1,0)</f>
        <v>0</v>
      </c>
      <c r="CH13" s="204">
        <f>IF(B13&lt;E13,1,0)</f>
        <v>0</v>
      </c>
      <c r="CI13" s="204">
        <f>IF(B13&lt;C13,1,0)</f>
        <v>0</v>
      </c>
      <c r="CJ13" s="204" t="str">
        <f>IF(B13=0,"",IF(C13="",IF(B11="","",1),0))</f>
        <v/>
      </c>
      <c r="CK13" s="204">
        <v>0</v>
      </c>
    </row>
    <row r="14" spans="1:89" x14ac:dyDescent="0.2">
      <c r="A14" s="28" t="s">
        <v>31</v>
      </c>
      <c r="B14" s="29">
        <v>57</v>
      </c>
      <c r="C14" s="30">
        <v>9</v>
      </c>
      <c r="D14" s="29"/>
      <c r="E14" s="31"/>
      <c r="F14" s="32">
        <f>SUM(G14:J14)</f>
        <v>57</v>
      </c>
      <c r="G14" s="33"/>
      <c r="H14" s="33">
        <v>56</v>
      </c>
      <c r="I14" s="33">
        <v>1</v>
      </c>
      <c r="J14" s="31"/>
      <c r="K14" s="34">
        <f>SUM(L14:M14)</f>
        <v>0</v>
      </c>
      <c r="L14" s="26"/>
      <c r="M14" s="24"/>
      <c r="N14" s="23"/>
      <c r="O14" s="23">
        <v>58</v>
      </c>
      <c r="P14" s="23">
        <v>0</v>
      </c>
      <c r="Q14" s="23">
        <v>0</v>
      </c>
      <c r="R14" s="160" t="s">
        <v>27</v>
      </c>
      <c r="CA14" s="204" t="str">
        <f>IF($B14&lt;$D14," El número de partos prematuros &lt;32 semanas NO puede ser mayor que el Total.","")</f>
        <v/>
      </c>
      <c r="CB14" s="204" t="str">
        <f>IF(B14&lt;E14," El número de partos prematuros de 32 a 36 semanas NO puede ser mayor que el Total.","")</f>
        <v/>
      </c>
      <c r="CC14" s="204" t="str">
        <f>IF(B14=0,"",IF(C14="",IF(B14="",""," No olvide escribir la columna Beneficiarios."),""))</f>
        <v/>
      </c>
      <c r="CD14" s="204" t="str">
        <f>IF(B14&lt;C14," El número de Beneficiarias NO puede ser mayor que el Total.","")</f>
        <v/>
      </c>
      <c r="CE14" s="204"/>
      <c r="CF14" s="204"/>
      <c r="CG14" s="204">
        <f>IF(B14&lt;D14,1,0)</f>
        <v>0</v>
      </c>
      <c r="CH14" s="204">
        <f>IF(B14&lt;E14,1,0)</f>
        <v>0</v>
      </c>
      <c r="CI14" s="204">
        <f>IF(B14&lt;C14,1,0)</f>
        <v>0</v>
      </c>
      <c r="CJ14" s="204">
        <f>IF(B14=0,"",IF(C14="",IF(B11="","",1),0))</f>
        <v>0</v>
      </c>
      <c r="CK14" s="204">
        <v>0</v>
      </c>
    </row>
    <row r="15" spans="1:89" ht="15" thickBot="1" x14ac:dyDescent="0.25">
      <c r="A15" s="35" t="s">
        <v>32</v>
      </c>
      <c r="B15" s="36">
        <v>44</v>
      </c>
      <c r="C15" s="37">
        <v>32</v>
      </c>
      <c r="D15" s="36">
        <v>1</v>
      </c>
      <c r="E15" s="38">
        <v>10</v>
      </c>
      <c r="F15" s="39">
        <f>SUM(G15:J15)</f>
        <v>44</v>
      </c>
      <c r="G15" s="40">
        <v>2</v>
      </c>
      <c r="H15" s="40">
        <v>41</v>
      </c>
      <c r="I15" s="40">
        <v>1</v>
      </c>
      <c r="J15" s="38"/>
      <c r="K15" s="41">
        <f>SUM(L15:M15)</f>
        <v>0</v>
      </c>
      <c r="L15" s="26"/>
      <c r="M15" s="24"/>
      <c r="N15" s="23"/>
      <c r="O15" s="23">
        <v>34</v>
      </c>
      <c r="P15" s="23">
        <v>0</v>
      </c>
      <c r="Q15" s="23">
        <v>0</v>
      </c>
      <c r="R15" s="160" t="s">
        <v>27</v>
      </c>
      <c r="CA15" s="204" t="str">
        <f>IF($B15&lt;$D15," El número de partos prematuros &lt;32 semanas NO puede ser mayor que el Total.","")</f>
        <v/>
      </c>
      <c r="CB15" s="204" t="str">
        <f>IF(B15&lt;E15," El número de partos prematuros de 32 a 36 semanas NO puede ser mayor que el Total.","")</f>
        <v/>
      </c>
      <c r="CC15" s="204" t="str">
        <f>IF(B15=0,"",IF(C15="",IF(B15="",""," No olvide escribir la columna Beneficiarios."),""))</f>
        <v/>
      </c>
      <c r="CD15" s="204" t="str">
        <f>IF(B15&lt;C15," El número de Beneficiarias NO puede ser mayor que el Total.","")</f>
        <v/>
      </c>
      <c r="CE15" s="204"/>
      <c r="CF15" s="204"/>
      <c r="CG15" s="204">
        <f>IF(B15&lt;D15,1,0)</f>
        <v>0</v>
      </c>
      <c r="CH15" s="204">
        <f>IF(B15&lt;E15,1,0)</f>
        <v>0</v>
      </c>
      <c r="CI15" s="204">
        <f>IF(B15&lt;C15,1,0)</f>
        <v>0</v>
      </c>
      <c r="CJ15" s="204">
        <f>IF(B15=0,"",IF(C15="",IF(B11="","",1),0))</f>
        <v>0</v>
      </c>
      <c r="CK15" s="204">
        <v>0</v>
      </c>
    </row>
    <row r="16" spans="1:89" ht="15.75" thickTop="1" thickBot="1" x14ac:dyDescent="0.25">
      <c r="A16" s="42" t="s">
        <v>33</v>
      </c>
      <c r="B16" s="43">
        <v>15</v>
      </c>
      <c r="C16" s="44">
        <v>13</v>
      </c>
      <c r="D16" s="56"/>
      <c r="E16" s="56"/>
      <c r="F16" s="45">
        <f>SUM(G16:J16)</f>
        <v>15</v>
      </c>
      <c r="G16" s="46"/>
      <c r="H16" s="46"/>
      <c r="I16" s="46">
        <v>15</v>
      </c>
      <c r="J16" s="47"/>
      <c r="K16" s="48">
        <f>SUM(L16:M16)</f>
        <v>0</v>
      </c>
      <c r="L16" s="49"/>
      <c r="M16" s="50"/>
      <c r="N16" s="51"/>
      <c r="O16" s="52"/>
      <c r="P16" s="52"/>
      <c r="Q16" s="52"/>
      <c r="R16" s="160"/>
      <c r="CA16" s="204"/>
      <c r="CB16" s="204"/>
      <c r="CC16" s="204" t="str">
        <f>IF(B16=0,"",IF(C16="",IF(B16="",""," No olvide escribir la columna Beneficiarios."),""))</f>
        <v/>
      </c>
      <c r="CD16" s="204" t="str">
        <f>IF(B16&lt;C16," El número de Beneficiarias NO puede ser mayor que el Total.","")</f>
        <v/>
      </c>
      <c r="CE16" s="204"/>
      <c r="CF16" s="204"/>
      <c r="CG16" s="204">
        <f>IF(B16&lt;D16,1,0)</f>
        <v>0</v>
      </c>
      <c r="CH16" s="204"/>
      <c r="CI16" s="204">
        <f>IF(B16&lt;C16,1,0)</f>
        <v>0</v>
      </c>
      <c r="CJ16" s="204">
        <f>IF(B16=0,"",IF(C16="",IF(B11="","",1),0))</f>
        <v>0</v>
      </c>
      <c r="CK16" s="204"/>
    </row>
    <row r="17" spans="1:89" ht="15" thickTop="1" x14ac:dyDescent="0.2">
      <c r="A17" s="42" t="s">
        <v>34</v>
      </c>
      <c r="B17" s="53"/>
      <c r="C17" s="56"/>
      <c r="D17" s="56"/>
      <c r="E17" s="56"/>
      <c r="F17" s="56"/>
      <c r="G17" s="57"/>
      <c r="H17" s="57"/>
      <c r="I17" s="57"/>
      <c r="J17" s="54"/>
      <c r="K17" s="55"/>
      <c r="L17" s="57"/>
      <c r="M17" s="54"/>
      <c r="N17" s="58"/>
      <c r="O17" s="52"/>
      <c r="P17" s="52"/>
      <c r="Q17" s="52"/>
      <c r="R17" s="160"/>
      <c r="CA17" s="204" t="str">
        <f>IF(B17&lt;=B12,""," El parto Normal Vertical DEBE estar incluido en el parto Normal. ")</f>
        <v/>
      </c>
      <c r="CB17" s="204"/>
      <c r="CC17" s="204"/>
      <c r="CD17" s="204"/>
      <c r="CE17" s="204"/>
      <c r="CF17" s="204"/>
      <c r="CG17" s="204"/>
      <c r="CH17" s="204"/>
      <c r="CI17" s="204"/>
      <c r="CJ17" s="204"/>
      <c r="CK17" s="204"/>
    </row>
    <row r="18" spans="1:89" x14ac:dyDescent="0.2">
      <c r="A18" s="142" t="s">
        <v>97</v>
      </c>
      <c r="B18" s="59"/>
      <c r="C18" s="62"/>
      <c r="D18" s="62"/>
      <c r="E18" s="62"/>
      <c r="F18" s="62"/>
      <c r="G18" s="63"/>
      <c r="H18" s="63"/>
      <c r="I18" s="63"/>
      <c r="J18" s="60"/>
      <c r="K18" s="61"/>
      <c r="L18" s="63"/>
      <c r="M18" s="60"/>
      <c r="N18" s="64"/>
      <c r="O18" s="65"/>
      <c r="P18" s="30"/>
      <c r="Q18" s="30"/>
      <c r="R18" s="160" t="s">
        <v>45</v>
      </c>
      <c r="CA18" s="204"/>
      <c r="CB18" s="204"/>
      <c r="CC18" s="204"/>
      <c r="CD18" s="204"/>
      <c r="CE18" s="204"/>
      <c r="CF18" s="204"/>
      <c r="CG18" s="204"/>
      <c r="CH18" s="204"/>
      <c r="CI18" s="204"/>
      <c r="CJ18" s="204"/>
      <c r="CK18" s="204">
        <v>0</v>
      </c>
    </row>
    <row r="19" spans="1:89" x14ac:dyDescent="0.2">
      <c r="A19" s="66" t="s">
        <v>36</v>
      </c>
      <c r="B19" s="67">
        <v>1</v>
      </c>
      <c r="C19" s="62"/>
      <c r="D19" s="70"/>
      <c r="E19" s="70"/>
      <c r="F19" s="70"/>
      <c r="G19" s="62"/>
      <c r="H19" s="71"/>
      <c r="I19" s="71"/>
      <c r="J19" s="68"/>
      <c r="K19" s="69"/>
      <c r="L19" s="71"/>
      <c r="M19" s="68"/>
      <c r="N19" s="72"/>
      <c r="O19" s="73"/>
      <c r="P19" s="73"/>
      <c r="Q19" s="73"/>
      <c r="R19" s="160"/>
      <c r="CA19" s="204"/>
      <c r="CB19" s="204"/>
      <c r="CC19" s="204"/>
      <c r="CD19" s="204"/>
      <c r="CE19" s="204"/>
      <c r="CF19" s="204"/>
      <c r="CG19" s="204"/>
      <c r="CH19" s="204"/>
      <c r="CI19" s="204"/>
      <c r="CJ19" s="204"/>
      <c r="CK19" s="204"/>
    </row>
    <row r="20" spans="1:89" x14ac:dyDescent="0.2">
      <c r="A20" s="74" t="s">
        <v>37</v>
      </c>
      <c r="B20" s="67">
        <v>1</v>
      </c>
      <c r="C20" s="62"/>
      <c r="D20" s="70"/>
      <c r="E20" s="70"/>
      <c r="F20" s="70"/>
      <c r="G20" s="71"/>
      <c r="H20" s="71"/>
      <c r="I20" s="71"/>
      <c r="J20" s="68"/>
      <c r="K20" s="69"/>
      <c r="L20" s="71"/>
      <c r="M20" s="68"/>
      <c r="N20" s="72"/>
      <c r="O20" s="73"/>
      <c r="P20" s="73"/>
      <c r="Q20" s="73"/>
      <c r="R20" s="160"/>
      <c r="CA20" s="204"/>
      <c r="CB20" s="204"/>
      <c r="CC20" s="204"/>
      <c r="CD20" s="204"/>
      <c r="CE20" s="204"/>
      <c r="CF20" s="204"/>
      <c r="CG20" s="204"/>
      <c r="CH20" s="204"/>
      <c r="CI20" s="204"/>
      <c r="CJ20" s="204"/>
      <c r="CK20" s="204"/>
    </row>
    <row r="21" spans="1:89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  <c r="CA21" s="204"/>
      <c r="CB21" s="204"/>
      <c r="CC21" s="204"/>
      <c r="CD21" s="204"/>
      <c r="CE21" s="204"/>
      <c r="CF21" s="204"/>
      <c r="CG21" s="204"/>
      <c r="CH21" s="204"/>
      <c r="CI21" s="204"/>
      <c r="CJ21" s="204"/>
      <c r="CK21" s="204"/>
    </row>
    <row r="22" spans="1:89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  <c r="CA22" s="204"/>
      <c r="CB22" s="204"/>
      <c r="CC22" s="204"/>
      <c r="CD22" s="204"/>
      <c r="CE22" s="204"/>
      <c r="CF22" s="204"/>
      <c r="CG22" s="204"/>
      <c r="CH22" s="204"/>
      <c r="CI22" s="204"/>
      <c r="CJ22" s="204"/>
      <c r="CK22" s="204"/>
    </row>
    <row r="23" spans="1:89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  <c r="CA23" s="204"/>
      <c r="CB23" s="204"/>
      <c r="CC23" s="204"/>
      <c r="CD23" s="204"/>
      <c r="CE23" s="204"/>
      <c r="CF23" s="204"/>
      <c r="CG23" s="204"/>
      <c r="CH23" s="204"/>
      <c r="CI23" s="204"/>
      <c r="CJ23" s="204"/>
      <c r="CK23" s="204"/>
    </row>
    <row r="24" spans="1:89" x14ac:dyDescent="0.2">
      <c r="A24" s="88" t="s">
        <v>44</v>
      </c>
      <c r="B24" s="89">
        <v>79</v>
      </c>
      <c r="C24" s="89">
        <v>24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  <c r="CA24" s="204" t="str">
        <f>IF(B24=0,"",IF(C24="",IF(B24="",""," No olvide escribir la columna Benefiiarios."),""))</f>
        <v/>
      </c>
      <c r="CB24" s="204" t="str">
        <f>IF(B24&lt;C24," El número de Beneficiarios NO puede ser mayor que el Total.","")</f>
        <v/>
      </c>
      <c r="CC24" s="204"/>
      <c r="CD24" s="204"/>
      <c r="CE24" s="204"/>
      <c r="CF24" s="204"/>
      <c r="CG24" s="204">
        <f>IF(B24=0,"",IF(C24="",IF(B23="","",1),0))</f>
        <v>0</v>
      </c>
      <c r="CH24" s="204">
        <f>IF(B24&lt;C24,1,0)</f>
        <v>0</v>
      </c>
      <c r="CI24" s="204"/>
      <c r="CJ24" s="204"/>
      <c r="CK24" s="204"/>
    </row>
    <row r="25" spans="1:89" x14ac:dyDescent="0.2">
      <c r="A25" s="93" t="s">
        <v>46</v>
      </c>
      <c r="B25" s="94">
        <v>70</v>
      </c>
      <c r="C25" s="94">
        <v>57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  <c r="CA25" s="204" t="str">
        <f>IF(B25=0,"",IF(C25="",IF(B25="",""," No olvide escribir la columna Benefiiarios."),""))</f>
        <v/>
      </c>
      <c r="CB25" s="204" t="str">
        <f>IF(B25&lt;C25," El número de Beneficiarios NO puede ser mayor que el Total.","")</f>
        <v/>
      </c>
      <c r="CC25" s="204"/>
      <c r="CD25" s="204"/>
      <c r="CE25" s="204"/>
      <c r="CF25" s="204"/>
      <c r="CG25" s="204"/>
      <c r="CH25" s="204"/>
      <c r="CI25" s="204"/>
      <c r="CJ25" s="204"/>
      <c r="CK25" s="204"/>
    </row>
    <row r="26" spans="1:89" x14ac:dyDescent="0.2">
      <c r="A26" s="445" t="s">
        <v>47</v>
      </c>
      <c r="B26" s="446"/>
      <c r="C26" s="446"/>
      <c r="D26" s="446"/>
      <c r="E26" s="446"/>
      <c r="F26" s="446"/>
      <c r="G26" s="446"/>
      <c r="H26" s="446"/>
      <c r="I26" s="446"/>
      <c r="J26" s="446"/>
      <c r="K26" s="83"/>
      <c r="L26" s="96"/>
      <c r="M26" s="97"/>
      <c r="N26" s="97"/>
      <c r="O26" s="2"/>
      <c r="P26" s="140"/>
      <c r="Q26" s="2"/>
      <c r="CA26" s="204"/>
      <c r="CB26" s="204"/>
      <c r="CC26" s="204"/>
      <c r="CD26" s="204"/>
      <c r="CE26" s="204"/>
      <c r="CF26" s="204"/>
      <c r="CG26" s="204"/>
      <c r="CH26" s="204"/>
      <c r="CI26" s="204"/>
      <c r="CJ26" s="204"/>
      <c r="CK26" s="204"/>
    </row>
    <row r="27" spans="1:89" x14ac:dyDescent="0.2">
      <c r="A27" s="445" t="s">
        <v>48</v>
      </c>
      <c r="B27" s="446"/>
      <c r="C27" s="446"/>
      <c r="D27" s="446"/>
      <c r="E27" s="446"/>
      <c r="F27" s="446"/>
      <c r="G27" s="446"/>
      <c r="H27" s="446"/>
      <c r="I27" s="446"/>
      <c r="J27" s="446"/>
      <c r="K27" s="83"/>
      <c r="L27" s="96"/>
      <c r="M27" s="97"/>
      <c r="N27" s="97"/>
      <c r="O27" s="2"/>
      <c r="P27" s="140"/>
      <c r="Q27" s="2"/>
      <c r="CA27" s="204"/>
      <c r="CB27" s="204"/>
      <c r="CC27" s="204"/>
      <c r="CD27" s="204"/>
      <c r="CE27" s="204"/>
      <c r="CF27" s="204"/>
      <c r="CG27" s="204"/>
      <c r="CH27" s="204"/>
      <c r="CI27" s="204"/>
      <c r="CJ27" s="204"/>
      <c r="CK27" s="204"/>
    </row>
    <row r="28" spans="1:89" ht="30.75" customHeight="1" x14ac:dyDescent="0.2">
      <c r="A28" s="423" t="s">
        <v>49</v>
      </c>
      <c r="B28" s="447" t="s">
        <v>42</v>
      </c>
      <c r="C28" s="449" t="s">
        <v>50</v>
      </c>
      <c r="D28" s="450"/>
      <c r="E28" s="450"/>
      <c r="F28" s="450"/>
      <c r="G28" s="450"/>
      <c r="H28" s="450"/>
      <c r="I28" s="451"/>
      <c r="J28" s="452" t="s">
        <v>51</v>
      </c>
      <c r="K28" s="453"/>
      <c r="L28" s="2"/>
      <c r="M28" s="2"/>
      <c r="N28" s="2"/>
      <c r="O28" s="2"/>
      <c r="P28" s="140"/>
      <c r="Q28" s="2"/>
      <c r="CA28" s="204"/>
      <c r="CB28" s="204"/>
      <c r="CC28" s="204"/>
      <c r="CD28" s="204"/>
      <c r="CE28" s="204"/>
      <c r="CF28" s="204"/>
      <c r="CG28" s="204"/>
      <c r="CH28" s="204"/>
      <c r="CI28" s="204"/>
      <c r="CJ28" s="204"/>
      <c r="CK28" s="204"/>
    </row>
    <row r="29" spans="1:89" ht="21" x14ac:dyDescent="0.2">
      <c r="A29" s="424"/>
      <c r="B29" s="448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  <c r="CA29" s="204"/>
      <c r="CB29" s="204"/>
      <c r="CC29" s="204"/>
      <c r="CD29" s="204"/>
      <c r="CE29" s="204"/>
      <c r="CF29" s="204"/>
      <c r="CG29" s="204"/>
      <c r="CH29" s="204"/>
      <c r="CI29" s="204"/>
      <c r="CJ29" s="204"/>
      <c r="CK29" s="204"/>
    </row>
    <row r="30" spans="1:89" x14ac:dyDescent="0.2">
      <c r="A30" s="100" t="s">
        <v>61</v>
      </c>
      <c r="B30" s="101">
        <f>SUM(C30:I30)</f>
        <v>182</v>
      </c>
      <c r="C30" s="67"/>
      <c r="D30" s="102"/>
      <c r="E30" s="102">
        <v>7</v>
      </c>
      <c r="F30" s="102">
        <v>3</v>
      </c>
      <c r="G30" s="102">
        <v>40</v>
      </c>
      <c r="H30" s="102">
        <v>112</v>
      </c>
      <c r="I30" s="103">
        <v>20</v>
      </c>
      <c r="J30" s="102">
        <v>204</v>
      </c>
      <c r="K30" s="103">
        <v>4</v>
      </c>
      <c r="L30" s="160" t="s">
        <v>45</v>
      </c>
      <c r="M30" s="2"/>
      <c r="N30" s="2"/>
      <c r="O30" s="2"/>
      <c r="P30" s="140"/>
      <c r="Q30" s="2"/>
      <c r="CA30" s="204" t="str">
        <f>IF(SUM(G30:I30)&gt;=O11,""," Los RN de 2.500 y más gramos NO DEBE ser menor al Total de partos con Apego Precoz de RN del mismo peso Seccion A. ")</f>
        <v/>
      </c>
      <c r="CB30" s="204" t="str">
        <f>IF(SUM(C30:F30)&gt;=N11,""," Los RN de menor o igual a 2.499 gramos NO DEBE ser menor al Total de partos con Apego Precoz de RN del mismo peso. ")</f>
        <v/>
      </c>
      <c r="CC30" s="204"/>
      <c r="CD30" s="204"/>
      <c r="CE30" s="204"/>
      <c r="CF30" s="204"/>
      <c r="CG30" s="204">
        <f>IF(SUM(G30:I30)&gt;=O11,0,1)</f>
        <v>0</v>
      </c>
      <c r="CH30" s="204">
        <f>IF(SUM(C30:F30)&gt;=N11,0,1)</f>
        <v>0</v>
      </c>
      <c r="CI30" s="204"/>
      <c r="CJ30" s="204"/>
      <c r="CK30" s="204"/>
    </row>
    <row r="31" spans="1:89" x14ac:dyDescent="0.2">
      <c r="A31" s="100" t="s">
        <v>62</v>
      </c>
      <c r="B31" s="101">
        <f>SUM(C31:I31)</f>
        <v>2</v>
      </c>
      <c r="C31" s="67">
        <v>1</v>
      </c>
      <c r="D31" s="102">
        <v>1</v>
      </c>
      <c r="E31" s="102"/>
      <c r="F31" s="102"/>
      <c r="G31" s="102"/>
      <c r="H31" s="102"/>
      <c r="I31" s="103"/>
      <c r="J31" s="71"/>
      <c r="K31" s="68"/>
      <c r="L31" s="168"/>
      <c r="M31" s="2"/>
      <c r="N31" s="2"/>
      <c r="O31" s="2"/>
      <c r="P31" s="140"/>
      <c r="Q31" s="2"/>
      <c r="CA31" s="204"/>
      <c r="CB31" s="204"/>
      <c r="CC31" s="204"/>
      <c r="CD31" s="204"/>
      <c r="CE31" s="204"/>
      <c r="CF31" s="204"/>
      <c r="CG31" s="204"/>
      <c r="CH31" s="204"/>
      <c r="CI31" s="204"/>
      <c r="CJ31" s="204"/>
      <c r="CK31" s="204"/>
    </row>
    <row r="32" spans="1:89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  <c r="CA32" s="204"/>
      <c r="CB32" s="204"/>
      <c r="CC32" s="204"/>
      <c r="CD32" s="204"/>
      <c r="CE32" s="204"/>
      <c r="CF32" s="204"/>
      <c r="CG32" s="204"/>
      <c r="CH32" s="204"/>
      <c r="CI32" s="204"/>
      <c r="CJ32" s="204"/>
      <c r="CK32" s="204"/>
    </row>
    <row r="33" spans="1:89" x14ac:dyDescent="0.2">
      <c r="A33" s="423" t="s">
        <v>49</v>
      </c>
      <c r="B33" s="447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  <c r="CA33" s="204"/>
      <c r="CB33" s="204"/>
      <c r="CC33" s="204"/>
      <c r="CD33" s="204"/>
      <c r="CE33" s="204"/>
      <c r="CF33" s="204"/>
      <c r="CG33" s="204"/>
      <c r="CH33" s="204"/>
      <c r="CI33" s="204"/>
      <c r="CJ33" s="204"/>
      <c r="CK33" s="204"/>
    </row>
    <row r="34" spans="1:89" x14ac:dyDescent="0.2">
      <c r="A34" s="424"/>
      <c r="B34" s="44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  <c r="CA34" s="204"/>
      <c r="CB34" s="204"/>
      <c r="CC34" s="204"/>
      <c r="CD34" s="204"/>
      <c r="CE34" s="204"/>
      <c r="CF34" s="204"/>
      <c r="CG34" s="204"/>
      <c r="CH34" s="204"/>
      <c r="CI34" s="204"/>
      <c r="CJ34" s="204"/>
      <c r="CK34" s="204"/>
    </row>
    <row r="35" spans="1:89" x14ac:dyDescent="0.2">
      <c r="A35" s="106" t="s">
        <v>61</v>
      </c>
      <c r="B35" s="89">
        <v>4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204" t="str">
        <f>IF(B35&lt;=B30,"","Total Nacidos Vivos con malformación congénita no debe ser MAYOR a Nacidos Vivos Según Peso Al Nacer")</f>
        <v/>
      </c>
      <c r="CB35" s="204" t="str">
        <f>IF(B36&lt;=B31,"","Total Nacidos fallecidos con malformación congénita no debe ser MAYOR a Nacidos fallecidos Según Peso Al Nacer")</f>
        <v/>
      </c>
      <c r="CC35" s="204"/>
      <c r="CD35" s="204"/>
      <c r="CE35" s="204"/>
      <c r="CF35" s="204"/>
      <c r="CG35" s="204"/>
      <c r="CH35" s="204"/>
      <c r="CI35" s="204"/>
      <c r="CJ35" s="204"/>
      <c r="CK35" s="204"/>
    </row>
    <row r="36" spans="1:89" x14ac:dyDescent="0.2">
      <c r="A36" s="107" t="s">
        <v>62</v>
      </c>
      <c r="B36" s="108"/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  <c r="CA36" s="204"/>
      <c r="CB36" s="204"/>
      <c r="CC36" s="204"/>
      <c r="CD36" s="204"/>
      <c r="CE36" s="204"/>
      <c r="CF36" s="204"/>
      <c r="CG36" s="204"/>
      <c r="CH36" s="204"/>
      <c r="CI36" s="204"/>
      <c r="CJ36" s="204"/>
      <c r="CK36" s="204"/>
    </row>
    <row r="37" spans="1:89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  <c r="CA37" s="204"/>
      <c r="CB37" s="204"/>
      <c r="CC37" s="204"/>
      <c r="CD37" s="204"/>
      <c r="CE37" s="204"/>
      <c r="CF37" s="204"/>
      <c r="CG37" s="204"/>
      <c r="CH37" s="204"/>
      <c r="CI37" s="204"/>
      <c r="CJ37" s="204"/>
      <c r="CK37" s="204"/>
    </row>
    <row r="38" spans="1:89" ht="42" x14ac:dyDescent="0.2">
      <c r="A38" s="14" t="s">
        <v>49</v>
      </c>
      <c r="B38" s="205" t="s">
        <v>65</v>
      </c>
      <c r="C38" s="206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  <c r="CA38" s="204"/>
      <c r="CB38" s="204"/>
      <c r="CC38" s="204"/>
      <c r="CD38" s="204"/>
      <c r="CE38" s="204"/>
      <c r="CF38" s="204"/>
      <c r="CG38" s="204"/>
      <c r="CH38" s="204"/>
      <c r="CI38" s="204"/>
      <c r="CJ38" s="204"/>
      <c r="CK38" s="204"/>
    </row>
    <row r="39" spans="1:89" x14ac:dyDescent="0.2">
      <c r="A39" s="100" t="s">
        <v>61</v>
      </c>
      <c r="B39" s="116">
        <v>2</v>
      </c>
      <c r="C39" s="117">
        <v>1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  <c r="CA39" s="204"/>
      <c r="CB39" s="204"/>
      <c r="CC39" s="204"/>
      <c r="CD39" s="204"/>
      <c r="CE39" s="204"/>
      <c r="CF39" s="204"/>
      <c r="CG39" s="204"/>
      <c r="CH39" s="204"/>
      <c r="CI39" s="204"/>
      <c r="CJ39" s="204"/>
      <c r="CK39" s="204"/>
    </row>
    <row r="40" spans="1:89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  <c r="CA40" s="204"/>
      <c r="CB40" s="204"/>
      <c r="CC40" s="204"/>
      <c r="CD40" s="204"/>
      <c r="CE40" s="204"/>
      <c r="CF40" s="204"/>
      <c r="CG40" s="204"/>
      <c r="CH40" s="204"/>
      <c r="CI40" s="204"/>
      <c r="CJ40" s="204"/>
      <c r="CK40" s="204"/>
    </row>
    <row r="41" spans="1:89" x14ac:dyDescent="0.2">
      <c r="A41" s="421" t="s">
        <v>69</v>
      </c>
      <c r="B41" s="423" t="s">
        <v>70</v>
      </c>
      <c r="C41" s="425" t="s">
        <v>71</v>
      </c>
      <c r="D41" s="426"/>
      <c r="E41" s="427"/>
      <c r="F41" s="428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  <c r="CA41" s="204"/>
      <c r="CB41" s="204"/>
      <c r="CC41" s="204"/>
      <c r="CD41" s="204"/>
      <c r="CE41" s="204"/>
      <c r="CF41" s="204"/>
      <c r="CG41" s="204"/>
      <c r="CH41" s="204"/>
      <c r="CI41" s="204"/>
      <c r="CJ41" s="204"/>
      <c r="CK41" s="204"/>
    </row>
    <row r="42" spans="1:89" ht="21" x14ac:dyDescent="0.2">
      <c r="A42" s="422"/>
      <c r="B42" s="424"/>
      <c r="C42" s="13" t="s">
        <v>72</v>
      </c>
      <c r="D42" s="118" t="s">
        <v>73</v>
      </c>
      <c r="E42" s="119" t="s">
        <v>74</v>
      </c>
      <c r="F42" s="428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  <c r="CA42" s="204"/>
      <c r="CB42" s="204"/>
      <c r="CC42" s="204"/>
      <c r="CD42" s="204"/>
      <c r="CE42" s="204"/>
      <c r="CF42" s="204"/>
      <c r="CG42" s="204"/>
      <c r="CH42" s="204"/>
      <c r="CI42" s="204"/>
      <c r="CJ42" s="204"/>
      <c r="CK42" s="204"/>
    </row>
    <row r="43" spans="1:89" x14ac:dyDescent="0.2">
      <c r="A43" s="120" t="s">
        <v>75</v>
      </c>
      <c r="B43" s="121">
        <f>SUM(C43:E43)</f>
        <v>12</v>
      </c>
      <c r="C43" s="122"/>
      <c r="D43" s="123">
        <v>4</v>
      </c>
      <c r="E43" s="124">
        <v>8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</row>
    <row r="44" spans="1:89" x14ac:dyDescent="0.2">
      <c r="A44" s="126" t="s">
        <v>76</v>
      </c>
      <c r="B44" s="127">
        <f>SUM(C44:E44)</f>
        <v>0</v>
      </c>
      <c r="C44" s="128"/>
      <c r="D44" s="129"/>
      <c r="E44" s="130"/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  <c r="CA44" s="204"/>
      <c r="CB44" s="204"/>
      <c r="CC44" s="204"/>
      <c r="CD44" s="204"/>
      <c r="CE44" s="204"/>
      <c r="CF44" s="204"/>
      <c r="CG44" s="204"/>
      <c r="CH44" s="204"/>
      <c r="CI44" s="204"/>
      <c r="CJ44" s="204"/>
      <c r="CK44" s="204"/>
    </row>
    <row r="45" spans="1:89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  <c r="CA45" s="204"/>
      <c r="CB45" s="204"/>
      <c r="CC45" s="204"/>
      <c r="CD45" s="204"/>
      <c r="CE45" s="204"/>
      <c r="CF45" s="204"/>
      <c r="CG45" s="204"/>
      <c r="CH45" s="204"/>
      <c r="CI45" s="204"/>
      <c r="CJ45" s="204"/>
      <c r="CK45" s="204"/>
    </row>
    <row r="46" spans="1:89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  <c r="CA46" s="204"/>
      <c r="CB46" s="204"/>
      <c r="CC46" s="204"/>
      <c r="CD46" s="204"/>
      <c r="CE46" s="204"/>
      <c r="CF46" s="204"/>
      <c r="CG46" s="204"/>
      <c r="CH46" s="204"/>
      <c r="CI46" s="204"/>
      <c r="CJ46" s="204"/>
      <c r="CK46" s="204"/>
    </row>
    <row r="47" spans="1:89" x14ac:dyDescent="0.2">
      <c r="A47" s="136" t="s">
        <v>81</v>
      </c>
      <c r="B47" s="173">
        <v>99</v>
      </c>
      <c r="C47" s="174">
        <v>39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204" t="str">
        <f>IF(B48&gt;B47,"Egresos con LME no puede ser mayor que Total de Egresos Maternidad","")</f>
        <v/>
      </c>
      <c r="CB47" s="204"/>
      <c r="CC47" s="204"/>
      <c r="CD47" s="204"/>
      <c r="CE47" s="204"/>
      <c r="CF47" s="204"/>
      <c r="CG47" s="204"/>
      <c r="CH47" s="204"/>
      <c r="CI47" s="204"/>
      <c r="CJ47" s="204"/>
      <c r="CK47" s="204"/>
    </row>
    <row r="48" spans="1:89" ht="11.25" customHeight="1" x14ac:dyDescent="0.2">
      <c r="A48" s="137" t="s">
        <v>82</v>
      </c>
      <c r="B48" s="176">
        <v>93</v>
      </c>
      <c r="C48" s="30">
        <v>22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A48" s="204"/>
      <c r="CB48" s="204" t="str">
        <f>IF(C48&gt;C47,"Egresos con LME no puede ser mayor que Total de Egresos Neonatología","")</f>
        <v/>
      </c>
      <c r="CC48" s="204"/>
      <c r="CD48" s="204"/>
      <c r="CE48" s="204"/>
      <c r="CF48" s="204"/>
      <c r="CG48" s="204">
        <f>IF(B48&gt;B47,1,0)</f>
        <v>0</v>
      </c>
      <c r="CH48" s="204">
        <f>IF(C48&gt;C47,1,0)</f>
        <v>0</v>
      </c>
      <c r="CI48" s="204"/>
      <c r="CJ48" s="204"/>
      <c r="CK48" s="204"/>
    </row>
    <row r="49" spans="1:89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CA49" s="204"/>
      <c r="CB49" s="204"/>
      <c r="CC49" s="204"/>
      <c r="CD49" s="204"/>
      <c r="CE49" s="204"/>
      <c r="CF49" s="204"/>
      <c r="CG49" s="204"/>
      <c r="CH49" s="204"/>
      <c r="CI49" s="204"/>
      <c r="CJ49" s="204"/>
      <c r="CK49" s="204"/>
    </row>
    <row r="50" spans="1:89" ht="14.25" customHeight="1" x14ac:dyDescent="0.2">
      <c r="A50" s="429" t="s">
        <v>78</v>
      </c>
      <c r="B50" s="430"/>
      <c r="C50" s="429" t="s">
        <v>42</v>
      </c>
      <c r="D50" s="430"/>
      <c r="E50" s="435"/>
      <c r="F50" s="437" t="s">
        <v>84</v>
      </c>
      <c r="G50" s="438"/>
      <c r="H50" s="438"/>
      <c r="I50" s="438"/>
      <c r="J50" s="438"/>
      <c r="K50" s="438"/>
      <c r="L50" s="438"/>
      <c r="M50" s="438"/>
      <c r="N50" s="438"/>
      <c r="O50" s="439"/>
      <c r="CA50" s="204"/>
      <c r="CB50" s="204"/>
      <c r="CC50" s="204"/>
      <c r="CD50" s="204"/>
      <c r="CE50" s="204"/>
      <c r="CF50" s="204"/>
      <c r="CG50" s="204"/>
      <c r="CH50" s="204"/>
      <c r="CI50" s="204"/>
      <c r="CJ50" s="204"/>
      <c r="CK50" s="204"/>
    </row>
    <row r="51" spans="1:89" ht="14.25" customHeight="1" x14ac:dyDescent="0.2">
      <c r="A51" s="431"/>
      <c r="B51" s="432"/>
      <c r="C51" s="433"/>
      <c r="D51" s="434"/>
      <c r="E51" s="436"/>
      <c r="F51" s="440" t="s">
        <v>85</v>
      </c>
      <c r="G51" s="441"/>
      <c r="H51" s="440" t="s">
        <v>86</v>
      </c>
      <c r="I51" s="441"/>
      <c r="J51" s="440" t="s">
        <v>87</v>
      </c>
      <c r="K51" s="441"/>
      <c r="L51" s="440" t="s">
        <v>88</v>
      </c>
      <c r="M51" s="441"/>
      <c r="N51" s="440" t="s">
        <v>89</v>
      </c>
      <c r="O51" s="441"/>
      <c r="CA51" s="204"/>
      <c r="CB51" s="204"/>
      <c r="CC51" s="204"/>
      <c r="CD51" s="204"/>
      <c r="CE51" s="204"/>
      <c r="CF51" s="204"/>
      <c r="CG51" s="204"/>
      <c r="CH51" s="204"/>
      <c r="CI51" s="204"/>
      <c r="CJ51" s="204"/>
      <c r="CK51" s="204"/>
    </row>
    <row r="52" spans="1:89" x14ac:dyDescent="0.2">
      <c r="A52" s="433"/>
      <c r="B52" s="434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  <c r="CA52" s="204"/>
      <c r="CB52" s="204"/>
      <c r="CC52" s="204"/>
      <c r="CD52" s="204"/>
      <c r="CE52" s="204"/>
      <c r="CF52" s="204"/>
      <c r="CG52" s="204"/>
      <c r="CH52" s="204"/>
      <c r="CI52" s="204"/>
      <c r="CJ52" s="204"/>
      <c r="CK52" s="204"/>
    </row>
    <row r="53" spans="1:89" x14ac:dyDescent="0.2">
      <c r="A53" s="416" t="s">
        <v>93</v>
      </c>
      <c r="B53" s="417"/>
      <c r="C53" s="208">
        <f>SUM(D53+E53)</f>
        <v>0</v>
      </c>
      <c r="D53" s="208">
        <f t="shared" ref="D53:E55" si="1">SUM(F53+H53+J53+L53+N53)</f>
        <v>0</v>
      </c>
      <c r="E53" s="209">
        <f t="shared" si="1"/>
        <v>0</v>
      </c>
      <c r="F53" s="182"/>
      <c r="G53" s="24"/>
      <c r="H53" s="22"/>
      <c r="I53" s="24"/>
      <c r="J53" s="22"/>
      <c r="K53" s="24"/>
      <c r="L53" s="22"/>
      <c r="M53" s="24"/>
      <c r="N53" s="22"/>
      <c r="O53" s="24"/>
      <c r="P53" s="150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</row>
    <row r="54" spans="1:89" x14ac:dyDescent="0.2">
      <c r="A54" s="418" t="s">
        <v>94</v>
      </c>
      <c r="B54" s="419"/>
      <c r="C54" s="210">
        <f>SUM(D54+E54)</f>
        <v>0</v>
      </c>
      <c r="D54" s="210">
        <f t="shared" si="1"/>
        <v>0</v>
      </c>
      <c r="E54" s="211">
        <f t="shared" si="1"/>
        <v>0</v>
      </c>
      <c r="F54" s="185"/>
      <c r="G54" s="31"/>
      <c r="H54" s="186"/>
      <c r="I54" s="187"/>
      <c r="J54" s="186"/>
      <c r="K54" s="187"/>
      <c r="L54" s="29"/>
      <c r="M54" s="31"/>
      <c r="N54" s="29"/>
      <c r="O54" s="31"/>
      <c r="P54" s="150"/>
      <c r="CA54" s="204"/>
      <c r="CB54" s="204"/>
      <c r="CC54" s="204"/>
      <c r="CD54" s="204"/>
      <c r="CE54" s="204"/>
      <c r="CF54" s="204"/>
      <c r="CG54" s="204"/>
      <c r="CH54" s="204"/>
      <c r="CI54" s="204"/>
      <c r="CJ54" s="204"/>
      <c r="CK54" s="204"/>
    </row>
    <row r="55" spans="1:89" x14ac:dyDescent="0.2">
      <c r="A55" s="416" t="s">
        <v>95</v>
      </c>
      <c r="B55" s="416"/>
      <c r="C55" s="212">
        <f>SUM(D55+E55)</f>
        <v>0</v>
      </c>
      <c r="D55" s="212">
        <f t="shared" si="1"/>
        <v>0</v>
      </c>
      <c r="E55" s="213">
        <f t="shared" si="1"/>
        <v>0</v>
      </c>
      <c r="F55" s="190"/>
      <c r="G55" s="191"/>
      <c r="H55" s="192"/>
      <c r="I55" s="193"/>
      <c r="J55" s="194"/>
      <c r="K55" s="195"/>
      <c r="L55" s="29"/>
      <c r="M55" s="31"/>
      <c r="N55" s="29"/>
      <c r="O55" s="31"/>
      <c r="P55" s="150"/>
      <c r="CA55" s="204"/>
      <c r="CB55" s="204"/>
      <c r="CC55" s="204"/>
      <c r="CD55" s="204"/>
      <c r="CE55" s="204"/>
      <c r="CF55" s="204"/>
      <c r="CG55" s="204"/>
      <c r="CH55" s="204"/>
      <c r="CI55" s="204"/>
      <c r="CJ55" s="204"/>
      <c r="CK55" s="204"/>
    </row>
    <row r="56" spans="1:89" x14ac:dyDescent="0.2">
      <c r="A56" s="420" t="s">
        <v>96</v>
      </c>
      <c r="B56" s="420"/>
      <c r="C56" s="214">
        <f>SUM(D56+E56)</f>
        <v>0</v>
      </c>
      <c r="D56" s="214">
        <f>SUM(J56+L56+N56)</f>
        <v>0</v>
      </c>
      <c r="E56" s="215">
        <f>SUM(K56+M56+O56)</f>
        <v>0</v>
      </c>
      <c r="F56" s="198"/>
      <c r="G56" s="199"/>
      <c r="H56" s="198"/>
      <c r="I56" s="200"/>
      <c r="J56" s="201"/>
      <c r="K56" s="202"/>
      <c r="L56" s="128"/>
      <c r="M56" s="130"/>
      <c r="N56" s="128"/>
      <c r="O56" s="130"/>
      <c r="P56" s="150"/>
    </row>
    <row r="194" spans="1:2" hidden="1" x14ac:dyDescent="0.2">
      <c r="A194" s="203">
        <f>SUM(B11:Q11,B30:B31,C53:C56,B47:B48,B43:B44,B24:B25,B35:B36,B39:C39,B16:B20)</f>
        <v>1419</v>
      </c>
      <c r="B194" s="149">
        <f>SUM(CG12:CG16,CH12:CH16,CI12:CI15,CK12:CK18,CH30,CG48,CH48)</f>
        <v>0</v>
      </c>
    </row>
  </sheetData>
  <mergeCells count="33">
    <mergeCell ref="A33:A34"/>
    <mergeCell ref="B33:B34"/>
    <mergeCell ref="A6:L6"/>
    <mergeCell ref="A9:A10"/>
    <mergeCell ref="B9:C9"/>
    <mergeCell ref="D9:E9"/>
    <mergeCell ref="F9:J9"/>
    <mergeCell ref="K9:M9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C41:E41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53:B53"/>
    <mergeCell ref="A54:B54"/>
    <mergeCell ref="A55:B55"/>
    <mergeCell ref="A56:B56"/>
    <mergeCell ref="A41:A42"/>
    <mergeCell ref="B41:B42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opLeftCell="A32" workbookViewId="0">
      <selection activeCell="A6" sqref="A6:L6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",[5]NOMBRE!B2," - ","( ",[5]NOMBRE!C2,[5]NOMBRE!D2,[5]NOMBRE!E2,[5]NOMBRE!F2,[5]NOMBRE!G2," )")</f>
        <v>COMUNA: Linares - ( 07401 )</v>
      </c>
    </row>
    <row r="3" spans="1:89" x14ac:dyDescent="0.2">
      <c r="A3" s="216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</row>
    <row r="4" spans="1:89" x14ac:dyDescent="0.2">
      <c r="A4" s="216" t="str">
        <f>CONCATENATE("MES: ",[5]NOMBRE!B6," - ","( ",[5]NOMBRE!C6,[5]NOMBRE!D6," )")</f>
        <v>MES: MAYO - ( 05 )</v>
      </c>
    </row>
    <row r="5" spans="1:89" x14ac:dyDescent="0.2">
      <c r="A5" s="216" t="str">
        <f>CONCATENATE("AÑO: ",[5]NOMBRE!B7)</f>
        <v>AÑO: 2017</v>
      </c>
    </row>
    <row r="6" spans="1:89" ht="15" x14ac:dyDescent="0.2">
      <c r="A6" s="497" t="s">
        <v>1</v>
      </c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219"/>
      <c r="N6" s="220"/>
      <c r="O6" s="221"/>
      <c r="P6" s="222"/>
      <c r="Q6" s="221"/>
    </row>
    <row r="7" spans="1:89" ht="15" x14ac:dyDescent="0.2">
      <c r="A7" s="223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81" t="s">
        <v>3</v>
      </c>
      <c r="B9" s="498" t="s">
        <v>4</v>
      </c>
      <c r="C9" s="499"/>
      <c r="D9" s="498" t="s">
        <v>5</v>
      </c>
      <c r="E9" s="499"/>
      <c r="F9" s="498" t="s">
        <v>6</v>
      </c>
      <c r="G9" s="500"/>
      <c r="H9" s="500"/>
      <c r="I9" s="500"/>
      <c r="J9" s="501"/>
      <c r="K9" s="498" t="s">
        <v>7</v>
      </c>
      <c r="L9" s="500"/>
      <c r="M9" s="501"/>
      <c r="N9" s="495" t="s">
        <v>8</v>
      </c>
      <c r="O9" s="496"/>
      <c r="P9" s="477" t="s">
        <v>9</v>
      </c>
      <c r="Q9" s="473" t="s">
        <v>10</v>
      </c>
    </row>
    <row r="10" spans="1:89" ht="50.25" customHeight="1" x14ac:dyDescent="0.2">
      <c r="A10" s="480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486"/>
      <c r="Q10" s="487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179</v>
      </c>
      <c r="C11" s="239">
        <f t="shared" si="0"/>
        <v>102</v>
      </c>
      <c r="D11" s="240">
        <f t="shared" si="0"/>
        <v>0</v>
      </c>
      <c r="E11" s="239">
        <f t="shared" si="0"/>
        <v>9</v>
      </c>
      <c r="F11" s="241">
        <f t="shared" si="0"/>
        <v>168</v>
      </c>
      <c r="G11" s="238">
        <f t="shared" si="0"/>
        <v>43</v>
      </c>
      <c r="H11" s="238">
        <f t="shared" si="0"/>
        <v>104</v>
      </c>
      <c r="I11" s="238">
        <f t="shared" si="0"/>
        <v>1</v>
      </c>
      <c r="J11" s="239">
        <f t="shared" si="0"/>
        <v>20</v>
      </c>
      <c r="K11" s="240">
        <f t="shared" si="0"/>
        <v>19</v>
      </c>
      <c r="L11" s="238">
        <f t="shared" si="0"/>
        <v>3</v>
      </c>
      <c r="M11" s="239">
        <f t="shared" si="0"/>
        <v>16</v>
      </c>
      <c r="N11" s="242">
        <f t="shared" si="0"/>
        <v>1</v>
      </c>
      <c r="O11" s="242">
        <f t="shared" si="0"/>
        <v>171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68</v>
      </c>
      <c r="C12" s="245">
        <v>59</v>
      </c>
      <c r="D12" s="244"/>
      <c r="E12" s="246">
        <v>5</v>
      </c>
      <c r="F12" s="247">
        <f>SUM(G12:J12)</f>
        <v>58</v>
      </c>
      <c r="G12" s="248">
        <v>37</v>
      </c>
      <c r="H12" s="248">
        <v>1</v>
      </c>
      <c r="I12" s="248"/>
      <c r="J12" s="246">
        <v>20</v>
      </c>
      <c r="K12" s="249">
        <f>SUM(L12:M12)</f>
        <v>18</v>
      </c>
      <c r="L12" s="248">
        <v>3</v>
      </c>
      <c r="M12" s="246">
        <v>15</v>
      </c>
      <c r="N12" s="245">
        <v>1</v>
      </c>
      <c r="O12" s="245">
        <v>64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 t="shared" ref="CG12:CG17" si="1"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4</v>
      </c>
      <c r="C13" s="253">
        <v>2</v>
      </c>
      <c r="D13" s="252"/>
      <c r="E13" s="254"/>
      <c r="F13" s="255">
        <f>SUM(G13:J13)</f>
        <v>3</v>
      </c>
      <c r="G13" s="256">
        <v>3</v>
      </c>
      <c r="H13" s="256"/>
      <c r="I13" s="256"/>
      <c r="J13" s="254"/>
      <c r="K13" s="257">
        <f>SUM(L13:M13)</f>
        <v>1</v>
      </c>
      <c r="L13" s="248"/>
      <c r="M13" s="246">
        <v>1</v>
      </c>
      <c r="N13" s="245"/>
      <c r="O13" s="245">
        <v>3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 t="shared" si="1"/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67</v>
      </c>
      <c r="C14" s="253">
        <v>14</v>
      </c>
      <c r="D14" s="252"/>
      <c r="E14" s="254">
        <v>2</v>
      </c>
      <c r="F14" s="255">
        <f>SUM(G14:J14)</f>
        <v>67</v>
      </c>
      <c r="G14" s="256"/>
      <c r="H14" s="256">
        <v>67</v>
      </c>
      <c r="I14" s="256"/>
      <c r="J14" s="254"/>
      <c r="K14" s="257">
        <f>SUM(L14:M14)</f>
        <v>0</v>
      </c>
      <c r="L14" s="248"/>
      <c r="M14" s="246"/>
      <c r="N14" s="245"/>
      <c r="O14" s="245">
        <v>66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 t="shared" si="1"/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40</v>
      </c>
      <c r="C15" s="260">
        <v>27</v>
      </c>
      <c r="D15" s="259"/>
      <c r="E15" s="261">
        <v>2</v>
      </c>
      <c r="F15" s="262">
        <f>SUM(G15:J15)</f>
        <v>40</v>
      </c>
      <c r="G15" s="263">
        <v>3</v>
      </c>
      <c r="H15" s="263">
        <v>36</v>
      </c>
      <c r="I15" s="263">
        <v>1</v>
      </c>
      <c r="J15" s="261"/>
      <c r="K15" s="264">
        <f>SUM(L15:M15)</f>
        <v>0</v>
      </c>
      <c r="L15" s="248"/>
      <c r="M15" s="246"/>
      <c r="N15" s="245"/>
      <c r="O15" s="245">
        <v>38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 t="shared" si="1"/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12</v>
      </c>
      <c r="C16" s="267">
        <v>12</v>
      </c>
      <c r="D16" s="268"/>
      <c r="E16" s="268"/>
      <c r="F16" s="269">
        <f>SUM(G16:J16)</f>
        <v>12</v>
      </c>
      <c r="G16" s="270"/>
      <c r="H16" s="270"/>
      <c r="I16" s="270">
        <v>12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/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 t="shared" si="1"/>
        <v>0</v>
      </c>
      <c r="CH16" s="236"/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4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/>
      <c r="CC17" s="236"/>
      <c r="CD17" s="236"/>
      <c r="CE17" s="236"/>
      <c r="CF17" s="236"/>
      <c r="CG17" s="236">
        <f t="shared" si="1"/>
        <v>0</v>
      </c>
      <c r="CH17" s="236"/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>
        <v>1</v>
      </c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83</v>
      </c>
      <c r="C24" s="316">
        <v>22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66</v>
      </c>
      <c r="C25" s="321">
        <v>50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88" t="s">
        <v>47</v>
      </c>
      <c r="B26" s="489"/>
      <c r="C26" s="489"/>
      <c r="D26" s="489"/>
      <c r="E26" s="489"/>
      <c r="F26" s="489"/>
      <c r="G26" s="489"/>
      <c r="H26" s="489"/>
      <c r="I26" s="489"/>
      <c r="J26" s="489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88" t="s">
        <v>48</v>
      </c>
      <c r="B27" s="489"/>
      <c r="C27" s="489"/>
      <c r="D27" s="489"/>
      <c r="E27" s="489"/>
      <c r="F27" s="489"/>
      <c r="G27" s="489"/>
      <c r="H27" s="489"/>
      <c r="I27" s="489"/>
      <c r="J27" s="489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77" t="s">
        <v>49</v>
      </c>
      <c r="B28" s="479" t="s">
        <v>42</v>
      </c>
      <c r="C28" s="490" t="s">
        <v>50</v>
      </c>
      <c r="D28" s="491"/>
      <c r="E28" s="491"/>
      <c r="F28" s="491"/>
      <c r="G28" s="491"/>
      <c r="H28" s="491"/>
      <c r="I28" s="492"/>
      <c r="J28" s="493" t="s">
        <v>51</v>
      </c>
      <c r="K28" s="494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78"/>
      <c r="B29" s="480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182</v>
      </c>
      <c r="C30" s="291"/>
      <c r="D30" s="330"/>
      <c r="E30" s="330">
        <v>3</v>
      </c>
      <c r="F30" s="330"/>
      <c r="G30" s="330">
        <v>32</v>
      </c>
      <c r="H30" s="330">
        <v>120</v>
      </c>
      <c r="I30" s="331">
        <v>27</v>
      </c>
      <c r="J30" s="330">
        <v>192</v>
      </c>
      <c r="K30" s="331">
        <v>8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77" t="s">
        <v>49</v>
      </c>
      <c r="B33" s="479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78"/>
      <c r="B34" s="48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3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340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342" t="s">
        <v>65</v>
      </c>
      <c r="C38" s="343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0</v>
      </c>
      <c r="C39" s="346">
        <v>0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81" t="s">
        <v>69</v>
      </c>
      <c r="B41" s="477" t="s">
        <v>70</v>
      </c>
      <c r="C41" s="483" t="s">
        <v>71</v>
      </c>
      <c r="D41" s="484"/>
      <c r="E41" s="485"/>
      <c r="F41" s="466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82"/>
      <c r="B42" s="478"/>
      <c r="C42" s="233" t="s">
        <v>72</v>
      </c>
      <c r="D42" s="347" t="s">
        <v>73</v>
      </c>
      <c r="E42" s="348" t="s">
        <v>74</v>
      </c>
      <c r="F42" s="466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44</v>
      </c>
      <c r="C43" s="350"/>
      <c r="D43" s="351">
        <v>24</v>
      </c>
      <c r="E43" s="352">
        <v>20</v>
      </c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78</v>
      </c>
      <c r="C47" s="367">
        <v>40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75</v>
      </c>
      <c r="C48" s="253">
        <v>23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67" t="s">
        <v>78</v>
      </c>
      <c r="B50" s="468"/>
      <c r="C50" s="467" t="s">
        <v>42</v>
      </c>
      <c r="D50" s="468"/>
      <c r="E50" s="473"/>
      <c r="F50" s="471" t="s">
        <v>84</v>
      </c>
      <c r="G50" s="472"/>
      <c r="H50" s="472"/>
      <c r="I50" s="472"/>
      <c r="J50" s="472"/>
      <c r="K50" s="472"/>
      <c r="L50" s="472"/>
      <c r="M50" s="472"/>
      <c r="N50" s="472"/>
      <c r="O50" s="47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69"/>
      <c r="B51" s="470"/>
      <c r="C51" s="471"/>
      <c r="D51" s="472"/>
      <c r="E51" s="474"/>
      <c r="F51" s="475" t="s">
        <v>85</v>
      </c>
      <c r="G51" s="476"/>
      <c r="H51" s="475" t="s">
        <v>86</v>
      </c>
      <c r="I51" s="476"/>
      <c r="J51" s="475" t="s">
        <v>87</v>
      </c>
      <c r="K51" s="476"/>
      <c r="L51" s="475" t="s">
        <v>88</v>
      </c>
      <c r="M51" s="476"/>
      <c r="N51" s="475" t="s">
        <v>89</v>
      </c>
      <c r="O51" s="47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71"/>
      <c r="B52" s="472"/>
      <c r="C52" s="364" t="s">
        <v>90</v>
      </c>
      <c r="D52" s="375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61" t="s">
        <v>93</v>
      </c>
      <c r="B53" s="462"/>
      <c r="C53" s="376">
        <f>SUM(D53+E53)</f>
        <v>0</v>
      </c>
      <c r="D53" s="376">
        <f t="shared" ref="D53:E55" si="2">SUM(F53+H53+J53+L53+N53)</f>
        <v>0</v>
      </c>
      <c r="E53" s="377">
        <f t="shared" si="2"/>
        <v>0</v>
      </c>
      <c r="F53" s="378"/>
      <c r="G53" s="246"/>
      <c r="H53" s="244"/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63" t="s">
        <v>94</v>
      </c>
      <c r="B54" s="464"/>
      <c r="C54" s="379">
        <f>SUM(D54+E54)</f>
        <v>0</v>
      </c>
      <c r="D54" s="379">
        <f t="shared" si="2"/>
        <v>0</v>
      </c>
      <c r="E54" s="380">
        <f t="shared" si="2"/>
        <v>0</v>
      </c>
      <c r="F54" s="381"/>
      <c r="G54" s="254"/>
      <c r="H54" s="382"/>
      <c r="I54" s="383"/>
      <c r="J54" s="382"/>
      <c r="K54" s="383"/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61" t="s">
        <v>95</v>
      </c>
      <c r="B55" s="461"/>
      <c r="C55" s="384">
        <f>SUM(D55+E55)</f>
        <v>0</v>
      </c>
      <c r="D55" s="384">
        <f t="shared" si="2"/>
        <v>0</v>
      </c>
      <c r="E55" s="385">
        <f t="shared" si="2"/>
        <v>0</v>
      </c>
      <c r="F55" s="386"/>
      <c r="G55" s="387"/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65" t="s">
        <v>96</v>
      </c>
      <c r="B56" s="465"/>
      <c r="C56" s="392">
        <f>SUM(D56+E56)</f>
        <v>0</v>
      </c>
      <c r="D56" s="392">
        <f>SUM(J56+L56+N56)</f>
        <v>0</v>
      </c>
      <c r="E56" s="393">
        <f>SUM(K56+M56+O56)</f>
        <v>0</v>
      </c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1384</v>
      </c>
      <c r="B194" s="217">
        <f>SUM(CG12:CG16,CH12:CH16,CI12:CI15,CK12:CK18,CH30,CG48,CH48)</f>
        <v>0</v>
      </c>
    </row>
  </sheetData>
  <mergeCells count="33">
    <mergeCell ref="A6:L6"/>
    <mergeCell ref="A9:A10"/>
    <mergeCell ref="B9:C9"/>
    <mergeCell ref="D9:E9"/>
    <mergeCell ref="F9:J9"/>
    <mergeCell ref="K9:M9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A33:A34"/>
    <mergeCell ref="B33:B34"/>
    <mergeCell ref="A41:A42"/>
    <mergeCell ref="B41:B42"/>
    <mergeCell ref="C41:E41"/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E23" sqref="E23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",[6]NOMBRE!B2," - ","( ",[6]NOMBRE!C2,[6]NOMBRE!D2,[6]NOMBRE!E2,[6]NOMBRE!F2,[6]NOMBRE!G2," )")</f>
        <v>COMUNA: Linares - ( 07401 )</v>
      </c>
    </row>
    <row r="3" spans="1:89" x14ac:dyDescent="0.2">
      <c r="A3" s="216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</row>
    <row r="4" spans="1:89" x14ac:dyDescent="0.2">
      <c r="A4" s="216" t="str">
        <f>CONCATENATE("MES: ",[6]NOMBRE!B6," - ","( ",[6]NOMBRE!C6,[6]NOMBRE!D6," )")</f>
        <v>MES: JUNIO - ( 06 )</v>
      </c>
    </row>
    <row r="5" spans="1:89" x14ac:dyDescent="0.2">
      <c r="A5" s="216" t="str">
        <f>CONCATENATE("AÑO: ",[6]NOMBRE!B7)</f>
        <v>AÑO: 2017</v>
      </c>
    </row>
    <row r="6" spans="1:89" ht="15" x14ac:dyDescent="0.2">
      <c r="A6" s="497" t="s">
        <v>1</v>
      </c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219"/>
      <c r="N6" s="220"/>
      <c r="O6" s="221"/>
      <c r="P6" s="222"/>
      <c r="Q6" s="221"/>
    </row>
    <row r="7" spans="1:89" ht="15" x14ac:dyDescent="0.2">
      <c r="A7" s="223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81" t="s">
        <v>3</v>
      </c>
      <c r="B9" s="498" t="s">
        <v>4</v>
      </c>
      <c r="C9" s="499"/>
      <c r="D9" s="498" t="s">
        <v>5</v>
      </c>
      <c r="E9" s="499"/>
      <c r="F9" s="498" t="s">
        <v>6</v>
      </c>
      <c r="G9" s="500"/>
      <c r="H9" s="500"/>
      <c r="I9" s="500"/>
      <c r="J9" s="501"/>
      <c r="K9" s="498" t="s">
        <v>7</v>
      </c>
      <c r="L9" s="500"/>
      <c r="M9" s="501"/>
      <c r="N9" s="495" t="s">
        <v>8</v>
      </c>
      <c r="O9" s="496"/>
      <c r="P9" s="477" t="s">
        <v>9</v>
      </c>
      <c r="Q9" s="473" t="s">
        <v>10</v>
      </c>
    </row>
    <row r="10" spans="1:89" ht="50.25" customHeight="1" x14ac:dyDescent="0.2">
      <c r="A10" s="480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486"/>
      <c r="Q10" s="487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187</v>
      </c>
      <c r="C11" s="239">
        <f t="shared" si="0"/>
        <v>111</v>
      </c>
      <c r="D11" s="240">
        <f t="shared" si="0"/>
        <v>0</v>
      </c>
      <c r="E11" s="239">
        <f t="shared" si="0"/>
        <v>13</v>
      </c>
      <c r="F11" s="241">
        <f t="shared" si="0"/>
        <v>170</v>
      </c>
      <c r="G11" s="238">
        <f t="shared" si="0"/>
        <v>50</v>
      </c>
      <c r="H11" s="238">
        <f t="shared" si="0"/>
        <v>96</v>
      </c>
      <c r="I11" s="238">
        <f t="shared" si="0"/>
        <v>4</v>
      </c>
      <c r="J11" s="239">
        <f t="shared" si="0"/>
        <v>20</v>
      </c>
      <c r="K11" s="240">
        <f t="shared" si="0"/>
        <v>14</v>
      </c>
      <c r="L11" s="238">
        <f t="shared" si="0"/>
        <v>4</v>
      </c>
      <c r="M11" s="239">
        <f t="shared" si="0"/>
        <v>10</v>
      </c>
      <c r="N11" s="242">
        <f t="shared" si="0"/>
        <v>4</v>
      </c>
      <c r="O11" s="242">
        <f t="shared" si="0"/>
        <v>172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83</v>
      </c>
      <c r="C12" s="245">
        <v>75</v>
      </c>
      <c r="D12" s="244"/>
      <c r="E12" s="246">
        <v>7</v>
      </c>
      <c r="F12" s="247">
        <f>SUM(G12:J12)</f>
        <v>66</v>
      </c>
      <c r="G12" s="248">
        <v>46</v>
      </c>
      <c r="H12" s="248"/>
      <c r="I12" s="248"/>
      <c r="J12" s="246">
        <v>20</v>
      </c>
      <c r="K12" s="249">
        <f>SUM(L12:M12)</f>
        <v>14</v>
      </c>
      <c r="L12" s="248">
        <v>4</v>
      </c>
      <c r="M12" s="246">
        <v>10</v>
      </c>
      <c r="N12" s="245">
        <v>2</v>
      </c>
      <c r="O12" s="245">
        <v>76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4</v>
      </c>
      <c r="C13" s="253">
        <v>4</v>
      </c>
      <c r="D13" s="252"/>
      <c r="E13" s="254"/>
      <c r="F13" s="255">
        <f>SUM(G13:J13)</f>
        <v>4</v>
      </c>
      <c r="G13" s="256">
        <v>4</v>
      </c>
      <c r="H13" s="256"/>
      <c r="I13" s="256"/>
      <c r="J13" s="254"/>
      <c r="K13" s="257">
        <f>SUM(L13:M13)</f>
        <v>0</v>
      </c>
      <c r="L13" s="248"/>
      <c r="M13" s="246"/>
      <c r="N13" s="245"/>
      <c r="O13" s="245">
        <v>2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>IF(B13&lt;D13,1,0)</f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61</v>
      </c>
      <c r="C14" s="253">
        <v>14</v>
      </c>
      <c r="D14" s="252"/>
      <c r="E14" s="254">
        <v>1</v>
      </c>
      <c r="F14" s="255">
        <f>SUM(G14:J14)</f>
        <v>61</v>
      </c>
      <c r="G14" s="256"/>
      <c r="H14" s="256">
        <v>59</v>
      </c>
      <c r="I14" s="256">
        <v>2</v>
      </c>
      <c r="J14" s="254"/>
      <c r="K14" s="257">
        <f>SUM(L14:M14)</f>
        <v>0</v>
      </c>
      <c r="L14" s="248"/>
      <c r="M14" s="246"/>
      <c r="N14" s="245">
        <v>2</v>
      </c>
      <c r="O14" s="245">
        <v>58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>IF(B14&lt;D14,1,0)</f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39</v>
      </c>
      <c r="C15" s="260">
        <v>18</v>
      </c>
      <c r="D15" s="259"/>
      <c r="E15" s="261">
        <v>5</v>
      </c>
      <c r="F15" s="262">
        <f>SUM(G15:J15)</f>
        <v>39</v>
      </c>
      <c r="G15" s="263"/>
      <c r="H15" s="263">
        <v>37</v>
      </c>
      <c r="I15" s="263">
        <v>2</v>
      </c>
      <c r="J15" s="261"/>
      <c r="K15" s="264">
        <f>SUM(L15:M15)</f>
        <v>0</v>
      </c>
      <c r="L15" s="248"/>
      <c r="M15" s="246"/>
      <c r="N15" s="245"/>
      <c r="O15" s="245">
        <v>36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>IF(B15&lt;D15,1,0)</f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15</v>
      </c>
      <c r="C16" s="267">
        <v>15</v>
      </c>
      <c r="D16" s="268"/>
      <c r="E16" s="268"/>
      <c r="F16" s="269">
        <f>SUM(G16:J16)</f>
        <v>15</v>
      </c>
      <c r="G16" s="270"/>
      <c r="H16" s="270"/>
      <c r="I16" s="270">
        <v>15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/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>IF(B16&lt;D16,1,0)</f>
        <v>0</v>
      </c>
      <c r="CH16" s="236"/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8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84</v>
      </c>
      <c r="C24" s="316">
        <v>25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76</v>
      </c>
      <c r="C25" s="321">
        <v>57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88" t="s">
        <v>47</v>
      </c>
      <c r="B26" s="489"/>
      <c r="C26" s="489"/>
      <c r="D26" s="489"/>
      <c r="E26" s="489"/>
      <c r="F26" s="489"/>
      <c r="G26" s="489"/>
      <c r="H26" s="489"/>
      <c r="I26" s="489"/>
      <c r="J26" s="489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88" t="s">
        <v>48</v>
      </c>
      <c r="B27" s="489"/>
      <c r="C27" s="489"/>
      <c r="D27" s="489"/>
      <c r="E27" s="489"/>
      <c r="F27" s="489"/>
      <c r="G27" s="489"/>
      <c r="H27" s="489"/>
      <c r="I27" s="489"/>
      <c r="J27" s="489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77" t="s">
        <v>49</v>
      </c>
      <c r="B28" s="479" t="s">
        <v>42</v>
      </c>
      <c r="C28" s="490" t="s">
        <v>50</v>
      </c>
      <c r="D28" s="491"/>
      <c r="E28" s="491"/>
      <c r="F28" s="491"/>
      <c r="G28" s="491"/>
      <c r="H28" s="491"/>
      <c r="I28" s="492"/>
      <c r="J28" s="493" t="s">
        <v>51</v>
      </c>
      <c r="K28" s="494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78"/>
      <c r="B29" s="480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188</v>
      </c>
      <c r="C30" s="291"/>
      <c r="D30" s="330"/>
      <c r="E30" s="330">
        <v>2</v>
      </c>
      <c r="F30" s="330">
        <v>7</v>
      </c>
      <c r="G30" s="330">
        <v>33</v>
      </c>
      <c r="H30" s="330">
        <v>131</v>
      </c>
      <c r="I30" s="331">
        <v>15</v>
      </c>
      <c r="J30" s="330">
        <v>185</v>
      </c>
      <c r="K30" s="331">
        <v>9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77" t="s">
        <v>49</v>
      </c>
      <c r="B33" s="479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78"/>
      <c r="B34" s="48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2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340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342" t="s">
        <v>65</v>
      </c>
      <c r="C38" s="343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1</v>
      </c>
      <c r="C39" s="346">
        <v>1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81" t="s">
        <v>69</v>
      </c>
      <c r="B41" s="477" t="s">
        <v>70</v>
      </c>
      <c r="C41" s="483" t="s">
        <v>71</v>
      </c>
      <c r="D41" s="484"/>
      <c r="E41" s="485"/>
      <c r="F41" s="466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82"/>
      <c r="B42" s="478"/>
      <c r="C42" s="233" t="s">
        <v>72</v>
      </c>
      <c r="D42" s="347" t="s">
        <v>73</v>
      </c>
      <c r="E42" s="348" t="s">
        <v>74</v>
      </c>
      <c r="F42" s="466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8</v>
      </c>
      <c r="C43" s="350"/>
      <c r="D43" s="351">
        <v>4</v>
      </c>
      <c r="E43" s="352">
        <v>4</v>
      </c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87</v>
      </c>
      <c r="C47" s="367">
        <v>47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85</v>
      </c>
      <c r="C48" s="253">
        <v>25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67" t="s">
        <v>78</v>
      </c>
      <c r="B50" s="468"/>
      <c r="C50" s="467" t="s">
        <v>42</v>
      </c>
      <c r="D50" s="468"/>
      <c r="E50" s="473"/>
      <c r="F50" s="471" t="s">
        <v>84</v>
      </c>
      <c r="G50" s="472"/>
      <c r="H50" s="472"/>
      <c r="I50" s="472"/>
      <c r="J50" s="472"/>
      <c r="K50" s="472"/>
      <c r="L50" s="472"/>
      <c r="M50" s="472"/>
      <c r="N50" s="472"/>
      <c r="O50" s="47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69"/>
      <c r="B51" s="470"/>
      <c r="C51" s="471"/>
      <c r="D51" s="472"/>
      <c r="E51" s="474"/>
      <c r="F51" s="475" t="s">
        <v>85</v>
      </c>
      <c r="G51" s="476"/>
      <c r="H51" s="475" t="s">
        <v>86</v>
      </c>
      <c r="I51" s="476"/>
      <c r="J51" s="475" t="s">
        <v>87</v>
      </c>
      <c r="K51" s="476"/>
      <c r="L51" s="475" t="s">
        <v>88</v>
      </c>
      <c r="M51" s="476"/>
      <c r="N51" s="475" t="s">
        <v>89</v>
      </c>
      <c r="O51" s="47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71"/>
      <c r="B52" s="472"/>
      <c r="C52" s="364" t="s">
        <v>90</v>
      </c>
      <c r="D52" s="375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61" t="s">
        <v>93</v>
      </c>
      <c r="B53" s="462"/>
      <c r="C53" s="376">
        <f>SUM(D53+E53)</f>
        <v>21</v>
      </c>
      <c r="D53" s="376">
        <f t="shared" ref="D53:E55" si="1">SUM(F53+H53+J53+L53+N53)</f>
        <v>11</v>
      </c>
      <c r="E53" s="377">
        <f t="shared" si="1"/>
        <v>10</v>
      </c>
      <c r="F53" s="378">
        <v>9</v>
      </c>
      <c r="G53" s="246">
        <v>9</v>
      </c>
      <c r="H53" s="244">
        <v>1</v>
      </c>
      <c r="I53" s="246"/>
      <c r="J53" s="244"/>
      <c r="K53" s="246">
        <v>1</v>
      </c>
      <c r="L53" s="244">
        <v>1</v>
      </c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63" t="s">
        <v>94</v>
      </c>
      <c r="B54" s="464"/>
      <c r="C54" s="379">
        <f>SUM(D54+E54)</f>
        <v>10</v>
      </c>
      <c r="D54" s="379">
        <f t="shared" si="1"/>
        <v>5</v>
      </c>
      <c r="E54" s="380">
        <f t="shared" si="1"/>
        <v>5</v>
      </c>
      <c r="F54" s="381">
        <v>5</v>
      </c>
      <c r="G54" s="254">
        <v>5</v>
      </c>
      <c r="H54" s="382"/>
      <c r="I54" s="383"/>
      <c r="J54" s="382"/>
      <c r="K54" s="383"/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61" t="s">
        <v>95</v>
      </c>
      <c r="B55" s="461"/>
      <c r="C55" s="384">
        <f>SUM(D55+E55)</f>
        <v>30</v>
      </c>
      <c r="D55" s="384">
        <f t="shared" si="1"/>
        <v>15</v>
      </c>
      <c r="E55" s="385">
        <f t="shared" si="1"/>
        <v>15</v>
      </c>
      <c r="F55" s="386">
        <v>15</v>
      </c>
      <c r="G55" s="387">
        <v>15</v>
      </c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65" t="s">
        <v>96</v>
      </c>
      <c r="B56" s="465"/>
      <c r="C56" s="392">
        <f>SUM(D56+E56)</f>
        <v>0</v>
      </c>
      <c r="D56" s="392">
        <f>SUM(J56+L56+N56)</f>
        <v>0</v>
      </c>
      <c r="E56" s="393">
        <f>SUM(K56+M56+O56)</f>
        <v>0</v>
      </c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1471</v>
      </c>
      <c r="B194" s="217">
        <f>SUM(CG12:CG16,CH12:CH16,CI12:CI15,CK12:CK18,CH30,CG48,CH48)</f>
        <v>0</v>
      </c>
    </row>
  </sheetData>
  <mergeCells count="33">
    <mergeCell ref="A6:L6"/>
    <mergeCell ref="A9:A10"/>
    <mergeCell ref="B9:C9"/>
    <mergeCell ref="D9:E9"/>
    <mergeCell ref="F9:J9"/>
    <mergeCell ref="K9:M9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A33:A34"/>
    <mergeCell ref="B33:B34"/>
    <mergeCell ref="A41:A42"/>
    <mergeCell ref="B41:B42"/>
    <mergeCell ref="C41:E41"/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abSelected="1" workbookViewId="0">
      <selection sqref="A1:XFD1048576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",[7]NOMBRE!B2," - ","( ",[7]NOMBRE!C2,[7]NOMBRE!D2,[7]NOMBRE!E2,[7]NOMBRE!F2,[7]NOMBRE!G2," )")</f>
        <v>COMUNA: Linares - ( 07401 )</v>
      </c>
    </row>
    <row r="3" spans="1:89" x14ac:dyDescent="0.2">
      <c r="A3" s="216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89" x14ac:dyDescent="0.2">
      <c r="A4" s="216" t="str">
        <f>CONCATENATE("MES: ",[7]NOMBRE!B6," - ","( ",[7]NOMBRE!C6,[7]NOMBRE!D6," )")</f>
        <v>MES: JULIO - ( 07 )</v>
      </c>
    </row>
    <row r="5" spans="1:89" x14ac:dyDescent="0.2">
      <c r="A5" s="216" t="str">
        <f>CONCATENATE("AÑO: ",[7]NOMBRE!B7)</f>
        <v>AÑO: 2017</v>
      </c>
    </row>
    <row r="6" spans="1:89" ht="15" x14ac:dyDescent="0.2">
      <c r="A6" s="497" t="s">
        <v>1</v>
      </c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219"/>
      <c r="N6" s="220"/>
      <c r="O6" s="221"/>
      <c r="P6" s="222"/>
      <c r="Q6" s="221"/>
    </row>
    <row r="7" spans="1:89" ht="15" x14ac:dyDescent="0.2">
      <c r="A7" s="411"/>
      <c r="B7" s="411"/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81" t="s">
        <v>3</v>
      </c>
      <c r="B9" s="498" t="s">
        <v>4</v>
      </c>
      <c r="C9" s="499"/>
      <c r="D9" s="498" t="s">
        <v>5</v>
      </c>
      <c r="E9" s="499"/>
      <c r="F9" s="498" t="s">
        <v>6</v>
      </c>
      <c r="G9" s="500"/>
      <c r="H9" s="500"/>
      <c r="I9" s="500"/>
      <c r="J9" s="501"/>
      <c r="K9" s="498" t="s">
        <v>7</v>
      </c>
      <c r="L9" s="500"/>
      <c r="M9" s="501"/>
      <c r="N9" s="495" t="s">
        <v>8</v>
      </c>
      <c r="O9" s="496"/>
      <c r="P9" s="477" t="s">
        <v>9</v>
      </c>
      <c r="Q9" s="473" t="s">
        <v>10</v>
      </c>
    </row>
    <row r="10" spans="1:89" ht="50.25" customHeight="1" x14ac:dyDescent="0.2">
      <c r="A10" s="480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486"/>
      <c r="Q10" s="487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188</v>
      </c>
      <c r="C11" s="239">
        <f t="shared" si="0"/>
        <v>118</v>
      </c>
      <c r="D11" s="240">
        <f t="shared" si="0"/>
        <v>0</v>
      </c>
      <c r="E11" s="239">
        <f t="shared" si="0"/>
        <v>8</v>
      </c>
      <c r="F11" s="241">
        <f t="shared" si="0"/>
        <v>139</v>
      </c>
      <c r="G11" s="238">
        <f t="shared" si="0"/>
        <v>48</v>
      </c>
      <c r="H11" s="238">
        <f t="shared" si="0"/>
        <v>89</v>
      </c>
      <c r="I11" s="238">
        <f t="shared" si="0"/>
        <v>2</v>
      </c>
      <c r="J11" s="239">
        <f t="shared" si="0"/>
        <v>0</v>
      </c>
      <c r="K11" s="240">
        <f t="shared" si="0"/>
        <v>40</v>
      </c>
      <c r="L11" s="238">
        <f t="shared" si="0"/>
        <v>28</v>
      </c>
      <c r="M11" s="239">
        <f t="shared" si="0"/>
        <v>12</v>
      </c>
      <c r="N11" s="242">
        <f t="shared" si="0"/>
        <v>0</v>
      </c>
      <c r="O11" s="242">
        <f t="shared" si="0"/>
        <v>171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96</v>
      </c>
      <c r="C12" s="245">
        <v>88</v>
      </c>
      <c r="D12" s="244"/>
      <c r="E12" s="246">
        <v>5</v>
      </c>
      <c r="F12" s="247">
        <f>SUM(G12:J12)</f>
        <v>47</v>
      </c>
      <c r="G12" s="248">
        <v>47</v>
      </c>
      <c r="H12" s="248"/>
      <c r="I12" s="248"/>
      <c r="J12" s="246"/>
      <c r="K12" s="249">
        <f>SUM(L12:M12)</f>
        <v>40</v>
      </c>
      <c r="L12" s="248">
        <v>28</v>
      </c>
      <c r="M12" s="246">
        <v>12</v>
      </c>
      <c r="N12" s="245"/>
      <c r="O12" s="245">
        <v>91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1</v>
      </c>
      <c r="C13" s="253">
        <v>0</v>
      </c>
      <c r="D13" s="252"/>
      <c r="E13" s="254"/>
      <c r="F13" s="255">
        <f>SUM(G13:J13)</f>
        <v>1</v>
      </c>
      <c r="G13" s="256">
        <v>1</v>
      </c>
      <c r="H13" s="256"/>
      <c r="I13" s="256"/>
      <c r="J13" s="254"/>
      <c r="K13" s="257">
        <f>SUM(L13:M13)</f>
        <v>0</v>
      </c>
      <c r="L13" s="248"/>
      <c r="M13" s="246"/>
      <c r="N13" s="245"/>
      <c r="O13" s="245">
        <v>1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>IF(B13&lt;D13,1,0)</f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54</v>
      </c>
      <c r="C14" s="253">
        <v>8</v>
      </c>
      <c r="D14" s="252"/>
      <c r="E14" s="254">
        <v>1</v>
      </c>
      <c r="F14" s="255">
        <f>SUM(G14:J14)</f>
        <v>54</v>
      </c>
      <c r="G14" s="256"/>
      <c r="H14" s="256">
        <v>53</v>
      </c>
      <c r="I14" s="256">
        <v>1</v>
      </c>
      <c r="J14" s="254"/>
      <c r="K14" s="257">
        <f>SUM(L14:M14)</f>
        <v>0</v>
      </c>
      <c r="L14" s="248"/>
      <c r="M14" s="246"/>
      <c r="N14" s="245"/>
      <c r="O14" s="245">
        <v>49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>IF(B14&lt;D14,1,0)</f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37</v>
      </c>
      <c r="C15" s="260">
        <v>22</v>
      </c>
      <c r="D15" s="259"/>
      <c r="E15" s="261">
        <v>2</v>
      </c>
      <c r="F15" s="262">
        <f>SUM(G15:J15)</f>
        <v>37</v>
      </c>
      <c r="G15" s="263"/>
      <c r="H15" s="263">
        <v>36</v>
      </c>
      <c r="I15" s="263">
        <v>1</v>
      </c>
      <c r="J15" s="261"/>
      <c r="K15" s="264">
        <f>SUM(L15:M15)</f>
        <v>0</v>
      </c>
      <c r="L15" s="248"/>
      <c r="M15" s="246"/>
      <c r="N15" s="245"/>
      <c r="O15" s="245">
        <v>30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>IF(B15&lt;D15,1,0)</f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19</v>
      </c>
      <c r="C16" s="267">
        <v>16</v>
      </c>
      <c r="D16" s="268"/>
      <c r="E16" s="268"/>
      <c r="F16" s="269">
        <f>SUM(G16:J16)</f>
        <v>19</v>
      </c>
      <c r="G16" s="270"/>
      <c r="H16" s="270"/>
      <c r="I16" s="270">
        <v>19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/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>IF(B16&lt;D16,1,0)</f>
        <v>0</v>
      </c>
      <c r="CH16" s="236"/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8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/>
      <c r="CC17" s="236"/>
      <c r="CD17" s="236"/>
      <c r="CE17" s="236"/>
      <c r="CF17" s="236"/>
      <c r="CG17" s="236">
        <f t="shared" ref="CG17" si="1">IF(B17&lt;D17,1,0)</f>
        <v>0</v>
      </c>
      <c r="CH17" s="236"/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>
        <v>1</v>
      </c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64</v>
      </c>
      <c r="C24" s="316">
        <v>14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91</v>
      </c>
      <c r="C25" s="321">
        <v>91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88" t="s">
        <v>47</v>
      </c>
      <c r="B26" s="489"/>
      <c r="C26" s="489"/>
      <c r="D26" s="489"/>
      <c r="E26" s="489"/>
      <c r="F26" s="489"/>
      <c r="G26" s="489"/>
      <c r="H26" s="489"/>
      <c r="I26" s="489"/>
      <c r="J26" s="489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88" t="s">
        <v>48</v>
      </c>
      <c r="B27" s="489"/>
      <c r="C27" s="489"/>
      <c r="D27" s="489"/>
      <c r="E27" s="489"/>
      <c r="F27" s="489"/>
      <c r="G27" s="489"/>
      <c r="H27" s="489"/>
      <c r="I27" s="489"/>
      <c r="J27" s="489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77" t="s">
        <v>49</v>
      </c>
      <c r="B28" s="479" t="s">
        <v>42</v>
      </c>
      <c r="C28" s="490" t="s">
        <v>50</v>
      </c>
      <c r="D28" s="491"/>
      <c r="E28" s="491"/>
      <c r="F28" s="491"/>
      <c r="G28" s="491"/>
      <c r="H28" s="491"/>
      <c r="I28" s="492"/>
      <c r="J28" s="493" t="s">
        <v>51</v>
      </c>
      <c r="K28" s="494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78"/>
      <c r="B29" s="480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188</v>
      </c>
      <c r="C30" s="291"/>
      <c r="D30" s="330"/>
      <c r="E30" s="330"/>
      <c r="F30" s="330">
        <v>3</v>
      </c>
      <c r="G30" s="330">
        <v>32</v>
      </c>
      <c r="H30" s="330">
        <v>138</v>
      </c>
      <c r="I30" s="331">
        <v>15</v>
      </c>
      <c r="J30" s="330">
        <v>184</v>
      </c>
      <c r="K30" s="331">
        <v>10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77" t="s">
        <v>49</v>
      </c>
      <c r="B33" s="479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78"/>
      <c r="B34" s="48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1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413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412" t="s">
        <v>65</v>
      </c>
      <c r="C38" s="415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1</v>
      </c>
      <c r="C39" s="346">
        <v>1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81" t="s">
        <v>69</v>
      </c>
      <c r="B41" s="477" t="s">
        <v>70</v>
      </c>
      <c r="C41" s="483" t="s">
        <v>71</v>
      </c>
      <c r="D41" s="484"/>
      <c r="E41" s="485"/>
      <c r="F41" s="466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82"/>
      <c r="B42" s="478"/>
      <c r="C42" s="233" t="s">
        <v>72</v>
      </c>
      <c r="D42" s="347" t="s">
        <v>73</v>
      </c>
      <c r="E42" s="348" t="s">
        <v>74</v>
      </c>
      <c r="F42" s="466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4</v>
      </c>
      <c r="C43" s="350"/>
      <c r="D43" s="351">
        <v>3</v>
      </c>
      <c r="E43" s="352">
        <v>1</v>
      </c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94</v>
      </c>
      <c r="C47" s="367">
        <v>38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93</v>
      </c>
      <c r="C48" s="253">
        <v>20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67" t="s">
        <v>78</v>
      </c>
      <c r="B50" s="468"/>
      <c r="C50" s="467" t="s">
        <v>42</v>
      </c>
      <c r="D50" s="468"/>
      <c r="E50" s="473"/>
      <c r="F50" s="471" t="s">
        <v>84</v>
      </c>
      <c r="G50" s="472"/>
      <c r="H50" s="472"/>
      <c r="I50" s="472"/>
      <c r="J50" s="472"/>
      <c r="K50" s="472"/>
      <c r="L50" s="472"/>
      <c r="M50" s="472"/>
      <c r="N50" s="472"/>
      <c r="O50" s="47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69"/>
      <c r="B51" s="470"/>
      <c r="C51" s="471"/>
      <c r="D51" s="472"/>
      <c r="E51" s="474"/>
      <c r="F51" s="475" t="s">
        <v>85</v>
      </c>
      <c r="G51" s="476"/>
      <c r="H51" s="475" t="s">
        <v>86</v>
      </c>
      <c r="I51" s="476"/>
      <c r="J51" s="475" t="s">
        <v>87</v>
      </c>
      <c r="K51" s="476"/>
      <c r="L51" s="475" t="s">
        <v>88</v>
      </c>
      <c r="M51" s="476"/>
      <c r="N51" s="475" t="s">
        <v>89</v>
      </c>
      <c r="O51" s="47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71"/>
      <c r="B52" s="472"/>
      <c r="C52" s="364" t="s">
        <v>90</v>
      </c>
      <c r="D52" s="414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61" t="s">
        <v>93</v>
      </c>
      <c r="B53" s="462"/>
      <c r="C53" s="376">
        <f>SUM(D53+E53)</f>
        <v>23</v>
      </c>
      <c r="D53" s="376">
        <f t="shared" ref="D53:E55" si="2">SUM(F53+H53+J53+L53+N53)</f>
        <v>15</v>
      </c>
      <c r="E53" s="377">
        <f t="shared" si="2"/>
        <v>8</v>
      </c>
      <c r="F53" s="378">
        <v>14</v>
      </c>
      <c r="G53" s="246">
        <v>8</v>
      </c>
      <c r="H53" s="244">
        <v>1</v>
      </c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63" t="s">
        <v>94</v>
      </c>
      <c r="B54" s="464"/>
      <c r="C54" s="379">
        <f>SUM(D54+E54)</f>
        <v>29</v>
      </c>
      <c r="D54" s="379">
        <f t="shared" si="2"/>
        <v>15</v>
      </c>
      <c r="E54" s="380">
        <f t="shared" si="2"/>
        <v>14</v>
      </c>
      <c r="F54" s="381">
        <v>2</v>
      </c>
      <c r="G54" s="254">
        <v>4</v>
      </c>
      <c r="H54" s="382">
        <v>7</v>
      </c>
      <c r="I54" s="383">
        <v>5</v>
      </c>
      <c r="J54" s="382">
        <v>4</v>
      </c>
      <c r="K54" s="383">
        <v>3</v>
      </c>
      <c r="L54" s="252">
        <v>2</v>
      </c>
      <c r="M54" s="254">
        <v>2</v>
      </c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61" t="s">
        <v>95</v>
      </c>
      <c r="B55" s="461"/>
      <c r="C55" s="384">
        <f>SUM(D55+E55)</f>
        <v>37</v>
      </c>
      <c r="D55" s="384">
        <f t="shared" si="2"/>
        <v>17</v>
      </c>
      <c r="E55" s="385">
        <f t="shared" si="2"/>
        <v>20</v>
      </c>
      <c r="F55" s="386">
        <v>1</v>
      </c>
      <c r="G55" s="387">
        <v>2</v>
      </c>
      <c r="H55" s="388">
        <v>9</v>
      </c>
      <c r="I55" s="389">
        <v>10</v>
      </c>
      <c r="J55" s="390">
        <v>3</v>
      </c>
      <c r="K55" s="391">
        <v>5</v>
      </c>
      <c r="L55" s="252">
        <v>4</v>
      </c>
      <c r="M55" s="254">
        <v>3</v>
      </c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65" t="s">
        <v>96</v>
      </c>
      <c r="B56" s="465"/>
      <c r="C56" s="392">
        <f>SUM(D56+E56)</f>
        <v>1</v>
      </c>
      <c r="D56" s="392">
        <f>SUM(J56+L56+N56)</f>
        <v>0</v>
      </c>
      <c r="E56" s="393">
        <f>SUM(K56+M56+O56)</f>
        <v>1</v>
      </c>
      <c r="F56" s="394"/>
      <c r="G56" s="395"/>
      <c r="H56" s="394"/>
      <c r="I56" s="396"/>
      <c r="J56" s="397"/>
      <c r="K56" s="398">
        <v>1</v>
      </c>
      <c r="L56" s="357"/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1498</v>
      </c>
      <c r="B194" s="217">
        <f>SUM(CG12:CG16,CH12:CH16,CI12:CI15,CK12:CK18,CH30,CG48,CH48)</f>
        <v>0</v>
      </c>
    </row>
  </sheetData>
  <mergeCells count="33"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33:A34"/>
    <mergeCell ref="B33:B34"/>
    <mergeCell ref="A41:A42"/>
    <mergeCell ref="B41:B42"/>
    <mergeCell ref="C41:E41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A6:L6"/>
    <mergeCell ref="F9:J9"/>
    <mergeCell ref="K9:M9"/>
    <mergeCell ref="N9:O9"/>
    <mergeCell ref="P9:P10"/>
  </mergeCells>
  <dataValidations count="3"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allowBlank="1" showInputMessage="1" showErrorMessage="1" errorTitle="ERROR" error="Por favor ingrese solo Números." sqref="A18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opLeftCell="A29" workbookViewId="0">
      <selection activeCell="D24" sqref="D24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/>
    </row>
    <row r="2" spans="1:89" x14ac:dyDescent="0.2">
      <c r="A2" s="216"/>
    </row>
    <row r="3" spans="1:89" x14ac:dyDescent="0.2">
      <c r="A3" s="216"/>
    </row>
    <row r="4" spans="1:89" x14ac:dyDescent="0.2">
      <c r="A4" s="216"/>
    </row>
    <row r="5" spans="1:89" x14ac:dyDescent="0.2">
      <c r="A5" s="216"/>
    </row>
    <row r="6" spans="1:89" ht="15" x14ac:dyDescent="0.2">
      <c r="A6" s="497"/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219"/>
      <c r="N6" s="220"/>
      <c r="O6" s="221"/>
      <c r="P6" s="222"/>
      <c r="Q6" s="221"/>
    </row>
    <row r="7" spans="1:89" ht="15" x14ac:dyDescent="0.2">
      <c r="A7" s="399"/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219"/>
      <c r="N7" s="220"/>
      <c r="O7" s="221"/>
      <c r="P7" s="222"/>
      <c r="Q7" s="221"/>
    </row>
    <row r="8" spans="1:89" x14ac:dyDescent="0.2">
      <c r="A8" s="224"/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81"/>
      <c r="B9" s="498"/>
      <c r="C9" s="499"/>
      <c r="D9" s="498"/>
      <c r="E9" s="499"/>
      <c r="F9" s="498"/>
      <c r="G9" s="500"/>
      <c r="H9" s="500"/>
      <c r="I9" s="500"/>
      <c r="J9" s="501"/>
      <c r="K9" s="498"/>
      <c r="L9" s="500"/>
      <c r="M9" s="501"/>
      <c r="N9" s="495"/>
      <c r="O9" s="496"/>
      <c r="P9" s="477"/>
      <c r="Q9" s="473"/>
    </row>
    <row r="10" spans="1:89" ht="50.25" customHeight="1" x14ac:dyDescent="0.2">
      <c r="A10" s="480"/>
      <c r="B10" s="227"/>
      <c r="C10" s="228"/>
      <c r="D10" s="229"/>
      <c r="E10" s="228"/>
      <c r="F10" s="230"/>
      <c r="G10" s="231"/>
      <c r="H10" s="231"/>
      <c r="I10" s="231"/>
      <c r="J10" s="232"/>
      <c r="K10" s="233"/>
      <c r="L10" s="231"/>
      <c r="M10" s="232"/>
      <c r="N10" s="234"/>
      <c r="O10" s="234"/>
      <c r="P10" s="486"/>
      <c r="Q10" s="487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/>
      <c r="B11" s="238"/>
      <c r="C11" s="239"/>
      <c r="D11" s="240"/>
      <c r="E11" s="239"/>
      <c r="F11" s="241"/>
      <c r="G11" s="238"/>
      <c r="H11" s="238"/>
      <c r="I11" s="238"/>
      <c r="J11" s="239"/>
      <c r="K11" s="240"/>
      <c r="L11" s="238"/>
      <c r="M11" s="239"/>
      <c r="N11" s="242"/>
      <c r="O11" s="242"/>
      <c r="P11" s="242"/>
      <c r="Q11" s="242"/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/>
      <c r="B12" s="244"/>
      <c r="C12" s="245"/>
      <c r="D12" s="244"/>
      <c r="E12" s="246"/>
      <c r="F12" s="247"/>
      <c r="G12" s="248"/>
      <c r="H12" s="248"/>
      <c r="I12" s="248"/>
      <c r="J12" s="246"/>
      <c r="K12" s="249"/>
      <c r="L12" s="248"/>
      <c r="M12" s="246"/>
      <c r="N12" s="245"/>
      <c r="O12" s="245"/>
      <c r="P12" s="245"/>
      <c r="Q12" s="245"/>
      <c r="R12" s="250"/>
      <c r="CA12" s="236"/>
      <c r="CB12" s="236"/>
      <c r="CC12" s="236"/>
      <c r="CD12" s="236"/>
      <c r="CE12" s="236"/>
      <c r="CF12" s="236"/>
      <c r="CG12" s="236"/>
      <c r="CH12" s="236"/>
      <c r="CI12" s="236"/>
      <c r="CJ12" s="236"/>
      <c r="CK12" s="236"/>
    </row>
    <row r="13" spans="1:89" x14ac:dyDescent="0.2">
      <c r="A13" s="251"/>
      <c r="B13" s="252"/>
      <c r="C13" s="253"/>
      <c r="D13" s="252"/>
      <c r="E13" s="254"/>
      <c r="F13" s="255"/>
      <c r="G13" s="256"/>
      <c r="H13" s="256"/>
      <c r="I13" s="256"/>
      <c r="J13" s="254"/>
      <c r="K13" s="257"/>
      <c r="L13" s="248"/>
      <c r="M13" s="246"/>
      <c r="N13" s="245"/>
      <c r="O13" s="245"/>
      <c r="P13" s="245"/>
      <c r="Q13" s="245"/>
      <c r="R13" s="250"/>
      <c r="CA13" s="236"/>
      <c r="CB13" s="236"/>
      <c r="CC13" s="236"/>
      <c r="CD13" s="236"/>
      <c r="CE13" s="236"/>
      <c r="CF13" s="236"/>
      <c r="CG13" s="236"/>
      <c r="CH13" s="236"/>
      <c r="CI13" s="236"/>
      <c r="CJ13" s="236"/>
      <c r="CK13" s="236"/>
    </row>
    <row r="14" spans="1:89" x14ac:dyDescent="0.2">
      <c r="A14" s="251"/>
      <c r="B14" s="252"/>
      <c r="C14" s="253"/>
      <c r="D14" s="252"/>
      <c r="E14" s="254"/>
      <c r="F14" s="255"/>
      <c r="G14" s="256"/>
      <c r="H14" s="256"/>
      <c r="I14" s="256"/>
      <c r="J14" s="254"/>
      <c r="K14" s="257"/>
      <c r="L14" s="248"/>
      <c r="M14" s="246"/>
      <c r="N14" s="245"/>
      <c r="O14" s="245"/>
      <c r="P14" s="245"/>
      <c r="Q14" s="245"/>
      <c r="R14" s="250"/>
      <c r="CA14" s="236"/>
      <c r="CB14" s="236"/>
      <c r="CC14" s="236"/>
      <c r="CD14" s="236"/>
      <c r="CE14" s="236"/>
      <c r="CF14" s="236"/>
      <c r="CG14" s="236"/>
      <c r="CH14" s="236"/>
      <c r="CI14" s="236"/>
      <c r="CJ14" s="236"/>
      <c r="CK14" s="236"/>
    </row>
    <row r="15" spans="1:89" ht="15" thickBot="1" x14ac:dyDescent="0.25">
      <c r="A15" s="258"/>
      <c r="B15" s="259"/>
      <c r="C15" s="260"/>
      <c r="D15" s="259"/>
      <c r="E15" s="261"/>
      <c r="F15" s="262"/>
      <c r="G15" s="263"/>
      <c r="H15" s="263"/>
      <c r="I15" s="263"/>
      <c r="J15" s="261"/>
      <c r="K15" s="264"/>
      <c r="L15" s="248"/>
      <c r="M15" s="246"/>
      <c r="N15" s="245"/>
      <c r="O15" s="245"/>
      <c r="P15" s="245"/>
      <c r="Q15" s="245"/>
      <c r="R15" s="250"/>
      <c r="CA15" s="236"/>
      <c r="CB15" s="236"/>
      <c r="CC15" s="236"/>
      <c r="CD15" s="236"/>
      <c r="CE15" s="236"/>
      <c r="CF15" s="236"/>
      <c r="CG15" s="236"/>
      <c r="CH15" s="236"/>
      <c r="CI15" s="236"/>
      <c r="CJ15" s="236"/>
      <c r="CK15" s="236"/>
    </row>
    <row r="16" spans="1:89" ht="15.75" thickTop="1" thickBot="1" x14ac:dyDescent="0.25">
      <c r="A16" s="265"/>
      <c r="B16" s="266"/>
      <c r="C16" s="267"/>
      <c r="D16" s="268"/>
      <c r="E16" s="268"/>
      <c r="F16" s="269"/>
      <c r="G16" s="270"/>
      <c r="H16" s="270"/>
      <c r="I16" s="270"/>
      <c r="J16" s="271"/>
      <c r="K16" s="272"/>
      <c r="L16" s="273"/>
      <c r="M16" s="274"/>
      <c r="N16" s="275"/>
      <c r="O16" s="276"/>
      <c r="P16" s="276"/>
      <c r="Q16" s="276"/>
      <c r="R16" s="250"/>
      <c r="CA16" s="236"/>
      <c r="CB16" s="236"/>
      <c r="CC16" s="236"/>
      <c r="CD16" s="236"/>
      <c r="CE16" s="236"/>
      <c r="CF16" s="236"/>
      <c r="CG16" s="236"/>
      <c r="CH16" s="236"/>
      <c r="CI16" s="236"/>
      <c r="CJ16" s="236"/>
      <c r="CK16" s="236"/>
    </row>
    <row r="17" spans="1:89" ht="15" thickTop="1" x14ac:dyDescent="0.2">
      <c r="A17" s="265"/>
      <c r="B17" s="277"/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/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</row>
    <row r="18" spans="1:89" x14ac:dyDescent="0.2">
      <c r="A18" s="282"/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/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/>
    </row>
    <row r="19" spans="1:89" x14ac:dyDescent="0.2">
      <c r="A19" s="290"/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/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/>
      <c r="B21" s="299"/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/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x14ac:dyDescent="0.2">
      <c r="A23" s="311"/>
      <c r="B23" s="312"/>
      <c r="C23" s="312"/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/>
      <c r="B24" s="316"/>
      <c r="C24" s="316"/>
      <c r="D24" s="317"/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/>
      <c r="CB24" s="236"/>
      <c r="CC24" s="236"/>
      <c r="CD24" s="236"/>
      <c r="CE24" s="236"/>
      <c r="CF24" s="236"/>
      <c r="CG24" s="236"/>
      <c r="CH24" s="236"/>
      <c r="CI24" s="236"/>
      <c r="CJ24" s="236"/>
      <c r="CK24" s="236"/>
    </row>
    <row r="25" spans="1:89" x14ac:dyDescent="0.2">
      <c r="A25" s="320"/>
      <c r="B25" s="321"/>
      <c r="C25" s="321"/>
      <c r="D25" s="317"/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/>
      <c r="CB25" s="236"/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88"/>
      <c r="B26" s="489"/>
      <c r="C26" s="489"/>
      <c r="D26" s="489"/>
      <c r="E26" s="489"/>
      <c r="F26" s="489"/>
      <c r="G26" s="489"/>
      <c r="H26" s="489"/>
      <c r="I26" s="489"/>
      <c r="J26" s="489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88"/>
      <c r="B27" s="489"/>
      <c r="C27" s="489"/>
      <c r="D27" s="489"/>
      <c r="E27" s="489"/>
      <c r="F27" s="489"/>
      <c r="G27" s="489"/>
      <c r="H27" s="489"/>
      <c r="I27" s="489"/>
      <c r="J27" s="489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77"/>
      <c r="B28" s="479"/>
      <c r="C28" s="490"/>
      <c r="D28" s="491"/>
      <c r="E28" s="491"/>
      <c r="F28" s="491"/>
      <c r="G28" s="491"/>
      <c r="H28" s="491"/>
      <c r="I28" s="492"/>
      <c r="J28" s="493"/>
      <c r="K28" s="494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x14ac:dyDescent="0.2">
      <c r="A29" s="478"/>
      <c r="B29" s="480"/>
      <c r="C29" s="325"/>
      <c r="D29" s="326"/>
      <c r="E29" s="231"/>
      <c r="F29" s="231"/>
      <c r="G29" s="231"/>
      <c r="H29" s="326"/>
      <c r="I29" s="232"/>
      <c r="J29" s="326"/>
      <c r="K29" s="232"/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/>
      <c r="B30" s="329"/>
      <c r="C30" s="291"/>
      <c r="D30" s="330"/>
      <c r="E30" s="330"/>
      <c r="F30" s="330"/>
      <c r="G30" s="330"/>
      <c r="H30" s="330"/>
      <c r="I30" s="331"/>
      <c r="J30" s="330"/>
      <c r="K30" s="331"/>
      <c r="L30" s="250"/>
      <c r="M30" s="221"/>
      <c r="N30" s="221"/>
      <c r="O30" s="221"/>
      <c r="P30" s="222"/>
      <c r="Q30" s="221"/>
      <c r="CA30" s="236"/>
      <c r="CB30" s="236"/>
      <c r="CC30" s="236"/>
      <c r="CD30" s="236"/>
      <c r="CE30" s="236"/>
      <c r="CF30" s="236"/>
      <c r="CG30" s="236"/>
      <c r="CH30" s="236"/>
      <c r="CI30" s="236"/>
      <c r="CJ30" s="236"/>
      <c r="CK30" s="236"/>
    </row>
    <row r="31" spans="1:89" x14ac:dyDescent="0.2">
      <c r="A31" s="328"/>
      <c r="B31" s="329"/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77"/>
      <c r="B33" s="479"/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78"/>
      <c r="B34" s="48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/>
      <c r="B35" s="316"/>
      <c r="C35" s="250"/>
      <c r="D35" s="221"/>
      <c r="E35" s="221"/>
      <c r="F35" s="221"/>
      <c r="G35" s="221"/>
      <c r="H35" s="221"/>
      <c r="I35" s="221"/>
      <c r="J35" s="222"/>
      <c r="K35" s="221"/>
      <c r="CA35" s="236"/>
      <c r="CB35" s="236"/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/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/>
      <c r="B37" s="401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x14ac:dyDescent="0.2">
      <c r="A38" s="237"/>
      <c r="B38" s="400"/>
      <c r="C38" s="403"/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/>
      <c r="B39" s="345"/>
      <c r="C39" s="346"/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/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/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81"/>
      <c r="B41" s="477"/>
      <c r="C41" s="483"/>
      <c r="D41" s="484"/>
      <c r="E41" s="485"/>
      <c r="F41" s="466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x14ac:dyDescent="0.2">
      <c r="A42" s="482"/>
      <c r="B42" s="478"/>
      <c r="C42" s="233"/>
      <c r="D42" s="347"/>
      <c r="E42" s="348"/>
      <c r="F42" s="466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/>
      <c r="B43" s="349"/>
      <c r="C43" s="350"/>
      <c r="D43" s="351"/>
      <c r="E43" s="352"/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/>
      <c r="B44" s="356"/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/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x14ac:dyDescent="0.2">
      <c r="A46" s="363"/>
      <c r="B46" s="364"/>
      <c r="C46" s="364"/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/>
      <c r="B47" s="366"/>
      <c r="C47" s="367"/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/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/>
      <c r="B48" s="370"/>
      <c r="C48" s="253"/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/>
      <c r="CC48" s="236"/>
      <c r="CD48" s="236"/>
      <c r="CE48" s="236"/>
      <c r="CF48" s="236"/>
      <c r="CG48" s="236"/>
      <c r="CH48" s="236"/>
      <c r="CI48" s="236"/>
      <c r="CJ48" s="236"/>
      <c r="CK48" s="236"/>
    </row>
    <row r="49" spans="1:89" x14ac:dyDescent="0.2">
      <c r="A49" s="372"/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67"/>
      <c r="B50" s="468"/>
      <c r="C50" s="467"/>
      <c r="D50" s="468"/>
      <c r="E50" s="473"/>
      <c r="F50" s="471"/>
      <c r="G50" s="472"/>
      <c r="H50" s="472"/>
      <c r="I50" s="472"/>
      <c r="J50" s="472"/>
      <c r="K50" s="472"/>
      <c r="L50" s="472"/>
      <c r="M50" s="472"/>
      <c r="N50" s="472"/>
      <c r="O50" s="47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69"/>
      <c r="B51" s="470"/>
      <c r="C51" s="471"/>
      <c r="D51" s="472"/>
      <c r="E51" s="474"/>
      <c r="F51" s="475"/>
      <c r="G51" s="476"/>
      <c r="H51" s="475"/>
      <c r="I51" s="476"/>
      <c r="J51" s="475"/>
      <c r="K51" s="476"/>
      <c r="L51" s="475"/>
      <c r="M51" s="476"/>
      <c r="N51" s="475"/>
      <c r="O51" s="47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71"/>
      <c r="B52" s="472"/>
      <c r="C52" s="364"/>
      <c r="D52" s="402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61"/>
      <c r="B53" s="462"/>
      <c r="C53" s="376"/>
      <c r="D53" s="376"/>
      <c r="E53" s="377"/>
      <c r="F53" s="378"/>
      <c r="G53" s="246"/>
      <c r="H53" s="244"/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63"/>
      <c r="B54" s="464"/>
      <c r="C54" s="379"/>
      <c r="D54" s="379"/>
      <c r="E54" s="380"/>
      <c r="F54" s="381"/>
      <c r="G54" s="254"/>
      <c r="H54" s="382"/>
      <c r="I54" s="383"/>
      <c r="J54" s="382"/>
      <c r="K54" s="383"/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61"/>
      <c r="B55" s="461"/>
      <c r="C55" s="384"/>
      <c r="D55" s="384"/>
      <c r="E55" s="385"/>
      <c r="F55" s="386"/>
      <c r="G55" s="387"/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65"/>
      <c r="B56" s="465"/>
      <c r="C56" s="392"/>
      <c r="D56" s="392"/>
      <c r="E56" s="393"/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hidden="1" x14ac:dyDescent="0.2"/>
  </sheetData>
  <mergeCells count="33">
    <mergeCell ref="A53:B53"/>
    <mergeCell ref="A54:B54"/>
    <mergeCell ref="A55:B55"/>
    <mergeCell ref="A56:B56"/>
    <mergeCell ref="C41:E41"/>
    <mergeCell ref="A50:B52"/>
    <mergeCell ref="C50:E51"/>
    <mergeCell ref="F50:O50"/>
    <mergeCell ref="F51:G51"/>
    <mergeCell ref="H51:I51"/>
    <mergeCell ref="J51:K51"/>
    <mergeCell ref="L51:M51"/>
    <mergeCell ref="N51:O51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F9:J9"/>
    <mergeCell ref="K9:M9"/>
    <mergeCell ref="N9:O9"/>
    <mergeCell ref="A6:L6"/>
    <mergeCell ref="A33:A34"/>
    <mergeCell ref="B33:B34"/>
    <mergeCell ref="A41:A42"/>
    <mergeCell ref="B41:B42"/>
    <mergeCell ref="F41:F42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2017-08-17T18:54:23Z</dcterms:modified>
</cp:coreProperties>
</file>