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activeTab="6"/>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s>
  <calcPr calcId="152511"/>
</workbook>
</file>

<file path=xl/calcChain.xml><?xml version="1.0" encoding="utf-8"?>
<calcChain xmlns="http://schemas.openxmlformats.org/spreadsheetml/2006/main">
  <c r="CR121" i="11" l="1"/>
  <c r="CQ121" i="11"/>
  <c r="CP121" i="11"/>
  <c r="CO121" i="11"/>
  <c r="CN121" i="11"/>
  <c r="CM121" i="11"/>
  <c r="CL121" i="11"/>
  <c r="CK121" i="11"/>
  <c r="CJ121" i="11"/>
  <c r="CI121" i="11"/>
  <c r="CH121" i="11"/>
  <c r="CG121" i="11"/>
  <c r="CF121" i="11"/>
  <c r="CE121" i="11"/>
  <c r="CD121" i="11"/>
  <c r="CC121" i="11"/>
  <c r="CB121" i="11"/>
  <c r="D121" i="11"/>
  <c r="C121" i="11"/>
  <c r="CA121" i="11" s="1"/>
  <c r="CR120" i="11"/>
  <c r="CQ120" i="11"/>
  <c r="CP120" i="11"/>
  <c r="CO120" i="11"/>
  <c r="CN120" i="11"/>
  <c r="CM120" i="11"/>
  <c r="CL120" i="11"/>
  <c r="CK120" i="11"/>
  <c r="CJ120" i="11"/>
  <c r="CI120" i="11"/>
  <c r="CH120" i="11"/>
  <c r="CG120" i="11"/>
  <c r="CF120" i="11"/>
  <c r="CE120" i="11"/>
  <c r="CD120" i="11"/>
  <c r="CC120" i="11"/>
  <c r="CB120" i="11"/>
  <c r="D120" i="11"/>
  <c r="C120" i="11"/>
  <c r="CA120" i="11" s="1"/>
  <c r="CR119" i="11"/>
  <c r="CQ119" i="11"/>
  <c r="CP119" i="11"/>
  <c r="CO119" i="11"/>
  <c r="CN119" i="11"/>
  <c r="CM119" i="11"/>
  <c r="CL119" i="11"/>
  <c r="CK119" i="11"/>
  <c r="CJ119" i="11"/>
  <c r="CI119" i="11"/>
  <c r="CH119" i="11"/>
  <c r="CG119" i="11"/>
  <c r="CF119" i="11"/>
  <c r="CE119" i="11"/>
  <c r="CD119" i="11"/>
  <c r="CC119" i="11"/>
  <c r="CB119" i="11"/>
  <c r="D119" i="11"/>
  <c r="C119" i="11"/>
  <c r="CA119" i="11" s="1"/>
  <c r="CR118" i="11"/>
  <c r="CQ118" i="11"/>
  <c r="CP118" i="11"/>
  <c r="CO118" i="11"/>
  <c r="CN118" i="11"/>
  <c r="CM118" i="11"/>
  <c r="CL118" i="11"/>
  <c r="CK118" i="11"/>
  <c r="CJ118" i="11"/>
  <c r="CI118" i="11"/>
  <c r="CH118" i="11"/>
  <c r="CG118" i="11"/>
  <c r="CF118" i="11"/>
  <c r="CE118" i="11"/>
  <c r="CD118" i="11"/>
  <c r="CC118" i="11"/>
  <c r="CB118" i="11"/>
  <c r="D118" i="11"/>
  <c r="C118" i="11"/>
  <c r="CA118" i="11" s="1"/>
  <c r="CR117" i="11"/>
  <c r="CQ117" i="11"/>
  <c r="CP117" i="11"/>
  <c r="CO117" i="11"/>
  <c r="CN117" i="11"/>
  <c r="CM117" i="11"/>
  <c r="CL117" i="11"/>
  <c r="CK117" i="11"/>
  <c r="CJ117" i="11"/>
  <c r="CI117" i="11"/>
  <c r="CH117" i="11"/>
  <c r="CG117" i="11"/>
  <c r="CF117" i="11"/>
  <c r="CE117" i="11"/>
  <c r="CD117" i="11"/>
  <c r="CC117" i="11"/>
  <c r="CB117" i="11"/>
  <c r="D117" i="11"/>
  <c r="C117" i="11"/>
  <c r="CA117" i="11" s="1"/>
  <c r="CR116" i="11"/>
  <c r="CQ116" i="11"/>
  <c r="CP116" i="11"/>
  <c r="CO116" i="11"/>
  <c r="CN116" i="11"/>
  <c r="CM116" i="11"/>
  <c r="CL116" i="11"/>
  <c r="CK116" i="11"/>
  <c r="CJ116" i="11"/>
  <c r="CI116" i="11"/>
  <c r="CH116" i="11"/>
  <c r="CG116" i="11"/>
  <c r="CF116" i="11"/>
  <c r="CE116" i="11"/>
  <c r="CD116" i="11"/>
  <c r="CC116" i="11"/>
  <c r="CB116" i="11"/>
  <c r="D116" i="11"/>
  <c r="C116" i="11"/>
  <c r="CA116" i="11" s="1"/>
  <c r="CR115" i="11"/>
  <c r="CQ115" i="11"/>
  <c r="CP115" i="11"/>
  <c r="CO115" i="11"/>
  <c r="CN115" i="11"/>
  <c r="CM115" i="11"/>
  <c r="CL115" i="11"/>
  <c r="CK115" i="11"/>
  <c r="CJ115" i="11"/>
  <c r="CI115" i="11"/>
  <c r="CH115" i="11"/>
  <c r="CG115" i="11"/>
  <c r="CF115" i="11"/>
  <c r="CE115" i="11"/>
  <c r="CD115" i="11"/>
  <c r="CC115" i="11"/>
  <c r="CB115" i="11"/>
  <c r="D115" i="11"/>
  <c r="C115" i="11"/>
  <c r="CA115" i="11" s="1"/>
  <c r="CR114" i="11"/>
  <c r="CQ114" i="11"/>
  <c r="CP114" i="11"/>
  <c r="CO114" i="11"/>
  <c r="CN114" i="11"/>
  <c r="CM114" i="11"/>
  <c r="CL114" i="11"/>
  <c r="CK114" i="11"/>
  <c r="CJ114" i="11"/>
  <c r="CI114" i="11"/>
  <c r="CH114" i="11"/>
  <c r="CG114" i="11"/>
  <c r="CF114" i="11"/>
  <c r="CE114" i="11"/>
  <c r="CD114" i="11"/>
  <c r="CC114" i="11"/>
  <c r="CB114" i="11"/>
  <c r="D114" i="11"/>
  <c r="C114" i="11"/>
  <c r="CA114" i="11" s="1"/>
  <c r="CR113" i="11"/>
  <c r="CQ113" i="11"/>
  <c r="CP113" i="11"/>
  <c r="CO113" i="11"/>
  <c r="CN113" i="11"/>
  <c r="CM113" i="11"/>
  <c r="CL113" i="11"/>
  <c r="CK113" i="11"/>
  <c r="CJ113" i="11"/>
  <c r="CI113" i="11"/>
  <c r="CH113" i="11"/>
  <c r="CG113" i="11"/>
  <c r="CF113" i="11"/>
  <c r="CE113" i="11"/>
  <c r="CD113" i="11"/>
  <c r="CC113" i="11"/>
  <c r="CB113" i="11"/>
  <c r="D113" i="11"/>
  <c r="C113" i="11"/>
  <c r="CA113" i="11" s="1"/>
  <c r="CR112" i="11"/>
  <c r="CQ112" i="11"/>
  <c r="CP112" i="11"/>
  <c r="CO112" i="11"/>
  <c r="CN112" i="11"/>
  <c r="CM112" i="11"/>
  <c r="CL112" i="11"/>
  <c r="CK112" i="11"/>
  <c r="CJ112" i="11"/>
  <c r="CI112" i="11"/>
  <c r="CH112" i="11"/>
  <c r="CG112" i="11"/>
  <c r="CF112" i="11"/>
  <c r="CE112" i="11"/>
  <c r="CD112" i="11"/>
  <c r="CC112" i="11"/>
  <c r="CB112" i="11"/>
  <c r="D112" i="11"/>
  <c r="C112" i="11"/>
  <c r="CA112" i="11" s="1"/>
  <c r="CR111" i="11"/>
  <c r="CQ111" i="11"/>
  <c r="CP111" i="11"/>
  <c r="CO111" i="11"/>
  <c r="CN111" i="11"/>
  <c r="CM111" i="11"/>
  <c r="CL111" i="11"/>
  <c r="CK111" i="11"/>
  <c r="CJ111" i="11"/>
  <c r="CI111" i="11"/>
  <c r="CH111" i="11"/>
  <c r="CG111" i="11"/>
  <c r="CF111" i="11"/>
  <c r="CE111" i="11"/>
  <c r="CD111" i="11"/>
  <c r="CC111" i="11"/>
  <c r="CB111" i="11"/>
  <c r="D111" i="11"/>
  <c r="C111" i="11"/>
  <c r="CA111" i="11" s="1"/>
  <c r="CR110" i="11"/>
  <c r="CQ110" i="11"/>
  <c r="CP110" i="11"/>
  <c r="CO110" i="11"/>
  <c r="CN110" i="11"/>
  <c r="CM110" i="11"/>
  <c r="CL110" i="11"/>
  <c r="CK110" i="11"/>
  <c r="CJ110" i="11"/>
  <c r="CI110" i="11"/>
  <c r="CH110" i="11"/>
  <c r="CG110" i="11"/>
  <c r="CF110" i="11"/>
  <c r="CE110" i="11"/>
  <c r="CD110" i="11"/>
  <c r="CC110" i="11"/>
  <c r="CB110" i="11"/>
  <c r="D110" i="11"/>
  <c r="C110" i="11"/>
  <c r="CA110" i="11" s="1"/>
  <c r="CR109" i="11"/>
  <c r="CQ109" i="11"/>
  <c r="CP109" i="11"/>
  <c r="CO109" i="11"/>
  <c r="CN109" i="11"/>
  <c r="CM109" i="11"/>
  <c r="CL109" i="11"/>
  <c r="CK109" i="11"/>
  <c r="CJ109" i="11"/>
  <c r="CI109" i="11"/>
  <c r="CH109" i="11"/>
  <c r="CG109" i="11"/>
  <c r="CF109" i="11"/>
  <c r="CE109" i="11"/>
  <c r="CD109" i="11"/>
  <c r="CC109" i="11"/>
  <c r="CB109" i="11"/>
  <c r="D109" i="11"/>
  <c r="C109" i="11"/>
  <c r="CA109" i="11" s="1"/>
  <c r="CR108" i="11"/>
  <c r="CQ108" i="11"/>
  <c r="CP108" i="11"/>
  <c r="CO108" i="11"/>
  <c r="CN108" i="11"/>
  <c r="CM108" i="11"/>
  <c r="CL108" i="11"/>
  <c r="CK108" i="11"/>
  <c r="CJ108" i="11"/>
  <c r="CI108" i="11"/>
  <c r="CH108" i="11"/>
  <c r="CG108" i="11"/>
  <c r="CF108" i="11"/>
  <c r="CE108" i="11"/>
  <c r="CD108" i="11"/>
  <c r="CC108" i="11"/>
  <c r="CB108" i="11"/>
  <c r="D108" i="11"/>
  <c r="C108" i="11"/>
  <c r="CA108" i="11" s="1"/>
  <c r="CR107" i="11"/>
  <c r="CQ107" i="11"/>
  <c r="CP107" i="11"/>
  <c r="CO107" i="11"/>
  <c r="CN107" i="11"/>
  <c r="CM107" i="11"/>
  <c r="CL107" i="11"/>
  <c r="CK107" i="11"/>
  <c r="CJ107" i="11"/>
  <c r="CI107" i="11"/>
  <c r="CH107" i="11"/>
  <c r="CG107" i="11"/>
  <c r="CF107" i="11"/>
  <c r="CE107" i="11"/>
  <c r="CD107" i="11"/>
  <c r="CC107" i="11"/>
  <c r="CB107" i="11"/>
  <c r="D107" i="11"/>
  <c r="C107" i="11"/>
  <c r="CA107" i="11" s="1"/>
  <c r="CR106" i="11"/>
  <c r="CQ106" i="11"/>
  <c r="CP106" i="11"/>
  <c r="CO106" i="11"/>
  <c r="CN106" i="11"/>
  <c r="CM106" i="11"/>
  <c r="CL106" i="11"/>
  <c r="CK106" i="11"/>
  <c r="CJ106" i="11"/>
  <c r="CI106" i="11"/>
  <c r="CH106" i="11"/>
  <c r="CG106" i="11"/>
  <c r="CF106" i="11"/>
  <c r="CE106" i="11"/>
  <c r="CD106" i="11"/>
  <c r="CC106" i="11"/>
  <c r="CB106" i="11"/>
  <c r="D106" i="11"/>
  <c r="C106" i="11"/>
  <c r="CA106" i="11" s="1"/>
  <c r="CR105" i="11"/>
  <c r="CQ105" i="11"/>
  <c r="CP105" i="11"/>
  <c r="CO105" i="11"/>
  <c r="CN105" i="11"/>
  <c r="CM105" i="11"/>
  <c r="CL105" i="11"/>
  <c r="CK105" i="11"/>
  <c r="CJ105" i="11"/>
  <c r="CI105" i="11"/>
  <c r="CH105" i="11"/>
  <c r="CG105" i="11"/>
  <c r="CF105" i="11"/>
  <c r="CE105" i="11"/>
  <c r="CD105" i="11"/>
  <c r="CC105" i="11"/>
  <c r="CB105" i="11"/>
  <c r="D105" i="11"/>
  <c r="C105" i="11"/>
  <c r="CA105" i="11" s="1"/>
  <c r="CR104" i="11"/>
  <c r="CQ104" i="11"/>
  <c r="CP104" i="11"/>
  <c r="CO104" i="11"/>
  <c r="CN104" i="11"/>
  <c r="CM104" i="11"/>
  <c r="CL104" i="11"/>
  <c r="CK104" i="11"/>
  <c r="CJ104" i="11"/>
  <c r="CI104" i="11"/>
  <c r="CH104" i="11"/>
  <c r="CG104" i="11"/>
  <c r="CF104" i="11"/>
  <c r="CE104" i="11"/>
  <c r="CD104" i="11"/>
  <c r="CC104" i="11"/>
  <c r="CB104" i="11"/>
  <c r="D104" i="11"/>
  <c r="C104" i="11"/>
  <c r="CA104" i="11" s="1"/>
  <c r="CR103" i="11"/>
  <c r="CQ103" i="11"/>
  <c r="CP103" i="11"/>
  <c r="CO103" i="11"/>
  <c r="CN103" i="11"/>
  <c r="CM103" i="11"/>
  <c r="CL103" i="11"/>
  <c r="CK103" i="11"/>
  <c r="CJ103" i="11"/>
  <c r="CI103" i="11"/>
  <c r="CH103" i="11"/>
  <c r="CG103" i="11"/>
  <c r="CF103" i="11"/>
  <c r="CE103" i="11"/>
  <c r="CD103" i="11"/>
  <c r="CC103" i="11"/>
  <c r="CB103" i="11"/>
  <c r="D103" i="11"/>
  <c r="C103" i="11"/>
  <c r="CA103" i="11" s="1"/>
  <c r="CR102" i="11"/>
  <c r="CQ102" i="11"/>
  <c r="CP102" i="11"/>
  <c r="CO102" i="11"/>
  <c r="CN102" i="11"/>
  <c r="CM102" i="11"/>
  <c r="CL102" i="11"/>
  <c r="CK102" i="11"/>
  <c r="CJ102" i="11"/>
  <c r="CI102" i="11"/>
  <c r="CH102" i="11"/>
  <c r="CG102" i="11"/>
  <c r="CF102" i="11"/>
  <c r="CE102" i="11"/>
  <c r="CD102" i="11"/>
  <c r="CC102" i="11"/>
  <c r="CB102" i="11"/>
  <c r="D102" i="11"/>
  <c r="C102" i="11"/>
  <c r="CA102" i="11" s="1"/>
  <c r="CR101" i="11"/>
  <c r="CQ101" i="11"/>
  <c r="CP101" i="11"/>
  <c r="CO101" i="11"/>
  <c r="CN101" i="11"/>
  <c r="CM101" i="11"/>
  <c r="CL101" i="11"/>
  <c r="CK101" i="11"/>
  <c r="CJ101" i="11"/>
  <c r="CI101" i="11"/>
  <c r="CH101" i="11"/>
  <c r="CG101" i="11"/>
  <c r="CF101" i="11"/>
  <c r="CE101" i="11"/>
  <c r="CD101" i="11"/>
  <c r="CC101" i="11"/>
  <c r="CB101" i="11"/>
  <c r="D101" i="11"/>
  <c r="C101" i="11"/>
  <c r="CA101" i="11" s="1"/>
  <c r="CR100" i="11"/>
  <c r="CQ100" i="11"/>
  <c r="CP100" i="11"/>
  <c r="CO100" i="11"/>
  <c r="CN100" i="11"/>
  <c r="CM100" i="11"/>
  <c r="CL100" i="11"/>
  <c r="CK100" i="11"/>
  <c r="CJ100" i="11"/>
  <c r="CI100" i="11"/>
  <c r="CH100" i="11"/>
  <c r="CG100" i="11"/>
  <c r="CF100" i="11"/>
  <c r="CE100" i="11"/>
  <c r="CD100" i="11"/>
  <c r="CC100" i="11"/>
  <c r="CB100" i="11"/>
  <c r="D100" i="11"/>
  <c r="C100" i="11"/>
  <c r="CA100" i="11" s="1"/>
  <c r="CR99" i="11"/>
  <c r="CQ99" i="11"/>
  <c r="CP99" i="11"/>
  <c r="CO99" i="11"/>
  <c r="CN99" i="11"/>
  <c r="CM99" i="11"/>
  <c r="CL99" i="11"/>
  <c r="CK99" i="11"/>
  <c r="CJ99" i="11"/>
  <c r="CI99" i="11"/>
  <c r="CH99" i="11"/>
  <c r="CG99" i="11"/>
  <c r="CF99" i="11"/>
  <c r="CE99" i="11"/>
  <c r="CD99" i="11"/>
  <c r="CC99" i="11"/>
  <c r="CB99" i="11"/>
  <c r="D99" i="11"/>
  <c r="C99" i="11"/>
  <c r="CA99" i="11" s="1"/>
  <c r="CT94" i="11"/>
  <c r="CS94" i="11"/>
  <c r="CR94" i="11"/>
  <c r="CQ94" i="11"/>
  <c r="CP94" i="11"/>
  <c r="CO94" i="11"/>
  <c r="CN94" i="11"/>
  <c r="CM94" i="11"/>
  <c r="CL94" i="11"/>
  <c r="CK94" i="11"/>
  <c r="CJ94" i="11"/>
  <c r="CI94" i="11"/>
  <c r="CH94" i="11"/>
  <c r="CG94" i="11"/>
  <c r="CF94" i="11"/>
  <c r="CE94" i="11"/>
  <c r="CD94" i="11"/>
  <c r="CC94" i="11"/>
  <c r="CB94" i="11"/>
  <c r="CA94" i="11"/>
  <c r="D94" i="11"/>
  <c r="C94" i="11"/>
  <c r="CT93" i="11"/>
  <c r="CS93" i="11"/>
  <c r="CR93" i="11"/>
  <c r="CQ93" i="11"/>
  <c r="CP93" i="11"/>
  <c r="CO93" i="11"/>
  <c r="CN93" i="11"/>
  <c r="CM93" i="11"/>
  <c r="CL93" i="11"/>
  <c r="CK93" i="11"/>
  <c r="CJ93" i="11"/>
  <c r="CI93" i="11"/>
  <c r="CH93" i="11"/>
  <c r="CG93" i="11"/>
  <c r="CF93" i="11"/>
  <c r="CE93" i="11"/>
  <c r="CD93" i="11"/>
  <c r="CC93" i="11"/>
  <c r="CB93" i="11"/>
  <c r="D93" i="11"/>
  <c r="C93" i="11"/>
  <c r="CA93" i="11" s="1"/>
  <c r="CT92" i="11"/>
  <c r="CS92" i="11"/>
  <c r="CR92" i="11"/>
  <c r="CQ92" i="11"/>
  <c r="CP92" i="11"/>
  <c r="CO92" i="11"/>
  <c r="CN92" i="11"/>
  <c r="CM92" i="11"/>
  <c r="CL92" i="11"/>
  <c r="CK92" i="11"/>
  <c r="CJ92" i="11"/>
  <c r="CI92" i="11"/>
  <c r="CH92" i="11"/>
  <c r="CG92" i="11"/>
  <c r="CF92" i="11"/>
  <c r="CE92" i="11"/>
  <c r="CD92" i="11"/>
  <c r="CC92" i="11"/>
  <c r="CB92" i="11"/>
  <c r="CA92" i="11"/>
  <c r="D92" i="11"/>
  <c r="C92" i="11"/>
  <c r="CT91" i="11"/>
  <c r="CS91" i="11"/>
  <c r="CR91" i="11"/>
  <c r="CQ91" i="11"/>
  <c r="CP91" i="11"/>
  <c r="CO91" i="11"/>
  <c r="CN91" i="11"/>
  <c r="CM91" i="11"/>
  <c r="CL91" i="11"/>
  <c r="CK91" i="11"/>
  <c r="CJ91" i="11"/>
  <c r="CI91" i="11"/>
  <c r="CH91" i="11"/>
  <c r="CG91" i="11"/>
  <c r="CF91" i="11"/>
  <c r="CE91" i="11"/>
  <c r="CD91" i="11"/>
  <c r="CC91" i="11"/>
  <c r="CB91" i="11"/>
  <c r="D91" i="11"/>
  <c r="C91" i="11"/>
  <c r="CA91" i="11" s="1"/>
  <c r="CT90" i="11"/>
  <c r="CS90" i="11"/>
  <c r="CR90" i="11"/>
  <c r="CQ90" i="11"/>
  <c r="CP90" i="11"/>
  <c r="CO90" i="11"/>
  <c r="CN90" i="11"/>
  <c r="CM90" i="11"/>
  <c r="CL90" i="11"/>
  <c r="CK90" i="11"/>
  <c r="CJ90" i="11"/>
  <c r="CI90" i="11"/>
  <c r="CH90" i="11"/>
  <c r="CG90" i="11"/>
  <c r="CF90" i="11"/>
  <c r="CE90" i="11"/>
  <c r="CD90" i="11"/>
  <c r="CC90" i="11"/>
  <c r="CB90" i="11"/>
  <c r="CA90" i="11"/>
  <c r="D90" i="11"/>
  <c r="C90" i="11"/>
  <c r="CT89" i="11"/>
  <c r="CS89" i="11"/>
  <c r="CR89" i="11"/>
  <c r="CQ89" i="11"/>
  <c r="CP89" i="11"/>
  <c r="CO89" i="11"/>
  <c r="CN89" i="11"/>
  <c r="CM89" i="11"/>
  <c r="CL89" i="11"/>
  <c r="CK89" i="11"/>
  <c r="CJ89" i="11"/>
  <c r="CI89" i="11"/>
  <c r="CH89" i="11"/>
  <c r="CG89" i="11"/>
  <c r="CF89" i="11"/>
  <c r="CE89" i="11"/>
  <c r="CD89" i="11"/>
  <c r="CC89" i="11"/>
  <c r="CB89" i="11"/>
  <c r="D89" i="11"/>
  <c r="C89" i="11"/>
  <c r="CA89" i="11" s="1"/>
  <c r="CT88" i="11"/>
  <c r="CS88" i="11"/>
  <c r="CR88" i="11"/>
  <c r="CQ88" i="11"/>
  <c r="CP88" i="11"/>
  <c r="CO88" i="11"/>
  <c r="CN88" i="11"/>
  <c r="CM88" i="11"/>
  <c r="CL88" i="11"/>
  <c r="CK88" i="11"/>
  <c r="CJ88" i="11"/>
  <c r="CI88" i="11"/>
  <c r="CH88" i="11"/>
  <c r="CG88" i="11"/>
  <c r="CF88" i="11"/>
  <c r="CE88" i="11"/>
  <c r="CD88" i="11"/>
  <c r="CC88" i="11"/>
  <c r="CB88" i="11"/>
  <c r="CA88" i="11"/>
  <c r="D88" i="11"/>
  <c r="C88" i="11"/>
  <c r="CT87" i="11"/>
  <c r="CS87" i="11"/>
  <c r="CR87" i="11"/>
  <c r="CQ87" i="11"/>
  <c r="CP87" i="11"/>
  <c r="CO87" i="11"/>
  <c r="CN87" i="11"/>
  <c r="CM87" i="11"/>
  <c r="CL87" i="11"/>
  <c r="CK87" i="11"/>
  <c r="CJ87" i="11"/>
  <c r="CI87" i="11"/>
  <c r="CH87" i="11"/>
  <c r="CG87" i="11"/>
  <c r="CF87" i="11"/>
  <c r="CE87" i="11"/>
  <c r="CD87" i="11"/>
  <c r="CC87" i="11"/>
  <c r="CB87" i="11"/>
  <c r="D87" i="11"/>
  <c r="C87" i="11"/>
  <c r="CA87" i="11" s="1"/>
  <c r="CT86" i="11"/>
  <c r="CS86" i="11"/>
  <c r="CR86" i="11"/>
  <c r="CQ86" i="11"/>
  <c r="CP86" i="11"/>
  <c r="CO86" i="11"/>
  <c r="CN86" i="11"/>
  <c r="CM86" i="11"/>
  <c r="CL86" i="11"/>
  <c r="CK86" i="11"/>
  <c r="CJ86" i="11"/>
  <c r="CI86" i="11"/>
  <c r="CH86" i="11"/>
  <c r="CG86" i="11"/>
  <c r="CF86" i="11"/>
  <c r="CE86" i="11"/>
  <c r="CD86" i="11"/>
  <c r="CC86" i="11"/>
  <c r="CB86" i="11"/>
  <c r="CA86" i="11"/>
  <c r="D86" i="11"/>
  <c r="C86" i="11"/>
  <c r="CT85" i="11"/>
  <c r="CS85" i="11"/>
  <c r="CR85" i="11"/>
  <c r="CQ85" i="11"/>
  <c r="CP85" i="11"/>
  <c r="CO85" i="11"/>
  <c r="CN85" i="11"/>
  <c r="CM85" i="11"/>
  <c r="CL85" i="11"/>
  <c r="CK85" i="11"/>
  <c r="CJ85" i="11"/>
  <c r="CI85" i="11"/>
  <c r="CH85" i="11"/>
  <c r="CG85" i="11"/>
  <c r="CF85" i="11"/>
  <c r="CE85" i="11"/>
  <c r="CD85" i="11"/>
  <c r="CC85" i="11"/>
  <c r="CB85" i="11"/>
  <c r="D85" i="11"/>
  <c r="C85" i="11"/>
  <c r="CA85" i="11" s="1"/>
  <c r="CT84" i="11"/>
  <c r="CS84" i="11"/>
  <c r="CR84" i="11"/>
  <c r="CQ84" i="11"/>
  <c r="CP84" i="11"/>
  <c r="CO84" i="11"/>
  <c r="CN84" i="11"/>
  <c r="CM84" i="11"/>
  <c r="CL84" i="11"/>
  <c r="CK84" i="11"/>
  <c r="CJ84" i="11"/>
  <c r="CI84" i="11"/>
  <c r="CH84" i="11"/>
  <c r="CG84" i="11"/>
  <c r="CF84" i="11"/>
  <c r="CE84" i="11"/>
  <c r="CD84" i="11"/>
  <c r="CC84" i="11"/>
  <c r="CB84" i="11"/>
  <c r="CA84" i="11"/>
  <c r="D84" i="11"/>
  <c r="C84" i="11"/>
  <c r="CT83" i="11"/>
  <c r="CS83" i="11"/>
  <c r="CR83" i="11"/>
  <c r="CQ83" i="11"/>
  <c r="CP83" i="11"/>
  <c r="CO83" i="11"/>
  <c r="CN83" i="11"/>
  <c r="CM83" i="11"/>
  <c r="CL83" i="11"/>
  <c r="CK83" i="11"/>
  <c r="CJ83" i="11"/>
  <c r="CI83" i="11"/>
  <c r="CH83" i="11"/>
  <c r="CG83" i="11"/>
  <c r="CF83" i="11"/>
  <c r="CE83" i="11"/>
  <c r="CD83" i="11"/>
  <c r="CC83" i="11"/>
  <c r="CB83" i="11"/>
  <c r="D83" i="11"/>
  <c r="C83" i="11"/>
  <c r="CA83" i="11" s="1"/>
  <c r="CT82" i="11"/>
  <c r="CS82" i="11"/>
  <c r="CR82" i="11"/>
  <c r="CQ82" i="11"/>
  <c r="CP82" i="11"/>
  <c r="CO82" i="11"/>
  <c r="CN82" i="11"/>
  <c r="CM82" i="11"/>
  <c r="CL82" i="11"/>
  <c r="CK82" i="11"/>
  <c r="CJ82" i="11"/>
  <c r="CI82" i="11"/>
  <c r="CH82" i="11"/>
  <c r="CG82" i="11"/>
  <c r="CF82" i="11"/>
  <c r="CE82" i="11"/>
  <c r="CD82" i="11"/>
  <c r="CC82" i="11"/>
  <c r="CB82" i="11"/>
  <c r="CA82" i="11"/>
  <c r="D82" i="11"/>
  <c r="C82" i="11"/>
  <c r="CT81" i="11"/>
  <c r="CS81" i="11"/>
  <c r="CR81" i="11"/>
  <c r="CQ81" i="11"/>
  <c r="CP81" i="11"/>
  <c r="CO81" i="11"/>
  <c r="CN81" i="11"/>
  <c r="CM81" i="11"/>
  <c r="CL81" i="11"/>
  <c r="CK81" i="11"/>
  <c r="CJ81" i="11"/>
  <c r="CI81" i="11"/>
  <c r="CH81" i="11"/>
  <c r="CG81" i="11"/>
  <c r="CF81" i="11"/>
  <c r="CE81" i="11"/>
  <c r="CD81" i="11"/>
  <c r="CC81" i="11"/>
  <c r="CB81" i="11"/>
  <c r="D81" i="11"/>
  <c r="C81" i="11"/>
  <c r="CA81" i="11" s="1"/>
  <c r="CT80" i="11"/>
  <c r="CS80" i="11"/>
  <c r="CR80" i="11"/>
  <c r="CQ80" i="11"/>
  <c r="CP80" i="11"/>
  <c r="CO80" i="11"/>
  <c r="CN80" i="11"/>
  <c r="CM80" i="11"/>
  <c r="CL80" i="11"/>
  <c r="CK80" i="11"/>
  <c r="CJ80" i="11"/>
  <c r="CI80" i="11"/>
  <c r="CH80" i="11"/>
  <c r="CG80" i="11"/>
  <c r="CF80" i="11"/>
  <c r="CE80" i="11"/>
  <c r="CD80" i="11"/>
  <c r="CC80" i="11"/>
  <c r="CB80" i="11"/>
  <c r="CA80" i="11"/>
  <c r="D80" i="11"/>
  <c r="C80" i="11"/>
  <c r="CT79" i="11"/>
  <c r="CS79" i="11"/>
  <c r="CR79" i="11"/>
  <c r="CQ79" i="11"/>
  <c r="CP79" i="11"/>
  <c r="CO79" i="11"/>
  <c r="CN79" i="11"/>
  <c r="CM79" i="11"/>
  <c r="CL79" i="11"/>
  <c r="CK79" i="11"/>
  <c r="CJ79" i="11"/>
  <c r="CI79" i="11"/>
  <c r="CH79" i="11"/>
  <c r="CG79" i="11"/>
  <c r="CF79" i="11"/>
  <c r="CE79" i="11"/>
  <c r="CD79" i="11"/>
  <c r="CC79" i="11"/>
  <c r="CB79" i="11"/>
  <c r="D79" i="11"/>
  <c r="C79" i="11"/>
  <c r="CA79" i="11" s="1"/>
  <c r="CT78" i="11"/>
  <c r="CS78" i="11"/>
  <c r="CR78" i="11"/>
  <c r="CQ78" i="11"/>
  <c r="CP78" i="11"/>
  <c r="CO78" i="11"/>
  <c r="CN78" i="11"/>
  <c r="CM78" i="11"/>
  <c r="CL78" i="11"/>
  <c r="CK78" i="11"/>
  <c r="CJ78" i="11"/>
  <c r="CI78" i="11"/>
  <c r="CH78" i="11"/>
  <c r="CG78" i="11"/>
  <c r="CF78" i="11"/>
  <c r="CE78" i="11"/>
  <c r="CD78" i="11"/>
  <c r="CC78" i="11"/>
  <c r="CB78" i="11"/>
  <c r="CA78" i="11"/>
  <c r="D78" i="11"/>
  <c r="C78" i="11"/>
  <c r="CT77" i="11"/>
  <c r="CS77" i="11"/>
  <c r="CR77" i="11"/>
  <c r="CQ77" i="11"/>
  <c r="CP77" i="11"/>
  <c r="CO77" i="11"/>
  <c r="CN77" i="11"/>
  <c r="CM77" i="11"/>
  <c r="CL77" i="11"/>
  <c r="CK77" i="11"/>
  <c r="CJ77" i="11"/>
  <c r="CI77" i="11"/>
  <c r="CH77" i="11"/>
  <c r="CG77" i="11"/>
  <c r="CF77" i="11"/>
  <c r="CE77" i="11"/>
  <c r="CD77" i="11"/>
  <c r="CC77" i="11"/>
  <c r="CB77" i="11"/>
  <c r="D77" i="11"/>
  <c r="C77" i="11"/>
  <c r="CA77" i="11" s="1"/>
  <c r="CT76" i="11"/>
  <c r="CS76" i="11"/>
  <c r="CR76" i="11"/>
  <c r="CQ76" i="11"/>
  <c r="CP76" i="11"/>
  <c r="CO76" i="11"/>
  <c r="CN76" i="11"/>
  <c r="CM76" i="11"/>
  <c r="CL76" i="11"/>
  <c r="CK76" i="11"/>
  <c r="CJ76" i="11"/>
  <c r="CI76" i="11"/>
  <c r="CH76" i="11"/>
  <c r="CG76" i="11"/>
  <c r="CF76" i="11"/>
  <c r="CE76" i="11"/>
  <c r="CD76" i="11"/>
  <c r="CC76" i="11"/>
  <c r="CB76" i="11"/>
  <c r="CA76" i="11"/>
  <c r="D76" i="11"/>
  <c r="C76" i="11"/>
  <c r="CT75" i="11"/>
  <c r="CS75" i="11"/>
  <c r="CR75" i="11"/>
  <c r="CQ75" i="11"/>
  <c r="CP75" i="11"/>
  <c r="CO75" i="11"/>
  <c r="CN75" i="11"/>
  <c r="CM75" i="11"/>
  <c r="CL75" i="11"/>
  <c r="CK75" i="11"/>
  <c r="CJ75" i="11"/>
  <c r="CI75" i="11"/>
  <c r="CH75" i="11"/>
  <c r="CG75" i="11"/>
  <c r="CF75" i="11"/>
  <c r="CE75" i="11"/>
  <c r="CD75" i="11"/>
  <c r="CC75" i="11"/>
  <c r="CB75" i="11"/>
  <c r="D75" i="11"/>
  <c r="C75" i="11"/>
  <c r="CA75" i="11" s="1"/>
  <c r="CT74" i="11"/>
  <c r="CS74" i="11"/>
  <c r="CR74" i="11"/>
  <c r="CQ74" i="11"/>
  <c r="CP74" i="11"/>
  <c r="CO74" i="11"/>
  <c r="CN74" i="11"/>
  <c r="CM74" i="11"/>
  <c r="CL74" i="11"/>
  <c r="CK74" i="11"/>
  <c r="CJ74" i="11"/>
  <c r="CI74" i="11"/>
  <c r="CH74" i="11"/>
  <c r="CG74" i="11"/>
  <c r="CF74" i="11"/>
  <c r="CE74" i="11"/>
  <c r="CD74" i="11"/>
  <c r="CC74" i="11"/>
  <c r="CB74" i="11"/>
  <c r="CA74" i="11"/>
  <c r="D74" i="11"/>
  <c r="C74" i="11"/>
  <c r="CT73" i="11"/>
  <c r="CS73" i="11"/>
  <c r="CR73" i="11"/>
  <c r="CQ73" i="11"/>
  <c r="CP73" i="11"/>
  <c r="CO73" i="11"/>
  <c r="CN73" i="11"/>
  <c r="CM73" i="11"/>
  <c r="CL73" i="11"/>
  <c r="CK73" i="11"/>
  <c r="CJ73" i="11"/>
  <c r="CI73" i="11"/>
  <c r="CH73" i="11"/>
  <c r="CG73" i="11"/>
  <c r="CF73" i="11"/>
  <c r="CE73" i="11"/>
  <c r="CD73" i="11"/>
  <c r="CC73" i="11"/>
  <c r="CB73" i="11"/>
  <c r="D73" i="11"/>
  <c r="C73" i="11"/>
  <c r="CA73" i="11" s="1"/>
  <c r="CT72" i="11"/>
  <c r="CS72" i="11"/>
  <c r="CR72" i="11"/>
  <c r="CQ72" i="11"/>
  <c r="CP72" i="11"/>
  <c r="CO72" i="11"/>
  <c r="CN72" i="11"/>
  <c r="CM72" i="11"/>
  <c r="CL72" i="11"/>
  <c r="CK72" i="11"/>
  <c r="CJ72" i="11"/>
  <c r="CI72" i="11"/>
  <c r="CH72" i="11"/>
  <c r="CG72" i="11"/>
  <c r="CF72" i="11"/>
  <c r="CE72" i="11"/>
  <c r="CD72" i="11"/>
  <c r="CC72" i="11"/>
  <c r="CB72" i="11"/>
  <c r="CA72" i="11"/>
  <c r="D72" i="11"/>
  <c r="C72" i="11"/>
  <c r="CR67" i="11"/>
  <c r="CQ67" i="11"/>
  <c r="CP67" i="11"/>
  <c r="CO67" i="11"/>
  <c r="CN67" i="11"/>
  <c r="CM67" i="11"/>
  <c r="CL67" i="11"/>
  <c r="CK67" i="11"/>
  <c r="CJ67" i="11"/>
  <c r="CI67" i="11"/>
  <c r="CH67" i="11"/>
  <c r="CG67" i="11"/>
  <c r="CF67" i="11"/>
  <c r="CE67" i="11"/>
  <c r="CD67" i="11"/>
  <c r="CC67" i="11"/>
  <c r="CB67" i="11"/>
  <c r="CA67" i="11"/>
  <c r="CR66" i="11"/>
  <c r="CQ66" i="11"/>
  <c r="CP66" i="11"/>
  <c r="CO66" i="11"/>
  <c r="CN66" i="11"/>
  <c r="CM66" i="11"/>
  <c r="CL66" i="11"/>
  <c r="CK66" i="11"/>
  <c r="CJ66" i="11"/>
  <c r="CI66" i="11"/>
  <c r="CH66" i="11"/>
  <c r="CG66" i="11"/>
  <c r="CF66" i="11"/>
  <c r="CE66" i="11"/>
  <c r="CD66" i="11"/>
  <c r="CC66" i="11"/>
  <c r="CB66" i="11"/>
  <c r="CA66" i="11"/>
  <c r="CR65" i="11"/>
  <c r="CQ65" i="11"/>
  <c r="CP65" i="11"/>
  <c r="CO65" i="11"/>
  <c r="CN65" i="11"/>
  <c r="CM65" i="11"/>
  <c r="CL65" i="11"/>
  <c r="CK65" i="11"/>
  <c r="CJ65" i="11"/>
  <c r="CI65" i="11"/>
  <c r="CH65" i="11"/>
  <c r="CG65" i="11"/>
  <c r="CF65" i="11"/>
  <c r="CE65" i="11"/>
  <c r="CD65" i="11"/>
  <c r="CC65" i="11"/>
  <c r="CB65" i="11"/>
  <c r="CA65" i="11"/>
  <c r="CR64" i="11"/>
  <c r="CQ64" i="11"/>
  <c r="CP64" i="11"/>
  <c r="CO64" i="11"/>
  <c r="CN64" i="11"/>
  <c r="CM64" i="11"/>
  <c r="CL64" i="11"/>
  <c r="CK64" i="11"/>
  <c r="CJ64" i="11"/>
  <c r="CI64" i="11"/>
  <c r="CH64" i="11"/>
  <c r="CG64" i="11"/>
  <c r="CF64" i="11"/>
  <c r="CE64" i="11"/>
  <c r="CD64" i="11"/>
  <c r="CC64" i="11"/>
  <c r="CB64" i="11"/>
  <c r="CA64" i="11"/>
  <c r="CR63" i="11"/>
  <c r="CQ63" i="11"/>
  <c r="CP63" i="11"/>
  <c r="CO63" i="11"/>
  <c r="CN63" i="11"/>
  <c r="CM63" i="11"/>
  <c r="CL63" i="11"/>
  <c r="CK63" i="11"/>
  <c r="CJ63" i="11"/>
  <c r="CI63" i="11"/>
  <c r="CH63" i="11"/>
  <c r="CG63" i="11"/>
  <c r="CF63" i="11"/>
  <c r="CE63" i="11"/>
  <c r="CD63" i="11"/>
  <c r="CC63" i="11"/>
  <c r="CB63" i="11"/>
  <c r="CA63" i="11"/>
  <c r="CR59" i="11"/>
  <c r="CQ59" i="11"/>
  <c r="CP59" i="11"/>
  <c r="CO59" i="11"/>
  <c r="CN59" i="11"/>
  <c r="CM59" i="11"/>
  <c r="CL59" i="11"/>
  <c r="CK59" i="11"/>
  <c r="CJ59" i="11"/>
  <c r="CI59" i="11"/>
  <c r="CH59" i="11"/>
  <c r="CG59" i="11"/>
  <c r="CF59" i="11"/>
  <c r="CE59" i="11"/>
  <c r="CD59" i="11"/>
  <c r="CC59" i="11"/>
  <c r="CB59" i="11"/>
  <c r="CA59" i="11"/>
  <c r="CR58" i="11"/>
  <c r="CQ58" i="11"/>
  <c r="CP58" i="11"/>
  <c r="CO58" i="11"/>
  <c r="CN58" i="11"/>
  <c r="CM58" i="11"/>
  <c r="CL58" i="11"/>
  <c r="CK58" i="11"/>
  <c r="CJ58" i="11"/>
  <c r="CI58" i="11"/>
  <c r="CH58" i="11"/>
  <c r="CG58" i="11"/>
  <c r="CF58" i="11"/>
  <c r="CE58" i="11"/>
  <c r="CD58" i="11"/>
  <c r="CC58" i="11"/>
  <c r="CB58" i="11"/>
  <c r="CA58" i="11"/>
  <c r="CR57" i="11"/>
  <c r="CQ57" i="11"/>
  <c r="CP57" i="11"/>
  <c r="CO57" i="11"/>
  <c r="CN57" i="11"/>
  <c r="CM57" i="11"/>
  <c r="CL57" i="11"/>
  <c r="CK57" i="11"/>
  <c r="CJ57" i="11"/>
  <c r="CI57" i="11"/>
  <c r="CH57" i="11"/>
  <c r="CG57" i="11"/>
  <c r="CF57" i="11"/>
  <c r="CE57" i="11"/>
  <c r="CD57" i="11"/>
  <c r="CC57" i="11"/>
  <c r="CB57" i="11"/>
  <c r="CA57" i="11"/>
  <c r="CR56" i="11"/>
  <c r="CQ56" i="11"/>
  <c r="CP56" i="11"/>
  <c r="CO56" i="11"/>
  <c r="CN56" i="11"/>
  <c r="CM56" i="11"/>
  <c r="CL56" i="11"/>
  <c r="CK56" i="11"/>
  <c r="CJ56" i="11"/>
  <c r="CI56" i="11"/>
  <c r="CH56" i="11"/>
  <c r="CG56" i="11"/>
  <c r="CF56" i="11"/>
  <c r="CE56" i="11"/>
  <c r="CD56" i="11"/>
  <c r="CC56" i="11"/>
  <c r="CB56" i="11"/>
  <c r="CA56" i="11"/>
  <c r="CR55" i="11"/>
  <c r="CQ55" i="11"/>
  <c r="CP55" i="11"/>
  <c r="CO55" i="11"/>
  <c r="CN55" i="11"/>
  <c r="CM55" i="11"/>
  <c r="CL55" i="11"/>
  <c r="CK55" i="11"/>
  <c r="CJ55" i="11"/>
  <c r="CI55" i="11"/>
  <c r="CH55" i="11"/>
  <c r="CG55" i="11"/>
  <c r="CF55" i="11"/>
  <c r="CE55" i="11"/>
  <c r="CD55" i="11"/>
  <c r="CC55" i="11"/>
  <c r="CB55" i="11"/>
  <c r="CA55" i="11"/>
  <c r="CI51" i="11"/>
  <c r="CH51" i="11"/>
  <c r="CG51" i="11"/>
  <c r="CC51" i="11"/>
  <c r="CB51" i="11"/>
  <c r="CA51" i="11"/>
  <c r="CI50" i="11"/>
  <c r="CH50" i="11"/>
  <c r="CG50" i="11"/>
  <c r="CC50" i="11"/>
  <c r="CB50" i="11"/>
  <c r="CA50" i="11"/>
  <c r="CI49" i="11"/>
  <c r="CH49" i="11"/>
  <c r="CG49" i="11"/>
  <c r="CC49" i="11"/>
  <c r="CB49" i="11"/>
  <c r="CA49" i="11"/>
  <c r="CI48" i="11"/>
  <c r="CH48" i="11"/>
  <c r="CG48" i="11"/>
  <c r="CC48" i="11"/>
  <c r="CB48" i="11"/>
  <c r="CA48" i="11"/>
  <c r="CI47" i="11"/>
  <c r="CH47" i="11"/>
  <c r="CG47" i="11"/>
  <c r="CC47" i="11"/>
  <c r="CB47" i="11"/>
  <c r="CA47" i="11"/>
  <c r="CI46" i="11"/>
  <c r="CH46" i="11"/>
  <c r="CG46" i="11"/>
  <c r="CC46" i="11"/>
  <c r="CB46" i="11"/>
  <c r="CA46" i="11"/>
  <c r="CI45" i="11"/>
  <c r="CH45" i="11"/>
  <c r="CG45" i="11"/>
  <c r="CC45" i="11"/>
  <c r="CB45" i="11"/>
  <c r="CA45" i="11"/>
  <c r="CI44" i="11"/>
  <c r="CH44" i="11"/>
  <c r="CG44" i="11"/>
  <c r="CC44" i="11"/>
  <c r="CB44" i="11"/>
  <c r="CA44" i="11"/>
  <c r="CI43" i="11"/>
  <c r="CH43" i="11"/>
  <c r="CG43" i="11"/>
  <c r="CC43" i="11"/>
  <c r="CB43" i="11"/>
  <c r="CA43" i="11"/>
  <c r="CI42" i="11"/>
  <c r="CH42" i="11"/>
  <c r="CG42" i="11"/>
  <c r="CC42" i="11"/>
  <c r="CB42" i="11"/>
  <c r="CA42" i="11"/>
  <c r="CI41" i="11"/>
  <c r="CH41" i="11"/>
  <c r="CG41" i="11"/>
  <c r="CC41" i="11"/>
  <c r="CB41" i="11"/>
  <c r="CA41" i="11"/>
  <c r="CI40" i="11"/>
  <c r="CH40" i="11"/>
  <c r="CG40" i="11"/>
  <c r="CC40" i="11"/>
  <c r="CB40" i="11"/>
  <c r="CA40" i="11"/>
  <c r="CI39" i="11"/>
  <c r="CH39" i="11"/>
  <c r="CG39" i="11"/>
  <c r="CC39" i="11"/>
  <c r="CB39" i="11"/>
  <c r="CA39" i="11"/>
  <c r="CI38" i="11"/>
  <c r="CH38" i="11"/>
  <c r="CG38" i="11"/>
  <c r="CC38" i="11"/>
  <c r="CB38" i="11"/>
  <c r="CA38" i="11"/>
  <c r="CI37" i="11"/>
  <c r="CH37" i="11"/>
  <c r="CG37" i="11"/>
  <c r="CC37" i="11"/>
  <c r="CB37" i="11"/>
  <c r="CA37" i="11"/>
  <c r="CI36" i="11"/>
  <c r="CH36" i="11"/>
  <c r="CG36" i="11"/>
  <c r="CC36" i="11"/>
  <c r="CB36" i="11"/>
  <c r="CA36" i="11"/>
  <c r="CI35" i="11"/>
  <c r="CH35" i="11"/>
  <c r="CG35" i="11"/>
  <c r="CC35" i="11"/>
  <c r="CB35" i="11"/>
  <c r="CA35" i="11"/>
  <c r="CI34" i="11"/>
  <c r="CH34" i="11"/>
  <c r="CG34" i="11"/>
  <c r="CC34" i="11"/>
  <c r="CB34" i="11"/>
  <c r="CA34" i="11"/>
  <c r="CI29" i="11"/>
  <c r="CH29" i="11"/>
  <c r="CG29" i="11"/>
  <c r="CC29" i="11"/>
  <c r="CB29" i="11"/>
  <c r="CA29" i="11"/>
  <c r="CI28" i="11"/>
  <c r="CH28" i="11"/>
  <c r="CG28" i="11"/>
  <c r="CC28" i="11"/>
  <c r="CB28" i="11"/>
  <c r="CA28" i="11"/>
  <c r="CI27" i="11"/>
  <c r="CH27" i="11"/>
  <c r="CG27" i="11"/>
  <c r="CC27" i="11"/>
  <c r="CB27" i="11"/>
  <c r="CA27" i="11"/>
  <c r="CI26" i="11"/>
  <c r="CH26" i="11"/>
  <c r="CG26" i="11"/>
  <c r="CC26" i="11"/>
  <c r="CB26" i="11"/>
  <c r="CA26" i="11"/>
  <c r="CI25" i="11"/>
  <c r="CH25" i="11"/>
  <c r="CG25" i="11"/>
  <c r="CC25" i="11"/>
  <c r="CB25" i="11"/>
  <c r="CA25" i="11"/>
  <c r="CI24" i="11"/>
  <c r="CH24" i="11"/>
  <c r="CG24" i="11"/>
  <c r="CC24" i="11"/>
  <c r="CB24" i="11"/>
  <c r="CA24" i="11"/>
  <c r="CI23" i="11"/>
  <c r="CH23" i="11"/>
  <c r="CG23" i="11"/>
  <c r="CC23" i="11"/>
  <c r="CB23" i="11"/>
  <c r="CA23" i="11"/>
  <c r="CI22" i="11"/>
  <c r="CH22" i="11"/>
  <c r="CG22" i="11"/>
  <c r="CC22" i="11"/>
  <c r="CB22" i="11"/>
  <c r="CA22" i="11"/>
  <c r="CI21" i="11"/>
  <c r="CH21" i="11"/>
  <c r="CG21" i="11"/>
  <c r="CC21" i="11"/>
  <c r="CB21" i="11"/>
  <c r="CA21" i="11"/>
  <c r="CI20" i="11"/>
  <c r="CH20" i="11"/>
  <c r="CG20" i="11"/>
  <c r="CC20" i="11"/>
  <c r="CB20" i="11"/>
  <c r="CA20" i="11"/>
  <c r="CI19" i="11"/>
  <c r="CH19" i="11"/>
  <c r="CG19" i="11"/>
  <c r="CC19" i="11"/>
  <c r="CB19" i="11"/>
  <c r="CA19" i="11"/>
  <c r="CI18" i="11"/>
  <c r="CH18" i="11"/>
  <c r="CG18" i="11"/>
  <c r="CC18" i="11"/>
  <c r="CB18" i="11"/>
  <c r="CA18" i="11"/>
  <c r="CI17" i="11"/>
  <c r="CH17" i="11"/>
  <c r="CG17" i="11"/>
  <c r="CC17" i="11"/>
  <c r="CB17" i="11"/>
  <c r="CA17" i="11"/>
  <c r="CI16" i="11"/>
  <c r="CH16" i="11"/>
  <c r="CG16" i="11"/>
  <c r="CC16" i="11"/>
  <c r="CB16" i="11"/>
  <c r="CA16" i="11"/>
  <c r="CI15" i="11"/>
  <c r="CH15" i="11"/>
  <c r="CG15" i="11"/>
  <c r="CC15" i="11"/>
  <c r="CB15" i="11"/>
  <c r="CA15" i="11"/>
  <c r="CI14" i="11"/>
  <c r="CH14" i="11"/>
  <c r="CG14" i="11"/>
  <c r="CC14" i="11"/>
  <c r="CB14" i="11"/>
  <c r="CA14" i="11"/>
  <c r="CI13" i="11"/>
  <c r="CH13" i="11"/>
  <c r="CG13" i="11"/>
  <c r="CC13" i="11"/>
  <c r="CB13" i="11"/>
  <c r="CA13" i="11"/>
  <c r="CI12" i="11"/>
  <c r="CH12" i="11"/>
  <c r="CG12" i="11"/>
  <c r="B195" i="11" s="1"/>
  <c r="CC12" i="11"/>
  <c r="CB12" i="11"/>
  <c r="CA12" i="11"/>
  <c r="A5" i="11"/>
  <c r="A4" i="11"/>
  <c r="A3" i="11"/>
  <c r="A2" i="11"/>
  <c r="CR121" i="12"/>
  <c r="CQ121" i="12"/>
  <c r="CP121" i="12"/>
  <c r="CO121" i="12"/>
  <c r="CN121" i="12"/>
  <c r="CM121" i="12"/>
  <c r="CL121" i="12"/>
  <c r="CK121" i="12"/>
  <c r="CJ121" i="12"/>
  <c r="CI121" i="12"/>
  <c r="CH121" i="12"/>
  <c r="CG121" i="12"/>
  <c r="CF121" i="12"/>
  <c r="CE121" i="12"/>
  <c r="CD121" i="12"/>
  <c r="CC121" i="12"/>
  <c r="CB121" i="12"/>
  <c r="D121" i="12"/>
  <c r="C121" i="12"/>
  <c r="CA121" i="12" s="1"/>
  <c r="CR120" i="12"/>
  <c r="CQ120" i="12"/>
  <c r="CP120" i="12"/>
  <c r="CO120" i="12"/>
  <c r="CN120" i="12"/>
  <c r="CM120" i="12"/>
  <c r="CL120" i="12"/>
  <c r="CK120" i="12"/>
  <c r="CJ120" i="12"/>
  <c r="CI120" i="12"/>
  <c r="CH120" i="12"/>
  <c r="CG120" i="12"/>
  <c r="CF120" i="12"/>
  <c r="CE120" i="12"/>
  <c r="CD120" i="12"/>
  <c r="CC120" i="12"/>
  <c r="CB120" i="12"/>
  <c r="D120" i="12"/>
  <c r="C120" i="12"/>
  <c r="CA120" i="12" s="1"/>
  <c r="CR119" i="12"/>
  <c r="CQ119" i="12"/>
  <c r="CP119" i="12"/>
  <c r="CO119" i="12"/>
  <c r="CN119" i="12"/>
  <c r="CM119" i="12"/>
  <c r="CL119" i="12"/>
  <c r="CK119" i="12"/>
  <c r="CJ119" i="12"/>
  <c r="CI119" i="12"/>
  <c r="CH119" i="12"/>
  <c r="CG119" i="12"/>
  <c r="CF119" i="12"/>
  <c r="CE119" i="12"/>
  <c r="CD119" i="12"/>
  <c r="CC119" i="12"/>
  <c r="CB119" i="12"/>
  <c r="D119" i="12"/>
  <c r="C119" i="12"/>
  <c r="CA119" i="12" s="1"/>
  <c r="CR118" i="12"/>
  <c r="CQ118" i="12"/>
  <c r="CP118" i="12"/>
  <c r="CO118" i="12"/>
  <c r="CN118" i="12"/>
  <c r="CM118" i="12"/>
  <c r="CL118" i="12"/>
  <c r="CK118" i="12"/>
  <c r="CJ118" i="12"/>
  <c r="CI118" i="12"/>
  <c r="CH118" i="12"/>
  <c r="CG118" i="12"/>
  <c r="CF118" i="12"/>
  <c r="CE118" i="12"/>
  <c r="CD118" i="12"/>
  <c r="CC118" i="12"/>
  <c r="CB118" i="12"/>
  <c r="D118" i="12"/>
  <c r="C118" i="12"/>
  <c r="CA118" i="12" s="1"/>
  <c r="CR117" i="12"/>
  <c r="CQ117" i="12"/>
  <c r="CP117" i="12"/>
  <c r="CO117" i="12"/>
  <c r="CN117" i="12"/>
  <c r="CM117" i="12"/>
  <c r="CL117" i="12"/>
  <c r="CK117" i="12"/>
  <c r="CJ117" i="12"/>
  <c r="CI117" i="12"/>
  <c r="CH117" i="12"/>
  <c r="CG117" i="12"/>
  <c r="CF117" i="12"/>
  <c r="CE117" i="12"/>
  <c r="CD117" i="12"/>
  <c r="CC117" i="12"/>
  <c r="CB117" i="12"/>
  <c r="D117" i="12"/>
  <c r="C117" i="12"/>
  <c r="CA117" i="12" s="1"/>
  <c r="CR116" i="12"/>
  <c r="CQ116" i="12"/>
  <c r="CP116" i="12"/>
  <c r="CO116" i="12"/>
  <c r="CN116" i="12"/>
  <c r="CM116" i="12"/>
  <c r="CL116" i="12"/>
  <c r="CK116" i="12"/>
  <c r="CJ116" i="12"/>
  <c r="CI116" i="12"/>
  <c r="CH116" i="12"/>
  <c r="CG116" i="12"/>
  <c r="CF116" i="12"/>
  <c r="CE116" i="12"/>
  <c r="CD116" i="12"/>
  <c r="CC116" i="12"/>
  <c r="CB116" i="12"/>
  <c r="D116" i="12"/>
  <c r="C116" i="12"/>
  <c r="CA116" i="12" s="1"/>
  <c r="CR115" i="12"/>
  <c r="CQ115" i="12"/>
  <c r="CP115" i="12"/>
  <c r="CO115" i="12"/>
  <c r="CN115" i="12"/>
  <c r="CM115" i="12"/>
  <c r="CL115" i="12"/>
  <c r="CK115" i="12"/>
  <c r="CJ115" i="12"/>
  <c r="CI115" i="12"/>
  <c r="CH115" i="12"/>
  <c r="CG115" i="12"/>
  <c r="CF115" i="12"/>
  <c r="CE115" i="12"/>
  <c r="CD115" i="12"/>
  <c r="CC115" i="12"/>
  <c r="CB115" i="12"/>
  <c r="D115" i="12"/>
  <c r="C115" i="12"/>
  <c r="CA115" i="12" s="1"/>
  <c r="CR114" i="12"/>
  <c r="CQ114" i="12"/>
  <c r="CP114" i="12"/>
  <c r="CO114" i="12"/>
  <c r="CN114" i="12"/>
  <c r="CM114" i="12"/>
  <c r="CL114" i="12"/>
  <c r="CK114" i="12"/>
  <c r="CJ114" i="12"/>
  <c r="CI114" i="12"/>
  <c r="CH114" i="12"/>
  <c r="CG114" i="12"/>
  <c r="CF114" i="12"/>
  <c r="CE114" i="12"/>
  <c r="CD114" i="12"/>
  <c r="CC114" i="12"/>
  <c r="CB114" i="12"/>
  <c r="D114" i="12"/>
  <c r="C114" i="12"/>
  <c r="CA114" i="12" s="1"/>
  <c r="CR113" i="12"/>
  <c r="CQ113" i="12"/>
  <c r="CP113" i="12"/>
  <c r="CO113" i="12"/>
  <c r="CN113" i="12"/>
  <c r="CM113" i="12"/>
  <c r="CL113" i="12"/>
  <c r="CK113" i="12"/>
  <c r="CJ113" i="12"/>
  <c r="CI113" i="12"/>
  <c r="CH113" i="12"/>
  <c r="CG113" i="12"/>
  <c r="CF113" i="12"/>
  <c r="CE113" i="12"/>
  <c r="CD113" i="12"/>
  <c r="CC113" i="12"/>
  <c r="CB113" i="12"/>
  <c r="D113" i="12"/>
  <c r="C113" i="12"/>
  <c r="CA113" i="12" s="1"/>
  <c r="CR112" i="12"/>
  <c r="CQ112" i="12"/>
  <c r="CP112" i="12"/>
  <c r="CO112" i="12"/>
  <c r="CN112" i="12"/>
  <c r="CM112" i="12"/>
  <c r="CL112" i="12"/>
  <c r="CK112" i="12"/>
  <c r="CJ112" i="12"/>
  <c r="CI112" i="12"/>
  <c r="CH112" i="12"/>
  <c r="CG112" i="12"/>
  <c r="CF112" i="12"/>
  <c r="CE112" i="12"/>
  <c r="CD112" i="12"/>
  <c r="CC112" i="12"/>
  <c r="CB112" i="12"/>
  <c r="D112" i="12"/>
  <c r="C112" i="12"/>
  <c r="CA112" i="12" s="1"/>
  <c r="CR111" i="12"/>
  <c r="CQ111" i="12"/>
  <c r="CP111" i="12"/>
  <c r="CO111" i="12"/>
  <c r="CN111" i="12"/>
  <c r="CM111" i="12"/>
  <c r="CL111" i="12"/>
  <c r="CK111" i="12"/>
  <c r="CJ111" i="12"/>
  <c r="CI111" i="12"/>
  <c r="CH111" i="12"/>
  <c r="CG111" i="12"/>
  <c r="CF111" i="12"/>
  <c r="CE111" i="12"/>
  <c r="CD111" i="12"/>
  <c r="CC111" i="12"/>
  <c r="CB111" i="12"/>
  <c r="D111" i="12"/>
  <c r="C111" i="12"/>
  <c r="CA111" i="12" s="1"/>
  <c r="CR110" i="12"/>
  <c r="CQ110" i="12"/>
  <c r="CP110" i="12"/>
  <c r="CO110" i="12"/>
  <c r="CN110" i="12"/>
  <c r="CM110" i="12"/>
  <c r="CL110" i="12"/>
  <c r="CK110" i="12"/>
  <c r="CJ110" i="12"/>
  <c r="CI110" i="12"/>
  <c r="CH110" i="12"/>
  <c r="CG110" i="12"/>
  <c r="CF110" i="12"/>
  <c r="CE110" i="12"/>
  <c r="CD110" i="12"/>
  <c r="CC110" i="12"/>
  <c r="CB110" i="12"/>
  <c r="D110" i="12"/>
  <c r="C110" i="12"/>
  <c r="CA110" i="12" s="1"/>
  <c r="CR109" i="12"/>
  <c r="CQ109" i="12"/>
  <c r="CP109" i="12"/>
  <c r="CO109" i="12"/>
  <c r="CN109" i="12"/>
  <c r="CM109" i="12"/>
  <c r="CL109" i="12"/>
  <c r="CK109" i="12"/>
  <c r="CJ109" i="12"/>
  <c r="CI109" i="12"/>
  <c r="CH109" i="12"/>
  <c r="CG109" i="12"/>
  <c r="CF109" i="12"/>
  <c r="CE109" i="12"/>
  <c r="CD109" i="12"/>
  <c r="CC109" i="12"/>
  <c r="CB109" i="12"/>
  <c r="D109" i="12"/>
  <c r="C109" i="12"/>
  <c r="CA109" i="12" s="1"/>
  <c r="CR108" i="12"/>
  <c r="CQ108" i="12"/>
  <c r="CP108" i="12"/>
  <c r="CO108" i="12"/>
  <c r="CN108" i="12"/>
  <c r="CM108" i="12"/>
  <c r="CL108" i="12"/>
  <c r="CK108" i="12"/>
  <c r="CJ108" i="12"/>
  <c r="CI108" i="12"/>
  <c r="CH108" i="12"/>
  <c r="CG108" i="12"/>
  <c r="CF108" i="12"/>
  <c r="CE108" i="12"/>
  <c r="CD108" i="12"/>
  <c r="CC108" i="12"/>
  <c r="CB108" i="12"/>
  <c r="D108" i="12"/>
  <c r="C108" i="12"/>
  <c r="CA108" i="12" s="1"/>
  <c r="CR107" i="12"/>
  <c r="CQ107" i="12"/>
  <c r="CP107" i="12"/>
  <c r="CO107" i="12"/>
  <c r="CN107" i="12"/>
  <c r="CM107" i="12"/>
  <c r="CL107" i="12"/>
  <c r="CK107" i="12"/>
  <c r="CJ107" i="12"/>
  <c r="CI107" i="12"/>
  <c r="CH107" i="12"/>
  <c r="CG107" i="12"/>
  <c r="CF107" i="12"/>
  <c r="CE107" i="12"/>
  <c r="CD107" i="12"/>
  <c r="CC107" i="12"/>
  <c r="CB107" i="12"/>
  <c r="D107" i="12"/>
  <c r="C107" i="12"/>
  <c r="CA107" i="12" s="1"/>
  <c r="CR106" i="12"/>
  <c r="CQ106" i="12"/>
  <c r="CP106" i="12"/>
  <c r="CO106" i="12"/>
  <c r="CN106" i="12"/>
  <c r="CM106" i="12"/>
  <c r="CL106" i="12"/>
  <c r="CK106" i="12"/>
  <c r="CJ106" i="12"/>
  <c r="CI106" i="12"/>
  <c r="CH106" i="12"/>
  <c r="CG106" i="12"/>
  <c r="CF106" i="12"/>
  <c r="CE106" i="12"/>
  <c r="CD106" i="12"/>
  <c r="CC106" i="12"/>
  <c r="CB106" i="12"/>
  <c r="D106" i="12"/>
  <c r="C106" i="12"/>
  <c r="CA106" i="12" s="1"/>
  <c r="CR105" i="12"/>
  <c r="CQ105" i="12"/>
  <c r="CP105" i="12"/>
  <c r="CO105" i="12"/>
  <c r="CN105" i="12"/>
  <c r="CM105" i="12"/>
  <c r="CL105" i="12"/>
  <c r="CK105" i="12"/>
  <c r="CJ105" i="12"/>
  <c r="CI105" i="12"/>
  <c r="CH105" i="12"/>
  <c r="CG105" i="12"/>
  <c r="CF105" i="12"/>
  <c r="CE105" i="12"/>
  <c r="CD105" i="12"/>
  <c r="CC105" i="12"/>
  <c r="CB105" i="12"/>
  <c r="D105" i="12"/>
  <c r="C105" i="12"/>
  <c r="CA105" i="12" s="1"/>
  <c r="CR104" i="12"/>
  <c r="CQ104" i="12"/>
  <c r="CP104" i="12"/>
  <c r="CO104" i="12"/>
  <c r="CN104" i="12"/>
  <c r="CM104" i="12"/>
  <c r="CL104" i="12"/>
  <c r="CK104" i="12"/>
  <c r="CJ104" i="12"/>
  <c r="CI104" i="12"/>
  <c r="CH104" i="12"/>
  <c r="CG104" i="12"/>
  <c r="CF104" i="12"/>
  <c r="CE104" i="12"/>
  <c r="CD104" i="12"/>
  <c r="CC104" i="12"/>
  <c r="CB104" i="12"/>
  <c r="D104" i="12"/>
  <c r="C104" i="12"/>
  <c r="CA104" i="12" s="1"/>
  <c r="CR103" i="12"/>
  <c r="CQ103" i="12"/>
  <c r="CP103" i="12"/>
  <c r="CO103" i="12"/>
  <c r="CN103" i="12"/>
  <c r="CM103" i="12"/>
  <c r="CL103" i="12"/>
  <c r="CK103" i="12"/>
  <c r="CJ103" i="12"/>
  <c r="CI103" i="12"/>
  <c r="CH103" i="12"/>
  <c r="CG103" i="12"/>
  <c r="CF103" i="12"/>
  <c r="CE103" i="12"/>
  <c r="CD103" i="12"/>
  <c r="CC103" i="12"/>
  <c r="CB103" i="12"/>
  <c r="D103" i="12"/>
  <c r="C103" i="12"/>
  <c r="CA103" i="12" s="1"/>
  <c r="CR102" i="12"/>
  <c r="CQ102" i="12"/>
  <c r="CP102" i="12"/>
  <c r="CO102" i="12"/>
  <c r="CN102" i="12"/>
  <c r="CM102" i="12"/>
  <c r="CL102" i="12"/>
  <c r="CK102" i="12"/>
  <c r="CJ102" i="12"/>
  <c r="CI102" i="12"/>
  <c r="CH102" i="12"/>
  <c r="CG102" i="12"/>
  <c r="CF102" i="12"/>
  <c r="CE102" i="12"/>
  <c r="CD102" i="12"/>
  <c r="CC102" i="12"/>
  <c r="CB102" i="12"/>
  <c r="D102" i="12"/>
  <c r="C102" i="12"/>
  <c r="CA102" i="12" s="1"/>
  <c r="CR101" i="12"/>
  <c r="CQ101" i="12"/>
  <c r="CP101" i="12"/>
  <c r="CO101" i="12"/>
  <c r="CN101" i="12"/>
  <c r="CM101" i="12"/>
  <c r="CL101" i="12"/>
  <c r="CK101" i="12"/>
  <c r="CJ101" i="12"/>
  <c r="CI101" i="12"/>
  <c r="CH101" i="12"/>
  <c r="CG101" i="12"/>
  <c r="CF101" i="12"/>
  <c r="CE101" i="12"/>
  <c r="CD101" i="12"/>
  <c r="CC101" i="12"/>
  <c r="CB101" i="12"/>
  <c r="D101" i="12"/>
  <c r="C101" i="12"/>
  <c r="CA101" i="12" s="1"/>
  <c r="CR100" i="12"/>
  <c r="CQ100" i="12"/>
  <c r="CP100" i="12"/>
  <c r="CO100" i="12"/>
  <c r="CN100" i="12"/>
  <c r="CM100" i="12"/>
  <c r="CL100" i="12"/>
  <c r="CK100" i="12"/>
  <c r="CJ100" i="12"/>
  <c r="CI100" i="12"/>
  <c r="CH100" i="12"/>
  <c r="CG100" i="12"/>
  <c r="CF100" i="12"/>
  <c r="CE100" i="12"/>
  <c r="CD100" i="12"/>
  <c r="CC100" i="12"/>
  <c r="CB100" i="12"/>
  <c r="D100" i="12"/>
  <c r="C100" i="12"/>
  <c r="CA100" i="12" s="1"/>
  <c r="CR99" i="12"/>
  <c r="CQ99" i="12"/>
  <c r="CP99" i="12"/>
  <c r="CO99" i="12"/>
  <c r="CN99" i="12"/>
  <c r="CM99" i="12"/>
  <c r="CL99" i="12"/>
  <c r="CK99" i="12"/>
  <c r="CJ99" i="12"/>
  <c r="CI99" i="12"/>
  <c r="CH99" i="12"/>
  <c r="CG99" i="12"/>
  <c r="CF99" i="12"/>
  <c r="CE99" i="12"/>
  <c r="CD99" i="12"/>
  <c r="CC99" i="12"/>
  <c r="CB99" i="12"/>
  <c r="D99" i="12"/>
  <c r="C99" i="12"/>
  <c r="CA99" i="12" s="1"/>
  <c r="CT94" i="12"/>
  <c r="CS94" i="12"/>
  <c r="CR94" i="12"/>
  <c r="CQ94" i="12"/>
  <c r="CP94" i="12"/>
  <c r="CO94" i="12"/>
  <c r="CN94" i="12"/>
  <c r="CM94" i="12"/>
  <c r="CL94" i="12"/>
  <c r="CK94" i="12"/>
  <c r="CJ94" i="12"/>
  <c r="CI94" i="12"/>
  <c r="CH94" i="12"/>
  <c r="CG94" i="12"/>
  <c r="CF94" i="12"/>
  <c r="CE94" i="12"/>
  <c r="CD94" i="12"/>
  <c r="CC94" i="12"/>
  <c r="CB94" i="12"/>
  <c r="CA94" i="12"/>
  <c r="D94" i="12"/>
  <c r="C94" i="12"/>
  <c r="CT93" i="12"/>
  <c r="CS93" i="12"/>
  <c r="CR93" i="12"/>
  <c r="CQ93" i="12"/>
  <c r="CP93" i="12"/>
  <c r="CO93" i="12"/>
  <c r="CN93" i="12"/>
  <c r="CM93" i="12"/>
  <c r="CL93" i="12"/>
  <c r="CK93" i="12"/>
  <c r="CJ93" i="12"/>
  <c r="CI93" i="12"/>
  <c r="CH93" i="12"/>
  <c r="CG93" i="12"/>
  <c r="CF93" i="12"/>
  <c r="CE93" i="12"/>
  <c r="CD93" i="12"/>
  <c r="CC93" i="12"/>
  <c r="CB93" i="12"/>
  <c r="D93" i="12"/>
  <c r="C93" i="12"/>
  <c r="CA93" i="12" s="1"/>
  <c r="CT92" i="12"/>
  <c r="CS92" i="12"/>
  <c r="CR92" i="12"/>
  <c r="CQ92" i="12"/>
  <c r="CP92" i="12"/>
  <c r="CO92" i="12"/>
  <c r="CN92" i="12"/>
  <c r="CM92" i="12"/>
  <c r="CL92" i="12"/>
  <c r="CK92" i="12"/>
  <c r="CJ92" i="12"/>
  <c r="CI92" i="12"/>
  <c r="CH92" i="12"/>
  <c r="CG92" i="12"/>
  <c r="CF92" i="12"/>
  <c r="CE92" i="12"/>
  <c r="CD92" i="12"/>
  <c r="CC92" i="12"/>
  <c r="CB92" i="12"/>
  <c r="CA92" i="12"/>
  <c r="D92" i="12"/>
  <c r="C92" i="12"/>
  <c r="CT91" i="12"/>
  <c r="CS91" i="12"/>
  <c r="CR91" i="12"/>
  <c r="CQ91" i="12"/>
  <c r="CP91" i="12"/>
  <c r="CO91" i="12"/>
  <c r="CN91" i="12"/>
  <c r="CM91" i="12"/>
  <c r="CL91" i="12"/>
  <c r="CK91" i="12"/>
  <c r="CJ91" i="12"/>
  <c r="CI91" i="12"/>
  <c r="CH91" i="12"/>
  <c r="CG91" i="12"/>
  <c r="CF91" i="12"/>
  <c r="CE91" i="12"/>
  <c r="CD91" i="12"/>
  <c r="CC91" i="12"/>
  <c r="CB91" i="12"/>
  <c r="D91" i="12"/>
  <c r="C91" i="12"/>
  <c r="CA91" i="12" s="1"/>
  <c r="CT90" i="12"/>
  <c r="CS90" i="12"/>
  <c r="CR90" i="12"/>
  <c r="CQ90" i="12"/>
  <c r="CP90" i="12"/>
  <c r="CO90" i="12"/>
  <c r="CN90" i="12"/>
  <c r="CM90" i="12"/>
  <c r="CL90" i="12"/>
  <c r="CK90" i="12"/>
  <c r="CJ90" i="12"/>
  <c r="CI90" i="12"/>
  <c r="CH90" i="12"/>
  <c r="CG90" i="12"/>
  <c r="CF90" i="12"/>
  <c r="CE90" i="12"/>
  <c r="CD90" i="12"/>
  <c r="CC90" i="12"/>
  <c r="CB90" i="12"/>
  <c r="CA90" i="12"/>
  <c r="D90" i="12"/>
  <c r="C90" i="12"/>
  <c r="CT89" i="12"/>
  <c r="CS89" i="12"/>
  <c r="CR89" i="12"/>
  <c r="CQ89" i="12"/>
  <c r="CP89" i="12"/>
  <c r="CO89" i="12"/>
  <c r="CN89" i="12"/>
  <c r="CM89" i="12"/>
  <c r="CL89" i="12"/>
  <c r="CK89" i="12"/>
  <c r="CJ89" i="12"/>
  <c r="CI89" i="12"/>
  <c r="CH89" i="12"/>
  <c r="CG89" i="12"/>
  <c r="CF89" i="12"/>
  <c r="CE89" i="12"/>
  <c r="CD89" i="12"/>
  <c r="CC89" i="12"/>
  <c r="CB89" i="12"/>
  <c r="D89" i="12"/>
  <c r="C89" i="12"/>
  <c r="CA89" i="12" s="1"/>
  <c r="CT88" i="12"/>
  <c r="CS88" i="12"/>
  <c r="CR88" i="12"/>
  <c r="CQ88" i="12"/>
  <c r="CP88" i="12"/>
  <c r="CO88" i="12"/>
  <c r="CN88" i="12"/>
  <c r="CM88" i="12"/>
  <c r="CL88" i="12"/>
  <c r="CK88" i="12"/>
  <c r="CJ88" i="12"/>
  <c r="CI88" i="12"/>
  <c r="CH88" i="12"/>
  <c r="CG88" i="12"/>
  <c r="CF88" i="12"/>
  <c r="CE88" i="12"/>
  <c r="CD88" i="12"/>
  <c r="CC88" i="12"/>
  <c r="CB88" i="12"/>
  <c r="CA88" i="12"/>
  <c r="D88" i="12"/>
  <c r="C88" i="12"/>
  <c r="CT87" i="12"/>
  <c r="CS87" i="12"/>
  <c r="CR87" i="12"/>
  <c r="CQ87" i="12"/>
  <c r="CP87" i="12"/>
  <c r="CO87" i="12"/>
  <c r="CN87" i="12"/>
  <c r="CM87" i="12"/>
  <c r="CL87" i="12"/>
  <c r="CK87" i="12"/>
  <c r="CJ87" i="12"/>
  <c r="CI87" i="12"/>
  <c r="CH87" i="12"/>
  <c r="CG87" i="12"/>
  <c r="CF87" i="12"/>
  <c r="CE87" i="12"/>
  <c r="CD87" i="12"/>
  <c r="CC87" i="12"/>
  <c r="CB87" i="12"/>
  <c r="D87" i="12"/>
  <c r="C87" i="12"/>
  <c r="CA87" i="12" s="1"/>
  <c r="CT86" i="12"/>
  <c r="CS86" i="12"/>
  <c r="CR86" i="12"/>
  <c r="CQ86" i="12"/>
  <c r="CP86" i="12"/>
  <c r="CO86" i="12"/>
  <c r="CN86" i="12"/>
  <c r="CM86" i="12"/>
  <c r="CL86" i="12"/>
  <c r="CK86" i="12"/>
  <c r="CJ86" i="12"/>
  <c r="CI86" i="12"/>
  <c r="CH86" i="12"/>
  <c r="CG86" i="12"/>
  <c r="CF86" i="12"/>
  <c r="CE86" i="12"/>
  <c r="CD86" i="12"/>
  <c r="CC86" i="12"/>
  <c r="CB86" i="12"/>
  <c r="CA86" i="12"/>
  <c r="D86" i="12"/>
  <c r="C86" i="12"/>
  <c r="CT85" i="12"/>
  <c r="CS85" i="12"/>
  <c r="CR85" i="12"/>
  <c r="CQ85" i="12"/>
  <c r="CP85" i="12"/>
  <c r="CO85" i="12"/>
  <c r="CN85" i="12"/>
  <c r="CM85" i="12"/>
  <c r="CL85" i="12"/>
  <c r="CK85" i="12"/>
  <c r="CJ85" i="12"/>
  <c r="CI85" i="12"/>
  <c r="CH85" i="12"/>
  <c r="CG85" i="12"/>
  <c r="CF85" i="12"/>
  <c r="CE85" i="12"/>
  <c r="CD85" i="12"/>
  <c r="CC85" i="12"/>
  <c r="CB85" i="12"/>
  <c r="D85" i="12"/>
  <c r="C85" i="12"/>
  <c r="CA85" i="12" s="1"/>
  <c r="CT84" i="12"/>
  <c r="CS84" i="12"/>
  <c r="CR84" i="12"/>
  <c r="CQ84" i="12"/>
  <c r="CP84" i="12"/>
  <c r="CO84" i="12"/>
  <c r="CN84" i="12"/>
  <c r="CM84" i="12"/>
  <c r="CL84" i="12"/>
  <c r="CK84" i="12"/>
  <c r="CJ84" i="12"/>
  <c r="CI84" i="12"/>
  <c r="CH84" i="12"/>
  <c r="CG84" i="12"/>
  <c r="CF84" i="12"/>
  <c r="CE84" i="12"/>
  <c r="CD84" i="12"/>
  <c r="CC84" i="12"/>
  <c r="CB84" i="12"/>
  <c r="CA84" i="12"/>
  <c r="D84" i="12"/>
  <c r="C84" i="12"/>
  <c r="CT83" i="12"/>
  <c r="CS83" i="12"/>
  <c r="CR83" i="12"/>
  <c r="CQ83" i="12"/>
  <c r="CP83" i="12"/>
  <c r="CO83" i="12"/>
  <c r="CN83" i="12"/>
  <c r="CM83" i="12"/>
  <c r="CL83" i="12"/>
  <c r="CK83" i="12"/>
  <c r="CJ83" i="12"/>
  <c r="CI83" i="12"/>
  <c r="CH83" i="12"/>
  <c r="CG83" i="12"/>
  <c r="CF83" i="12"/>
  <c r="CE83" i="12"/>
  <c r="CD83" i="12"/>
  <c r="CC83" i="12"/>
  <c r="CB83" i="12"/>
  <c r="D83" i="12"/>
  <c r="C83" i="12"/>
  <c r="CA83" i="12" s="1"/>
  <c r="CT82" i="12"/>
  <c r="CS82" i="12"/>
  <c r="CR82" i="12"/>
  <c r="CQ82" i="12"/>
  <c r="CP82" i="12"/>
  <c r="CO82" i="12"/>
  <c r="CN82" i="12"/>
  <c r="CM82" i="12"/>
  <c r="CL82" i="12"/>
  <c r="CK82" i="12"/>
  <c r="CJ82" i="12"/>
  <c r="CI82" i="12"/>
  <c r="CH82" i="12"/>
  <c r="CG82" i="12"/>
  <c r="CF82" i="12"/>
  <c r="CE82" i="12"/>
  <c r="CD82" i="12"/>
  <c r="CC82" i="12"/>
  <c r="CB82" i="12"/>
  <c r="CA82" i="12"/>
  <c r="D82" i="12"/>
  <c r="C82" i="12"/>
  <c r="CT81" i="12"/>
  <c r="CS81" i="12"/>
  <c r="CR81" i="12"/>
  <c r="CQ81" i="12"/>
  <c r="CP81" i="12"/>
  <c r="CO81" i="12"/>
  <c r="CN81" i="12"/>
  <c r="CM81" i="12"/>
  <c r="CL81" i="12"/>
  <c r="CK81" i="12"/>
  <c r="CJ81" i="12"/>
  <c r="CI81" i="12"/>
  <c r="CH81" i="12"/>
  <c r="CG81" i="12"/>
  <c r="CF81" i="12"/>
  <c r="CE81" i="12"/>
  <c r="CD81" i="12"/>
  <c r="CC81" i="12"/>
  <c r="CB81" i="12"/>
  <c r="D81" i="12"/>
  <c r="C81" i="12"/>
  <c r="CA81" i="12" s="1"/>
  <c r="CT80" i="12"/>
  <c r="CS80" i="12"/>
  <c r="CR80" i="12"/>
  <c r="CQ80" i="12"/>
  <c r="CP80" i="12"/>
  <c r="CO80" i="12"/>
  <c r="CN80" i="12"/>
  <c r="CM80" i="12"/>
  <c r="CL80" i="12"/>
  <c r="CK80" i="12"/>
  <c r="CJ80" i="12"/>
  <c r="CI80" i="12"/>
  <c r="CH80" i="12"/>
  <c r="CG80" i="12"/>
  <c r="CF80" i="12"/>
  <c r="CE80" i="12"/>
  <c r="CD80" i="12"/>
  <c r="CC80" i="12"/>
  <c r="CB80" i="12"/>
  <c r="CA80" i="12"/>
  <c r="D80" i="12"/>
  <c r="C80" i="12"/>
  <c r="CT79" i="12"/>
  <c r="CS79" i="12"/>
  <c r="CR79" i="12"/>
  <c r="CQ79" i="12"/>
  <c r="CP79" i="12"/>
  <c r="CO79" i="12"/>
  <c r="CN79" i="12"/>
  <c r="CM79" i="12"/>
  <c r="CL79" i="12"/>
  <c r="CK79" i="12"/>
  <c r="CJ79" i="12"/>
  <c r="CI79" i="12"/>
  <c r="CH79" i="12"/>
  <c r="CG79" i="12"/>
  <c r="CF79" i="12"/>
  <c r="CE79" i="12"/>
  <c r="CD79" i="12"/>
  <c r="CC79" i="12"/>
  <c r="CB79" i="12"/>
  <c r="D79" i="12"/>
  <c r="C79" i="12"/>
  <c r="CA79" i="12" s="1"/>
  <c r="CT78" i="12"/>
  <c r="CS78" i="12"/>
  <c r="CR78" i="12"/>
  <c r="CQ78" i="12"/>
  <c r="CP78" i="12"/>
  <c r="CO78" i="12"/>
  <c r="CN78" i="12"/>
  <c r="CM78" i="12"/>
  <c r="CL78" i="12"/>
  <c r="CK78" i="12"/>
  <c r="CJ78" i="12"/>
  <c r="CI78" i="12"/>
  <c r="CH78" i="12"/>
  <c r="CG78" i="12"/>
  <c r="CF78" i="12"/>
  <c r="CE78" i="12"/>
  <c r="CD78" i="12"/>
  <c r="CC78" i="12"/>
  <c r="CB78" i="12"/>
  <c r="CA78" i="12"/>
  <c r="D78" i="12"/>
  <c r="C78" i="12"/>
  <c r="CT77" i="12"/>
  <c r="CS77" i="12"/>
  <c r="CR77" i="12"/>
  <c r="CQ77" i="12"/>
  <c r="CP77" i="12"/>
  <c r="CO77" i="12"/>
  <c r="CN77" i="12"/>
  <c r="CM77" i="12"/>
  <c r="CL77" i="12"/>
  <c r="CK77" i="12"/>
  <c r="CJ77" i="12"/>
  <c r="CI77" i="12"/>
  <c r="CH77" i="12"/>
  <c r="CG77" i="12"/>
  <c r="CF77" i="12"/>
  <c r="CE77" i="12"/>
  <c r="CD77" i="12"/>
  <c r="CC77" i="12"/>
  <c r="CB77" i="12"/>
  <c r="D77" i="12"/>
  <c r="C77" i="12"/>
  <c r="CA77" i="12" s="1"/>
  <c r="CT76" i="12"/>
  <c r="CS76" i="12"/>
  <c r="CR76" i="12"/>
  <c r="CQ76" i="12"/>
  <c r="CP76" i="12"/>
  <c r="CO76" i="12"/>
  <c r="CN76" i="12"/>
  <c r="CM76" i="12"/>
  <c r="CL76" i="12"/>
  <c r="CK76" i="12"/>
  <c r="CJ76" i="12"/>
  <c r="CI76" i="12"/>
  <c r="CH76" i="12"/>
  <c r="CG76" i="12"/>
  <c r="CF76" i="12"/>
  <c r="CE76" i="12"/>
  <c r="CD76" i="12"/>
  <c r="CC76" i="12"/>
  <c r="CB76" i="12"/>
  <c r="CA76" i="12"/>
  <c r="D76" i="12"/>
  <c r="C76" i="12"/>
  <c r="CT75" i="12"/>
  <c r="CS75" i="12"/>
  <c r="CR75" i="12"/>
  <c r="CQ75" i="12"/>
  <c r="CP75" i="12"/>
  <c r="CO75" i="12"/>
  <c r="CN75" i="12"/>
  <c r="CM75" i="12"/>
  <c r="CL75" i="12"/>
  <c r="CK75" i="12"/>
  <c r="CJ75" i="12"/>
  <c r="CI75" i="12"/>
  <c r="CH75" i="12"/>
  <c r="CG75" i="12"/>
  <c r="CF75" i="12"/>
  <c r="CE75" i="12"/>
  <c r="CD75" i="12"/>
  <c r="CC75" i="12"/>
  <c r="CB75" i="12"/>
  <c r="D75" i="12"/>
  <c r="C75" i="12"/>
  <c r="CA75" i="12" s="1"/>
  <c r="CT74" i="12"/>
  <c r="CS74" i="12"/>
  <c r="CR74" i="12"/>
  <c r="CQ74" i="12"/>
  <c r="CP74" i="12"/>
  <c r="CO74" i="12"/>
  <c r="CN74" i="12"/>
  <c r="CM74" i="12"/>
  <c r="CL74" i="12"/>
  <c r="CK74" i="12"/>
  <c r="CJ74" i="12"/>
  <c r="CI74" i="12"/>
  <c r="CH74" i="12"/>
  <c r="CG74" i="12"/>
  <c r="CF74" i="12"/>
  <c r="CE74" i="12"/>
  <c r="CD74" i="12"/>
  <c r="CC74" i="12"/>
  <c r="CB74" i="12"/>
  <c r="CA74" i="12"/>
  <c r="D74" i="12"/>
  <c r="C74" i="12"/>
  <c r="CT73" i="12"/>
  <c r="CS73" i="12"/>
  <c r="CR73" i="12"/>
  <c r="CQ73" i="12"/>
  <c r="CP73" i="12"/>
  <c r="CO73" i="12"/>
  <c r="CN73" i="12"/>
  <c r="CM73" i="12"/>
  <c r="CL73" i="12"/>
  <c r="CK73" i="12"/>
  <c r="CJ73" i="12"/>
  <c r="CI73" i="12"/>
  <c r="CH73" i="12"/>
  <c r="CG73" i="12"/>
  <c r="CF73" i="12"/>
  <c r="CE73" i="12"/>
  <c r="CD73" i="12"/>
  <c r="CC73" i="12"/>
  <c r="CB73" i="12"/>
  <c r="D73" i="12"/>
  <c r="C73" i="12"/>
  <c r="CA73" i="12" s="1"/>
  <c r="CT72" i="12"/>
  <c r="CS72" i="12"/>
  <c r="CR72" i="12"/>
  <c r="CQ72" i="12"/>
  <c r="CP72" i="12"/>
  <c r="CO72" i="12"/>
  <c r="CN72" i="12"/>
  <c r="CM72" i="12"/>
  <c r="CL72" i="12"/>
  <c r="CK72" i="12"/>
  <c r="CJ72" i="12"/>
  <c r="CI72" i="12"/>
  <c r="CH72" i="12"/>
  <c r="CG72" i="12"/>
  <c r="CF72" i="12"/>
  <c r="CE72" i="12"/>
  <c r="CD72" i="12"/>
  <c r="CC72" i="12"/>
  <c r="CB72" i="12"/>
  <c r="CA72" i="12"/>
  <c r="D72" i="12"/>
  <c r="A195" i="12" s="1"/>
  <c r="C72" i="12"/>
  <c r="CR67" i="12"/>
  <c r="CQ67" i="12"/>
  <c r="CP67" i="12"/>
  <c r="CO67" i="12"/>
  <c r="CN67" i="12"/>
  <c r="CM67" i="12"/>
  <c r="CL67" i="12"/>
  <c r="CK67" i="12"/>
  <c r="CJ67" i="12"/>
  <c r="CI67" i="12"/>
  <c r="CH67" i="12"/>
  <c r="CG67" i="12"/>
  <c r="CF67" i="12"/>
  <c r="CE67" i="12"/>
  <c r="CD67" i="12"/>
  <c r="CC67" i="12"/>
  <c r="CB67" i="12"/>
  <c r="CA67" i="12"/>
  <c r="CR66" i="12"/>
  <c r="CQ66" i="12"/>
  <c r="CP66" i="12"/>
  <c r="CO66" i="12"/>
  <c r="CN66" i="12"/>
  <c r="CM66" i="12"/>
  <c r="CL66" i="12"/>
  <c r="CK66" i="12"/>
  <c r="CJ66" i="12"/>
  <c r="CI66" i="12"/>
  <c r="CH66" i="12"/>
  <c r="CG66" i="12"/>
  <c r="CF66" i="12"/>
  <c r="CE66" i="12"/>
  <c r="CD66" i="12"/>
  <c r="CC66" i="12"/>
  <c r="CB66" i="12"/>
  <c r="CA66" i="12"/>
  <c r="CR65" i="12"/>
  <c r="CQ65" i="12"/>
  <c r="CP65" i="12"/>
  <c r="CO65" i="12"/>
  <c r="CN65" i="12"/>
  <c r="CM65" i="12"/>
  <c r="CL65" i="12"/>
  <c r="CK65" i="12"/>
  <c r="CJ65" i="12"/>
  <c r="CI65" i="12"/>
  <c r="CH65" i="12"/>
  <c r="CG65" i="12"/>
  <c r="CF65" i="12"/>
  <c r="CE65" i="12"/>
  <c r="CD65" i="12"/>
  <c r="CC65" i="12"/>
  <c r="CB65" i="12"/>
  <c r="CA65" i="12"/>
  <c r="CR64" i="12"/>
  <c r="CQ64" i="12"/>
  <c r="CP64" i="12"/>
  <c r="CO64" i="12"/>
  <c r="CN64" i="12"/>
  <c r="CM64" i="12"/>
  <c r="CL64" i="12"/>
  <c r="CK64" i="12"/>
  <c r="CJ64" i="12"/>
  <c r="CI64" i="12"/>
  <c r="CH64" i="12"/>
  <c r="CG64" i="12"/>
  <c r="CF64" i="12"/>
  <c r="CE64" i="12"/>
  <c r="CD64" i="12"/>
  <c r="CC64" i="12"/>
  <c r="CB64" i="12"/>
  <c r="CA64" i="12"/>
  <c r="CR63" i="12"/>
  <c r="CQ63" i="12"/>
  <c r="CP63" i="12"/>
  <c r="CO63" i="12"/>
  <c r="CN63" i="12"/>
  <c r="CM63" i="12"/>
  <c r="CL63" i="12"/>
  <c r="CK63" i="12"/>
  <c r="CJ63" i="12"/>
  <c r="CI63" i="12"/>
  <c r="CH63" i="12"/>
  <c r="CG63" i="12"/>
  <c r="CF63" i="12"/>
  <c r="CE63" i="12"/>
  <c r="CD63" i="12"/>
  <c r="CC63" i="12"/>
  <c r="CB63" i="12"/>
  <c r="CA63" i="12"/>
  <c r="CR59" i="12"/>
  <c r="CQ59" i="12"/>
  <c r="CP59" i="12"/>
  <c r="CO59" i="12"/>
  <c r="CN59" i="12"/>
  <c r="CM59" i="12"/>
  <c r="CL59" i="12"/>
  <c r="CK59" i="12"/>
  <c r="CJ59" i="12"/>
  <c r="CI59" i="12"/>
  <c r="CH59" i="12"/>
  <c r="CG59" i="12"/>
  <c r="CF59" i="12"/>
  <c r="CE59" i="12"/>
  <c r="CD59" i="12"/>
  <c r="CC59" i="12"/>
  <c r="CB59" i="12"/>
  <c r="CA59" i="12"/>
  <c r="CR58" i="12"/>
  <c r="CQ58" i="12"/>
  <c r="CP58" i="12"/>
  <c r="CO58" i="12"/>
  <c r="CN58" i="12"/>
  <c r="CM58" i="12"/>
  <c r="CL58" i="12"/>
  <c r="CK58" i="12"/>
  <c r="CJ58" i="12"/>
  <c r="CI58" i="12"/>
  <c r="CH58" i="12"/>
  <c r="CG58" i="12"/>
  <c r="CF58" i="12"/>
  <c r="CE58" i="12"/>
  <c r="CD58" i="12"/>
  <c r="CC58" i="12"/>
  <c r="CB58" i="12"/>
  <c r="CA58" i="12"/>
  <c r="CR57" i="12"/>
  <c r="CQ57" i="12"/>
  <c r="CP57" i="12"/>
  <c r="CO57" i="12"/>
  <c r="CN57" i="12"/>
  <c r="CM57" i="12"/>
  <c r="CL57" i="12"/>
  <c r="CK57" i="12"/>
  <c r="CJ57" i="12"/>
  <c r="CI57" i="12"/>
  <c r="CH57" i="12"/>
  <c r="CG57" i="12"/>
  <c r="CF57" i="12"/>
  <c r="CE57" i="12"/>
  <c r="CD57" i="12"/>
  <c r="CC57" i="12"/>
  <c r="CB57" i="12"/>
  <c r="CA57" i="12"/>
  <c r="CR56" i="12"/>
  <c r="CQ56" i="12"/>
  <c r="CP56" i="12"/>
  <c r="CO56" i="12"/>
  <c r="CN56" i="12"/>
  <c r="CM56" i="12"/>
  <c r="CL56" i="12"/>
  <c r="CK56" i="12"/>
  <c r="CJ56" i="12"/>
  <c r="CI56" i="12"/>
  <c r="CH56" i="12"/>
  <c r="CG56" i="12"/>
  <c r="CF56" i="12"/>
  <c r="CE56" i="12"/>
  <c r="CD56" i="12"/>
  <c r="CC56" i="12"/>
  <c r="CB56" i="12"/>
  <c r="CA56" i="12"/>
  <c r="CR55" i="12"/>
  <c r="CQ55" i="12"/>
  <c r="CP55" i="12"/>
  <c r="CO55" i="12"/>
  <c r="CN55" i="12"/>
  <c r="CM55" i="12"/>
  <c r="CL55" i="12"/>
  <c r="CK55" i="12"/>
  <c r="CJ55" i="12"/>
  <c r="CI55" i="12"/>
  <c r="CH55" i="12"/>
  <c r="CG55" i="12"/>
  <c r="CF55" i="12"/>
  <c r="CE55" i="12"/>
  <c r="CD55" i="12"/>
  <c r="CC55" i="12"/>
  <c r="CB55" i="12"/>
  <c r="CA55" i="12"/>
  <c r="CI51" i="12"/>
  <c r="CH51" i="12"/>
  <c r="CG51" i="12"/>
  <c r="CC51" i="12"/>
  <c r="CB51" i="12"/>
  <c r="CA51" i="12"/>
  <c r="CI50" i="12"/>
  <c r="CH50" i="12"/>
  <c r="CG50" i="12"/>
  <c r="CC50" i="12"/>
  <c r="CB50" i="12"/>
  <c r="CA50" i="12"/>
  <c r="CI49" i="12"/>
  <c r="CH49" i="12"/>
  <c r="CG49" i="12"/>
  <c r="CC49" i="12"/>
  <c r="CB49" i="12"/>
  <c r="CA49" i="12"/>
  <c r="CI48" i="12"/>
  <c r="CH48" i="12"/>
  <c r="CG48" i="12"/>
  <c r="CC48" i="12"/>
  <c r="CB48" i="12"/>
  <c r="CA48" i="12"/>
  <c r="CI47" i="12"/>
  <c r="CH47" i="12"/>
  <c r="CG47" i="12"/>
  <c r="CC47" i="12"/>
  <c r="CB47" i="12"/>
  <c r="CA47" i="12"/>
  <c r="CI46" i="12"/>
  <c r="CH46" i="12"/>
  <c r="CG46" i="12"/>
  <c r="CC46" i="12"/>
  <c r="CB46" i="12"/>
  <c r="CA46" i="12"/>
  <c r="CI45" i="12"/>
  <c r="CH45" i="12"/>
  <c r="CG45" i="12"/>
  <c r="CC45" i="12"/>
  <c r="CB45" i="12"/>
  <c r="CA45" i="12"/>
  <c r="CI44" i="12"/>
  <c r="CH44" i="12"/>
  <c r="CG44" i="12"/>
  <c r="CC44" i="12"/>
  <c r="CB44" i="12"/>
  <c r="CA44" i="12"/>
  <c r="CI43" i="12"/>
  <c r="CH43" i="12"/>
  <c r="CG43" i="12"/>
  <c r="CC43" i="12"/>
  <c r="CB43" i="12"/>
  <c r="CA43" i="12"/>
  <c r="CI42" i="12"/>
  <c r="CH42" i="12"/>
  <c r="CG42" i="12"/>
  <c r="CC42" i="12"/>
  <c r="CB42" i="12"/>
  <c r="CA42" i="12"/>
  <c r="CI41" i="12"/>
  <c r="CH41" i="12"/>
  <c r="CG41" i="12"/>
  <c r="CC41" i="12"/>
  <c r="CB41" i="12"/>
  <c r="CA41" i="12"/>
  <c r="CI40" i="12"/>
  <c r="CH40" i="12"/>
  <c r="CG40" i="12"/>
  <c r="CC40" i="12"/>
  <c r="CB40" i="12"/>
  <c r="CA40" i="12"/>
  <c r="CI39" i="12"/>
  <c r="CH39" i="12"/>
  <c r="CG39" i="12"/>
  <c r="CC39" i="12"/>
  <c r="CB39" i="12"/>
  <c r="CA39" i="12"/>
  <c r="CI38" i="12"/>
  <c r="CH38" i="12"/>
  <c r="CG38" i="12"/>
  <c r="CC38" i="12"/>
  <c r="CB38" i="12"/>
  <c r="CA38" i="12"/>
  <c r="CI37" i="12"/>
  <c r="CH37" i="12"/>
  <c r="CG37" i="12"/>
  <c r="CC37" i="12"/>
  <c r="CB37" i="12"/>
  <c r="CA37" i="12"/>
  <c r="CI36" i="12"/>
  <c r="CH36" i="12"/>
  <c r="CG36" i="12"/>
  <c r="CC36" i="12"/>
  <c r="CB36" i="12"/>
  <c r="CA36" i="12"/>
  <c r="CI35" i="12"/>
  <c r="CH35" i="12"/>
  <c r="CG35" i="12"/>
  <c r="CC35" i="12"/>
  <c r="CB35" i="12"/>
  <c r="CA35" i="12"/>
  <c r="CI34" i="12"/>
  <c r="CH34" i="12"/>
  <c r="CG34" i="12"/>
  <c r="CC34" i="12"/>
  <c r="CB34" i="12"/>
  <c r="CA34" i="12"/>
  <c r="CI29" i="12"/>
  <c r="CH29" i="12"/>
  <c r="CG29" i="12"/>
  <c r="CC29" i="12"/>
  <c r="CB29" i="12"/>
  <c r="CA29" i="12"/>
  <c r="CI28" i="12"/>
  <c r="CH28" i="12"/>
  <c r="CG28" i="12"/>
  <c r="CC28" i="12"/>
  <c r="CB28" i="12"/>
  <c r="CA28" i="12"/>
  <c r="CI27" i="12"/>
  <c r="CH27" i="12"/>
  <c r="CG27" i="12"/>
  <c r="CC27" i="12"/>
  <c r="CB27" i="12"/>
  <c r="CA27" i="12"/>
  <c r="CI26" i="12"/>
  <c r="CH26" i="12"/>
  <c r="CG26" i="12"/>
  <c r="CC26" i="12"/>
  <c r="CB26" i="12"/>
  <c r="CA26" i="12"/>
  <c r="CI25" i="12"/>
  <c r="CH25" i="12"/>
  <c r="CG25" i="12"/>
  <c r="CC25" i="12"/>
  <c r="CB25" i="12"/>
  <c r="CA25" i="12"/>
  <c r="CI24" i="12"/>
  <c r="CH24" i="12"/>
  <c r="CG24" i="12"/>
  <c r="CC24" i="12"/>
  <c r="CB24" i="12"/>
  <c r="CA24" i="12"/>
  <c r="CI23" i="12"/>
  <c r="CH23" i="12"/>
  <c r="CG23" i="12"/>
  <c r="CC23" i="12"/>
  <c r="CB23" i="12"/>
  <c r="CA23" i="12"/>
  <c r="CI22" i="12"/>
  <c r="CH22" i="12"/>
  <c r="CG22" i="12"/>
  <c r="CC22" i="12"/>
  <c r="CB22" i="12"/>
  <c r="CA22" i="12"/>
  <c r="CI21" i="12"/>
  <c r="CH21" i="12"/>
  <c r="CG21" i="12"/>
  <c r="CC21" i="12"/>
  <c r="CB21" i="12"/>
  <c r="CA21" i="12"/>
  <c r="CI20" i="12"/>
  <c r="CH20" i="12"/>
  <c r="CG20" i="12"/>
  <c r="CC20" i="12"/>
  <c r="CB20" i="12"/>
  <c r="CA20" i="12"/>
  <c r="CI19" i="12"/>
  <c r="CH19" i="12"/>
  <c r="CG19" i="12"/>
  <c r="CC19" i="12"/>
  <c r="CB19" i="12"/>
  <c r="CA19" i="12"/>
  <c r="CI18" i="12"/>
  <c r="CH18" i="12"/>
  <c r="CG18" i="12"/>
  <c r="CC18" i="12"/>
  <c r="CB18" i="12"/>
  <c r="CA18" i="12"/>
  <c r="CI17" i="12"/>
  <c r="CH17" i="12"/>
  <c r="CG17" i="12"/>
  <c r="CC17" i="12"/>
  <c r="CB17" i="12"/>
  <c r="CA17" i="12"/>
  <c r="CI16" i="12"/>
  <c r="CH16" i="12"/>
  <c r="CG16" i="12"/>
  <c r="CC16" i="12"/>
  <c r="CB16" i="12"/>
  <c r="CA16" i="12"/>
  <c r="CI15" i="12"/>
  <c r="CH15" i="12"/>
  <c r="CG15" i="12"/>
  <c r="CC15" i="12"/>
  <c r="CB15" i="12"/>
  <c r="CA15" i="12"/>
  <c r="CI14" i="12"/>
  <c r="CH14" i="12"/>
  <c r="CG14" i="12"/>
  <c r="CC14" i="12"/>
  <c r="CB14" i="12"/>
  <c r="CA14" i="12"/>
  <c r="CI13" i="12"/>
  <c r="CH13" i="12"/>
  <c r="CG13" i="12"/>
  <c r="CC13" i="12"/>
  <c r="CB13" i="12"/>
  <c r="CA13" i="12"/>
  <c r="CI12" i="12"/>
  <c r="CH12" i="12"/>
  <c r="CG12" i="12"/>
  <c r="B195" i="12" s="1"/>
  <c r="CC12" i="12"/>
  <c r="CB12" i="12"/>
  <c r="CA12" i="12"/>
  <c r="A5" i="12"/>
  <c r="A4" i="12"/>
  <c r="A3" i="12"/>
  <c r="A2" i="12"/>
  <c r="CR121" i="13"/>
  <c r="CQ121" i="13"/>
  <c r="CP121" i="13"/>
  <c r="CO121" i="13"/>
  <c r="CN121" i="13"/>
  <c r="CM121" i="13"/>
  <c r="CL121" i="13"/>
  <c r="CK121" i="13"/>
  <c r="CJ121" i="13"/>
  <c r="CI121" i="13"/>
  <c r="CH121" i="13"/>
  <c r="CG121" i="13"/>
  <c r="CF121" i="13"/>
  <c r="CE121" i="13"/>
  <c r="CD121" i="13"/>
  <c r="CC121" i="13"/>
  <c r="CB121" i="13"/>
  <c r="CA121" i="13"/>
  <c r="D121" i="13"/>
  <c r="C121" i="13"/>
  <c r="CR120" i="13"/>
  <c r="CQ120" i="13"/>
  <c r="CP120" i="13"/>
  <c r="CO120" i="13"/>
  <c r="CN120" i="13"/>
  <c r="CM120" i="13"/>
  <c r="CL120" i="13"/>
  <c r="CK120" i="13"/>
  <c r="CJ120" i="13"/>
  <c r="CI120" i="13"/>
  <c r="CH120" i="13"/>
  <c r="CG120" i="13"/>
  <c r="CF120" i="13"/>
  <c r="CE120" i="13"/>
  <c r="CD120" i="13"/>
  <c r="CC120" i="13"/>
  <c r="CB120" i="13"/>
  <c r="CA120" i="13"/>
  <c r="D120" i="13"/>
  <c r="C120" i="13"/>
  <c r="CR119" i="13"/>
  <c r="CQ119" i="13"/>
  <c r="CP119" i="13"/>
  <c r="CO119" i="13"/>
  <c r="CN119" i="13"/>
  <c r="CM119" i="13"/>
  <c r="CL119" i="13"/>
  <c r="CK119" i="13"/>
  <c r="CJ119" i="13"/>
  <c r="CI119" i="13"/>
  <c r="CH119" i="13"/>
  <c r="CG119" i="13"/>
  <c r="CF119" i="13"/>
  <c r="CE119" i="13"/>
  <c r="CD119" i="13"/>
  <c r="CC119" i="13"/>
  <c r="CB119" i="13"/>
  <c r="CA119" i="13"/>
  <c r="D119" i="13"/>
  <c r="C119" i="13"/>
  <c r="CR118" i="13"/>
  <c r="CQ118" i="13"/>
  <c r="CP118" i="13"/>
  <c r="CO118" i="13"/>
  <c r="CN118" i="13"/>
  <c r="CM118" i="13"/>
  <c r="CL118" i="13"/>
  <c r="CK118" i="13"/>
  <c r="CJ118" i="13"/>
  <c r="CI118" i="13"/>
  <c r="CH118" i="13"/>
  <c r="CG118" i="13"/>
  <c r="CF118" i="13"/>
  <c r="CE118" i="13"/>
  <c r="CD118" i="13"/>
  <c r="CC118" i="13"/>
  <c r="CB118" i="13"/>
  <c r="CA118" i="13"/>
  <c r="D118" i="13"/>
  <c r="C118" i="13"/>
  <c r="CR117" i="13"/>
  <c r="CQ117" i="13"/>
  <c r="CP117" i="13"/>
  <c r="CO117" i="13"/>
  <c r="CN117" i="13"/>
  <c r="CM117" i="13"/>
  <c r="CL117" i="13"/>
  <c r="CK117" i="13"/>
  <c r="CJ117" i="13"/>
  <c r="CI117" i="13"/>
  <c r="CH117" i="13"/>
  <c r="CG117" i="13"/>
  <c r="CF117" i="13"/>
  <c r="CE117" i="13"/>
  <c r="CD117" i="13"/>
  <c r="CC117" i="13"/>
  <c r="CB117" i="13"/>
  <c r="CA117" i="13"/>
  <c r="D117" i="13"/>
  <c r="C117" i="13"/>
  <c r="CR116" i="13"/>
  <c r="CQ116" i="13"/>
  <c r="CP116" i="13"/>
  <c r="CO116" i="13"/>
  <c r="CN116" i="13"/>
  <c r="CM116" i="13"/>
  <c r="CL116" i="13"/>
  <c r="CK116" i="13"/>
  <c r="CJ116" i="13"/>
  <c r="CI116" i="13"/>
  <c r="CH116" i="13"/>
  <c r="CG116" i="13"/>
  <c r="CF116" i="13"/>
  <c r="CE116" i="13"/>
  <c r="CD116" i="13"/>
  <c r="CC116" i="13"/>
  <c r="CB116" i="13"/>
  <c r="CA116" i="13"/>
  <c r="D116" i="13"/>
  <c r="C116" i="13"/>
  <c r="CR115" i="13"/>
  <c r="CQ115" i="13"/>
  <c r="CP115" i="13"/>
  <c r="CO115" i="13"/>
  <c r="CN115" i="13"/>
  <c r="CM115" i="13"/>
  <c r="CL115" i="13"/>
  <c r="CK115" i="13"/>
  <c r="CJ115" i="13"/>
  <c r="CI115" i="13"/>
  <c r="CH115" i="13"/>
  <c r="CG115" i="13"/>
  <c r="CF115" i="13"/>
  <c r="CE115" i="13"/>
  <c r="CD115" i="13"/>
  <c r="CC115" i="13"/>
  <c r="CB115" i="13"/>
  <c r="CA115" i="13"/>
  <c r="D115" i="13"/>
  <c r="C115" i="13"/>
  <c r="CR114" i="13"/>
  <c r="CQ114" i="13"/>
  <c r="CP114" i="13"/>
  <c r="CO114" i="13"/>
  <c r="CN114" i="13"/>
  <c r="CM114" i="13"/>
  <c r="CL114" i="13"/>
  <c r="CK114" i="13"/>
  <c r="CJ114" i="13"/>
  <c r="CI114" i="13"/>
  <c r="CH114" i="13"/>
  <c r="CG114" i="13"/>
  <c r="CF114" i="13"/>
  <c r="CE114" i="13"/>
  <c r="CD114" i="13"/>
  <c r="CC114" i="13"/>
  <c r="CB114" i="13"/>
  <c r="CA114" i="13"/>
  <c r="D114" i="13"/>
  <c r="C114" i="13"/>
  <c r="CR113" i="13"/>
  <c r="CQ113" i="13"/>
  <c r="CP113" i="13"/>
  <c r="CO113" i="13"/>
  <c r="CN113" i="13"/>
  <c r="CM113" i="13"/>
  <c r="CL113" i="13"/>
  <c r="CK113" i="13"/>
  <c r="CJ113" i="13"/>
  <c r="CI113" i="13"/>
  <c r="CH113" i="13"/>
  <c r="CG113" i="13"/>
  <c r="CF113" i="13"/>
  <c r="CE113" i="13"/>
  <c r="CD113" i="13"/>
  <c r="CC113" i="13"/>
  <c r="CB113" i="13"/>
  <c r="CA113" i="13"/>
  <c r="D113" i="13"/>
  <c r="C113" i="13"/>
  <c r="CR112" i="13"/>
  <c r="CQ112" i="13"/>
  <c r="CP112" i="13"/>
  <c r="CO112" i="13"/>
  <c r="CN112" i="13"/>
  <c r="CM112" i="13"/>
  <c r="CL112" i="13"/>
  <c r="CK112" i="13"/>
  <c r="CJ112" i="13"/>
  <c r="CI112" i="13"/>
  <c r="CH112" i="13"/>
  <c r="CG112" i="13"/>
  <c r="CF112" i="13"/>
  <c r="CE112" i="13"/>
  <c r="CD112" i="13"/>
  <c r="CC112" i="13"/>
  <c r="CB112" i="13"/>
  <c r="CA112" i="13"/>
  <c r="D112" i="13"/>
  <c r="C112" i="13"/>
  <c r="CR111" i="13"/>
  <c r="CQ111" i="13"/>
  <c r="CP111" i="13"/>
  <c r="CO111" i="13"/>
  <c r="CN111" i="13"/>
  <c r="CM111" i="13"/>
  <c r="CL111" i="13"/>
  <c r="CK111" i="13"/>
  <c r="CJ111" i="13"/>
  <c r="CI111" i="13"/>
  <c r="CH111" i="13"/>
  <c r="CG111" i="13"/>
  <c r="CF111" i="13"/>
  <c r="CE111" i="13"/>
  <c r="CD111" i="13"/>
  <c r="CC111" i="13"/>
  <c r="CB111" i="13"/>
  <c r="CA111" i="13"/>
  <c r="D111" i="13"/>
  <c r="C111" i="13"/>
  <c r="CR110" i="13"/>
  <c r="CQ110" i="13"/>
  <c r="CP110" i="13"/>
  <c r="CO110" i="13"/>
  <c r="CN110" i="13"/>
  <c r="CM110" i="13"/>
  <c r="CL110" i="13"/>
  <c r="CK110" i="13"/>
  <c r="CJ110" i="13"/>
  <c r="CI110" i="13"/>
  <c r="CH110" i="13"/>
  <c r="CG110" i="13"/>
  <c r="CF110" i="13"/>
  <c r="CE110" i="13"/>
  <c r="CD110" i="13"/>
  <c r="CC110" i="13"/>
  <c r="CB110" i="13"/>
  <c r="CA110" i="13"/>
  <c r="D110" i="13"/>
  <c r="C110" i="13"/>
  <c r="CR109" i="13"/>
  <c r="CQ109" i="13"/>
  <c r="CP109" i="13"/>
  <c r="CO109" i="13"/>
  <c r="CN109" i="13"/>
  <c r="CM109" i="13"/>
  <c r="CL109" i="13"/>
  <c r="CK109" i="13"/>
  <c r="CJ109" i="13"/>
  <c r="CI109" i="13"/>
  <c r="CH109" i="13"/>
  <c r="CG109" i="13"/>
  <c r="CF109" i="13"/>
  <c r="CE109" i="13"/>
  <c r="CD109" i="13"/>
  <c r="CC109" i="13"/>
  <c r="CB109" i="13"/>
  <c r="CA109" i="13"/>
  <c r="D109" i="13"/>
  <c r="C109" i="13"/>
  <c r="CR108" i="13"/>
  <c r="CQ108" i="13"/>
  <c r="CP108" i="13"/>
  <c r="CO108" i="13"/>
  <c r="CN108" i="13"/>
  <c r="CM108" i="13"/>
  <c r="CL108" i="13"/>
  <c r="CK108" i="13"/>
  <c r="CJ108" i="13"/>
  <c r="CI108" i="13"/>
  <c r="CH108" i="13"/>
  <c r="CG108" i="13"/>
  <c r="CF108" i="13"/>
  <c r="CE108" i="13"/>
  <c r="CD108" i="13"/>
  <c r="CC108" i="13"/>
  <c r="CB108" i="13"/>
  <c r="CA108" i="13"/>
  <c r="D108" i="13"/>
  <c r="C108" i="13"/>
  <c r="CR107" i="13"/>
  <c r="CQ107" i="13"/>
  <c r="CP107" i="13"/>
  <c r="CO107" i="13"/>
  <c r="CN107" i="13"/>
  <c r="CM107" i="13"/>
  <c r="CL107" i="13"/>
  <c r="CK107" i="13"/>
  <c r="CJ107" i="13"/>
  <c r="CI107" i="13"/>
  <c r="CH107" i="13"/>
  <c r="CG107" i="13"/>
  <c r="CF107" i="13"/>
  <c r="CE107" i="13"/>
  <c r="CD107" i="13"/>
  <c r="CC107" i="13"/>
  <c r="CB107" i="13"/>
  <c r="CA107" i="13"/>
  <c r="D107" i="13"/>
  <c r="C107" i="13"/>
  <c r="CR106" i="13"/>
  <c r="CQ106" i="13"/>
  <c r="CP106" i="13"/>
  <c r="CO106" i="13"/>
  <c r="CN106" i="13"/>
  <c r="CM106" i="13"/>
  <c r="CL106" i="13"/>
  <c r="CK106" i="13"/>
  <c r="CJ106" i="13"/>
  <c r="CI106" i="13"/>
  <c r="CH106" i="13"/>
  <c r="CG106" i="13"/>
  <c r="CF106" i="13"/>
  <c r="CE106" i="13"/>
  <c r="CD106" i="13"/>
  <c r="CC106" i="13"/>
  <c r="CB106" i="13"/>
  <c r="CA106" i="13"/>
  <c r="D106" i="13"/>
  <c r="C106" i="13"/>
  <c r="CR105" i="13"/>
  <c r="CQ105" i="13"/>
  <c r="CP105" i="13"/>
  <c r="CO105" i="13"/>
  <c r="CN105" i="13"/>
  <c r="CM105" i="13"/>
  <c r="CL105" i="13"/>
  <c r="CK105" i="13"/>
  <c r="CJ105" i="13"/>
  <c r="CI105" i="13"/>
  <c r="CH105" i="13"/>
  <c r="CG105" i="13"/>
  <c r="CF105" i="13"/>
  <c r="CE105" i="13"/>
  <c r="CD105" i="13"/>
  <c r="CC105" i="13"/>
  <c r="CB105" i="13"/>
  <c r="CA105" i="13"/>
  <c r="D105" i="13"/>
  <c r="C105" i="13"/>
  <c r="CR104" i="13"/>
  <c r="CQ104" i="13"/>
  <c r="CP104" i="13"/>
  <c r="CO104" i="13"/>
  <c r="CN104" i="13"/>
  <c r="CM104" i="13"/>
  <c r="CL104" i="13"/>
  <c r="CK104" i="13"/>
  <c r="CJ104" i="13"/>
  <c r="CI104" i="13"/>
  <c r="CH104" i="13"/>
  <c r="CG104" i="13"/>
  <c r="CF104" i="13"/>
  <c r="CE104" i="13"/>
  <c r="CD104" i="13"/>
  <c r="CC104" i="13"/>
  <c r="CB104" i="13"/>
  <c r="CA104" i="13"/>
  <c r="D104" i="13"/>
  <c r="C104" i="13"/>
  <c r="CR103" i="13"/>
  <c r="CQ103" i="13"/>
  <c r="CP103" i="13"/>
  <c r="CO103" i="13"/>
  <c r="CN103" i="13"/>
  <c r="CM103" i="13"/>
  <c r="CL103" i="13"/>
  <c r="CK103" i="13"/>
  <c r="CJ103" i="13"/>
  <c r="CI103" i="13"/>
  <c r="CH103" i="13"/>
  <c r="CG103" i="13"/>
  <c r="CF103" i="13"/>
  <c r="CE103" i="13"/>
  <c r="CD103" i="13"/>
  <c r="CC103" i="13"/>
  <c r="CB103" i="13"/>
  <c r="CA103" i="13"/>
  <c r="D103" i="13"/>
  <c r="C103" i="13"/>
  <c r="CR102" i="13"/>
  <c r="CQ102" i="13"/>
  <c r="CP102" i="13"/>
  <c r="CO102" i="13"/>
  <c r="CN102" i="13"/>
  <c r="CM102" i="13"/>
  <c r="CL102" i="13"/>
  <c r="CK102" i="13"/>
  <c r="CJ102" i="13"/>
  <c r="CI102" i="13"/>
  <c r="CH102" i="13"/>
  <c r="CG102" i="13"/>
  <c r="CF102" i="13"/>
  <c r="CE102" i="13"/>
  <c r="CD102" i="13"/>
  <c r="CC102" i="13"/>
  <c r="CB102" i="13"/>
  <c r="CA102" i="13"/>
  <c r="D102" i="13"/>
  <c r="C102" i="13"/>
  <c r="CR101" i="13"/>
  <c r="CQ101" i="13"/>
  <c r="CP101" i="13"/>
  <c r="CO101" i="13"/>
  <c r="CN101" i="13"/>
  <c r="CM101" i="13"/>
  <c r="CL101" i="13"/>
  <c r="CK101" i="13"/>
  <c r="CJ101" i="13"/>
  <c r="CI101" i="13"/>
  <c r="CH101" i="13"/>
  <c r="CG101" i="13"/>
  <c r="CF101" i="13"/>
  <c r="CE101" i="13"/>
  <c r="CD101" i="13"/>
  <c r="CC101" i="13"/>
  <c r="CB101" i="13"/>
  <c r="CA101" i="13"/>
  <c r="D101" i="13"/>
  <c r="C101" i="13"/>
  <c r="CR100" i="13"/>
  <c r="CQ100" i="13"/>
  <c r="CP100" i="13"/>
  <c r="CO100" i="13"/>
  <c r="CN100" i="13"/>
  <c r="CM100" i="13"/>
  <c r="CL100" i="13"/>
  <c r="CK100" i="13"/>
  <c r="CJ100" i="13"/>
  <c r="CI100" i="13"/>
  <c r="CH100" i="13"/>
  <c r="CG100" i="13"/>
  <c r="CF100" i="13"/>
  <c r="CE100" i="13"/>
  <c r="CD100" i="13"/>
  <c r="CC100" i="13"/>
  <c r="CB100" i="13"/>
  <c r="CA100" i="13"/>
  <c r="D100" i="13"/>
  <c r="C100" i="13"/>
  <c r="CR99" i="13"/>
  <c r="CQ99" i="13"/>
  <c r="CP99" i="13"/>
  <c r="CO99" i="13"/>
  <c r="CN99" i="13"/>
  <c r="CM99" i="13"/>
  <c r="CL99" i="13"/>
  <c r="CK99" i="13"/>
  <c r="CJ99" i="13"/>
  <c r="CI99" i="13"/>
  <c r="CH99" i="13"/>
  <c r="CG99" i="13"/>
  <c r="CF99" i="13"/>
  <c r="CE99" i="13"/>
  <c r="CD99" i="13"/>
  <c r="CC99" i="13"/>
  <c r="CB99" i="13"/>
  <c r="CA99" i="13"/>
  <c r="D99" i="13"/>
  <c r="C99" i="13"/>
  <c r="CT94" i="13"/>
  <c r="CS94" i="13"/>
  <c r="CR94" i="13"/>
  <c r="CQ94" i="13"/>
  <c r="CP94" i="13"/>
  <c r="CO94" i="13"/>
  <c r="CN94" i="13"/>
  <c r="CM94" i="13"/>
  <c r="CL94" i="13"/>
  <c r="CK94" i="13"/>
  <c r="CJ94" i="13"/>
  <c r="CI94" i="13"/>
  <c r="CH94" i="13"/>
  <c r="CG94" i="13"/>
  <c r="CF94" i="13"/>
  <c r="CE94" i="13"/>
  <c r="CD94" i="13"/>
  <c r="CC94" i="13"/>
  <c r="CB94" i="13"/>
  <c r="D94" i="13"/>
  <c r="C94" i="13"/>
  <c r="CA94" i="13" s="1"/>
  <c r="CT93" i="13"/>
  <c r="CS93" i="13"/>
  <c r="CR93" i="13"/>
  <c r="CQ93" i="13"/>
  <c r="CP93" i="13"/>
  <c r="CO93" i="13"/>
  <c r="CN93" i="13"/>
  <c r="CM93" i="13"/>
  <c r="CL93" i="13"/>
  <c r="CK93" i="13"/>
  <c r="CJ93" i="13"/>
  <c r="CI93" i="13"/>
  <c r="CH93" i="13"/>
  <c r="CG93" i="13"/>
  <c r="CF93" i="13"/>
  <c r="CE93" i="13"/>
  <c r="CD93" i="13"/>
  <c r="CC93" i="13"/>
  <c r="CB93" i="13"/>
  <c r="CA93" i="13"/>
  <c r="D93" i="13"/>
  <c r="C93" i="13"/>
  <c r="CT92" i="13"/>
  <c r="CS92" i="13"/>
  <c r="CR92" i="13"/>
  <c r="CQ92" i="13"/>
  <c r="CP92" i="13"/>
  <c r="CO92" i="13"/>
  <c r="CN92" i="13"/>
  <c r="CM92" i="13"/>
  <c r="CL92" i="13"/>
  <c r="CK92" i="13"/>
  <c r="CJ92" i="13"/>
  <c r="CI92" i="13"/>
  <c r="CH92" i="13"/>
  <c r="CG92" i="13"/>
  <c r="CF92" i="13"/>
  <c r="CE92" i="13"/>
  <c r="CD92" i="13"/>
  <c r="CC92" i="13"/>
  <c r="CB92" i="13"/>
  <c r="D92" i="13"/>
  <c r="C92" i="13"/>
  <c r="CA92" i="13" s="1"/>
  <c r="CT91" i="13"/>
  <c r="CS91" i="13"/>
  <c r="CR91" i="13"/>
  <c r="CQ91" i="13"/>
  <c r="CP91" i="13"/>
  <c r="CO91" i="13"/>
  <c r="CN91" i="13"/>
  <c r="CM91" i="13"/>
  <c r="CL91" i="13"/>
  <c r="CK91" i="13"/>
  <c r="CJ91" i="13"/>
  <c r="CI91" i="13"/>
  <c r="CH91" i="13"/>
  <c r="CG91" i="13"/>
  <c r="CF91" i="13"/>
  <c r="CE91" i="13"/>
  <c r="CD91" i="13"/>
  <c r="CC91" i="13"/>
  <c r="CB91" i="13"/>
  <c r="CA91" i="13"/>
  <c r="D91" i="13"/>
  <c r="C91" i="13"/>
  <c r="CT90" i="13"/>
  <c r="CS90" i="13"/>
  <c r="CR90" i="13"/>
  <c r="CQ90" i="13"/>
  <c r="CP90" i="13"/>
  <c r="CO90" i="13"/>
  <c r="CN90" i="13"/>
  <c r="CM90" i="13"/>
  <c r="CL90" i="13"/>
  <c r="CK90" i="13"/>
  <c r="CJ90" i="13"/>
  <c r="CI90" i="13"/>
  <c r="CH90" i="13"/>
  <c r="CG90" i="13"/>
  <c r="CF90" i="13"/>
  <c r="CE90" i="13"/>
  <c r="CD90" i="13"/>
  <c r="CC90" i="13"/>
  <c r="CB90" i="13"/>
  <c r="D90" i="13"/>
  <c r="C90" i="13"/>
  <c r="CA90" i="13" s="1"/>
  <c r="CT89" i="13"/>
  <c r="CS89" i="13"/>
  <c r="CR89" i="13"/>
  <c r="CQ89" i="13"/>
  <c r="CP89" i="13"/>
  <c r="CO89" i="13"/>
  <c r="CN89" i="13"/>
  <c r="CM89" i="13"/>
  <c r="CL89" i="13"/>
  <c r="CK89" i="13"/>
  <c r="CJ89" i="13"/>
  <c r="CI89" i="13"/>
  <c r="CH89" i="13"/>
  <c r="CG89" i="13"/>
  <c r="CF89" i="13"/>
  <c r="CE89" i="13"/>
  <c r="CD89" i="13"/>
  <c r="CC89" i="13"/>
  <c r="CB89" i="13"/>
  <c r="CA89" i="13"/>
  <c r="D89" i="13"/>
  <c r="C89" i="13"/>
  <c r="CT88" i="13"/>
  <c r="CS88" i="13"/>
  <c r="CR88" i="13"/>
  <c r="CQ88" i="13"/>
  <c r="CP88" i="13"/>
  <c r="CO88" i="13"/>
  <c r="CN88" i="13"/>
  <c r="CM88" i="13"/>
  <c r="CL88" i="13"/>
  <c r="CK88" i="13"/>
  <c r="CJ88" i="13"/>
  <c r="CI88" i="13"/>
  <c r="CH88" i="13"/>
  <c r="CG88" i="13"/>
  <c r="CF88" i="13"/>
  <c r="CE88" i="13"/>
  <c r="CD88" i="13"/>
  <c r="CC88" i="13"/>
  <c r="CB88" i="13"/>
  <c r="D88" i="13"/>
  <c r="C88" i="13"/>
  <c r="CA88" i="13" s="1"/>
  <c r="CT87" i="13"/>
  <c r="CS87" i="13"/>
  <c r="CR87" i="13"/>
  <c r="CQ87" i="13"/>
  <c r="CP87" i="13"/>
  <c r="CO87" i="13"/>
  <c r="CN87" i="13"/>
  <c r="CM87" i="13"/>
  <c r="CL87" i="13"/>
  <c r="CK87" i="13"/>
  <c r="CJ87" i="13"/>
  <c r="CI87" i="13"/>
  <c r="CH87" i="13"/>
  <c r="CG87" i="13"/>
  <c r="CF87" i="13"/>
  <c r="CE87" i="13"/>
  <c r="CD87" i="13"/>
  <c r="CC87" i="13"/>
  <c r="CB87" i="13"/>
  <c r="CA87" i="13"/>
  <c r="D87" i="13"/>
  <c r="C87" i="13"/>
  <c r="CT86" i="13"/>
  <c r="CS86" i="13"/>
  <c r="CR86" i="13"/>
  <c r="CQ86" i="13"/>
  <c r="CP86" i="13"/>
  <c r="CO86" i="13"/>
  <c r="CN86" i="13"/>
  <c r="CM86" i="13"/>
  <c r="CL86" i="13"/>
  <c r="CK86" i="13"/>
  <c r="CJ86" i="13"/>
  <c r="CI86" i="13"/>
  <c r="CH86" i="13"/>
  <c r="CG86" i="13"/>
  <c r="CF86" i="13"/>
  <c r="CE86" i="13"/>
  <c r="CD86" i="13"/>
  <c r="CC86" i="13"/>
  <c r="CB86" i="13"/>
  <c r="D86" i="13"/>
  <c r="C86" i="13"/>
  <c r="CA86" i="13" s="1"/>
  <c r="CT85" i="13"/>
  <c r="CS85" i="13"/>
  <c r="CR85" i="13"/>
  <c r="CQ85" i="13"/>
  <c r="CP85" i="13"/>
  <c r="CO85" i="13"/>
  <c r="CN85" i="13"/>
  <c r="CM85" i="13"/>
  <c r="CL85" i="13"/>
  <c r="CK85" i="13"/>
  <c r="CJ85" i="13"/>
  <c r="CI85" i="13"/>
  <c r="CH85" i="13"/>
  <c r="CG85" i="13"/>
  <c r="CF85" i="13"/>
  <c r="CE85" i="13"/>
  <c r="CD85" i="13"/>
  <c r="CC85" i="13"/>
  <c r="CB85" i="13"/>
  <c r="CA85" i="13"/>
  <c r="D85" i="13"/>
  <c r="C85" i="13"/>
  <c r="CT84" i="13"/>
  <c r="CS84" i="13"/>
  <c r="CR84" i="13"/>
  <c r="CQ84" i="13"/>
  <c r="CP84" i="13"/>
  <c r="CO84" i="13"/>
  <c r="CN84" i="13"/>
  <c r="CM84" i="13"/>
  <c r="CL84" i="13"/>
  <c r="CK84" i="13"/>
  <c r="CJ84" i="13"/>
  <c r="CI84" i="13"/>
  <c r="CH84" i="13"/>
  <c r="CG84" i="13"/>
  <c r="CF84" i="13"/>
  <c r="CE84" i="13"/>
  <c r="CD84" i="13"/>
  <c r="CC84" i="13"/>
  <c r="CB84" i="13"/>
  <c r="D84" i="13"/>
  <c r="C84" i="13"/>
  <c r="CA84" i="13" s="1"/>
  <c r="CT83" i="13"/>
  <c r="CS83" i="13"/>
  <c r="CR83" i="13"/>
  <c r="CQ83" i="13"/>
  <c r="CP83" i="13"/>
  <c r="CO83" i="13"/>
  <c r="CN83" i="13"/>
  <c r="CM83" i="13"/>
  <c r="CL83" i="13"/>
  <c r="CK83" i="13"/>
  <c r="CJ83" i="13"/>
  <c r="CI83" i="13"/>
  <c r="CH83" i="13"/>
  <c r="CG83" i="13"/>
  <c r="CF83" i="13"/>
  <c r="CE83" i="13"/>
  <c r="CD83" i="13"/>
  <c r="CC83" i="13"/>
  <c r="CB83" i="13"/>
  <c r="CA83" i="13"/>
  <c r="D83" i="13"/>
  <c r="C83" i="13"/>
  <c r="CT82" i="13"/>
  <c r="CS82" i="13"/>
  <c r="CR82" i="13"/>
  <c r="CQ82" i="13"/>
  <c r="CP82" i="13"/>
  <c r="CO82" i="13"/>
  <c r="CN82" i="13"/>
  <c r="CM82" i="13"/>
  <c r="CL82" i="13"/>
  <c r="CK82" i="13"/>
  <c r="CJ82" i="13"/>
  <c r="CI82" i="13"/>
  <c r="CH82" i="13"/>
  <c r="CG82" i="13"/>
  <c r="CF82" i="13"/>
  <c r="CE82" i="13"/>
  <c r="CD82" i="13"/>
  <c r="CC82" i="13"/>
  <c r="CB82" i="13"/>
  <c r="D82" i="13"/>
  <c r="C82" i="13"/>
  <c r="CA82" i="13" s="1"/>
  <c r="CT81" i="13"/>
  <c r="CS81" i="13"/>
  <c r="CR81" i="13"/>
  <c r="CQ81" i="13"/>
  <c r="CP81" i="13"/>
  <c r="CO81" i="13"/>
  <c r="CN81" i="13"/>
  <c r="CM81" i="13"/>
  <c r="CL81" i="13"/>
  <c r="CK81" i="13"/>
  <c r="CJ81" i="13"/>
  <c r="CI81" i="13"/>
  <c r="CH81" i="13"/>
  <c r="CG81" i="13"/>
  <c r="CF81" i="13"/>
  <c r="CE81" i="13"/>
  <c r="CD81" i="13"/>
  <c r="CC81" i="13"/>
  <c r="CB81" i="13"/>
  <c r="CA81" i="13"/>
  <c r="D81" i="13"/>
  <c r="C81" i="13"/>
  <c r="CT80" i="13"/>
  <c r="CS80" i="13"/>
  <c r="CR80" i="13"/>
  <c r="CQ80" i="13"/>
  <c r="CP80" i="13"/>
  <c r="CO80" i="13"/>
  <c r="CN80" i="13"/>
  <c r="CM80" i="13"/>
  <c r="CL80" i="13"/>
  <c r="CK80" i="13"/>
  <c r="CJ80" i="13"/>
  <c r="CI80" i="13"/>
  <c r="CH80" i="13"/>
  <c r="CG80" i="13"/>
  <c r="CF80" i="13"/>
  <c r="CE80" i="13"/>
  <c r="CD80" i="13"/>
  <c r="CC80" i="13"/>
  <c r="CB80" i="13"/>
  <c r="D80" i="13"/>
  <c r="C80" i="13"/>
  <c r="CA80" i="13" s="1"/>
  <c r="CT79" i="13"/>
  <c r="CS79" i="13"/>
  <c r="CR79" i="13"/>
  <c r="CQ79" i="13"/>
  <c r="CP79" i="13"/>
  <c r="CO79" i="13"/>
  <c r="CN79" i="13"/>
  <c r="CM79" i="13"/>
  <c r="CL79" i="13"/>
  <c r="CK79" i="13"/>
  <c r="CJ79" i="13"/>
  <c r="CI79" i="13"/>
  <c r="CH79" i="13"/>
  <c r="CG79" i="13"/>
  <c r="CF79" i="13"/>
  <c r="CE79" i="13"/>
  <c r="CD79" i="13"/>
  <c r="CC79" i="13"/>
  <c r="CB79" i="13"/>
  <c r="CA79" i="13"/>
  <c r="D79" i="13"/>
  <c r="C79" i="13"/>
  <c r="CT78" i="13"/>
  <c r="CS78" i="13"/>
  <c r="CR78" i="13"/>
  <c r="CQ78" i="13"/>
  <c r="CP78" i="13"/>
  <c r="CO78" i="13"/>
  <c r="CN78" i="13"/>
  <c r="CM78" i="13"/>
  <c r="CL78" i="13"/>
  <c r="CK78" i="13"/>
  <c r="CJ78" i="13"/>
  <c r="CI78" i="13"/>
  <c r="CH78" i="13"/>
  <c r="CG78" i="13"/>
  <c r="CF78" i="13"/>
  <c r="CE78" i="13"/>
  <c r="CD78" i="13"/>
  <c r="CC78" i="13"/>
  <c r="CB78" i="13"/>
  <c r="D78" i="13"/>
  <c r="C78" i="13"/>
  <c r="CA78" i="13" s="1"/>
  <c r="CT77" i="13"/>
  <c r="CS77" i="13"/>
  <c r="CR77" i="13"/>
  <c r="CQ77" i="13"/>
  <c r="CP77" i="13"/>
  <c r="CO77" i="13"/>
  <c r="CN77" i="13"/>
  <c r="CM77" i="13"/>
  <c r="CL77" i="13"/>
  <c r="CK77" i="13"/>
  <c r="CJ77" i="13"/>
  <c r="CI77" i="13"/>
  <c r="CH77" i="13"/>
  <c r="CG77" i="13"/>
  <c r="CF77" i="13"/>
  <c r="CE77" i="13"/>
  <c r="CD77" i="13"/>
  <c r="CC77" i="13"/>
  <c r="CB77" i="13"/>
  <c r="CA77" i="13"/>
  <c r="D77" i="13"/>
  <c r="C77" i="13"/>
  <c r="CT76" i="13"/>
  <c r="CS76" i="13"/>
  <c r="CR76" i="13"/>
  <c r="CQ76" i="13"/>
  <c r="CP76" i="13"/>
  <c r="CO76" i="13"/>
  <c r="CN76" i="13"/>
  <c r="CM76" i="13"/>
  <c r="CL76" i="13"/>
  <c r="CK76" i="13"/>
  <c r="CJ76" i="13"/>
  <c r="CI76" i="13"/>
  <c r="CH76" i="13"/>
  <c r="CG76" i="13"/>
  <c r="CF76" i="13"/>
  <c r="CE76" i="13"/>
  <c r="CD76" i="13"/>
  <c r="CC76" i="13"/>
  <c r="CB76" i="13"/>
  <c r="D76" i="13"/>
  <c r="C76" i="13"/>
  <c r="CA76" i="13" s="1"/>
  <c r="CT75" i="13"/>
  <c r="CS75" i="13"/>
  <c r="CR75" i="13"/>
  <c r="CQ75" i="13"/>
  <c r="CP75" i="13"/>
  <c r="CO75" i="13"/>
  <c r="CN75" i="13"/>
  <c r="CM75" i="13"/>
  <c r="CL75" i="13"/>
  <c r="CK75" i="13"/>
  <c r="CJ75" i="13"/>
  <c r="CI75" i="13"/>
  <c r="CH75" i="13"/>
  <c r="CG75" i="13"/>
  <c r="CF75" i="13"/>
  <c r="CE75" i="13"/>
  <c r="CD75" i="13"/>
  <c r="CC75" i="13"/>
  <c r="CB75" i="13"/>
  <c r="CA75" i="13"/>
  <c r="D75" i="13"/>
  <c r="C75" i="13"/>
  <c r="CT74" i="13"/>
  <c r="CS74" i="13"/>
  <c r="CR74" i="13"/>
  <c r="CQ74" i="13"/>
  <c r="CP74" i="13"/>
  <c r="CO74" i="13"/>
  <c r="CN74" i="13"/>
  <c r="CM74" i="13"/>
  <c r="CL74" i="13"/>
  <c r="CK74" i="13"/>
  <c r="CJ74" i="13"/>
  <c r="CI74" i="13"/>
  <c r="CH74" i="13"/>
  <c r="CG74" i="13"/>
  <c r="CF74" i="13"/>
  <c r="CE74" i="13"/>
  <c r="CD74" i="13"/>
  <c r="CC74" i="13"/>
  <c r="CB74" i="13"/>
  <c r="D74" i="13"/>
  <c r="C74" i="13"/>
  <c r="CA74" i="13" s="1"/>
  <c r="CT73" i="13"/>
  <c r="CS73" i="13"/>
  <c r="CR73" i="13"/>
  <c r="CQ73" i="13"/>
  <c r="CP73" i="13"/>
  <c r="CO73" i="13"/>
  <c r="CN73" i="13"/>
  <c r="CM73" i="13"/>
  <c r="CL73" i="13"/>
  <c r="CK73" i="13"/>
  <c r="CJ73" i="13"/>
  <c r="CI73" i="13"/>
  <c r="CH73" i="13"/>
  <c r="CG73" i="13"/>
  <c r="CF73" i="13"/>
  <c r="CE73" i="13"/>
  <c r="CD73" i="13"/>
  <c r="CC73" i="13"/>
  <c r="CB73" i="13"/>
  <c r="CA73" i="13"/>
  <c r="D73" i="13"/>
  <c r="C73" i="13"/>
  <c r="CT72" i="13"/>
  <c r="CS72" i="13"/>
  <c r="CR72" i="13"/>
  <c r="CQ72" i="13"/>
  <c r="CP72" i="13"/>
  <c r="CO72" i="13"/>
  <c r="CN72" i="13"/>
  <c r="CM72" i="13"/>
  <c r="CL72" i="13"/>
  <c r="CK72" i="13"/>
  <c r="CJ72" i="13"/>
  <c r="CI72" i="13"/>
  <c r="CH72" i="13"/>
  <c r="CG72" i="13"/>
  <c r="CF72" i="13"/>
  <c r="CE72" i="13"/>
  <c r="CD72" i="13"/>
  <c r="CC72" i="13"/>
  <c r="CB72" i="13"/>
  <c r="D72" i="13"/>
  <c r="C72" i="13"/>
  <c r="A195" i="13" s="1"/>
  <c r="CR67" i="13"/>
  <c r="CQ67" i="13"/>
  <c r="CP67" i="13"/>
  <c r="CO67" i="13"/>
  <c r="CN67" i="13"/>
  <c r="CM67" i="13"/>
  <c r="CL67" i="13"/>
  <c r="CK67" i="13"/>
  <c r="CJ67" i="13"/>
  <c r="CI67" i="13"/>
  <c r="CH67" i="13"/>
  <c r="CG67" i="13"/>
  <c r="CF67" i="13"/>
  <c r="CE67" i="13"/>
  <c r="CD67" i="13"/>
  <c r="CC67" i="13"/>
  <c r="CB67" i="13"/>
  <c r="CA67" i="13"/>
  <c r="CR66" i="13"/>
  <c r="CQ66" i="13"/>
  <c r="CP66" i="13"/>
  <c r="CO66" i="13"/>
  <c r="CN66" i="13"/>
  <c r="CM66" i="13"/>
  <c r="CL66" i="13"/>
  <c r="CK66" i="13"/>
  <c r="CJ66" i="13"/>
  <c r="CI66" i="13"/>
  <c r="CH66" i="13"/>
  <c r="CG66" i="13"/>
  <c r="CF66" i="13"/>
  <c r="CE66" i="13"/>
  <c r="CD66" i="13"/>
  <c r="CC66" i="13"/>
  <c r="CB66" i="13"/>
  <c r="CA66" i="13"/>
  <c r="CR65" i="13"/>
  <c r="CQ65" i="13"/>
  <c r="CP65" i="13"/>
  <c r="CO65" i="13"/>
  <c r="CN65" i="13"/>
  <c r="CM65" i="13"/>
  <c r="CL65" i="13"/>
  <c r="CK65" i="13"/>
  <c r="CJ65" i="13"/>
  <c r="CI65" i="13"/>
  <c r="CH65" i="13"/>
  <c r="CG65" i="13"/>
  <c r="CF65" i="13"/>
  <c r="CE65" i="13"/>
  <c r="CD65" i="13"/>
  <c r="CC65" i="13"/>
  <c r="CB65" i="13"/>
  <c r="CA65" i="13"/>
  <c r="CR64" i="13"/>
  <c r="CQ64" i="13"/>
  <c r="CP64" i="13"/>
  <c r="CO64" i="13"/>
  <c r="CN64" i="13"/>
  <c r="CM64" i="13"/>
  <c r="CL64" i="13"/>
  <c r="CK64" i="13"/>
  <c r="CJ64" i="13"/>
  <c r="CI64" i="13"/>
  <c r="CH64" i="13"/>
  <c r="CG64" i="13"/>
  <c r="CF64" i="13"/>
  <c r="CE64" i="13"/>
  <c r="CD64" i="13"/>
  <c r="CC64" i="13"/>
  <c r="CB64" i="13"/>
  <c r="CA64" i="13"/>
  <c r="CR63" i="13"/>
  <c r="CQ63" i="13"/>
  <c r="CP63" i="13"/>
  <c r="CO63" i="13"/>
  <c r="CN63" i="13"/>
  <c r="CM63" i="13"/>
  <c r="CL63" i="13"/>
  <c r="CK63" i="13"/>
  <c r="CJ63" i="13"/>
  <c r="CI63" i="13"/>
  <c r="CH63" i="13"/>
  <c r="CG63" i="13"/>
  <c r="CF63" i="13"/>
  <c r="CE63" i="13"/>
  <c r="CD63" i="13"/>
  <c r="CC63" i="13"/>
  <c r="CB63" i="13"/>
  <c r="CA63" i="13"/>
  <c r="CR59" i="13"/>
  <c r="CQ59" i="13"/>
  <c r="CP59" i="13"/>
  <c r="CO59" i="13"/>
  <c r="CN59" i="13"/>
  <c r="CM59" i="13"/>
  <c r="CL59" i="13"/>
  <c r="CK59" i="13"/>
  <c r="CJ59" i="13"/>
  <c r="CI59" i="13"/>
  <c r="CH59" i="13"/>
  <c r="CG59" i="13"/>
  <c r="CF59" i="13"/>
  <c r="CE59" i="13"/>
  <c r="CD59" i="13"/>
  <c r="CC59" i="13"/>
  <c r="CB59" i="13"/>
  <c r="CA59" i="13"/>
  <c r="CR58" i="13"/>
  <c r="CQ58" i="13"/>
  <c r="CP58" i="13"/>
  <c r="CO58" i="13"/>
  <c r="CN58" i="13"/>
  <c r="CM58" i="13"/>
  <c r="CL58" i="13"/>
  <c r="CK58" i="13"/>
  <c r="CJ58" i="13"/>
  <c r="CI58" i="13"/>
  <c r="CH58" i="13"/>
  <c r="CG58" i="13"/>
  <c r="CF58" i="13"/>
  <c r="CE58" i="13"/>
  <c r="CD58" i="13"/>
  <c r="CC58" i="13"/>
  <c r="CB58" i="13"/>
  <c r="CA58" i="13"/>
  <c r="CR57" i="13"/>
  <c r="CQ57" i="13"/>
  <c r="CP57" i="13"/>
  <c r="CO57" i="13"/>
  <c r="CN57" i="13"/>
  <c r="CM57" i="13"/>
  <c r="CL57" i="13"/>
  <c r="CK57" i="13"/>
  <c r="CJ57" i="13"/>
  <c r="CI57" i="13"/>
  <c r="CH57" i="13"/>
  <c r="CG57" i="13"/>
  <c r="CF57" i="13"/>
  <c r="CE57" i="13"/>
  <c r="CD57" i="13"/>
  <c r="CC57" i="13"/>
  <c r="CB57" i="13"/>
  <c r="CA57" i="13"/>
  <c r="CR56" i="13"/>
  <c r="CQ56" i="13"/>
  <c r="CP56" i="13"/>
  <c r="CO56" i="13"/>
  <c r="CN56" i="13"/>
  <c r="CM56" i="13"/>
  <c r="CL56" i="13"/>
  <c r="CK56" i="13"/>
  <c r="CJ56" i="13"/>
  <c r="CI56" i="13"/>
  <c r="CH56" i="13"/>
  <c r="CG56" i="13"/>
  <c r="CF56" i="13"/>
  <c r="CE56" i="13"/>
  <c r="CD56" i="13"/>
  <c r="CC56" i="13"/>
  <c r="CB56" i="13"/>
  <c r="CA56" i="13"/>
  <c r="CR55" i="13"/>
  <c r="CQ55" i="13"/>
  <c r="CP55" i="13"/>
  <c r="CO55" i="13"/>
  <c r="CN55" i="13"/>
  <c r="CM55" i="13"/>
  <c r="CL55" i="13"/>
  <c r="CK55" i="13"/>
  <c r="CJ55" i="13"/>
  <c r="CI55" i="13"/>
  <c r="CH55" i="13"/>
  <c r="CG55" i="13"/>
  <c r="CF55" i="13"/>
  <c r="CE55" i="13"/>
  <c r="CD55" i="13"/>
  <c r="CC55" i="13"/>
  <c r="CB55" i="13"/>
  <c r="CA55" i="13"/>
  <c r="CI51" i="13"/>
  <c r="CH51" i="13"/>
  <c r="CG51" i="13"/>
  <c r="CC51" i="13"/>
  <c r="CB51" i="13"/>
  <c r="CA51" i="13"/>
  <c r="CI50" i="13"/>
  <c r="CH50" i="13"/>
  <c r="CG50" i="13"/>
  <c r="CC50" i="13"/>
  <c r="CB50" i="13"/>
  <c r="CA50" i="13"/>
  <c r="CI49" i="13"/>
  <c r="CH49" i="13"/>
  <c r="CG49" i="13"/>
  <c r="CC49" i="13"/>
  <c r="CB49" i="13"/>
  <c r="CA49" i="13"/>
  <c r="CI48" i="13"/>
  <c r="CH48" i="13"/>
  <c r="CG48" i="13"/>
  <c r="CC48" i="13"/>
  <c r="CB48" i="13"/>
  <c r="CA48" i="13"/>
  <c r="CI47" i="13"/>
  <c r="CH47" i="13"/>
  <c r="CG47" i="13"/>
  <c r="CC47" i="13"/>
  <c r="CB47" i="13"/>
  <c r="CA47" i="13"/>
  <c r="CI46" i="13"/>
  <c r="CH46" i="13"/>
  <c r="CG46" i="13"/>
  <c r="CC46" i="13"/>
  <c r="CB46" i="13"/>
  <c r="CA46" i="13"/>
  <c r="CI45" i="13"/>
  <c r="CH45" i="13"/>
  <c r="CG45" i="13"/>
  <c r="CC45" i="13"/>
  <c r="CB45" i="13"/>
  <c r="CA45" i="13"/>
  <c r="CI44" i="13"/>
  <c r="CH44" i="13"/>
  <c r="CG44" i="13"/>
  <c r="CC44" i="13"/>
  <c r="CB44" i="13"/>
  <c r="CA44" i="13"/>
  <c r="CI43" i="13"/>
  <c r="CH43" i="13"/>
  <c r="CG43" i="13"/>
  <c r="CC43" i="13"/>
  <c r="CB43" i="13"/>
  <c r="CA43" i="13"/>
  <c r="CI42" i="13"/>
  <c r="CH42" i="13"/>
  <c r="CG42" i="13"/>
  <c r="CC42" i="13"/>
  <c r="CB42" i="13"/>
  <c r="CA42" i="13"/>
  <c r="CI41" i="13"/>
  <c r="CH41" i="13"/>
  <c r="CG41" i="13"/>
  <c r="CC41" i="13"/>
  <c r="CB41" i="13"/>
  <c r="CA41" i="13"/>
  <c r="CI40" i="13"/>
  <c r="CH40" i="13"/>
  <c r="CG40" i="13"/>
  <c r="CC40" i="13"/>
  <c r="CB40" i="13"/>
  <c r="CA40" i="13"/>
  <c r="CI39" i="13"/>
  <c r="CH39" i="13"/>
  <c r="CG39" i="13"/>
  <c r="CC39" i="13"/>
  <c r="CB39" i="13"/>
  <c r="CA39" i="13"/>
  <c r="CI38" i="13"/>
  <c r="CH38" i="13"/>
  <c r="CG38" i="13"/>
  <c r="CC38" i="13"/>
  <c r="CB38" i="13"/>
  <c r="CA38" i="13"/>
  <c r="CI37" i="13"/>
  <c r="CH37" i="13"/>
  <c r="CG37" i="13"/>
  <c r="CC37" i="13"/>
  <c r="CB37" i="13"/>
  <c r="CA37" i="13"/>
  <c r="CI36" i="13"/>
  <c r="CH36" i="13"/>
  <c r="CG36" i="13"/>
  <c r="CC36" i="13"/>
  <c r="CB36" i="13"/>
  <c r="CA36" i="13"/>
  <c r="CI35" i="13"/>
  <c r="CH35" i="13"/>
  <c r="CG35" i="13"/>
  <c r="CC35" i="13"/>
  <c r="CB35" i="13"/>
  <c r="CA35" i="13"/>
  <c r="CI34" i="13"/>
  <c r="CH34" i="13"/>
  <c r="CG34" i="13"/>
  <c r="CC34" i="13"/>
  <c r="CB34" i="13"/>
  <c r="CA34" i="13"/>
  <c r="CI29" i="13"/>
  <c r="CH29" i="13"/>
  <c r="CG29" i="13"/>
  <c r="CC29" i="13"/>
  <c r="CB29" i="13"/>
  <c r="CA29" i="13"/>
  <c r="CI28" i="13"/>
  <c r="CH28" i="13"/>
  <c r="CG28" i="13"/>
  <c r="CC28" i="13"/>
  <c r="CB28" i="13"/>
  <c r="CA28" i="13"/>
  <c r="CI27" i="13"/>
  <c r="CH27" i="13"/>
  <c r="CG27" i="13"/>
  <c r="CC27" i="13"/>
  <c r="CB27" i="13"/>
  <c r="CA27" i="13"/>
  <c r="CI26" i="13"/>
  <c r="CH26" i="13"/>
  <c r="CG26" i="13"/>
  <c r="CC26" i="13"/>
  <c r="CB26" i="13"/>
  <c r="CA26" i="13"/>
  <c r="CI25" i="13"/>
  <c r="CH25" i="13"/>
  <c r="CG25" i="13"/>
  <c r="CC25" i="13"/>
  <c r="CB25" i="13"/>
  <c r="CA25" i="13"/>
  <c r="CI24" i="13"/>
  <c r="CH24" i="13"/>
  <c r="CG24" i="13"/>
  <c r="CC24" i="13"/>
  <c r="CB24" i="13"/>
  <c r="CA24" i="13"/>
  <c r="CI23" i="13"/>
  <c r="CH23" i="13"/>
  <c r="CG23" i="13"/>
  <c r="CC23" i="13"/>
  <c r="CB23" i="13"/>
  <c r="CA23" i="13"/>
  <c r="CI22" i="13"/>
  <c r="CH22" i="13"/>
  <c r="CG22" i="13"/>
  <c r="CC22" i="13"/>
  <c r="CB22" i="13"/>
  <c r="CA22" i="13"/>
  <c r="CI21" i="13"/>
  <c r="CH21" i="13"/>
  <c r="CG21" i="13"/>
  <c r="CC21" i="13"/>
  <c r="CB21" i="13"/>
  <c r="CA21" i="13"/>
  <c r="CI20" i="13"/>
  <c r="CH20" i="13"/>
  <c r="CG20" i="13"/>
  <c r="CC20" i="13"/>
  <c r="CB20" i="13"/>
  <c r="CA20" i="13"/>
  <c r="CI19" i="13"/>
  <c r="CH19" i="13"/>
  <c r="CG19" i="13"/>
  <c r="CC19" i="13"/>
  <c r="CB19" i="13"/>
  <c r="CA19" i="13"/>
  <c r="CI18" i="13"/>
  <c r="CH18" i="13"/>
  <c r="CG18" i="13"/>
  <c r="CC18" i="13"/>
  <c r="CB18" i="13"/>
  <c r="CA18" i="13"/>
  <c r="CI17" i="13"/>
  <c r="CH17" i="13"/>
  <c r="CG17" i="13"/>
  <c r="CC17" i="13"/>
  <c r="CB17" i="13"/>
  <c r="CA17" i="13"/>
  <c r="CI16" i="13"/>
  <c r="CH16" i="13"/>
  <c r="CG16" i="13"/>
  <c r="CC16" i="13"/>
  <c r="CB16" i="13"/>
  <c r="CA16" i="13"/>
  <c r="CI15" i="13"/>
  <c r="CH15" i="13"/>
  <c r="CG15" i="13"/>
  <c r="CC15" i="13"/>
  <c r="CB15" i="13"/>
  <c r="CA15" i="13"/>
  <c r="CI14" i="13"/>
  <c r="CH14" i="13"/>
  <c r="CG14" i="13"/>
  <c r="CC14" i="13"/>
  <c r="CB14" i="13"/>
  <c r="CA14" i="13"/>
  <c r="CI13" i="13"/>
  <c r="CH13" i="13"/>
  <c r="CG13" i="13"/>
  <c r="CC13" i="13"/>
  <c r="CB13" i="13"/>
  <c r="CA13" i="13"/>
  <c r="CI12" i="13"/>
  <c r="CH12" i="13"/>
  <c r="CG12" i="13"/>
  <c r="B195" i="13" s="1"/>
  <c r="CC12" i="13"/>
  <c r="CB12" i="13"/>
  <c r="CA12" i="13"/>
  <c r="A5" i="13"/>
  <c r="A4" i="13"/>
  <c r="A3" i="13"/>
  <c r="A2" i="13"/>
  <c r="A195" i="11" l="1"/>
  <c r="CA72" i="13"/>
  <c r="G127" i="1"/>
  <c r="F127" i="1"/>
  <c r="E127" i="1"/>
  <c r="D127" i="1"/>
  <c r="C127" i="1"/>
  <c r="B127" i="1"/>
  <c r="G126" i="1"/>
  <c r="F126" i="1"/>
  <c r="E126" i="1"/>
  <c r="D126" i="1"/>
  <c r="C126" i="1"/>
  <c r="B126" i="1"/>
  <c r="G125" i="1"/>
  <c r="F125" i="1"/>
  <c r="E125" i="1"/>
  <c r="D125" i="1"/>
  <c r="C125" i="1"/>
  <c r="B125" i="1"/>
  <c r="G124" i="1"/>
  <c r="F124" i="1"/>
  <c r="E124" i="1"/>
  <c r="D124" i="1"/>
  <c r="C124" i="1"/>
  <c r="B124" i="1"/>
  <c r="AQ121" i="1"/>
  <c r="AP121" i="1"/>
  <c r="AO121" i="1"/>
  <c r="AN121" i="1"/>
  <c r="AM121" i="1"/>
  <c r="AL121" i="1"/>
  <c r="AK121" i="1"/>
  <c r="AJ121" i="1"/>
  <c r="AI121" i="1"/>
  <c r="AH121" i="1"/>
  <c r="AG121" i="1"/>
  <c r="CP121" i="1" s="1"/>
  <c r="AF121" i="1"/>
  <c r="AE121" i="1"/>
  <c r="AD121" i="1"/>
  <c r="AC121" i="1"/>
  <c r="AB121" i="1"/>
  <c r="AA121" i="1"/>
  <c r="Z121" i="1"/>
  <c r="Y121" i="1"/>
  <c r="CL121" i="1" s="1"/>
  <c r="X121" i="1"/>
  <c r="W121" i="1"/>
  <c r="V121" i="1"/>
  <c r="U121" i="1"/>
  <c r="T121" i="1"/>
  <c r="S121" i="1"/>
  <c r="R121" i="1"/>
  <c r="Q121" i="1"/>
  <c r="CH121" i="1" s="1"/>
  <c r="P121" i="1"/>
  <c r="O121" i="1"/>
  <c r="N121" i="1"/>
  <c r="M121" i="1"/>
  <c r="L121" i="1"/>
  <c r="K121" i="1"/>
  <c r="J121" i="1"/>
  <c r="I121" i="1"/>
  <c r="CD121" i="1" s="1"/>
  <c r="H121" i="1"/>
  <c r="G121" i="1"/>
  <c r="F121" i="1"/>
  <c r="E121" i="1"/>
  <c r="C121" i="1" s="1"/>
  <c r="CA121" i="1" s="1"/>
  <c r="AQ120" i="1"/>
  <c r="AP120" i="1"/>
  <c r="AO120" i="1"/>
  <c r="AN120" i="1"/>
  <c r="AM120" i="1"/>
  <c r="AL120" i="1"/>
  <c r="AK120" i="1"/>
  <c r="AJ120" i="1"/>
  <c r="CQ120" i="1" s="1"/>
  <c r="AI120" i="1"/>
  <c r="AH120" i="1"/>
  <c r="AG120" i="1"/>
  <c r="AF120" i="1"/>
  <c r="CO120" i="1" s="1"/>
  <c r="AE120" i="1"/>
  <c r="AD120" i="1"/>
  <c r="AC120" i="1"/>
  <c r="AB120" i="1"/>
  <c r="CM120" i="1" s="1"/>
  <c r="AA120" i="1"/>
  <c r="Z120" i="1"/>
  <c r="Y120" i="1"/>
  <c r="X120" i="1"/>
  <c r="CK120" i="1" s="1"/>
  <c r="W120" i="1"/>
  <c r="V120" i="1"/>
  <c r="U120" i="1"/>
  <c r="T120" i="1"/>
  <c r="CI120" i="1" s="1"/>
  <c r="S120" i="1"/>
  <c r="R120" i="1"/>
  <c r="Q120" i="1"/>
  <c r="P120" i="1"/>
  <c r="CG120" i="1" s="1"/>
  <c r="O120" i="1"/>
  <c r="N120" i="1"/>
  <c r="M120" i="1"/>
  <c r="L120" i="1"/>
  <c r="CE120" i="1" s="1"/>
  <c r="K120" i="1"/>
  <c r="J120" i="1"/>
  <c r="I120" i="1"/>
  <c r="H120" i="1"/>
  <c r="D120" i="1" s="1"/>
  <c r="G120" i="1"/>
  <c r="F120" i="1"/>
  <c r="E120" i="1"/>
  <c r="AQ119" i="1"/>
  <c r="AP119" i="1"/>
  <c r="AO119" i="1"/>
  <c r="AN119" i="1"/>
  <c r="AM119" i="1"/>
  <c r="AL119" i="1"/>
  <c r="AK119" i="1"/>
  <c r="AJ119" i="1"/>
  <c r="AI119" i="1"/>
  <c r="CQ119" i="1" s="1"/>
  <c r="AH119" i="1"/>
  <c r="AG119" i="1"/>
  <c r="AF119" i="1"/>
  <c r="AE119" i="1"/>
  <c r="CO119" i="1" s="1"/>
  <c r="AD119" i="1"/>
  <c r="AC119" i="1"/>
  <c r="AB119" i="1"/>
  <c r="AA119" i="1"/>
  <c r="CM119" i="1" s="1"/>
  <c r="Z119" i="1"/>
  <c r="Y119" i="1"/>
  <c r="X119" i="1"/>
  <c r="W119" i="1"/>
  <c r="CK119" i="1" s="1"/>
  <c r="V119" i="1"/>
  <c r="U119" i="1"/>
  <c r="T119" i="1"/>
  <c r="S119" i="1"/>
  <c r="CI119" i="1" s="1"/>
  <c r="R119" i="1"/>
  <c r="Q119" i="1"/>
  <c r="P119" i="1"/>
  <c r="O119" i="1"/>
  <c r="CG119" i="1" s="1"/>
  <c r="N119" i="1"/>
  <c r="M119" i="1"/>
  <c r="L119" i="1"/>
  <c r="K119" i="1"/>
  <c r="CE119" i="1" s="1"/>
  <c r="J119" i="1"/>
  <c r="I119" i="1"/>
  <c r="H119" i="1"/>
  <c r="G119" i="1"/>
  <c r="CC119" i="1" s="1"/>
  <c r="F119" i="1"/>
  <c r="E119" i="1"/>
  <c r="AQ118" i="1"/>
  <c r="AP118" i="1"/>
  <c r="AO118" i="1"/>
  <c r="AN118" i="1"/>
  <c r="AM118" i="1"/>
  <c r="AL118" i="1"/>
  <c r="AK118" i="1"/>
  <c r="AJ118" i="1"/>
  <c r="AI118" i="1"/>
  <c r="AH118" i="1"/>
  <c r="CP118" i="1" s="1"/>
  <c r="AG118" i="1"/>
  <c r="AF118" i="1"/>
  <c r="AE118" i="1"/>
  <c r="AD118" i="1"/>
  <c r="AC118" i="1"/>
  <c r="AB118" i="1"/>
  <c r="AA118" i="1"/>
  <c r="Z118" i="1"/>
  <c r="CL118" i="1" s="1"/>
  <c r="Y118" i="1"/>
  <c r="X118" i="1"/>
  <c r="W118" i="1"/>
  <c r="V118" i="1"/>
  <c r="U118" i="1"/>
  <c r="T118" i="1"/>
  <c r="S118" i="1"/>
  <c r="R118" i="1"/>
  <c r="CH118" i="1" s="1"/>
  <c r="Q118" i="1"/>
  <c r="P118" i="1"/>
  <c r="O118" i="1"/>
  <c r="N118" i="1"/>
  <c r="M118" i="1"/>
  <c r="L118" i="1"/>
  <c r="K118" i="1"/>
  <c r="J118" i="1"/>
  <c r="CD118" i="1" s="1"/>
  <c r="I118" i="1"/>
  <c r="H118" i="1"/>
  <c r="G118" i="1"/>
  <c r="F118" i="1"/>
  <c r="D118" i="1" s="1"/>
  <c r="E118" i="1"/>
  <c r="AQ117" i="1"/>
  <c r="AP117" i="1"/>
  <c r="AO117" i="1"/>
  <c r="AN117" i="1"/>
  <c r="AM117" i="1"/>
  <c r="AL117" i="1"/>
  <c r="AK117" i="1"/>
  <c r="AJ117" i="1"/>
  <c r="AI117" i="1"/>
  <c r="AH117" i="1"/>
  <c r="AG117" i="1"/>
  <c r="CP117" i="1" s="1"/>
  <c r="AF117" i="1"/>
  <c r="AE117" i="1"/>
  <c r="AD117" i="1"/>
  <c r="AC117" i="1"/>
  <c r="AB117" i="1"/>
  <c r="AA117" i="1"/>
  <c r="Z117" i="1"/>
  <c r="Y117" i="1"/>
  <c r="CL117" i="1" s="1"/>
  <c r="X117" i="1"/>
  <c r="W117" i="1"/>
  <c r="V117" i="1"/>
  <c r="U117" i="1"/>
  <c r="T117" i="1"/>
  <c r="S117" i="1"/>
  <c r="R117" i="1"/>
  <c r="Q117" i="1"/>
  <c r="CH117" i="1" s="1"/>
  <c r="P117" i="1"/>
  <c r="O117" i="1"/>
  <c r="N117" i="1"/>
  <c r="M117" i="1"/>
  <c r="L117" i="1"/>
  <c r="K117" i="1"/>
  <c r="J117" i="1"/>
  <c r="I117" i="1"/>
  <c r="CD117" i="1" s="1"/>
  <c r="H117" i="1"/>
  <c r="G117" i="1"/>
  <c r="F117" i="1"/>
  <c r="E117" i="1"/>
  <c r="C117" i="1" s="1"/>
  <c r="CA117" i="1" s="1"/>
  <c r="AQ116" i="1"/>
  <c r="AP116" i="1"/>
  <c r="AO116" i="1"/>
  <c r="AN116" i="1"/>
  <c r="AM116" i="1"/>
  <c r="AL116" i="1"/>
  <c r="AK116" i="1"/>
  <c r="AJ116" i="1"/>
  <c r="CQ116" i="1" s="1"/>
  <c r="AI116" i="1"/>
  <c r="AH116" i="1"/>
  <c r="AG116" i="1"/>
  <c r="AF116" i="1"/>
  <c r="CO116" i="1" s="1"/>
  <c r="AE116" i="1"/>
  <c r="AD116" i="1"/>
  <c r="AC116" i="1"/>
  <c r="AB116" i="1"/>
  <c r="CM116" i="1" s="1"/>
  <c r="AA116" i="1"/>
  <c r="Z116" i="1"/>
  <c r="Y116" i="1"/>
  <c r="X116" i="1"/>
  <c r="CK116" i="1" s="1"/>
  <c r="W116" i="1"/>
  <c r="V116" i="1"/>
  <c r="U116" i="1"/>
  <c r="T116" i="1"/>
  <c r="CI116" i="1" s="1"/>
  <c r="S116" i="1"/>
  <c r="R116" i="1"/>
  <c r="Q116" i="1"/>
  <c r="P116" i="1"/>
  <c r="CG116" i="1" s="1"/>
  <c r="O116" i="1"/>
  <c r="N116" i="1"/>
  <c r="M116" i="1"/>
  <c r="L116" i="1"/>
  <c r="CE116" i="1" s="1"/>
  <c r="K116" i="1"/>
  <c r="J116" i="1"/>
  <c r="I116" i="1"/>
  <c r="H116" i="1"/>
  <c r="D116" i="1" s="1"/>
  <c r="G116" i="1"/>
  <c r="F116" i="1"/>
  <c r="E116" i="1"/>
  <c r="AQ115" i="1"/>
  <c r="AP115" i="1"/>
  <c r="AO115" i="1"/>
  <c r="AN115" i="1"/>
  <c r="AM115" i="1"/>
  <c r="AL115" i="1"/>
  <c r="AK115" i="1"/>
  <c r="AJ115" i="1"/>
  <c r="AI115" i="1"/>
  <c r="CQ115" i="1" s="1"/>
  <c r="AH115" i="1"/>
  <c r="AG115" i="1"/>
  <c r="AF115" i="1"/>
  <c r="AE115" i="1"/>
  <c r="CO115" i="1" s="1"/>
  <c r="AD115" i="1"/>
  <c r="AC115" i="1"/>
  <c r="AB115" i="1"/>
  <c r="AA115" i="1"/>
  <c r="CM115" i="1" s="1"/>
  <c r="Z115" i="1"/>
  <c r="Y115" i="1"/>
  <c r="X115" i="1"/>
  <c r="W115" i="1"/>
  <c r="CK115" i="1" s="1"/>
  <c r="V115" i="1"/>
  <c r="U115" i="1"/>
  <c r="T115" i="1"/>
  <c r="S115" i="1"/>
  <c r="CI115" i="1" s="1"/>
  <c r="R115" i="1"/>
  <c r="Q115" i="1"/>
  <c r="P115" i="1"/>
  <c r="O115" i="1"/>
  <c r="CG115" i="1" s="1"/>
  <c r="N115" i="1"/>
  <c r="M115" i="1"/>
  <c r="L115" i="1"/>
  <c r="K115" i="1"/>
  <c r="CE115" i="1" s="1"/>
  <c r="J115" i="1"/>
  <c r="I115" i="1"/>
  <c r="H115" i="1"/>
  <c r="G115" i="1"/>
  <c r="CC115" i="1" s="1"/>
  <c r="F115" i="1"/>
  <c r="E115" i="1"/>
  <c r="AQ114" i="1"/>
  <c r="AP114" i="1"/>
  <c r="AO114" i="1"/>
  <c r="AN114" i="1"/>
  <c r="AM114" i="1"/>
  <c r="AL114" i="1"/>
  <c r="AK114" i="1"/>
  <c r="AJ114" i="1"/>
  <c r="AI114" i="1"/>
  <c r="AH114" i="1"/>
  <c r="CP114" i="1" s="1"/>
  <c r="AG114" i="1"/>
  <c r="AF114" i="1"/>
  <c r="AE114" i="1"/>
  <c r="AD114" i="1"/>
  <c r="AC114" i="1"/>
  <c r="AB114" i="1"/>
  <c r="AA114" i="1"/>
  <c r="Z114" i="1"/>
  <c r="CL114" i="1" s="1"/>
  <c r="Y114" i="1"/>
  <c r="X114" i="1"/>
  <c r="W114" i="1"/>
  <c r="V114" i="1"/>
  <c r="U114" i="1"/>
  <c r="T114" i="1"/>
  <c r="S114" i="1"/>
  <c r="R114" i="1"/>
  <c r="CH114" i="1" s="1"/>
  <c r="Q114" i="1"/>
  <c r="P114" i="1"/>
  <c r="O114" i="1"/>
  <c r="N114" i="1"/>
  <c r="M114" i="1"/>
  <c r="L114" i="1"/>
  <c r="K114" i="1"/>
  <c r="J114" i="1"/>
  <c r="CD114" i="1" s="1"/>
  <c r="I114" i="1"/>
  <c r="H114" i="1"/>
  <c r="G114" i="1"/>
  <c r="F114" i="1"/>
  <c r="D114" i="1" s="1"/>
  <c r="E114" i="1"/>
  <c r="AQ113" i="1"/>
  <c r="AP113" i="1"/>
  <c r="AO113" i="1"/>
  <c r="AN113" i="1"/>
  <c r="AM113" i="1"/>
  <c r="AL113" i="1"/>
  <c r="AK113" i="1"/>
  <c r="AJ113" i="1"/>
  <c r="AI113" i="1"/>
  <c r="AH113" i="1"/>
  <c r="AG113" i="1"/>
  <c r="CP113" i="1" s="1"/>
  <c r="AF113" i="1"/>
  <c r="AE113" i="1"/>
  <c r="AD113" i="1"/>
  <c r="AC113" i="1"/>
  <c r="AB113" i="1"/>
  <c r="AA113" i="1"/>
  <c r="Z113" i="1"/>
  <c r="Y113" i="1"/>
  <c r="CL113" i="1" s="1"/>
  <c r="X113" i="1"/>
  <c r="W113" i="1"/>
  <c r="V113" i="1"/>
  <c r="U113" i="1"/>
  <c r="T113" i="1"/>
  <c r="S113" i="1"/>
  <c r="R113" i="1"/>
  <c r="Q113" i="1"/>
  <c r="CH113" i="1" s="1"/>
  <c r="P113" i="1"/>
  <c r="O113" i="1"/>
  <c r="N113" i="1"/>
  <c r="M113" i="1"/>
  <c r="L113" i="1"/>
  <c r="K113" i="1"/>
  <c r="J113" i="1"/>
  <c r="I113" i="1"/>
  <c r="CD113" i="1" s="1"/>
  <c r="H113" i="1"/>
  <c r="G113" i="1"/>
  <c r="F113" i="1"/>
  <c r="E113" i="1"/>
  <c r="C113" i="1" s="1"/>
  <c r="CA113" i="1" s="1"/>
  <c r="AQ112" i="1"/>
  <c r="AP112" i="1"/>
  <c r="AO112" i="1"/>
  <c r="AN112" i="1"/>
  <c r="AM112" i="1"/>
  <c r="AL112" i="1"/>
  <c r="AK112" i="1"/>
  <c r="AJ112" i="1"/>
  <c r="CQ112" i="1" s="1"/>
  <c r="AI112" i="1"/>
  <c r="AH112" i="1"/>
  <c r="AG112" i="1"/>
  <c r="AF112" i="1"/>
  <c r="CO112" i="1" s="1"/>
  <c r="AE112" i="1"/>
  <c r="AD112" i="1"/>
  <c r="AC112" i="1"/>
  <c r="AB112" i="1"/>
  <c r="CM112" i="1" s="1"/>
  <c r="AA112" i="1"/>
  <c r="Z112" i="1"/>
  <c r="Y112" i="1"/>
  <c r="X112" i="1"/>
  <c r="CK112" i="1" s="1"/>
  <c r="W112" i="1"/>
  <c r="V112" i="1"/>
  <c r="U112" i="1"/>
  <c r="T112" i="1"/>
  <c r="CI112" i="1" s="1"/>
  <c r="S112" i="1"/>
  <c r="R112" i="1"/>
  <c r="Q112" i="1"/>
  <c r="P112" i="1"/>
  <c r="CG112" i="1" s="1"/>
  <c r="O112" i="1"/>
  <c r="N112" i="1"/>
  <c r="M112" i="1"/>
  <c r="L112" i="1"/>
  <c r="CE112" i="1" s="1"/>
  <c r="K112" i="1"/>
  <c r="J112" i="1"/>
  <c r="I112" i="1"/>
  <c r="H112" i="1"/>
  <c r="D112" i="1" s="1"/>
  <c r="G112" i="1"/>
  <c r="F112" i="1"/>
  <c r="E112" i="1"/>
  <c r="AQ111" i="1"/>
  <c r="AP111" i="1"/>
  <c r="AO111" i="1"/>
  <c r="AN111" i="1"/>
  <c r="AM111" i="1"/>
  <c r="AL111" i="1"/>
  <c r="AK111" i="1"/>
  <c r="AJ111" i="1"/>
  <c r="AI111" i="1"/>
  <c r="CQ111" i="1" s="1"/>
  <c r="AH111" i="1"/>
  <c r="AG111" i="1"/>
  <c r="AF111" i="1"/>
  <c r="AE111" i="1"/>
  <c r="CO111" i="1" s="1"/>
  <c r="AD111" i="1"/>
  <c r="AC111" i="1"/>
  <c r="AB111" i="1"/>
  <c r="AA111" i="1"/>
  <c r="CM111" i="1" s="1"/>
  <c r="Z111" i="1"/>
  <c r="Y111" i="1"/>
  <c r="X111" i="1"/>
  <c r="W111" i="1"/>
  <c r="CK111" i="1" s="1"/>
  <c r="V111" i="1"/>
  <c r="U111" i="1"/>
  <c r="T111" i="1"/>
  <c r="S111" i="1"/>
  <c r="CI111" i="1" s="1"/>
  <c r="R111" i="1"/>
  <c r="Q111" i="1"/>
  <c r="P111" i="1"/>
  <c r="O111" i="1"/>
  <c r="CG111" i="1" s="1"/>
  <c r="N111" i="1"/>
  <c r="M111" i="1"/>
  <c r="L111" i="1"/>
  <c r="K111" i="1"/>
  <c r="CE111" i="1" s="1"/>
  <c r="J111" i="1"/>
  <c r="I111" i="1"/>
  <c r="H111" i="1"/>
  <c r="G111" i="1"/>
  <c r="CC111" i="1" s="1"/>
  <c r="F111" i="1"/>
  <c r="E111" i="1"/>
  <c r="AQ110" i="1"/>
  <c r="AP110" i="1"/>
  <c r="AO110" i="1"/>
  <c r="AN110" i="1"/>
  <c r="AM110" i="1"/>
  <c r="AL110" i="1"/>
  <c r="AK110" i="1"/>
  <c r="AJ110" i="1"/>
  <c r="AI110" i="1"/>
  <c r="AH110" i="1"/>
  <c r="CP110" i="1" s="1"/>
  <c r="AG110" i="1"/>
  <c r="AF110" i="1"/>
  <c r="AE110" i="1"/>
  <c r="AD110" i="1"/>
  <c r="AC110" i="1"/>
  <c r="AB110" i="1"/>
  <c r="AA110" i="1"/>
  <c r="Z110" i="1"/>
  <c r="CL110" i="1" s="1"/>
  <c r="Y110" i="1"/>
  <c r="X110" i="1"/>
  <c r="W110" i="1"/>
  <c r="V110" i="1"/>
  <c r="U110" i="1"/>
  <c r="T110" i="1"/>
  <c r="S110" i="1"/>
  <c r="R110" i="1"/>
  <c r="CH110" i="1" s="1"/>
  <c r="Q110" i="1"/>
  <c r="P110" i="1"/>
  <c r="O110" i="1"/>
  <c r="N110" i="1"/>
  <c r="M110" i="1"/>
  <c r="L110" i="1"/>
  <c r="K110" i="1"/>
  <c r="J110" i="1"/>
  <c r="CD110" i="1" s="1"/>
  <c r="I110" i="1"/>
  <c r="H110" i="1"/>
  <c r="G110" i="1"/>
  <c r="F110" i="1"/>
  <c r="D110" i="1" s="1"/>
  <c r="E110" i="1"/>
  <c r="AQ109" i="1"/>
  <c r="AP109" i="1"/>
  <c r="AO109" i="1"/>
  <c r="AN109" i="1"/>
  <c r="AM109" i="1"/>
  <c r="AL109" i="1"/>
  <c r="AK109" i="1"/>
  <c r="AJ109" i="1"/>
  <c r="AI109" i="1"/>
  <c r="AH109" i="1"/>
  <c r="AG109" i="1"/>
  <c r="CP109" i="1" s="1"/>
  <c r="AF109" i="1"/>
  <c r="AE109" i="1"/>
  <c r="AD109" i="1"/>
  <c r="AC109" i="1"/>
  <c r="AB109" i="1"/>
  <c r="AA109" i="1"/>
  <c r="Z109" i="1"/>
  <c r="Y109" i="1"/>
  <c r="CL109" i="1" s="1"/>
  <c r="X109" i="1"/>
  <c r="W109" i="1"/>
  <c r="V109" i="1"/>
  <c r="U109" i="1"/>
  <c r="T109" i="1"/>
  <c r="S109" i="1"/>
  <c r="R109" i="1"/>
  <c r="Q109" i="1"/>
  <c r="CH109" i="1" s="1"/>
  <c r="P109" i="1"/>
  <c r="O109" i="1"/>
  <c r="N109" i="1"/>
  <c r="M109" i="1"/>
  <c r="L109" i="1"/>
  <c r="K109" i="1"/>
  <c r="J109" i="1"/>
  <c r="I109" i="1"/>
  <c r="CD109" i="1" s="1"/>
  <c r="H109" i="1"/>
  <c r="G109" i="1"/>
  <c r="F109" i="1"/>
  <c r="E109" i="1"/>
  <c r="C109" i="1" s="1"/>
  <c r="CA109" i="1" s="1"/>
  <c r="AQ108" i="1"/>
  <c r="AP108" i="1"/>
  <c r="AO108" i="1"/>
  <c r="AN108" i="1"/>
  <c r="AM108" i="1"/>
  <c r="AL108" i="1"/>
  <c r="AK108" i="1"/>
  <c r="AJ108" i="1"/>
  <c r="CQ108" i="1" s="1"/>
  <c r="AI108" i="1"/>
  <c r="AH108" i="1"/>
  <c r="AG108" i="1"/>
  <c r="AF108" i="1"/>
  <c r="CO108" i="1" s="1"/>
  <c r="AE108" i="1"/>
  <c r="AD108" i="1"/>
  <c r="AC108" i="1"/>
  <c r="AB108" i="1"/>
  <c r="CM108" i="1" s="1"/>
  <c r="AA108" i="1"/>
  <c r="Z108" i="1"/>
  <c r="Y108" i="1"/>
  <c r="X108" i="1"/>
  <c r="CK108" i="1" s="1"/>
  <c r="W108" i="1"/>
  <c r="V108" i="1"/>
  <c r="U108" i="1"/>
  <c r="T108" i="1"/>
  <c r="CI108" i="1" s="1"/>
  <c r="S108" i="1"/>
  <c r="R108" i="1"/>
  <c r="Q108" i="1"/>
  <c r="P108" i="1"/>
  <c r="CG108" i="1" s="1"/>
  <c r="O108" i="1"/>
  <c r="N108" i="1"/>
  <c r="M108" i="1"/>
  <c r="L108" i="1"/>
  <c r="CE108" i="1" s="1"/>
  <c r="K108" i="1"/>
  <c r="J108" i="1"/>
  <c r="I108" i="1"/>
  <c r="H108" i="1"/>
  <c r="D108" i="1" s="1"/>
  <c r="G108" i="1"/>
  <c r="F108" i="1"/>
  <c r="E108" i="1"/>
  <c r="AQ107" i="1"/>
  <c r="AP107" i="1"/>
  <c r="AO107" i="1"/>
  <c r="AN107" i="1"/>
  <c r="AM107" i="1"/>
  <c r="AL107" i="1"/>
  <c r="AK107" i="1"/>
  <c r="AJ107" i="1"/>
  <c r="AI107" i="1"/>
  <c r="CQ107" i="1" s="1"/>
  <c r="AH107" i="1"/>
  <c r="AG107" i="1"/>
  <c r="AF107" i="1"/>
  <c r="AE107" i="1"/>
  <c r="CO107" i="1" s="1"/>
  <c r="AD107" i="1"/>
  <c r="AC107" i="1"/>
  <c r="AB107" i="1"/>
  <c r="AA107" i="1"/>
  <c r="CM107" i="1" s="1"/>
  <c r="Z107" i="1"/>
  <c r="Y107" i="1"/>
  <c r="X107" i="1"/>
  <c r="W107" i="1"/>
  <c r="CK107" i="1" s="1"/>
  <c r="V107" i="1"/>
  <c r="U107" i="1"/>
  <c r="T107" i="1"/>
  <c r="S107" i="1"/>
  <c r="CI107" i="1" s="1"/>
  <c r="R107" i="1"/>
  <c r="Q107" i="1"/>
  <c r="P107" i="1"/>
  <c r="O107" i="1"/>
  <c r="CG107" i="1" s="1"/>
  <c r="N107" i="1"/>
  <c r="M107" i="1"/>
  <c r="L107" i="1"/>
  <c r="K107" i="1"/>
  <c r="CE107" i="1" s="1"/>
  <c r="J107" i="1"/>
  <c r="I107" i="1"/>
  <c r="H107" i="1"/>
  <c r="G107" i="1"/>
  <c r="CC107" i="1" s="1"/>
  <c r="F107" i="1"/>
  <c r="E107" i="1"/>
  <c r="AQ106" i="1"/>
  <c r="AP106" i="1"/>
  <c r="AO106" i="1"/>
  <c r="AN106" i="1"/>
  <c r="AM106" i="1"/>
  <c r="AL106" i="1"/>
  <c r="AK106" i="1"/>
  <c r="AJ106" i="1"/>
  <c r="AI106" i="1"/>
  <c r="AH106" i="1"/>
  <c r="CP106" i="1" s="1"/>
  <c r="AG106" i="1"/>
  <c r="AF106" i="1"/>
  <c r="AE106" i="1"/>
  <c r="AD106" i="1"/>
  <c r="AC106" i="1"/>
  <c r="AB106" i="1"/>
  <c r="AA106" i="1"/>
  <c r="Z106" i="1"/>
  <c r="CL106" i="1" s="1"/>
  <c r="Y106" i="1"/>
  <c r="X106" i="1"/>
  <c r="W106" i="1"/>
  <c r="V106" i="1"/>
  <c r="U106" i="1"/>
  <c r="T106" i="1"/>
  <c r="S106" i="1"/>
  <c r="R106" i="1"/>
  <c r="CH106" i="1" s="1"/>
  <c r="Q106" i="1"/>
  <c r="P106" i="1"/>
  <c r="O106" i="1"/>
  <c r="N106" i="1"/>
  <c r="M106" i="1"/>
  <c r="L106" i="1"/>
  <c r="K106" i="1"/>
  <c r="J106" i="1"/>
  <c r="CD106" i="1" s="1"/>
  <c r="I106" i="1"/>
  <c r="H106" i="1"/>
  <c r="G106" i="1"/>
  <c r="F106" i="1"/>
  <c r="D106" i="1" s="1"/>
  <c r="E106" i="1"/>
  <c r="AQ105" i="1"/>
  <c r="AP105" i="1"/>
  <c r="AO105" i="1"/>
  <c r="AN105" i="1"/>
  <c r="AM105" i="1"/>
  <c r="AL105" i="1"/>
  <c r="AK105" i="1"/>
  <c r="AJ105" i="1"/>
  <c r="AI105" i="1"/>
  <c r="AH105" i="1"/>
  <c r="AG105" i="1"/>
  <c r="CP105" i="1" s="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C105" i="1" s="1"/>
  <c r="CA105" i="1" s="1"/>
  <c r="AQ104" i="1"/>
  <c r="AP104" i="1"/>
  <c r="AO104" i="1"/>
  <c r="AN104" i="1"/>
  <c r="AM104" i="1"/>
  <c r="AL104" i="1"/>
  <c r="AK104" i="1"/>
  <c r="AJ104" i="1"/>
  <c r="CQ104" i="1" s="1"/>
  <c r="AI104" i="1"/>
  <c r="AH104" i="1"/>
  <c r="AG104" i="1"/>
  <c r="AF104" i="1"/>
  <c r="CO104" i="1" s="1"/>
  <c r="AE104" i="1"/>
  <c r="AD104" i="1"/>
  <c r="AC104" i="1"/>
  <c r="AB104" i="1"/>
  <c r="CM104" i="1" s="1"/>
  <c r="AA104" i="1"/>
  <c r="Z104" i="1"/>
  <c r="Y104" i="1"/>
  <c r="X104" i="1"/>
  <c r="CK104" i="1" s="1"/>
  <c r="W104" i="1"/>
  <c r="V104" i="1"/>
  <c r="U104" i="1"/>
  <c r="T104" i="1"/>
  <c r="CI104" i="1" s="1"/>
  <c r="S104" i="1"/>
  <c r="R104" i="1"/>
  <c r="Q104" i="1"/>
  <c r="P104" i="1"/>
  <c r="CG104" i="1" s="1"/>
  <c r="O104" i="1"/>
  <c r="N104" i="1"/>
  <c r="M104" i="1"/>
  <c r="L104" i="1"/>
  <c r="CE104" i="1" s="1"/>
  <c r="K104" i="1"/>
  <c r="J104" i="1"/>
  <c r="I104" i="1"/>
  <c r="H104" i="1"/>
  <c r="CC104" i="1" s="1"/>
  <c r="G104" i="1"/>
  <c r="F104" i="1"/>
  <c r="E104" i="1"/>
  <c r="AQ103" i="1"/>
  <c r="AP103" i="1"/>
  <c r="AO103" i="1"/>
  <c r="AN103" i="1"/>
  <c r="AM103" i="1"/>
  <c r="AL103" i="1"/>
  <c r="AK103" i="1"/>
  <c r="AJ103" i="1"/>
  <c r="AI103" i="1"/>
  <c r="CQ103" i="1" s="1"/>
  <c r="AH103" i="1"/>
  <c r="AG103" i="1"/>
  <c r="AF103" i="1"/>
  <c r="AE103" i="1"/>
  <c r="CO103" i="1" s="1"/>
  <c r="AD103" i="1"/>
  <c r="AC103" i="1"/>
  <c r="AB103" i="1"/>
  <c r="AA103" i="1"/>
  <c r="CM103" i="1" s="1"/>
  <c r="Z103" i="1"/>
  <c r="Y103" i="1"/>
  <c r="X103" i="1"/>
  <c r="W103" i="1"/>
  <c r="CK103" i="1" s="1"/>
  <c r="V103" i="1"/>
  <c r="U103" i="1"/>
  <c r="T103" i="1"/>
  <c r="S103" i="1"/>
  <c r="CI103" i="1" s="1"/>
  <c r="R103" i="1"/>
  <c r="Q103" i="1"/>
  <c r="P103" i="1"/>
  <c r="O103" i="1"/>
  <c r="CG103" i="1" s="1"/>
  <c r="N103" i="1"/>
  <c r="M103" i="1"/>
  <c r="L103" i="1"/>
  <c r="K103" i="1"/>
  <c r="CE103" i="1" s="1"/>
  <c r="J103" i="1"/>
  <c r="I103" i="1"/>
  <c r="H103" i="1"/>
  <c r="G103" i="1"/>
  <c r="CC103" i="1" s="1"/>
  <c r="F103" i="1"/>
  <c r="E103"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C101" i="1" s="1"/>
  <c r="CA101" i="1" s="1"/>
  <c r="AQ100" i="1"/>
  <c r="AP100" i="1"/>
  <c r="AO100" i="1"/>
  <c r="AN100" i="1"/>
  <c r="AM100" i="1"/>
  <c r="AL100" i="1"/>
  <c r="AK100" i="1"/>
  <c r="AJ100" i="1"/>
  <c r="CQ100" i="1" s="1"/>
  <c r="AI100" i="1"/>
  <c r="AH100" i="1"/>
  <c r="AG100" i="1"/>
  <c r="AF100" i="1"/>
  <c r="CO100" i="1" s="1"/>
  <c r="AE100" i="1"/>
  <c r="AD100" i="1"/>
  <c r="AC100" i="1"/>
  <c r="AB100" i="1"/>
  <c r="CM100" i="1" s="1"/>
  <c r="AA100" i="1"/>
  <c r="Z100" i="1"/>
  <c r="Y100" i="1"/>
  <c r="X100" i="1"/>
  <c r="CK100" i="1" s="1"/>
  <c r="W100" i="1"/>
  <c r="V100" i="1"/>
  <c r="U100" i="1"/>
  <c r="T100" i="1"/>
  <c r="CI100" i="1" s="1"/>
  <c r="S100" i="1"/>
  <c r="R100" i="1"/>
  <c r="Q100" i="1"/>
  <c r="P100" i="1"/>
  <c r="CG100" i="1" s="1"/>
  <c r="O100" i="1"/>
  <c r="N100" i="1"/>
  <c r="M100" i="1"/>
  <c r="L100" i="1"/>
  <c r="CE100" i="1" s="1"/>
  <c r="K100" i="1"/>
  <c r="J100" i="1"/>
  <c r="I100" i="1"/>
  <c r="H100" i="1"/>
  <c r="CC100" i="1" s="1"/>
  <c r="G100" i="1"/>
  <c r="F100" i="1"/>
  <c r="E100" i="1"/>
  <c r="AQ99" i="1"/>
  <c r="AP99" i="1"/>
  <c r="AO99" i="1"/>
  <c r="AN99" i="1"/>
  <c r="AM99" i="1"/>
  <c r="AL99" i="1"/>
  <c r="AK99" i="1"/>
  <c r="AJ99" i="1"/>
  <c r="AI99" i="1"/>
  <c r="CQ99" i="1" s="1"/>
  <c r="AH99" i="1"/>
  <c r="AG99" i="1"/>
  <c r="AF99" i="1"/>
  <c r="AE99" i="1"/>
  <c r="CO99" i="1" s="1"/>
  <c r="AD99" i="1"/>
  <c r="AC99" i="1"/>
  <c r="AB99" i="1"/>
  <c r="AA99" i="1"/>
  <c r="CM99" i="1" s="1"/>
  <c r="Z99" i="1"/>
  <c r="Y99" i="1"/>
  <c r="X99" i="1"/>
  <c r="W99" i="1"/>
  <c r="CK99" i="1" s="1"/>
  <c r="V99" i="1"/>
  <c r="U99" i="1"/>
  <c r="T99" i="1"/>
  <c r="S99" i="1"/>
  <c r="CI99" i="1" s="1"/>
  <c r="R99" i="1"/>
  <c r="Q99" i="1"/>
  <c r="P99" i="1"/>
  <c r="O99" i="1"/>
  <c r="CG99" i="1" s="1"/>
  <c r="N99" i="1"/>
  <c r="M99" i="1"/>
  <c r="L99" i="1"/>
  <c r="K99" i="1"/>
  <c r="CE99" i="1" s="1"/>
  <c r="J99" i="1"/>
  <c r="I99" i="1"/>
  <c r="H99" i="1"/>
  <c r="G99" i="1"/>
  <c r="CC99" i="1" s="1"/>
  <c r="F99" i="1"/>
  <c r="E99"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CE83" i="1" s="1"/>
  <c r="K83" i="1"/>
  <c r="J83" i="1"/>
  <c r="I83" i="1"/>
  <c r="H83" i="1"/>
  <c r="G83" i="1"/>
  <c r="F83" i="1"/>
  <c r="E83"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C82" i="1" s="1"/>
  <c r="CA82" i="1" s="1"/>
  <c r="F82" i="1"/>
  <c r="E82"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AQ80" i="1"/>
  <c r="AP80" i="1"/>
  <c r="AO80" i="1"/>
  <c r="AN80" i="1"/>
  <c r="AM80" i="1"/>
  <c r="AL80" i="1"/>
  <c r="AK80" i="1"/>
  <c r="CS80" i="1" s="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D79" i="1" s="1"/>
  <c r="G79" i="1"/>
  <c r="F79" i="1"/>
  <c r="E79"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AQ77" i="1"/>
  <c r="AP77" i="1"/>
  <c r="AO77" i="1"/>
  <c r="AN77" i="1"/>
  <c r="AM77" i="1"/>
  <c r="AL77" i="1"/>
  <c r="CS77" i="1" s="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AQ76" i="1"/>
  <c r="AP76" i="1"/>
  <c r="AO76" i="1"/>
  <c r="AN76" i="1"/>
  <c r="AM76" i="1"/>
  <c r="AL76" i="1"/>
  <c r="AK76" i="1"/>
  <c r="AJ76" i="1"/>
  <c r="AI76" i="1"/>
  <c r="AH76" i="1"/>
  <c r="AG76" i="1"/>
  <c r="AF76" i="1"/>
  <c r="AE76" i="1"/>
  <c r="AD76" i="1"/>
  <c r="AC76" i="1"/>
  <c r="AB76" i="1"/>
  <c r="AA76" i="1"/>
  <c r="Z76" i="1"/>
  <c r="Y76" i="1"/>
  <c r="X76" i="1"/>
  <c r="W76" i="1"/>
  <c r="V76" i="1"/>
  <c r="U76" i="1"/>
  <c r="T76" i="1"/>
  <c r="S76" i="1"/>
  <c r="CI76" i="1" s="1"/>
  <c r="R76" i="1"/>
  <c r="Q76" i="1"/>
  <c r="P76" i="1"/>
  <c r="O76" i="1"/>
  <c r="CG76" i="1" s="1"/>
  <c r="N76" i="1"/>
  <c r="M76" i="1"/>
  <c r="L76" i="1"/>
  <c r="K76" i="1"/>
  <c r="CE76" i="1" s="1"/>
  <c r="J76" i="1"/>
  <c r="I76" i="1"/>
  <c r="H76" i="1"/>
  <c r="G76" i="1"/>
  <c r="C76" i="1" s="1"/>
  <c r="CA76" i="1" s="1"/>
  <c r="F76" i="1"/>
  <c r="E76" i="1"/>
  <c r="AQ75" i="1"/>
  <c r="AP75" i="1"/>
  <c r="AO75" i="1"/>
  <c r="AN75" i="1"/>
  <c r="AM75" i="1"/>
  <c r="AL75" i="1"/>
  <c r="CR75" i="1" s="1"/>
  <c r="AK75" i="1"/>
  <c r="AJ75" i="1"/>
  <c r="AI75" i="1"/>
  <c r="AH75" i="1"/>
  <c r="CP75" i="1" s="1"/>
  <c r="AG75" i="1"/>
  <c r="AF75" i="1"/>
  <c r="AE75" i="1"/>
  <c r="AD75" i="1"/>
  <c r="CN75" i="1" s="1"/>
  <c r="AC75" i="1"/>
  <c r="AB75" i="1"/>
  <c r="AA75" i="1"/>
  <c r="Z75" i="1"/>
  <c r="CL75" i="1" s="1"/>
  <c r="Y75" i="1"/>
  <c r="X75" i="1"/>
  <c r="W75" i="1"/>
  <c r="V75" i="1"/>
  <c r="CJ75" i="1" s="1"/>
  <c r="U75" i="1"/>
  <c r="T75" i="1"/>
  <c r="S75" i="1"/>
  <c r="R75" i="1"/>
  <c r="CH75" i="1" s="1"/>
  <c r="Q75" i="1"/>
  <c r="P75" i="1"/>
  <c r="O75" i="1"/>
  <c r="N75" i="1"/>
  <c r="CF75" i="1" s="1"/>
  <c r="M75" i="1"/>
  <c r="L75" i="1"/>
  <c r="K75" i="1"/>
  <c r="J75" i="1"/>
  <c r="CD75" i="1" s="1"/>
  <c r="I75" i="1"/>
  <c r="H75" i="1"/>
  <c r="G75" i="1"/>
  <c r="F75" i="1"/>
  <c r="CB75" i="1" s="1"/>
  <c r="E75" i="1"/>
  <c r="AQ74" i="1"/>
  <c r="AP74" i="1"/>
  <c r="AO74" i="1"/>
  <c r="AN74" i="1"/>
  <c r="AM74" i="1"/>
  <c r="AL74" i="1"/>
  <c r="AK74" i="1"/>
  <c r="CT74" i="1" s="1"/>
  <c r="AJ74" i="1"/>
  <c r="AI74" i="1"/>
  <c r="AH74" i="1"/>
  <c r="AG74" i="1"/>
  <c r="CP74" i="1" s="1"/>
  <c r="AF74" i="1"/>
  <c r="AE74" i="1"/>
  <c r="AD74" i="1"/>
  <c r="AC74" i="1"/>
  <c r="CN74" i="1" s="1"/>
  <c r="AB74" i="1"/>
  <c r="AA74" i="1"/>
  <c r="Z74" i="1"/>
  <c r="Y74" i="1"/>
  <c r="CL74" i="1" s="1"/>
  <c r="X74" i="1"/>
  <c r="W74" i="1"/>
  <c r="V74" i="1"/>
  <c r="U74" i="1"/>
  <c r="CJ74" i="1" s="1"/>
  <c r="T74" i="1"/>
  <c r="S74" i="1"/>
  <c r="R74" i="1"/>
  <c r="Q74" i="1"/>
  <c r="CH74" i="1" s="1"/>
  <c r="P74" i="1"/>
  <c r="O74" i="1"/>
  <c r="N74" i="1"/>
  <c r="M74" i="1"/>
  <c r="CF74" i="1" s="1"/>
  <c r="L74" i="1"/>
  <c r="K74" i="1"/>
  <c r="J74" i="1"/>
  <c r="I74" i="1"/>
  <c r="CD74" i="1" s="1"/>
  <c r="H74" i="1"/>
  <c r="G74" i="1"/>
  <c r="F74" i="1"/>
  <c r="E74" i="1"/>
  <c r="C74" i="1" s="1"/>
  <c r="CA74" i="1" s="1"/>
  <c r="AQ73" i="1"/>
  <c r="AP73" i="1"/>
  <c r="AO73" i="1"/>
  <c r="AN73" i="1"/>
  <c r="AM73" i="1"/>
  <c r="AL73" i="1"/>
  <c r="AK73" i="1"/>
  <c r="AJ73" i="1"/>
  <c r="CQ73" i="1" s="1"/>
  <c r="AI73" i="1"/>
  <c r="AH73" i="1"/>
  <c r="AG73" i="1"/>
  <c r="AF73" i="1"/>
  <c r="CO73" i="1" s="1"/>
  <c r="AE73" i="1"/>
  <c r="AD73" i="1"/>
  <c r="AC73" i="1"/>
  <c r="AB73" i="1"/>
  <c r="CM73" i="1" s="1"/>
  <c r="AA73" i="1"/>
  <c r="Z73" i="1"/>
  <c r="Y73" i="1"/>
  <c r="X73" i="1"/>
  <c r="CK73" i="1" s="1"/>
  <c r="W73" i="1"/>
  <c r="V73" i="1"/>
  <c r="U73" i="1"/>
  <c r="T73" i="1"/>
  <c r="CI73" i="1" s="1"/>
  <c r="S73" i="1"/>
  <c r="R73" i="1"/>
  <c r="Q73" i="1"/>
  <c r="P73" i="1"/>
  <c r="CG73" i="1" s="1"/>
  <c r="O73" i="1"/>
  <c r="N73" i="1"/>
  <c r="M73" i="1"/>
  <c r="L73" i="1"/>
  <c r="CE73" i="1" s="1"/>
  <c r="K73" i="1"/>
  <c r="J73" i="1"/>
  <c r="I73" i="1"/>
  <c r="H73" i="1"/>
  <c r="D73" i="1" s="1"/>
  <c r="G73" i="1"/>
  <c r="F73" i="1"/>
  <c r="E73" i="1"/>
  <c r="AQ72" i="1"/>
  <c r="AP72" i="1"/>
  <c r="AO72" i="1"/>
  <c r="AN72" i="1"/>
  <c r="AM72" i="1"/>
  <c r="AL72" i="1"/>
  <c r="AK72" i="1"/>
  <c r="CS72" i="1" s="1"/>
  <c r="AJ72" i="1"/>
  <c r="AI72" i="1"/>
  <c r="CQ72" i="1" s="1"/>
  <c r="AH72" i="1"/>
  <c r="AG72" i="1"/>
  <c r="AF72" i="1"/>
  <c r="AE72" i="1"/>
  <c r="CO72" i="1" s="1"/>
  <c r="AD72" i="1"/>
  <c r="AC72" i="1"/>
  <c r="AB72" i="1"/>
  <c r="AA72" i="1"/>
  <c r="CM72" i="1" s="1"/>
  <c r="Z72" i="1"/>
  <c r="Y72" i="1"/>
  <c r="X72" i="1"/>
  <c r="W72" i="1"/>
  <c r="CK72" i="1" s="1"/>
  <c r="V72" i="1"/>
  <c r="U72" i="1"/>
  <c r="T72" i="1"/>
  <c r="S72" i="1"/>
  <c r="CI72" i="1" s="1"/>
  <c r="R72" i="1"/>
  <c r="Q72" i="1"/>
  <c r="P72" i="1"/>
  <c r="O72" i="1"/>
  <c r="CG72" i="1" s="1"/>
  <c r="N72" i="1"/>
  <c r="M72" i="1"/>
  <c r="L72" i="1"/>
  <c r="K72" i="1"/>
  <c r="CE72" i="1" s="1"/>
  <c r="J72" i="1"/>
  <c r="I72" i="1"/>
  <c r="H72" i="1"/>
  <c r="CC72" i="1" s="1"/>
  <c r="G72" i="1"/>
  <c r="F72" i="1"/>
  <c r="E72" i="1"/>
  <c r="P67" i="1"/>
  <c r="CE67" i="1" s="1"/>
  <c r="O67" i="1"/>
  <c r="N67" i="1"/>
  <c r="M67" i="1"/>
  <c r="L67" i="1"/>
  <c r="CD67" i="1" s="1"/>
  <c r="K67" i="1"/>
  <c r="J67" i="1"/>
  <c r="I67" i="1"/>
  <c r="H67" i="1"/>
  <c r="G67" i="1"/>
  <c r="F67" i="1"/>
  <c r="E67" i="1"/>
  <c r="D67" i="1"/>
  <c r="CA67" i="1" s="1"/>
  <c r="C67" i="1"/>
  <c r="P66" i="1"/>
  <c r="O66" i="1"/>
  <c r="N66" i="1"/>
  <c r="M66" i="1"/>
  <c r="L66" i="1"/>
  <c r="K66" i="1"/>
  <c r="J66" i="1"/>
  <c r="CC66" i="1" s="1"/>
  <c r="I66" i="1"/>
  <c r="H66" i="1"/>
  <c r="G66" i="1"/>
  <c r="F66" i="1"/>
  <c r="CB66" i="1" s="1"/>
  <c r="E66" i="1"/>
  <c r="D66" i="1"/>
  <c r="C66" i="1"/>
  <c r="P65" i="1"/>
  <c r="O65" i="1"/>
  <c r="N65" i="1"/>
  <c r="M65" i="1"/>
  <c r="L65" i="1"/>
  <c r="CD65" i="1" s="1"/>
  <c r="K65" i="1"/>
  <c r="J65" i="1"/>
  <c r="I65" i="1"/>
  <c r="CC65" i="1" s="1"/>
  <c r="H65" i="1"/>
  <c r="G65" i="1"/>
  <c r="F65" i="1"/>
  <c r="E65" i="1"/>
  <c r="D65" i="1"/>
  <c r="C65" i="1"/>
  <c r="P64" i="1"/>
  <c r="O64" i="1"/>
  <c r="CE64" i="1" s="1"/>
  <c r="N64" i="1"/>
  <c r="M64" i="1"/>
  <c r="L64" i="1"/>
  <c r="K64" i="1"/>
  <c r="J64" i="1"/>
  <c r="CC64" i="1" s="1"/>
  <c r="I64" i="1"/>
  <c r="H64" i="1"/>
  <c r="G64" i="1"/>
  <c r="F64" i="1"/>
  <c r="E64" i="1"/>
  <c r="D64" i="1"/>
  <c r="C64" i="1"/>
  <c r="CA64" i="1" s="1"/>
  <c r="P63" i="1"/>
  <c r="CE63" i="1" s="1"/>
  <c r="O63" i="1"/>
  <c r="N63" i="1"/>
  <c r="M63" i="1"/>
  <c r="L63" i="1"/>
  <c r="CD63" i="1" s="1"/>
  <c r="K63" i="1"/>
  <c r="J63" i="1"/>
  <c r="I63" i="1"/>
  <c r="H63" i="1"/>
  <c r="G63" i="1"/>
  <c r="F63" i="1"/>
  <c r="E63" i="1"/>
  <c r="D63" i="1"/>
  <c r="CA63" i="1" s="1"/>
  <c r="C63" i="1"/>
  <c r="P59" i="1"/>
  <c r="CE59" i="1" s="1"/>
  <c r="O59" i="1"/>
  <c r="N59" i="1"/>
  <c r="M59" i="1"/>
  <c r="L59" i="1"/>
  <c r="CD59" i="1" s="1"/>
  <c r="K59" i="1"/>
  <c r="J59" i="1"/>
  <c r="I59" i="1"/>
  <c r="H59" i="1"/>
  <c r="G59" i="1"/>
  <c r="F59" i="1"/>
  <c r="E59" i="1"/>
  <c r="D59" i="1"/>
  <c r="CA59" i="1" s="1"/>
  <c r="C59" i="1"/>
  <c r="P58" i="1"/>
  <c r="O58" i="1"/>
  <c r="N58" i="1"/>
  <c r="M58" i="1"/>
  <c r="L58" i="1"/>
  <c r="K58" i="1"/>
  <c r="J58" i="1"/>
  <c r="I58" i="1"/>
  <c r="H58" i="1"/>
  <c r="G58" i="1"/>
  <c r="F58" i="1"/>
  <c r="CB58" i="1" s="1"/>
  <c r="E58" i="1"/>
  <c r="D58" i="1"/>
  <c r="C58" i="1"/>
  <c r="P57" i="1"/>
  <c r="CE57" i="1" s="1"/>
  <c r="O57" i="1"/>
  <c r="N57" i="1"/>
  <c r="M57" i="1"/>
  <c r="L57" i="1"/>
  <c r="K57" i="1"/>
  <c r="J57" i="1"/>
  <c r="I57" i="1"/>
  <c r="H57" i="1"/>
  <c r="G57" i="1"/>
  <c r="F57" i="1"/>
  <c r="E57" i="1"/>
  <c r="D57" i="1"/>
  <c r="CA57" i="1" s="1"/>
  <c r="C57" i="1"/>
  <c r="P56" i="1"/>
  <c r="O56" i="1"/>
  <c r="N56" i="1"/>
  <c r="M56" i="1"/>
  <c r="L56" i="1"/>
  <c r="K56" i="1"/>
  <c r="J56" i="1"/>
  <c r="CC56" i="1" s="1"/>
  <c r="I56" i="1"/>
  <c r="H56" i="1"/>
  <c r="G56" i="1"/>
  <c r="F56" i="1"/>
  <c r="CB56" i="1" s="1"/>
  <c r="E56" i="1"/>
  <c r="D56" i="1"/>
  <c r="C56" i="1"/>
  <c r="P55" i="1"/>
  <c r="CE55" i="1" s="1"/>
  <c r="O55" i="1"/>
  <c r="N55" i="1"/>
  <c r="M55" i="1"/>
  <c r="L55" i="1"/>
  <c r="CD55" i="1" s="1"/>
  <c r="K55" i="1"/>
  <c r="J55" i="1"/>
  <c r="I55" i="1"/>
  <c r="H55" i="1"/>
  <c r="G55" i="1"/>
  <c r="F55" i="1"/>
  <c r="E55" i="1"/>
  <c r="D55" i="1"/>
  <c r="CA55" i="1" s="1"/>
  <c r="C55" i="1"/>
  <c r="K51" i="1"/>
  <c r="J51" i="1"/>
  <c r="I51" i="1"/>
  <c r="H51" i="1"/>
  <c r="G51" i="1"/>
  <c r="F51" i="1"/>
  <c r="E51" i="1"/>
  <c r="D51" i="1"/>
  <c r="C51" i="1"/>
  <c r="B51" i="1"/>
  <c r="K50" i="1"/>
  <c r="J50" i="1"/>
  <c r="I50" i="1"/>
  <c r="H50" i="1"/>
  <c r="G50" i="1"/>
  <c r="F50" i="1"/>
  <c r="E50" i="1"/>
  <c r="D50" i="1"/>
  <c r="C50" i="1"/>
  <c r="B50" i="1"/>
  <c r="K49" i="1"/>
  <c r="J49" i="1"/>
  <c r="I49" i="1"/>
  <c r="H49" i="1"/>
  <c r="G49" i="1"/>
  <c r="F49" i="1"/>
  <c r="E49" i="1"/>
  <c r="D49" i="1"/>
  <c r="C49" i="1"/>
  <c r="B49" i="1"/>
  <c r="K48" i="1"/>
  <c r="J48" i="1"/>
  <c r="I48" i="1"/>
  <c r="H48" i="1"/>
  <c r="G48" i="1"/>
  <c r="F48" i="1"/>
  <c r="E48" i="1"/>
  <c r="D48" i="1"/>
  <c r="C48" i="1"/>
  <c r="B48" i="1"/>
  <c r="K47" i="1"/>
  <c r="J47" i="1"/>
  <c r="I47" i="1"/>
  <c r="H47" i="1"/>
  <c r="G47" i="1"/>
  <c r="F47" i="1"/>
  <c r="E47" i="1"/>
  <c r="D47" i="1"/>
  <c r="C47" i="1"/>
  <c r="B47" i="1"/>
  <c r="K46" i="1"/>
  <c r="J46" i="1"/>
  <c r="I46" i="1"/>
  <c r="H46" i="1"/>
  <c r="G46" i="1"/>
  <c r="F46" i="1"/>
  <c r="E46" i="1"/>
  <c r="D46" i="1"/>
  <c r="C46" i="1"/>
  <c r="B46" i="1"/>
  <c r="K45" i="1"/>
  <c r="J45" i="1"/>
  <c r="I45" i="1"/>
  <c r="H45" i="1"/>
  <c r="G45" i="1"/>
  <c r="F45" i="1"/>
  <c r="E45" i="1"/>
  <c r="D45" i="1"/>
  <c r="C45" i="1"/>
  <c r="B45" i="1"/>
  <c r="K44" i="1"/>
  <c r="J44" i="1"/>
  <c r="I44" i="1"/>
  <c r="H44" i="1"/>
  <c r="G44" i="1"/>
  <c r="F44" i="1"/>
  <c r="E44" i="1"/>
  <c r="D44" i="1"/>
  <c r="C44" i="1"/>
  <c r="B44" i="1"/>
  <c r="K43" i="1"/>
  <c r="J43" i="1"/>
  <c r="I43" i="1"/>
  <c r="H43" i="1"/>
  <c r="G43" i="1"/>
  <c r="F43" i="1"/>
  <c r="E43" i="1"/>
  <c r="D43" i="1"/>
  <c r="C43" i="1"/>
  <c r="B43" i="1"/>
  <c r="K42" i="1"/>
  <c r="J42" i="1"/>
  <c r="I42" i="1"/>
  <c r="H42" i="1"/>
  <c r="G42" i="1"/>
  <c r="F42" i="1"/>
  <c r="E42" i="1"/>
  <c r="D42" i="1"/>
  <c r="C42" i="1"/>
  <c r="B42" i="1"/>
  <c r="K41" i="1"/>
  <c r="J41" i="1"/>
  <c r="I41" i="1"/>
  <c r="H41" i="1"/>
  <c r="G41" i="1"/>
  <c r="F41" i="1"/>
  <c r="E41" i="1"/>
  <c r="D41" i="1"/>
  <c r="C41" i="1"/>
  <c r="B41" i="1"/>
  <c r="K40" i="1"/>
  <c r="J40" i="1"/>
  <c r="I40" i="1"/>
  <c r="H40" i="1"/>
  <c r="G40" i="1"/>
  <c r="F40" i="1"/>
  <c r="E40" i="1"/>
  <c r="D40" i="1"/>
  <c r="C40" i="1"/>
  <c r="B40" i="1"/>
  <c r="K39" i="1"/>
  <c r="J39" i="1"/>
  <c r="I39" i="1"/>
  <c r="H39" i="1"/>
  <c r="G39" i="1"/>
  <c r="F39" i="1"/>
  <c r="E39" i="1"/>
  <c r="D39" i="1"/>
  <c r="C39" i="1"/>
  <c r="B39" i="1"/>
  <c r="K38" i="1"/>
  <c r="J38" i="1"/>
  <c r="I38" i="1"/>
  <c r="H38" i="1"/>
  <c r="G38" i="1"/>
  <c r="F38" i="1"/>
  <c r="E38" i="1"/>
  <c r="D38" i="1"/>
  <c r="C38" i="1"/>
  <c r="B38" i="1"/>
  <c r="K37" i="1"/>
  <c r="J37" i="1"/>
  <c r="I37" i="1"/>
  <c r="H37" i="1"/>
  <c r="G37" i="1"/>
  <c r="F37" i="1"/>
  <c r="E37" i="1"/>
  <c r="D37" i="1"/>
  <c r="C37" i="1"/>
  <c r="B37" i="1"/>
  <c r="K36" i="1"/>
  <c r="J36" i="1"/>
  <c r="I36" i="1"/>
  <c r="H36" i="1"/>
  <c r="G36" i="1"/>
  <c r="F36" i="1"/>
  <c r="E36" i="1"/>
  <c r="D36" i="1"/>
  <c r="C36" i="1"/>
  <c r="B36" i="1"/>
  <c r="K35" i="1"/>
  <c r="J35" i="1"/>
  <c r="I35" i="1"/>
  <c r="H35" i="1"/>
  <c r="G35" i="1"/>
  <c r="F35" i="1"/>
  <c r="E35" i="1"/>
  <c r="D35" i="1"/>
  <c r="C35" i="1"/>
  <c r="B35" i="1"/>
  <c r="K34" i="1"/>
  <c r="J34" i="1"/>
  <c r="I34" i="1"/>
  <c r="H34" i="1"/>
  <c r="G34" i="1"/>
  <c r="F34" i="1"/>
  <c r="E34" i="1"/>
  <c r="D34" i="1"/>
  <c r="C34" i="1"/>
  <c r="B34" i="1"/>
  <c r="B13" i="1"/>
  <c r="CA13" i="1" s="1"/>
  <c r="C13" i="1"/>
  <c r="D13" i="1"/>
  <c r="E13" i="1"/>
  <c r="F13" i="1"/>
  <c r="CG13" i="1" s="1"/>
  <c r="G13" i="1"/>
  <c r="H13" i="1"/>
  <c r="I13" i="1"/>
  <c r="J13" i="1"/>
  <c r="CH13" i="1" s="1"/>
  <c r="K13" i="1"/>
  <c r="B14" i="1"/>
  <c r="C14" i="1"/>
  <c r="D14" i="1"/>
  <c r="CA14" i="1" s="1"/>
  <c r="E14" i="1"/>
  <c r="F14" i="1"/>
  <c r="G14" i="1"/>
  <c r="H14" i="1"/>
  <c r="CC14" i="1" s="1"/>
  <c r="I14" i="1"/>
  <c r="J14" i="1"/>
  <c r="K14" i="1"/>
  <c r="B15" i="1"/>
  <c r="CA15" i="1" s="1"/>
  <c r="C15" i="1"/>
  <c r="D15" i="1"/>
  <c r="E15" i="1"/>
  <c r="F15" i="1"/>
  <c r="CC15" i="1" s="1"/>
  <c r="G15" i="1"/>
  <c r="H15" i="1"/>
  <c r="I15" i="1"/>
  <c r="J15" i="1"/>
  <c r="CH15" i="1" s="1"/>
  <c r="K15" i="1"/>
  <c r="B16" i="1"/>
  <c r="C16" i="1"/>
  <c r="D16" i="1"/>
  <c r="CG16" i="1" s="1"/>
  <c r="E16" i="1"/>
  <c r="F16" i="1"/>
  <c r="G16" i="1"/>
  <c r="H16" i="1"/>
  <c r="CC16" i="1" s="1"/>
  <c r="I16" i="1"/>
  <c r="J16" i="1"/>
  <c r="K16" i="1"/>
  <c r="B17" i="1"/>
  <c r="CA17" i="1" s="1"/>
  <c r="C17" i="1"/>
  <c r="D17" i="1"/>
  <c r="E17" i="1"/>
  <c r="F17" i="1"/>
  <c r="CC17" i="1" s="1"/>
  <c r="G17" i="1"/>
  <c r="H17" i="1"/>
  <c r="I17" i="1"/>
  <c r="J17" i="1"/>
  <c r="CH17" i="1" s="1"/>
  <c r="K17" i="1"/>
  <c r="B18" i="1"/>
  <c r="C18" i="1"/>
  <c r="D18" i="1"/>
  <c r="CA18" i="1" s="1"/>
  <c r="E18" i="1"/>
  <c r="F18" i="1"/>
  <c r="G18" i="1"/>
  <c r="H18" i="1"/>
  <c r="CC18" i="1" s="1"/>
  <c r="I18" i="1"/>
  <c r="J18" i="1"/>
  <c r="K18" i="1"/>
  <c r="B19" i="1"/>
  <c r="CA19" i="1" s="1"/>
  <c r="C19" i="1"/>
  <c r="D19" i="1"/>
  <c r="E19" i="1"/>
  <c r="F19" i="1"/>
  <c r="CC19" i="1" s="1"/>
  <c r="G19" i="1"/>
  <c r="H19" i="1"/>
  <c r="I19" i="1"/>
  <c r="J19" i="1"/>
  <c r="CH19" i="1" s="1"/>
  <c r="K19" i="1"/>
  <c r="B20" i="1"/>
  <c r="C20" i="1"/>
  <c r="D20" i="1"/>
  <c r="CA20" i="1" s="1"/>
  <c r="E20" i="1"/>
  <c r="F20" i="1"/>
  <c r="G20" i="1"/>
  <c r="H20" i="1"/>
  <c r="CC20" i="1" s="1"/>
  <c r="I20" i="1"/>
  <c r="J20" i="1"/>
  <c r="K20" i="1"/>
  <c r="B21" i="1"/>
  <c r="CA21" i="1" s="1"/>
  <c r="C21" i="1"/>
  <c r="D21" i="1"/>
  <c r="E21" i="1"/>
  <c r="F21" i="1"/>
  <c r="CC21" i="1" s="1"/>
  <c r="G21" i="1"/>
  <c r="H21" i="1"/>
  <c r="I21" i="1"/>
  <c r="J21" i="1"/>
  <c r="CH21" i="1" s="1"/>
  <c r="K21" i="1"/>
  <c r="B22" i="1"/>
  <c r="C22" i="1"/>
  <c r="D22" i="1"/>
  <c r="CA22" i="1" s="1"/>
  <c r="E22" i="1"/>
  <c r="F22" i="1"/>
  <c r="G22" i="1"/>
  <c r="H22" i="1"/>
  <c r="CC22" i="1" s="1"/>
  <c r="I22" i="1"/>
  <c r="J22" i="1"/>
  <c r="K22" i="1"/>
  <c r="B23" i="1"/>
  <c r="CA23" i="1" s="1"/>
  <c r="C23" i="1"/>
  <c r="D23" i="1"/>
  <c r="E23" i="1"/>
  <c r="F23" i="1"/>
  <c r="CC23" i="1" s="1"/>
  <c r="G23" i="1"/>
  <c r="H23" i="1"/>
  <c r="I23" i="1"/>
  <c r="J23" i="1"/>
  <c r="CH23" i="1" s="1"/>
  <c r="K23" i="1"/>
  <c r="B24" i="1"/>
  <c r="C24" i="1"/>
  <c r="D24" i="1"/>
  <c r="CA24" i="1" s="1"/>
  <c r="E24" i="1"/>
  <c r="F24" i="1"/>
  <c r="G24" i="1"/>
  <c r="H24" i="1"/>
  <c r="CC24" i="1" s="1"/>
  <c r="I24" i="1"/>
  <c r="J24" i="1"/>
  <c r="K24" i="1"/>
  <c r="B25" i="1"/>
  <c r="CA25" i="1" s="1"/>
  <c r="C25" i="1"/>
  <c r="D25" i="1"/>
  <c r="E25" i="1"/>
  <c r="F25" i="1"/>
  <c r="CC25" i="1" s="1"/>
  <c r="G25" i="1"/>
  <c r="H25" i="1"/>
  <c r="I25" i="1"/>
  <c r="J25" i="1"/>
  <c r="CH25" i="1" s="1"/>
  <c r="K25" i="1"/>
  <c r="B26" i="1"/>
  <c r="C26" i="1"/>
  <c r="D26" i="1"/>
  <c r="CA26" i="1" s="1"/>
  <c r="E26" i="1"/>
  <c r="F26" i="1"/>
  <c r="G26" i="1"/>
  <c r="H26" i="1"/>
  <c r="CC26" i="1" s="1"/>
  <c r="I26" i="1"/>
  <c r="J26" i="1"/>
  <c r="K26" i="1"/>
  <c r="B27" i="1"/>
  <c r="CA27" i="1" s="1"/>
  <c r="C27" i="1"/>
  <c r="D27" i="1"/>
  <c r="E27" i="1"/>
  <c r="F27" i="1"/>
  <c r="CC27" i="1" s="1"/>
  <c r="G27" i="1"/>
  <c r="H27" i="1"/>
  <c r="I27" i="1"/>
  <c r="J27" i="1"/>
  <c r="CH27" i="1" s="1"/>
  <c r="K27" i="1"/>
  <c r="B28" i="1"/>
  <c r="C28" i="1"/>
  <c r="D28" i="1"/>
  <c r="CA28" i="1" s="1"/>
  <c r="E28" i="1"/>
  <c r="F28" i="1"/>
  <c r="G28" i="1"/>
  <c r="H28" i="1"/>
  <c r="CC28" i="1" s="1"/>
  <c r="I28" i="1"/>
  <c r="J28" i="1"/>
  <c r="K28" i="1"/>
  <c r="B29" i="1"/>
  <c r="CA29" i="1" s="1"/>
  <c r="C29" i="1"/>
  <c r="D29" i="1"/>
  <c r="E29" i="1"/>
  <c r="F29" i="1"/>
  <c r="CC29" i="1" s="1"/>
  <c r="G29" i="1"/>
  <c r="H29" i="1"/>
  <c r="I29" i="1"/>
  <c r="J29" i="1"/>
  <c r="CH29" i="1" s="1"/>
  <c r="K29" i="1"/>
  <c r="C12" i="1"/>
  <c r="D12" i="1"/>
  <c r="CA12" i="1" s="1"/>
  <c r="E12" i="1"/>
  <c r="F12" i="1"/>
  <c r="G12" i="1"/>
  <c r="CB12" i="1" s="1"/>
  <c r="H12" i="1"/>
  <c r="CC12" i="1" s="1"/>
  <c r="I12" i="1"/>
  <c r="J12" i="1"/>
  <c r="K12" i="1"/>
  <c r="B12" i="1"/>
  <c r="CG12" i="1" s="1"/>
  <c r="CR121" i="1"/>
  <c r="CQ121" i="1"/>
  <c r="CO121" i="1"/>
  <c r="CN121" i="1"/>
  <c r="CM121" i="1"/>
  <c r="CK121" i="1"/>
  <c r="CJ121" i="1"/>
  <c r="CI121" i="1"/>
  <c r="CG121" i="1"/>
  <c r="CF121" i="1"/>
  <c r="CE121" i="1"/>
  <c r="CC121" i="1"/>
  <c r="CB121" i="1"/>
  <c r="D121" i="1"/>
  <c r="CR120" i="1"/>
  <c r="CP120" i="1"/>
  <c r="CN120" i="1"/>
  <c r="CL120" i="1"/>
  <c r="CJ120" i="1"/>
  <c r="CH120" i="1"/>
  <c r="CF120" i="1"/>
  <c r="CD120" i="1"/>
  <c r="CB120" i="1"/>
  <c r="C120" i="1"/>
  <c r="CA120" i="1" s="1"/>
  <c r="CR119" i="1"/>
  <c r="CP119" i="1"/>
  <c r="CN119" i="1"/>
  <c r="CL119" i="1"/>
  <c r="CJ119" i="1"/>
  <c r="CH119" i="1"/>
  <c r="CF119" i="1"/>
  <c r="CD119" i="1"/>
  <c r="CB119" i="1"/>
  <c r="D119" i="1"/>
  <c r="CR118" i="1"/>
  <c r="CQ118" i="1"/>
  <c r="CO118" i="1"/>
  <c r="CN118" i="1"/>
  <c r="CM118" i="1"/>
  <c r="CK118" i="1"/>
  <c r="CJ118" i="1"/>
  <c r="CI118" i="1"/>
  <c r="CG118" i="1"/>
  <c r="CF118" i="1"/>
  <c r="CE118" i="1"/>
  <c r="CC118" i="1"/>
  <c r="CB118" i="1"/>
  <c r="C118" i="1"/>
  <c r="CA118" i="1" s="1"/>
  <c r="CR117" i="1"/>
  <c r="CQ117" i="1"/>
  <c r="CO117" i="1"/>
  <c r="CN117" i="1"/>
  <c r="CM117" i="1"/>
  <c r="CK117" i="1"/>
  <c r="CJ117" i="1"/>
  <c r="CI117" i="1"/>
  <c r="CG117" i="1"/>
  <c r="CF117" i="1"/>
  <c r="CE117" i="1"/>
  <c r="CC117" i="1"/>
  <c r="CB117" i="1"/>
  <c r="D117" i="1"/>
  <c r="CR116" i="1"/>
  <c r="CP116" i="1"/>
  <c r="CN116" i="1"/>
  <c r="CL116" i="1"/>
  <c r="CJ116" i="1"/>
  <c r="CH116" i="1"/>
  <c r="CF116" i="1"/>
  <c r="CD116" i="1"/>
  <c r="CB116" i="1"/>
  <c r="C116" i="1"/>
  <c r="CA116" i="1" s="1"/>
  <c r="CR115" i="1"/>
  <c r="CP115" i="1"/>
  <c r="CN115" i="1"/>
  <c r="CL115" i="1"/>
  <c r="CJ115" i="1"/>
  <c r="CH115" i="1"/>
  <c r="CF115" i="1"/>
  <c r="CD115" i="1"/>
  <c r="CB115" i="1"/>
  <c r="D115" i="1"/>
  <c r="CR114" i="1"/>
  <c r="CQ114" i="1"/>
  <c r="CO114" i="1"/>
  <c r="CN114" i="1"/>
  <c r="CM114" i="1"/>
  <c r="CK114" i="1"/>
  <c r="CJ114" i="1"/>
  <c r="CI114" i="1"/>
  <c r="CG114" i="1"/>
  <c r="CF114" i="1"/>
  <c r="CE114" i="1"/>
  <c r="CC114" i="1"/>
  <c r="CB114" i="1"/>
  <c r="C114" i="1"/>
  <c r="CA114" i="1" s="1"/>
  <c r="CR113" i="1"/>
  <c r="CQ113" i="1"/>
  <c r="CO113" i="1"/>
  <c r="CN113" i="1"/>
  <c r="CM113" i="1"/>
  <c r="CK113" i="1"/>
  <c r="CJ113" i="1"/>
  <c r="CI113" i="1"/>
  <c r="CG113" i="1"/>
  <c r="CF113" i="1"/>
  <c r="CE113" i="1"/>
  <c r="CC113" i="1"/>
  <c r="CB113" i="1"/>
  <c r="D113" i="1"/>
  <c r="CR112" i="1"/>
  <c r="CP112" i="1"/>
  <c r="CN112" i="1"/>
  <c r="CL112" i="1"/>
  <c r="CJ112" i="1"/>
  <c r="CH112" i="1"/>
  <c r="CF112" i="1"/>
  <c r="CD112" i="1"/>
  <c r="CB112" i="1"/>
  <c r="C112" i="1"/>
  <c r="CA112" i="1" s="1"/>
  <c r="CR111" i="1"/>
  <c r="CP111" i="1"/>
  <c r="CN111" i="1"/>
  <c r="CL111" i="1"/>
  <c r="CJ111" i="1"/>
  <c r="CH111" i="1"/>
  <c r="CF111" i="1"/>
  <c r="CD111" i="1"/>
  <c r="CB111" i="1"/>
  <c r="D111" i="1"/>
  <c r="CR110" i="1"/>
  <c r="CQ110" i="1"/>
  <c r="CO110" i="1"/>
  <c r="CN110" i="1"/>
  <c r="CM110" i="1"/>
  <c r="CK110" i="1"/>
  <c r="CJ110" i="1"/>
  <c r="CI110" i="1"/>
  <c r="CG110" i="1"/>
  <c r="CF110" i="1"/>
  <c r="CE110" i="1"/>
  <c r="CC110" i="1"/>
  <c r="CB110" i="1"/>
  <c r="C110" i="1"/>
  <c r="CA110" i="1" s="1"/>
  <c r="CR109" i="1"/>
  <c r="CQ109" i="1"/>
  <c r="CO109" i="1"/>
  <c r="CN109" i="1"/>
  <c r="CM109" i="1"/>
  <c r="CK109" i="1"/>
  <c r="CJ109" i="1"/>
  <c r="CI109" i="1"/>
  <c r="CG109" i="1"/>
  <c r="CF109" i="1"/>
  <c r="CE109" i="1"/>
  <c r="CC109" i="1"/>
  <c r="CB109" i="1"/>
  <c r="D109" i="1"/>
  <c r="CR108" i="1"/>
  <c r="CP108" i="1"/>
  <c r="CN108" i="1"/>
  <c r="CL108" i="1"/>
  <c r="CJ108" i="1"/>
  <c r="CH108" i="1"/>
  <c r="CF108" i="1"/>
  <c r="CD108" i="1"/>
  <c r="CB108" i="1"/>
  <c r="C108" i="1"/>
  <c r="CA108" i="1" s="1"/>
  <c r="CR107" i="1"/>
  <c r="CP107" i="1"/>
  <c r="CN107" i="1"/>
  <c r="CL107" i="1"/>
  <c r="CJ107" i="1"/>
  <c r="CH107" i="1"/>
  <c r="CF107" i="1"/>
  <c r="CD107" i="1"/>
  <c r="CB107" i="1"/>
  <c r="D107" i="1"/>
  <c r="CR106" i="1"/>
  <c r="CQ106" i="1"/>
  <c r="CO106" i="1"/>
  <c r="CN106" i="1"/>
  <c r="CM106" i="1"/>
  <c r="CK106" i="1"/>
  <c r="CJ106" i="1"/>
  <c r="CI106" i="1"/>
  <c r="CG106" i="1"/>
  <c r="CF106" i="1"/>
  <c r="CE106" i="1"/>
  <c r="CC106" i="1"/>
  <c r="CB106" i="1"/>
  <c r="C106" i="1"/>
  <c r="CA106" i="1" s="1"/>
  <c r="CR105" i="1"/>
  <c r="CQ105" i="1"/>
  <c r="CO105" i="1"/>
  <c r="CN105" i="1"/>
  <c r="CM105" i="1"/>
  <c r="CL105" i="1"/>
  <c r="CK105" i="1"/>
  <c r="CJ105" i="1"/>
  <c r="CI105" i="1"/>
  <c r="CH105" i="1"/>
  <c r="CG105" i="1"/>
  <c r="CF105" i="1"/>
  <c r="CE105" i="1"/>
  <c r="CD105" i="1"/>
  <c r="CC105" i="1"/>
  <c r="CB105" i="1"/>
  <c r="D105" i="1"/>
  <c r="CR104" i="1"/>
  <c r="CP104" i="1"/>
  <c r="CN104" i="1"/>
  <c r="CL104" i="1"/>
  <c r="CJ104" i="1"/>
  <c r="CH104" i="1"/>
  <c r="CF104" i="1"/>
  <c r="CD104" i="1"/>
  <c r="CB104" i="1"/>
  <c r="D104" i="1"/>
  <c r="C104" i="1"/>
  <c r="CA104" i="1" s="1"/>
  <c r="CR103" i="1"/>
  <c r="CP103" i="1"/>
  <c r="CN103" i="1"/>
  <c r="CL103" i="1"/>
  <c r="CJ103" i="1"/>
  <c r="CH103" i="1"/>
  <c r="CF103" i="1"/>
  <c r="CD103" i="1"/>
  <c r="CB103" i="1"/>
  <c r="D103" i="1"/>
  <c r="CR102" i="1"/>
  <c r="CQ102" i="1"/>
  <c r="CP102" i="1"/>
  <c r="CO102" i="1"/>
  <c r="CN102" i="1"/>
  <c r="CM102" i="1"/>
  <c r="CL102" i="1"/>
  <c r="CK102" i="1"/>
  <c r="CJ102" i="1"/>
  <c r="CI102" i="1"/>
  <c r="CH102" i="1"/>
  <c r="CG102" i="1"/>
  <c r="CF102" i="1"/>
  <c r="CE102" i="1"/>
  <c r="CD102" i="1"/>
  <c r="CC102" i="1"/>
  <c r="CB102" i="1"/>
  <c r="D102" i="1"/>
  <c r="C102" i="1"/>
  <c r="CA102" i="1" s="1"/>
  <c r="CR101" i="1"/>
  <c r="CQ101" i="1"/>
  <c r="CP101" i="1"/>
  <c r="CO101" i="1"/>
  <c r="CN101" i="1"/>
  <c r="CM101" i="1"/>
  <c r="CL101" i="1"/>
  <c r="CK101" i="1"/>
  <c r="CJ101" i="1"/>
  <c r="CI101" i="1"/>
  <c r="CH101" i="1"/>
  <c r="CG101" i="1"/>
  <c r="CF101" i="1"/>
  <c r="CE101" i="1"/>
  <c r="CD101" i="1"/>
  <c r="CC101" i="1"/>
  <c r="CB101" i="1"/>
  <c r="D101" i="1"/>
  <c r="CR100" i="1"/>
  <c r="CP100" i="1"/>
  <c r="CN100" i="1"/>
  <c r="CL100" i="1"/>
  <c r="CJ100" i="1"/>
  <c r="CH100" i="1"/>
  <c r="CF100" i="1"/>
  <c r="CD100" i="1"/>
  <c r="CB100" i="1"/>
  <c r="D100" i="1"/>
  <c r="C100" i="1"/>
  <c r="CA100" i="1" s="1"/>
  <c r="CR99" i="1"/>
  <c r="CP99" i="1"/>
  <c r="CN99" i="1"/>
  <c r="CL99" i="1"/>
  <c r="CJ99" i="1"/>
  <c r="CH99" i="1"/>
  <c r="CF99" i="1"/>
  <c r="CD99" i="1"/>
  <c r="CB99" i="1"/>
  <c r="D99" i="1"/>
  <c r="CT94" i="1"/>
  <c r="CS94" i="1"/>
  <c r="CR94" i="1"/>
  <c r="CQ94" i="1"/>
  <c r="CP94" i="1"/>
  <c r="CO94" i="1"/>
  <c r="CN94" i="1"/>
  <c r="CM94" i="1"/>
  <c r="CL94" i="1"/>
  <c r="CK94" i="1"/>
  <c r="CJ94" i="1"/>
  <c r="CI94" i="1"/>
  <c r="CH94" i="1"/>
  <c r="CG94" i="1"/>
  <c r="CF94" i="1"/>
  <c r="CE94" i="1"/>
  <c r="CD94" i="1"/>
  <c r="CC94" i="1"/>
  <c r="CB94" i="1"/>
  <c r="D94" i="1"/>
  <c r="C94" i="1"/>
  <c r="CA94" i="1" s="1"/>
  <c r="CT93" i="1"/>
  <c r="CS93" i="1"/>
  <c r="CR93" i="1"/>
  <c r="CQ93" i="1"/>
  <c r="CP93" i="1"/>
  <c r="CO93" i="1"/>
  <c r="CN93" i="1"/>
  <c r="CM93" i="1"/>
  <c r="CL93" i="1"/>
  <c r="CK93" i="1"/>
  <c r="CJ93" i="1"/>
  <c r="CI93" i="1"/>
  <c r="CH93" i="1"/>
  <c r="CG93" i="1"/>
  <c r="CF93" i="1"/>
  <c r="CE93" i="1"/>
  <c r="CD93" i="1"/>
  <c r="CC93" i="1"/>
  <c r="CB93" i="1"/>
  <c r="CA93" i="1"/>
  <c r="D93" i="1"/>
  <c r="C93" i="1"/>
  <c r="CT92" i="1"/>
  <c r="CS92" i="1"/>
  <c r="CR92" i="1"/>
  <c r="CQ92" i="1"/>
  <c r="CP92" i="1"/>
  <c r="CO92" i="1"/>
  <c r="CN92" i="1"/>
  <c r="CM92" i="1"/>
  <c r="CL92" i="1"/>
  <c r="CK92" i="1"/>
  <c r="CJ92" i="1"/>
  <c r="CI92" i="1"/>
  <c r="CH92" i="1"/>
  <c r="CG92" i="1"/>
  <c r="CF92" i="1"/>
  <c r="CE92" i="1"/>
  <c r="CD92" i="1"/>
  <c r="CC92" i="1"/>
  <c r="CB92" i="1"/>
  <c r="D92" i="1"/>
  <c r="C92" i="1"/>
  <c r="CA92" i="1" s="1"/>
  <c r="CT91" i="1"/>
  <c r="CS91" i="1"/>
  <c r="CR91" i="1"/>
  <c r="CQ91" i="1"/>
  <c r="CP91" i="1"/>
  <c r="CO91" i="1"/>
  <c r="CN91" i="1"/>
  <c r="CM91" i="1"/>
  <c r="CL91" i="1"/>
  <c r="CK91" i="1"/>
  <c r="CJ91" i="1"/>
  <c r="CI91" i="1"/>
  <c r="CH91" i="1"/>
  <c r="CG91" i="1"/>
  <c r="CF91" i="1"/>
  <c r="CE91" i="1"/>
  <c r="CD91" i="1"/>
  <c r="CC91" i="1"/>
  <c r="CB91" i="1"/>
  <c r="D91" i="1"/>
  <c r="C91" i="1"/>
  <c r="CA91" i="1" s="1"/>
  <c r="CT90" i="1"/>
  <c r="CS90" i="1"/>
  <c r="CR90" i="1"/>
  <c r="CQ90" i="1"/>
  <c r="CP90" i="1"/>
  <c r="CO90" i="1"/>
  <c r="CN90" i="1"/>
  <c r="CM90" i="1"/>
  <c r="CL90" i="1"/>
  <c r="CK90" i="1"/>
  <c r="CJ90" i="1"/>
  <c r="CI90" i="1"/>
  <c r="CH90" i="1"/>
  <c r="CG90" i="1"/>
  <c r="CF90" i="1"/>
  <c r="CE90" i="1"/>
  <c r="CD90" i="1"/>
  <c r="CC90" i="1"/>
  <c r="CB90" i="1"/>
  <c r="D90" i="1"/>
  <c r="C90" i="1"/>
  <c r="CA90" i="1" s="1"/>
  <c r="CT89" i="1"/>
  <c r="CS89" i="1"/>
  <c r="CR89" i="1"/>
  <c r="CQ89" i="1"/>
  <c r="CP89" i="1"/>
  <c r="CO89" i="1"/>
  <c r="CN89" i="1"/>
  <c r="CM89" i="1"/>
  <c r="CL89" i="1"/>
  <c r="CK89" i="1"/>
  <c r="CJ89" i="1"/>
  <c r="CI89" i="1"/>
  <c r="CH89" i="1"/>
  <c r="CG89" i="1"/>
  <c r="CF89" i="1"/>
  <c r="CE89" i="1"/>
  <c r="CD89" i="1"/>
  <c r="CC89" i="1"/>
  <c r="CB89" i="1"/>
  <c r="D89" i="1"/>
  <c r="C89" i="1"/>
  <c r="CA89" i="1" s="1"/>
  <c r="CT88" i="1"/>
  <c r="CS88" i="1"/>
  <c r="CR88" i="1"/>
  <c r="CQ88" i="1"/>
  <c r="CP88" i="1"/>
  <c r="CO88" i="1"/>
  <c r="CN88" i="1"/>
  <c r="CM88" i="1"/>
  <c r="CL88" i="1"/>
  <c r="CK88" i="1"/>
  <c r="CJ88" i="1"/>
  <c r="CI88" i="1"/>
  <c r="CH88" i="1"/>
  <c r="CG88" i="1"/>
  <c r="CF88" i="1"/>
  <c r="CE88" i="1"/>
  <c r="CD88" i="1"/>
  <c r="CC88" i="1"/>
  <c r="CB88" i="1"/>
  <c r="D88" i="1"/>
  <c r="C88" i="1"/>
  <c r="CA88" i="1" s="1"/>
  <c r="CT87" i="1"/>
  <c r="CS87" i="1"/>
  <c r="CR87" i="1"/>
  <c r="CQ87" i="1"/>
  <c r="CP87" i="1"/>
  <c r="CO87" i="1"/>
  <c r="CN87" i="1"/>
  <c r="CM87" i="1"/>
  <c r="CL87" i="1"/>
  <c r="CK87" i="1"/>
  <c r="CJ87" i="1"/>
  <c r="CI87" i="1"/>
  <c r="CH87" i="1"/>
  <c r="CG87" i="1"/>
  <c r="CF87" i="1"/>
  <c r="CE87" i="1"/>
  <c r="CD87" i="1"/>
  <c r="CC87" i="1"/>
  <c r="CB87" i="1"/>
  <c r="CA87" i="1"/>
  <c r="D87" i="1"/>
  <c r="C87" i="1"/>
  <c r="CT86" i="1"/>
  <c r="CS86" i="1"/>
  <c r="CR86" i="1"/>
  <c r="CQ86" i="1"/>
  <c r="CP86" i="1"/>
  <c r="CO86" i="1"/>
  <c r="CN86" i="1"/>
  <c r="CM86" i="1"/>
  <c r="CL86" i="1"/>
  <c r="CK86" i="1"/>
  <c r="CJ86" i="1"/>
  <c r="CI86" i="1"/>
  <c r="CH86" i="1"/>
  <c r="CG86" i="1"/>
  <c r="CF86" i="1"/>
  <c r="CE86" i="1"/>
  <c r="CD86" i="1"/>
  <c r="CC86" i="1"/>
  <c r="CB86" i="1"/>
  <c r="D86" i="1"/>
  <c r="C86" i="1"/>
  <c r="CA86" i="1" s="1"/>
  <c r="CT85" i="1"/>
  <c r="CS85" i="1"/>
  <c r="CR85" i="1"/>
  <c r="CQ85" i="1"/>
  <c r="CP85" i="1"/>
  <c r="CO85" i="1"/>
  <c r="CN85" i="1"/>
  <c r="CM85" i="1"/>
  <c r="CL85" i="1"/>
  <c r="CK85" i="1"/>
  <c r="CJ85" i="1"/>
  <c r="CI85" i="1"/>
  <c r="CH85" i="1"/>
  <c r="CG85" i="1"/>
  <c r="CF85" i="1"/>
  <c r="CE85" i="1"/>
  <c r="CD85" i="1"/>
  <c r="CC85" i="1"/>
  <c r="CB85" i="1"/>
  <c r="CA85" i="1"/>
  <c r="D85" i="1"/>
  <c r="C85" i="1"/>
  <c r="CT84" i="1"/>
  <c r="CS84" i="1"/>
  <c r="CR84" i="1"/>
  <c r="CQ84" i="1"/>
  <c r="CP84" i="1"/>
  <c r="CO84" i="1"/>
  <c r="CN84" i="1"/>
  <c r="CM84" i="1"/>
  <c r="CL84" i="1"/>
  <c r="CK84" i="1"/>
  <c r="CJ84" i="1"/>
  <c r="CI84" i="1"/>
  <c r="CH84" i="1"/>
  <c r="CG84" i="1"/>
  <c r="CF84" i="1"/>
  <c r="CE84" i="1"/>
  <c r="CD84" i="1"/>
  <c r="CC84" i="1"/>
  <c r="CB84" i="1"/>
  <c r="D84" i="1"/>
  <c r="C84" i="1"/>
  <c r="CA84" i="1" s="1"/>
  <c r="CT83" i="1"/>
  <c r="CS83" i="1"/>
  <c r="CR83" i="1"/>
  <c r="CQ83" i="1"/>
  <c r="CP83" i="1"/>
  <c r="CO83" i="1"/>
  <c r="CN83" i="1"/>
  <c r="CM83" i="1"/>
  <c r="CL83" i="1"/>
  <c r="CK83" i="1"/>
  <c r="CJ83" i="1"/>
  <c r="CI83" i="1"/>
  <c r="CH83" i="1"/>
  <c r="CG83" i="1"/>
  <c r="CF83" i="1"/>
  <c r="CD83" i="1"/>
  <c r="CC83" i="1"/>
  <c r="CB83" i="1"/>
  <c r="C83" i="1"/>
  <c r="CA83" i="1" s="1"/>
  <c r="CT82" i="1"/>
  <c r="CS82" i="1"/>
  <c r="CR82" i="1"/>
  <c r="CQ82" i="1"/>
  <c r="CP82" i="1"/>
  <c r="CO82" i="1"/>
  <c r="CN82" i="1"/>
  <c r="CM82" i="1"/>
  <c r="CL82" i="1"/>
  <c r="CK82" i="1"/>
  <c r="CJ82" i="1"/>
  <c r="CI82" i="1"/>
  <c r="CH82" i="1"/>
  <c r="CG82" i="1"/>
  <c r="CF82" i="1"/>
  <c r="CE82" i="1"/>
  <c r="CD82" i="1"/>
  <c r="CC82" i="1"/>
  <c r="CB82" i="1"/>
  <c r="D82" i="1"/>
  <c r="CT81" i="1"/>
  <c r="CS81" i="1"/>
  <c r="CR81" i="1"/>
  <c r="CQ81" i="1"/>
  <c r="CP81" i="1"/>
  <c r="CO81" i="1"/>
  <c r="CN81" i="1"/>
  <c r="CM81" i="1"/>
  <c r="CL81" i="1"/>
  <c r="CK81" i="1"/>
  <c r="CJ81" i="1"/>
  <c r="CI81" i="1"/>
  <c r="CH81" i="1"/>
  <c r="CG81" i="1"/>
  <c r="CF81" i="1"/>
  <c r="CE81" i="1"/>
  <c r="CD81" i="1"/>
  <c r="CC81" i="1"/>
  <c r="CB81" i="1"/>
  <c r="D81" i="1"/>
  <c r="C81" i="1"/>
  <c r="CA81" i="1" s="1"/>
  <c r="CT80" i="1"/>
  <c r="CR80" i="1"/>
  <c r="CQ80" i="1"/>
  <c r="CP80" i="1"/>
  <c r="CO80" i="1"/>
  <c r="CN80" i="1"/>
  <c r="CM80" i="1"/>
  <c r="CL80" i="1"/>
  <c r="CK80" i="1"/>
  <c r="CJ80" i="1"/>
  <c r="CI80" i="1"/>
  <c r="CH80" i="1"/>
  <c r="CG80" i="1"/>
  <c r="CF80" i="1"/>
  <c r="CE80" i="1"/>
  <c r="CD80" i="1"/>
  <c r="CC80" i="1"/>
  <c r="CB80" i="1"/>
  <c r="D80" i="1"/>
  <c r="C80" i="1"/>
  <c r="CA80" i="1" s="1"/>
  <c r="CT79" i="1"/>
  <c r="CS79" i="1"/>
  <c r="CR79" i="1"/>
  <c r="CQ79" i="1"/>
  <c r="CP79" i="1"/>
  <c r="CO79" i="1"/>
  <c r="CN79" i="1"/>
  <c r="CM79" i="1"/>
  <c r="CL79" i="1"/>
  <c r="CK79" i="1"/>
  <c r="CJ79" i="1"/>
  <c r="CI79" i="1"/>
  <c r="CH79" i="1"/>
  <c r="CG79" i="1"/>
  <c r="CF79" i="1"/>
  <c r="CE79" i="1"/>
  <c r="CD79" i="1"/>
  <c r="CC79" i="1"/>
  <c r="CB79" i="1"/>
  <c r="CA79" i="1"/>
  <c r="C79" i="1"/>
  <c r="CT78" i="1"/>
  <c r="CS78" i="1"/>
  <c r="CR78" i="1"/>
  <c r="CQ78" i="1"/>
  <c r="CP78" i="1"/>
  <c r="CO78" i="1"/>
  <c r="CN78" i="1"/>
  <c r="CM78" i="1"/>
  <c r="CL78" i="1"/>
  <c r="CK78" i="1"/>
  <c r="CJ78" i="1"/>
  <c r="CI78" i="1"/>
  <c r="CH78" i="1"/>
  <c r="CG78" i="1"/>
  <c r="CF78" i="1"/>
  <c r="CE78" i="1"/>
  <c r="CD78" i="1"/>
  <c r="CC78" i="1"/>
  <c r="CB78" i="1"/>
  <c r="D78" i="1"/>
  <c r="C78" i="1"/>
  <c r="CA78" i="1" s="1"/>
  <c r="CT77" i="1"/>
  <c r="CR77" i="1"/>
  <c r="CQ77" i="1"/>
  <c r="CP77" i="1"/>
  <c r="CO77" i="1"/>
  <c r="CN77" i="1"/>
  <c r="CM77" i="1"/>
  <c r="CL77" i="1"/>
  <c r="CK77" i="1"/>
  <c r="CJ77" i="1"/>
  <c r="CI77" i="1"/>
  <c r="CH77" i="1"/>
  <c r="CG77" i="1"/>
  <c r="CF77" i="1"/>
  <c r="CE77" i="1"/>
  <c r="CD77" i="1"/>
  <c r="CC77" i="1"/>
  <c r="CB77" i="1"/>
  <c r="CA77" i="1"/>
  <c r="D77" i="1"/>
  <c r="C77" i="1"/>
  <c r="CT76" i="1"/>
  <c r="CS76" i="1"/>
  <c r="CR76" i="1"/>
  <c r="CQ76" i="1"/>
  <c r="CP76" i="1"/>
  <c r="CO76" i="1"/>
  <c r="CN76" i="1"/>
  <c r="CM76" i="1"/>
  <c r="CL76" i="1"/>
  <c r="CK76" i="1"/>
  <c r="CJ76" i="1"/>
  <c r="CH76" i="1"/>
  <c r="CF76" i="1"/>
  <c r="CD76" i="1"/>
  <c r="CB76" i="1"/>
  <c r="D76" i="1"/>
  <c r="CS75" i="1"/>
  <c r="CQ75" i="1"/>
  <c r="CO75" i="1"/>
  <c r="CM75" i="1"/>
  <c r="CK75" i="1"/>
  <c r="CI75" i="1"/>
  <c r="CG75" i="1"/>
  <c r="CE75" i="1"/>
  <c r="CC75" i="1"/>
  <c r="C75" i="1"/>
  <c r="CA75" i="1" s="1"/>
  <c r="CQ74" i="1"/>
  <c r="CO74" i="1"/>
  <c r="CM74" i="1"/>
  <c r="CK74" i="1"/>
  <c r="CI74" i="1"/>
  <c r="CG74" i="1"/>
  <c r="CE74" i="1"/>
  <c r="CC74" i="1"/>
  <c r="D74" i="1"/>
  <c r="CT73" i="1"/>
  <c r="CS73" i="1"/>
  <c r="CR73" i="1"/>
  <c r="CP73" i="1"/>
  <c r="CN73" i="1"/>
  <c r="CL73" i="1"/>
  <c r="CJ73" i="1"/>
  <c r="CH73" i="1"/>
  <c r="CF73" i="1"/>
  <c r="CD73" i="1"/>
  <c r="CB73" i="1"/>
  <c r="C73" i="1"/>
  <c r="CA73" i="1" s="1"/>
  <c r="CT72" i="1"/>
  <c r="CR72" i="1"/>
  <c r="CP72" i="1"/>
  <c r="CN72" i="1"/>
  <c r="CL72" i="1"/>
  <c r="CJ72" i="1"/>
  <c r="CH72" i="1"/>
  <c r="CF72" i="1"/>
  <c r="CD72" i="1"/>
  <c r="CB72" i="1"/>
  <c r="C72" i="1"/>
  <c r="CC67" i="1"/>
  <c r="CB67" i="1"/>
  <c r="CE66" i="1"/>
  <c r="CD66" i="1"/>
  <c r="CA66" i="1"/>
  <c r="CE65" i="1"/>
  <c r="CB65" i="1"/>
  <c r="CA65" i="1"/>
  <c r="CD64" i="1"/>
  <c r="CB64" i="1"/>
  <c r="CC63" i="1"/>
  <c r="CB63" i="1"/>
  <c r="CC59" i="1"/>
  <c r="CB59" i="1"/>
  <c r="CE58" i="1"/>
  <c r="CD58" i="1"/>
  <c r="CC58" i="1"/>
  <c r="CA58" i="1"/>
  <c r="CD57" i="1"/>
  <c r="CC57" i="1"/>
  <c r="CB57" i="1"/>
  <c r="CE56" i="1"/>
  <c r="CD56" i="1"/>
  <c r="CA56" i="1"/>
  <c r="CC55" i="1"/>
  <c r="CB55" i="1"/>
  <c r="CI29" i="1"/>
  <c r="CB29" i="1"/>
  <c r="CG28" i="1"/>
  <c r="CI27" i="1"/>
  <c r="CB27" i="1"/>
  <c r="CG26" i="1"/>
  <c r="CI25" i="1"/>
  <c r="CB25" i="1"/>
  <c r="CG24" i="1"/>
  <c r="CI23" i="1"/>
  <c r="CB23" i="1"/>
  <c r="CG22" i="1"/>
  <c r="CI21" i="1"/>
  <c r="CB21" i="1"/>
  <c r="CG20" i="1"/>
  <c r="CI19" i="1"/>
  <c r="CB19" i="1"/>
  <c r="CG18" i="1"/>
  <c r="CI17" i="1"/>
  <c r="CB17" i="1"/>
  <c r="CI15" i="1"/>
  <c r="CB15" i="1"/>
  <c r="CG14" i="1"/>
  <c r="CI13" i="1"/>
  <c r="CB13" i="1"/>
  <c r="CH12" i="1"/>
  <c r="A5" i="1"/>
  <c r="A4" i="1"/>
  <c r="A3" i="1"/>
  <c r="A2" i="1"/>
  <c r="CR121" i="7"/>
  <c r="CQ121" i="7"/>
  <c r="CP121" i="7"/>
  <c r="CO121" i="7"/>
  <c r="CN121" i="7"/>
  <c r="CM121" i="7"/>
  <c r="CL121" i="7"/>
  <c r="CK121" i="7"/>
  <c r="CJ121" i="7"/>
  <c r="CI121" i="7"/>
  <c r="CH121" i="7"/>
  <c r="CG121" i="7"/>
  <c r="CF121" i="7"/>
  <c r="CE121" i="7"/>
  <c r="CD121" i="7"/>
  <c r="CC121" i="7"/>
  <c r="CB121" i="7"/>
  <c r="D121" i="7"/>
  <c r="C121" i="7"/>
  <c r="CA121" i="7" s="1"/>
  <c r="CR120" i="7"/>
  <c r="CQ120" i="7"/>
  <c r="CP120" i="7"/>
  <c r="CO120" i="7"/>
  <c r="CN120" i="7"/>
  <c r="CM120" i="7"/>
  <c r="CL120" i="7"/>
  <c r="CK120" i="7"/>
  <c r="CJ120" i="7"/>
  <c r="CI120" i="7"/>
  <c r="CH120" i="7"/>
  <c r="CG120" i="7"/>
  <c r="CF120" i="7"/>
  <c r="CE120" i="7"/>
  <c r="CD120" i="7"/>
  <c r="CC120" i="7"/>
  <c r="CB120" i="7"/>
  <c r="D120" i="7"/>
  <c r="C120" i="7"/>
  <c r="CA120" i="7" s="1"/>
  <c r="CR119" i="7"/>
  <c r="CQ119" i="7"/>
  <c r="CP119" i="7"/>
  <c r="CO119" i="7"/>
  <c r="CN119" i="7"/>
  <c r="CM119" i="7"/>
  <c r="CL119" i="7"/>
  <c r="CK119" i="7"/>
  <c r="CJ119" i="7"/>
  <c r="CI119" i="7"/>
  <c r="CH119" i="7"/>
  <c r="CG119" i="7"/>
  <c r="CF119" i="7"/>
  <c r="CE119" i="7"/>
  <c r="CD119" i="7"/>
  <c r="CC119" i="7"/>
  <c r="CB119" i="7"/>
  <c r="D119" i="7"/>
  <c r="C119" i="7"/>
  <c r="CA119" i="7" s="1"/>
  <c r="CR118" i="7"/>
  <c r="CQ118" i="7"/>
  <c r="CP118" i="7"/>
  <c r="CO118" i="7"/>
  <c r="CN118" i="7"/>
  <c r="CM118" i="7"/>
  <c r="CL118" i="7"/>
  <c r="CK118" i="7"/>
  <c r="CJ118" i="7"/>
  <c r="CI118" i="7"/>
  <c r="CH118" i="7"/>
  <c r="CG118" i="7"/>
  <c r="CF118" i="7"/>
  <c r="CE118" i="7"/>
  <c r="CD118" i="7"/>
  <c r="CC118" i="7"/>
  <c r="CB118" i="7"/>
  <c r="D118" i="7"/>
  <c r="C118" i="7"/>
  <c r="CA118" i="7" s="1"/>
  <c r="CR117" i="7"/>
  <c r="CQ117" i="7"/>
  <c r="CP117" i="7"/>
  <c r="CO117" i="7"/>
  <c r="CN117" i="7"/>
  <c r="CM117" i="7"/>
  <c r="CL117" i="7"/>
  <c r="CK117" i="7"/>
  <c r="CJ117" i="7"/>
  <c r="CI117" i="7"/>
  <c r="CH117" i="7"/>
  <c r="CG117" i="7"/>
  <c r="CF117" i="7"/>
  <c r="CE117" i="7"/>
  <c r="CD117" i="7"/>
  <c r="CC117" i="7"/>
  <c r="CB117" i="7"/>
  <c r="D117" i="7"/>
  <c r="C117" i="7"/>
  <c r="CA117" i="7" s="1"/>
  <c r="CR116" i="7"/>
  <c r="CQ116" i="7"/>
  <c r="CP116" i="7"/>
  <c r="CO116" i="7"/>
  <c r="CN116" i="7"/>
  <c r="CM116" i="7"/>
  <c r="CL116" i="7"/>
  <c r="CK116" i="7"/>
  <c r="CJ116" i="7"/>
  <c r="CI116" i="7"/>
  <c r="CH116" i="7"/>
  <c r="CG116" i="7"/>
  <c r="CF116" i="7"/>
  <c r="CE116" i="7"/>
  <c r="CD116" i="7"/>
  <c r="CC116" i="7"/>
  <c r="CB116" i="7"/>
  <c r="D116" i="7"/>
  <c r="C116" i="7"/>
  <c r="CA116" i="7" s="1"/>
  <c r="CR115" i="7"/>
  <c r="CQ115" i="7"/>
  <c r="CP115" i="7"/>
  <c r="CO115" i="7"/>
  <c r="CN115" i="7"/>
  <c r="CM115" i="7"/>
  <c r="CL115" i="7"/>
  <c r="CK115" i="7"/>
  <c r="CJ115" i="7"/>
  <c r="CI115" i="7"/>
  <c r="CH115" i="7"/>
  <c r="CG115" i="7"/>
  <c r="CF115" i="7"/>
  <c r="CE115" i="7"/>
  <c r="CD115" i="7"/>
  <c r="CC115" i="7"/>
  <c r="CB115" i="7"/>
  <c r="D115" i="7"/>
  <c r="C115" i="7"/>
  <c r="CA115" i="7" s="1"/>
  <c r="CR114" i="7"/>
  <c r="CQ114" i="7"/>
  <c r="CP114" i="7"/>
  <c r="CO114" i="7"/>
  <c r="CN114" i="7"/>
  <c r="CM114" i="7"/>
  <c r="CL114" i="7"/>
  <c r="CK114" i="7"/>
  <c r="CJ114" i="7"/>
  <c r="CI114" i="7"/>
  <c r="CH114" i="7"/>
  <c r="CG114" i="7"/>
  <c r="CF114" i="7"/>
  <c r="CE114" i="7"/>
  <c r="CD114" i="7"/>
  <c r="CC114" i="7"/>
  <c r="CB114" i="7"/>
  <c r="D114" i="7"/>
  <c r="C114" i="7"/>
  <c r="CA114" i="7" s="1"/>
  <c r="CR113" i="7"/>
  <c r="CQ113" i="7"/>
  <c r="CP113" i="7"/>
  <c r="CO113" i="7"/>
  <c r="CN113" i="7"/>
  <c r="CM113" i="7"/>
  <c r="CL113" i="7"/>
  <c r="CK113" i="7"/>
  <c r="CJ113" i="7"/>
  <c r="CI113" i="7"/>
  <c r="CH113" i="7"/>
  <c r="CG113" i="7"/>
  <c r="CF113" i="7"/>
  <c r="CE113" i="7"/>
  <c r="CD113" i="7"/>
  <c r="CC113" i="7"/>
  <c r="CB113" i="7"/>
  <c r="D113" i="7"/>
  <c r="C113" i="7"/>
  <c r="CA113" i="7" s="1"/>
  <c r="CR112" i="7"/>
  <c r="CQ112" i="7"/>
  <c r="CP112" i="7"/>
  <c r="CO112" i="7"/>
  <c r="CN112" i="7"/>
  <c r="CM112" i="7"/>
  <c r="CL112" i="7"/>
  <c r="CK112" i="7"/>
  <c r="CJ112" i="7"/>
  <c r="CI112" i="7"/>
  <c r="CH112" i="7"/>
  <c r="CG112" i="7"/>
  <c r="CF112" i="7"/>
  <c r="CE112" i="7"/>
  <c r="CD112" i="7"/>
  <c r="CC112" i="7"/>
  <c r="CB112" i="7"/>
  <c r="D112" i="7"/>
  <c r="C112" i="7"/>
  <c r="CA112" i="7" s="1"/>
  <c r="CR111" i="7"/>
  <c r="CQ111" i="7"/>
  <c r="CP111" i="7"/>
  <c r="CO111" i="7"/>
  <c r="CN111" i="7"/>
  <c r="CM111" i="7"/>
  <c r="CL111" i="7"/>
  <c r="CK111" i="7"/>
  <c r="CJ111" i="7"/>
  <c r="CI111" i="7"/>
  <c r="CH111" i="7"/>
  <c r="CG111" i="7"/>
  <c r="CF111" i="7"/>
  <c r="CE111" i="7"/>
  <c r="CD111" i="7"/>
  <c r="CC111" i="7"/>
  <c r="CB111" i="7"/>
  <c r="D111" i="7"/>
  <c r="C111" i="7"/>
  <c r="CA111" i="7" s="1"/>
  <c r="CR110" i="7"/>
  <c r="CQ110" i="7"/>
  <c r="CP110" i="7"/>
  <c r="CO110" i="7"/>
  <c r="CN110" i="7"/>
  <c r="CM110" i="7"/>
  <c r="CL110" i="7"/>
  <c r="CK110" i="7"/>
  <c r="CJ110" i="7"/>
  <c r="CI110" i="7"/>
  <c r="CH110" i="7"/>
  <c r="CG110" i="7"/>
  <c r="CF110" i="7"/>
  <c r="CE110" i="7"/>
  <c r="CD110" i="7"/>
  <c r="CC110" i="7"/>
  <c r="CB110" i="7"/>
  <c r="D110" i="7"/>
  <c r="C110" i="7"/>
  <c r="CA110" i="7" s="1"/>
  <c r="CR109" i="7"/>
  <c r="CQ109" i="7"/>
  <c r="CP109" i="7"/>
  <c r="CO109" i="7"/>
  <c r="CN109" i="7"/>
  <c r="CM109" i="7"/>
  <c r="CL109" i="7"/>
  <c r="CK109" i="7"/>
  <c r="CJ109" i="7"/>
  <c r="CI109" i="7"/>
  <c r="CH109" i="7"/>
  <c r="CG109" i="7"/>
  <c r="CF109" i="7"/>
  <c r="CE109" i="7"/>
  <c r="CD109" i="7"/>
  <c r="CC109" i="7"/>
  <c r="CB109" i="7"/>
  <c r="D109" i="7"/>
  <c r="C109" i="7"/>
  <c r="CA109" i="7" s="1"/>
  <c r="CR108" i="7"/>
  <c r="CQ108" i="7"/>
  <c r="CP108" i="7"/>
  <c r="CO108" i="7"/>
  <c r="CN108" i="7"/>
  <c r="CM108" i="7"/>
  <c r="CL108" i="7"/>
  <c r="CK108" i="7"/>
  <c r="CJ108" i="7"/>
  <c r="CI108" i="7"/>
  <c r="CH108" i="7"/>
  <c r="CG108" i="7"/>
  <c r="CF108" i="7"/>
  <c r="CE108" i="7"/>
  <c r="CD108" i="7"/>
  <c r="CC108" i="7"/>
  <c r="CB108" i="7"/>
  <c r="D108" i="7"/>
  <c r="C108" i="7"/>
  <c r="CA108" i="7" s="1"/>
  <c r="CR107" i="7"/>
  <c r="CQ107" i="7"/>
  <c r="CP107" i="7"/>
  <c r="CO107" i="7"/>
  <c r="CN107" i="7"/>
  <c r="CM107" i="7"/>
  <c r="CL107" i="7"/>
  <c r="CK107" i="7"/>
  <c r="CJ107" i="7"/>
  <c r="CI107" i="7"/>
  <c r="CH107" i="7"/>
  <c r="CG107" i="7"/>
  <c r="CF107" i="7"/>
  <c r="CE107" i="7"/>
  <c r="CD107" i="7"/>
  <c r="CC107" i="7"/>
  <c r="CB107" i="7"/>
  <c r="D107" i="7"/>
  <c r="C107" i="7"/>
  <c r="CA107" i="7" s="1"/>
  <c r="CR106" i="7"/>
  <c r="CQ106" i="7"/>
  <c r="CP106" i="7"/>
  <c r="CO106" i="7"/>
  <c r="CN106" i="7"/>
  <c r="CM106" i="7"/>
  <c r="CL106" i="7"/>
  <c r="CK106" i="7"/>
  <c r="CJ106" i="7"/>
  <c r="CI106" i="7"/>
  <c r="CH106" i="7"/>
  <c r="CG106" i="7"/>
  <c r="CF106" i="7"/>
  <c r="CE106" i="7"/>
  <c r="CD106" i="7"/>
  <c r="CC106" i="7"/>
  <c r="CB106" i="7"/>
  <c r="D106" i="7"/>
  <c r="C106" i="7"/>
  <c r="CA106" i="7" s="1"/>
  <c r="CR105" i="7"/>
  <c r="CQ105" i="7"/>
  <c r="CP105" i="7"/>
  <c r="CO105" i="7"/>
  <c r="CN105" i="7"/>
  <c r="CM105" i="7"/>
  <c r="CL105" i="7"/>
  <c r="CK105" i="7"/>
  <c r="CJ105" i="7"/>
  <c r="CI105" i="7"/>
  <c r="CH105" i="7"/>
  <c r="CG105" i="7"/>
  <c r="CF105" i="7"/>
  <c r="CE105" i="7"/>
  <c r="CD105" i="7"/>
  <c r="CC105" i="7"/>
  <c r="CB105" i="7"/>
  <c r="D105" i="7"/>
  <c r="C105" i="7"/>
  <c r="CA105" i="7" s="1"/>
  <c r="CR104" i="7"/>
  <c r="CQ104" i="7"/>
  <c r="CP104" i="7"/>
  <c r="CO104" i="7"/>
  <c r="CN104" i="7"/>
  <c r="CM104" i="7"/>
  <c r="CL104" i="7"/>
  <c r="CK104" i="7"/>
  <c r="CJ104" i="7"/>
  <c r="CI104" i="7"/>
  <c r="CH104" i="7"/>
  <c r="CG104" i="7"/>
  <c r="CF104" i="7"/>
  <c r="CE104" i="7"/>
  <c r="CD104" i="7"/>
  <c r="CC104" i="7"/>
  <c r="CB104" i="7"/>
  <c r="D104" i="7"/>
  <c r="C104" i="7"/>
  <c r="CA104" i="7" s="1"/>
  <c r="CR103" i="7"/>
  <c r="CQ103" i="7"/>
  <c r="CP103" i="7"/>
  <c r="CO103" i="7"/>
  <c r="CN103" i="7"/>
  <c r="CM103" i="7"/>
  <c r="CL103" i="7"/>
  <c r="CK103" i="7"/>
  <c r="CJ103" i="7"/>
  <c r="CI103" i="7"/>
  <c r="CH103" i="7"/>
  <c r="CG103" i="7"/>
  <c r="CF103" i="7"/>
  <c r="CE103" i="7"/>
  <c r="CD103" i="7"/>
  <c r="CC103" i="7"/>
  <c r="CB103" i="7"/>
  <c r="D103" i="7"/>
  <c r="C103" i="7"/>
  <c r="CA103" i="7" s="1"/>
  <c r="CR102" i="7"/>
  <c r="CQ102" i="7"/>
  <c r="CP102" i="7"/>
  <c r="CO102" i="7"/>
  <c r="CN102" i="7"/>
  <c r="CM102" i="7"/>
  <c r="CL102" i="7"/>
  <c r="CK102" i="7"/>
  <c r="CJ102" i="7"/>
  <c r="CI102" i="7"/>
  <c r="CH102" i="7"/>
  <c r="CG102" i="7"/>
  <c r="CF102" i="7"/>
  <c r="CE102" i="7"/>
  <c r="CD102" i="7"/>
  <c r="CC102" i="7"/>
  <c r="CB102" i="7"/>
  <c r="D102" i="7"/>
  <c r="C102" i="7"/>
  <c r="CA102" i="7" s="1"/>
  <c r="CR101" i="7"/>
  <c r="CQ101" i="7"/>
  <c r="CP101" i="7"/>
  <c r="CO101" i="7"/>
  <c r="CN101" i="7"/>
  <c r="CM101" i="7"/>
  <c r="CL101" i="7"/>
  <c r="CK101" i="7"/>
  <c r="CJ101" i="7"/>
  <c r="CI101" i="7"/>
  <c r="CH101" i="7"/>
  <c r="CG101" i="7"/>
  <c r="CF101" i="7"/>
  <c r="CE101" i="7"/>
  <c r="CD101" i="7"/>
  <c r="CC101" i="7"/>
  <c r="CB101" i="7"/>
  <c r="D101" i="7"/>
  <c r="C101" i="7"/>
  <c r="CA101" i="7" s="1"/>
  <c r="CR100" i="7"/>
  <c r="CQ100" i="7"/>
  <c r="CP100" i="7"/>
  <c r="CO100" i="7"/>
  <c r="CN100" i="7"/>
  <c r="CM100" i="7"/>
  <c r="CL100" i="7"/>
  <c r="CK100" i="7"/>
  <c r="CJ100" i="7"/>
  <c r="CI100" i="7"/>
  <c r="CH100" i="7"/>
  <c r="CG100" i="7"/>
  <c r="CF100" i="7"/>
  <c r="CE100" i="7"/>
  <c r="CD100" i="7"/>
  <c r="CC100" i="7"/>
  <c r="CB100" i="7"/>
  <c r="D100" i="7"/>
  <c r="C100" i="7"/>
  <c r="CA100" i="7" s="1"/>
  <c r="CR99" i="7"/>
  <c r="CQ99" i="7"/>
  <c r="CP99" i="7"/>
  <c r="CO99" i="7"/>
  <c r="CN99" i="7"/>
  <c r="CM99" i="7"/>
  <c r="CL99" i="7"/>
  <c r="CK99" i="7"/>
  <c r="CJ99" i="7"/>
  <c r="CI99" i="7"/>
  <c r="CH99" i="7"/>
  <c r="CG99" i="7"/>
  <c r="CF99" i="7"/>
  <c r="CE99" i="7"/>
  <c r="CD99" i="7"/>
  <c r="CC99" i="7"/>
  <c r="CB99" i="7"/>
  <c r="D99" i="7"/>
  <c r="C99" i="7"/>
  <c r="CA99" i="7" s="1"/>
  <c r="CT94" i="7"/>
  <c r="CS94" i="7"/>
  <c r="CR94" i="7"/>
  <c r="CQ94" i="7"/>
  <c r="CP94" i="7"/>
  <c r="CO94" i="7"/>
  <c r="CN94" i="7"/>
  <c r="CM94" i="7"/>
  <c r="CL94" i="7"/>
  <c r="CK94" i="7"/>
  <c r="CJ94" i="7"/>
  <c r="CI94" i="7"/>
  <c r="CH94" i="7"/>
  <c r="CG94" i="7"/>
  <c r="CF94" i="7"/>
  <c r="CE94" i="7"/>
  <c r="CD94" i="7"/>
  <c r="CC94" i="7"/>
  <c r="CB94" i="7"/>
  <c r="D94" i="7"/>
  <c r="C94" i="7"/>
  <c r="CA94" i="7" s="1"/>
  <c r="CT93" i="7"/>
  <c r="CS93" i="7"/>
  <c r="CR93" i="7"/>
  <c r="CQ93" i="7"/>
  <c r="CP93" i="7"/>
  <c r="CO93" i="7"/>
  <c r="CN93" i="7"/>
  <c r="CM93" i="7"/>
  <c r="CL93" i="7"/>
  <c r="CK93" i="7"/>
  <c r="CJ93" i="7"/>
  <c r="CI93" i="7"/>
  <c r="CH93" i="7"/>
  <c r="CG93" i="7"/>
  <c r="CF93" i="7"/>
  <c r="CE93" i="7"/>
  <c r="CD93" i="7"/>
  <c r="CC93" i="7"/>
  <c r="CB93" i="7"/>
  <c r="D93" i="7"/>
  <c r="C93" i="7"/>
  <c r="CA93" i="7" s="1"/>
  <c r="CT92" i="7"/>
  <c r="CS92" i="7"/>
  <c r="CR92" i="7"/>
  <c r="CQ92" i="7"/>
  <c r="CP92" i="7"/>
  <c r="CO92" i="7"/>
  <c r="CN92" i="7"/>
  <c r="CM92" i="7"/>
  <c r="CL92" i="7"/>
  <c r="CK92" i="7"/>
  <c r="CJ92" i="7"/>
  <c r="CI92" i="7"/>
  <c r="CH92" i="7"/>
  <c r="CG92" i="7"/>
  <c r="CF92" i="7"/>
  <c r="CE92" i="7"/>
  <c r="CD92" i="7"/>
  <c r="CC92" i="7"/>
  <c r="CB92" i="7"/>
  <c r="CA92" i="7"/>
  <c r="D92" i="7"/>
  <c r="C92" i="7"/>
  <c r="CT91" i="7"/>
  <c r="CS91" i="7"/>
  <c r="CR91" i="7"/>
  <c r="CQ91" i="7"/>
  <c r="CP91" i="7"/>
  <c r="CO91" i="7"/>
  <c r="CN91" i="7"/>
  <c r="CM91" i="7"/>
  <c r="CL91" i="7"/>
  <c r="CK91" i="7"/>
  <c r="CJ91" i="7"/>
  <c r="CI91" i="7"/>
  <c r="CH91" i="7"/>
  <c r="CG91" i="7"/>
  <c r="CF91" i="7"/>
  <c r="CE91" i="7"/>
  <c r="CD91" i="7"/>
  <c r="CC91" i="7"/>
  <c r="CB91" i="7"/>
  <c r="D91" i="7"/>
  <c r="C91" i="7"/>
  <c r="CA91" i="7" s="1"/>
  <c r="CT90" i="7"/>
  <c r="CS90" i="7"/>
  <c r="CR90" i="7"/>
  <c r="CQ90" i="7"/>
  <c r="CP90" i="7"/>
  <c r="CO90" i="7"/>
  <c r="CN90" i="7"/>
  <c r="CM90" i="7"/>
  <c r="CL90" i="7"/>
  <c r="CK90" i="7"/>
  <c r="CJ90" i="7"/>
  <c r="CI90" i="7"/>
  <c r="CH90" i="7"/>
  <c r="CG90" i="7"/>
  <c r="CF90" i="7"/>
  <c r="CE90" i="7"/>
  <c r="CD90" i="7"/>
  <c r="CC90" i="7"/>
  <c r="CB90" i="7"/>
  <c r="CA90" i="7"/>
  <c r="D90" i="7"/>
  <c r="C90" i="7"/>
  <c r="CT89" i="7"/>
  <c r="CS89" i="7"/>
  <c r="CR89" i="7"/>
  <c r="CQ89" i="7"/>
  <c r="CP89" i="7"/>
  <c r="CO89" i="7"/>
  <c r="CN89" i="7"/>
  <c r="CM89" i="7"/>
  <c r="CL89" i="7"/>
  <c r="CK89" i="7"/>
  <c r="CJ89" i="7"/>
  <c r="CI89" i="7"/>
  <c r="CH89" i="7"/>
  <c r="CG89" i="7"/>
  <c r="CF89" i="7"/>
  <c r="CE89" i="7"/>
  <c r="CD89" i="7"/>
  <c r="CC89" i="7"/>
  <c r="CB89" i="7"/>
  <c r="CA89" i="7"/>
  <c r="D89" i="7"/>
  <c r="C89" i="7"/>
  <c r="CT88" i="7"/>
  <c r="CS88" i="7"/>
  <c r="CR88" i="7"/>
  <c r="CQ88" i="7"/>
  <c r="CP88" i="7"/>
  <c r="CO88" i="7"/>
  <c r="CN88" i="7"/>
  <c r="CM88" i="7"/>
  <c r="CL88" i="7"/>
  <c r="CK88" i="7"/>
  <c r="CJ88" i="7"/>
  <c r="CI88" i="7"/>
  <c r="CH88" i="7"/>
  <c r="CG88" i="7"/>
  <c r="CF88" i="7"/>
  <c r="CE88" i="7"/>
  <c r="CD88" i="7"/>
  <c r="CC88" i="7"/>
  <c r="CB88" i="7"/>
  <c r="D88" i="7"/>
  <c r="C88" i="7"/>
  <c r="CA88" i="7" s="1"/>
  <c r="CT87" i="7"/>
  <c r="CS87" i="7"/>
  <c r="CR87" i="7"/>
  <c r="CQ87" i="7"/>
  <c r="CP87" i="7"/>
  <c r="CO87" i="7"/>
  <c r="CN87" i="7"/>
  <c r="CM87" i="7"/>
  <c r="CL87" i="7"/>
  <c r="CK87" i="7"/>
  <c r="CJ87" i="7"/>
  <c r="CI87" i="7"/>
  <c r="CH87" i="7"/>
  <c r="CG87" i="7"/>
  <c r="CF87" i="7"/>
  <c r="CE87" i="7"/>
  <c r="CD87" i="7"/>
  <c r="CC87" i="7"/>
  <c r="CB87" i="7"/>
  <c r="CA87" i="7"/>
  <c r="D87" i="7"/>
  <c r="C87" i="7"/>
  <c r="CT86" i="7"/>
  <c r="CS86" i="7"/>
  <c r="CR86" i="7"/>
  <c r="CQ86" i="7"/>
  <c r="CP86" i="7"/>
  <c r="CO86" i="7"/>
  <c r="CN86" i="7"/>
  <c r="CM86" i="7"/>
  <c r="CL86" i="7"/>
  <c r="CK86" i="7"/>
  <c r="CJ86" i="7"/>
  <c r="CI86" i="7"/>
  <c r="CH86" i="7"/>
  <c r="CG86" i="7"/>
  <c r="CF86" i="7"/>
  <c r="CE86" i="7"/>
  <c r="CD86" i="7"/>
  <c r="CC86" i="7"/>
  <c r="CB86" i="7"/>
  <c r="D86" i="7"/>
  <c r="C86" i="7"/>
  <c r="CA86" i="7" s="1"/>
  <c r="CT85" i="7"/>
  <c r="CS85" i="7"/>
  <c r="CR85" i="7"/>
  <c r="CQ85" i="7"/>
  <c r="CP85" i="7"/>
  <c r="CO85" i="7"/>
  <c r="CN85" i="7"/>
  <c r="CM85" i="7"/>
  <c r="CL85" i="7"/>
  <c r="CK85" i="7"/>
  <c r="CJ85" i="7"/>
  <c r="CI85" i="7"/>
  <c r="CH85" i="7"/>
  <c r="CG85" i="7"/>
  <c r="CF85" i="7"/>
  <c r="CE85" i="7"/>
  <c r="CD85" i="7"/>
  <c r="CC85" i="7"/>
  <c r="CB85" i="7"/>
  <c r="CA85" i="7"/>
  <c r="D85" i="7"/>
  <c r="C85" i="7"/>
  <c r="CT84" i="7"/>
  <c r="CS84" i="7"/>
  <c r="CR84" i="7"/>
  <c r="CQ84" i="7"/>
  <c r="CP84" i="7"/>
  <c r="CO84" i="7"/>
  <c r="CN84" i="7"/>
  <c r="CM84" i="7"/>
  <c r="CL84" i="7"/>
  <c r="CK84" i="7"/>
  <c r="CJ84" i="7"/>
  <c r="CI84" i="7"/>
  <c r="CH84" i="7"/>
  <c r="CG84" i="7"/>
  <c r="CF84" i="7"/>
  <c r="CE84" i="7"/>
  <c r="CD84" i="7"/>
  <c r="CC84" i="7"/>
  <c r="CB84" i="7"/>
  <c r="D84" i="7"/>
  <c r="C84" i="7"/>
  <c r="CA84" i="7" s="1"/>
  <c r="CT83" i="7"/>
  <c r="CS83" i="7"/>
  <c r="CR83" i="7"/>
  <c r="CQ83" i="7"/>
  <c r="CP83" i="7"/>
  <c r="CO83" i="7"/>
  <c r="CN83" i="7"/>
  <c r="CM83" i="7"/>
  <c r="CL83" i="7"/>
  <c r="CK83" i="7"/>
  <c r="CJ83" i="7"/>
  <c r="CI83" i="7"/>
  <c r="CH83" i="7"/>
  <c r="CG83" i="7"/>
  <c r="CF83" i="7"/>
  <c r="CE83" i="7"/>
  <c r="CD83" i="7"/>
  <c r="CC83" i="7"/>
  <c r="CB83" i="7"/>
  <c r="CA83" i="7"/>
  <c r="D83" i="7"/>
  <c r="C83" i="7"/>
  <c r="CT82" i="7"/>
  <c r="CS82" i="7"/>
  <c r="CR82" i="7"/>
  <c r="CQ82" i="7"/>
  <c r="CP82" i="7"/>
  <c r="CO82" i="7"/>
  <c r="CN82" i="7"/>
  <c r="CM82" i="7"/>
  <c r="CL82" i="7"/>
  <c r="CK82" i="7"/>
  <c r="CJ82" i="7"/>
  <c r="CI82" i="7"/>
  <c r="CH82" i="7"/>
  <c r="CG82" i="7"/>
  <c r="CF82" i="7"/>
  <c r="CE82" i="7"/>
  <c r="CD82" i="7"/>
  <c r="CC82" i="7"/>
  <c r="CB82" i="7"/>
  <c r="D82" i="7"/>
  <c r="C82" i="7"/>
  <c r="CA82" i="7" s="1"/>
  <c r="CT81" i="7"/>
  <c r="CS81" i="7"/>
  <c r="CR81" i="7"/>
  <c r="CQ81" i="7"/>
  <c r="CP81" i="7"/>
  <c r="CO81" i="7"/>
  <c r="CN81" i="7"/>
  <c r="CM81" i="7"/>
  <c r="CL81" i="7"/>
  <c r="CK81" i="7"/>
  <c r="CJ81" i="7"/>
  <c r="CI81" i="7"/>
  <c r="CH81" i="7"/>
  <c r="CG81" i="7"/>
  <c r="CF81" i="7"/>
  <c r="CE81" i="7"/>
  <c r="CD81" i="7"/>
  <c r="CC81" i="7"/>
  <c r="CB81" i="7"/>
  <c r="CA81" i="7"/>
  <c r="D81" i="7"/>
  <c r="C81" i="7"/>
  <c r="CT80" i="7"/>
  <c r="CS80" i="7"/>
  <c r="CR80" i="7"/>
  <c r="CQ80" i="7"/>
  <c r="CP80" i="7"/>
  <c r="CO80" i="7"/>
  <c r="CN80" i="7"/>
  <c r="CM80" i="7"/>
  <c r="CL80" i="7"/>
  <c r="CK80" i="7"/>
  <c r="CJ80" i="7"/>
  <c r="CI80" i="7"/>
  <c r="CH80" i="7"/>
  <c r="CG80" i="7"/>
  <c r="CF80" i="7"/>
  <c r="CE80" i="7"/>
  <c r="CD80" i="7"/>
  <c r="CC80" i="7"/>
  <c r="CB80" i="7"/>
  <c r="D80" i="7"/>
  <c r="C80" i="7"/>
  <c r="CA80" i="7" s="1"/>
  <c r="CT79" i="7"/>
  <c r="CS79" i="7"/>
  <c r="CR79" i="7"/>
  <c r="CQ79" i="7"/>
  <c r="CP79" i="7"/>
  <c r="CO79" i="7"/>
  <c r="CN79" i="7"/>
  <c r="CM79" i="7"/>
  <c r="CL79" i="7"/>
  <c r="CK79" i="7"/>
  <c r="CJ79" i="7"/>
  <c r="CI79" i="7"/>
  <c r="CH79" i="7"/>
  <c r="CG79" i="7"/>
  <c r="CF79" i="7"/>
  <c r="CE79" i="7"/>
  <c r="CD79" i="7"/>
  <c r="CC79" i="7"/>
  <c r="CB79" i="7"/>
  <c r="CA79" i="7"/>
  <c r="D79" i="7"/>
  <c r="C79" i="7"/>
  <c r="CT78" i="7"/>
  <c r="CS78" i="7"/>
  <c r="CR78" i="7"/>
  <c r="CQ78" i="7"/>
  <c r="CP78" i="7"/>
  <c r="CO78" i="7"/>
  <c r="CN78" i="7"/>
  <c r="CM78" i="7"/>
  <c r="CL78" i="7"/>
  <c r="CK78" i="7"/>
  <c r="CJ78" i="7"/>
  <c r="CI78" i="7"/>
  <c r="CH78" i="7"/>
  <c r="CG78" i="7"/>
  <c r="CF78" i="7"/>
  <c r="CE78" i="7"/>
  <c r="CD78" i="7"/>
  <c r="CC78" i="7"/>
  <c r="CB78" i="7"/>
  <c r="D78" i="7"/>
  <c r="C78" i="7"/>
  <c r="CA78" i="7" s="1"/>
  <c r="CT77" i="7"/>
  <c r="CS77" i="7"/>
  <c r="CR77" i="7"/>
  <c r="CQ77" i="7"/>
  <c r="CP77" i="7"/>
  <c r="CO77" i="7"/>
  <c r="CN77" i="7"/>
  <c r="CM77" i="7"/>
  <c r="CL77" i="7"/>
  <c r="CK77" i="7"/>
  <c r="CJ77" i="7"/>
  <c r="CI77" i="7"/>
  <c r="CH77" i="7"/>
  <c r="CG77" i="7"/>
  <c r="CF77" i="7"/>
  <c r="CE77" i="7"/>
  <c r="CD77" i="7"/>
  <c r="CC77" i="7"/>
  <c r="CB77" i="7"/>
  <c r="CA77" i="7"/>
  <c r="D77" i="7"/>
  <c r="C77" i="7"/>
  <c r="CT76" i="7"/>
  <c r="CS76" i="7"/>
  <c r="CR76" i="7"/>
  <c r="CQ76" i="7"/>
  <c r="CP76" i="7"/>
  <c r="CO76" i="7"/>
  <c r="CN76" i="7"/>
  <c r="CM76" i="7"/>
  <c r="CL76" i="7"/>
  <c r="CK76" i="7"/>
  <c r="CJ76" i="7"/>
  <c r="CI76" i="7"/>
  <c r="CH76" i="7"/>
  <c r="CG76" i="7"/>
  <c r="CF76" i="7"/>
  <c r="CE76" i="7"/>
  <c r="CD76" i="7"/>
  <c r="CC76" i="7"/>
  <c r="CB76" i="7"/>
  <c r="D76" i="7"/>
  <c r="C76" i="7"/>
  <c r="CA76" i="7" s="1"/>
  <c r="CT75" i="7"/>
  <c r="CS75" i="7"/>
  <c r="CR75" i="7"/>
  <c r="CQ75" i="7"/>
  <c r="CP75" i="7"/>
  <c r="CO75" i="7"/>
  <c r="CN75" i="7"/>
  <c r="CM75" i="7"/>
  <c r="CL75" i="7"/>
  <c r="CK75" i="7"/>
  <c r="CJ75" i="7"/>
  <c r="CI75" i="7"/>
  <c r="CH75" i="7"/>
  <c r="CG75" i="7"/>
  <c r="CF75" i="7"/>
  <c r="CE75" i="7"/>
  <c r="CD75" i="7"/>
  <c r="CC75" i="7"/>
  <c r="CB75" i="7"/>
  <c r="CA75" i="7"/>
  <c r="D75" i="7"/>
  <c r="C75" i="7"/>
  <c r="CT74" i="7"/>
  <c r="CS74" i="7"/>
  <c r="CR74" i="7"/>
  <c r="CQ74" i="7"/>
  <c r="CP74" i="7"/>
  <c r="CO74" i="7"/>
  <c r="CN74" i="7"/>
  <c r="CM74" i="7"/>
  <c r="CL74" i="7"/>
  <c r="CK74" i="7"/>
  <c r="CJ74" i="7"/>
  <c r="CI74" i="7"/>
  <c r="CH74" i="7"/>
  <c r="CG74" i="7"/>
  <c r="CF74" i="7"/>
  <c r="CE74" i="7"/>
  <c r="CD74" i="7"/>
  <c r="CC74" i="7"/>
  <c r="CB74" i="7"/>
  <c r="D74" i="7"/>
  <c r="C74" i="7"/>
  <c r="CA74" i="7" s="1"/>
  <c r="CT73" i="7"/>
  <c r="CS73" i="7"/>
  <c r="CR73" i="7"/>
  <c r="CQ73" i="7"/>
  <c r="CP73" i="7"/>
  <c r="CO73" i="7"/>
  <c r="CN73" i="7"/>
  <c r="CM73" i="7"/>
  <c r="CL73" i="7"/>
  <c r="CK73" i="7"/>
  <c r="CJ73" i="7"/>
  <c r="CI73" i="7"/>
  <c r="CH73" i="7"/>
  <c r="CG73" i="7"/>
  <c r="CF73" i="7"/>
  <c r="CE73" i="7"/>
  <c r="CD73" i="7"/>
  <c r="CC73" i="7"/>
  <c r="CB73" i="7"/>
  <c r="CA73" i="7"/>
  <c r="D73" i="7"/>
  <c r="C73" i="7"/>
  <c r="CT72" i="7"/>
  <c r="CS72" i="7"/>
  <c r="CR72" i="7"/>
  <c r="CQ72" i="7"/>
  <c r="CP72" i="7"/>
  <c r="CO72" i="7"/>
  <c r="CN72" i="7"/>
  <c r="CM72" i="7"/>
  <c r="CL72" i="7"/>
  <c r="CK72" i="7"/>
  <c r="CJ72" i="7"/>
  <c r="CI72" i="7"/>
  <c r="CH72" i="7"/>
  <c r="CG72" i="7"/>
  <c r="CF72" i="7"/>
  <c r="CE72" i="7"/>
  <c r="CD72" i="7"/>
  <c r="CC72" i="7"/>
  <c r="CB72" i="7"/>
  <c r="D72" i="7"/>
  <c r="C72" i="7"/>
  <c r="A195" i="7" s="1"/>
  <c r="CR67" i="7"/>
  <c r="CQ67" i="7"/>
  <c r="CP67" i="7"/>
  <c r="CO67" i="7"/>
  <c r="CN67" i="7"/>
  <c r="CM67" i="7"/>
  <c r="CL67" i="7"/>
  <c r="CK67" i="7"/>
  <c r="CJ67" i="7"/>
  <c r="CI67" i="7"/>
  <c r="CH67" i="7"/>
  <c r="CG67" i="7"/>
  <c r="CF67" i="7"/>
  <c r="CE67" i="7"/>
  <c r="CD67" i="7"/>
  <c r="CC67" i="7"/>
  <c r="CB67" i="7"/>
  <c r="CA67" i="7"/>
  <c r="CR66" i="7"/>
  <c r="CQ66" i="7"/>
  <c r="CP66" i="7"/>
  <c r="CO66" i="7"/>
  <c r="CN66" i="7"/>
  <c r="CM66" i="7"/>
  <c r="CL66" i="7"/>
  <c r="CK66" i="7"/>
  <c r="CJ66" i="7"/>
  <c r="CI66" i="7"/>
  <c r="CH66" i="7"/>
  <c r="CG66" i="7"/>
  <c r="CF66" i="7"/>
  <c r="CE66" i="7"/>
  <c r="CD66" i="7"/>
  <c r="CC66" i="7"/>
  <c r="CB66" i="7"/>
  <c r="CA66" i="7"/>
  <c r="CR65" i="7"/>
  <c r="CQ65" i="7"/>
  <c r="CP65" i="7"/>
  <c r="CO65" i="7"/>
  <c r="CN65" i="7"/>
  <c r="CM65" i="7"/>
  <c r="CL65" i="7"/>
  <c r="CK65" i="7"/>
  <c r="CJ65" i="7"/>
  <c r="CI65" i="7"/>
  <c r="CH65" i="7"/>
  <c r="CG65" i="7"/>
  <c r="CF65" i="7"/>
  <c r="CE65" i="7"/>
  <c r="CD65" i="7"/>
  <c r="CC65" i="7"/>
  <c r="CB65" i="7"/>
  <c r="CA65" i="7"/>
  <c r="CR64" i="7"/>
  <c r="CQ64" i="7"/>
  <c r="CP64" i="7"/>
  <c r="CO64" i="7"/>
  <c r="CN64" i="7"/>
  <c r="CM64" i="7"/>
  <c r="CL64" i="7"/>
  <c r="CK64" i="7"/>
  <c r="CJ64" i="7"/>
  <c r="CI64" i="7"/>
  <c r="CH64" i="7"/>
  <c r="CG64" i="7"/>
  <c r="CF64" i="7"/>
  <c r="CE64" i="7"/>
  <c r="CD64" i="7"/>
  <c r="CC64" i="7"/>
  <c r="CB64" i="7"/>
  <c r="CA64" i="7"/>
  <c r="CR63" i="7"/>
  <c r="CQ63" i="7"/>
  <c r="CP63" i="7"/>
  <c r="CO63" i="7"/>
  <c r="CN63" i="7"/>
  <c r="CM63" i="7"/>
  <c r="CL63" i="7"/>
  <c r="CK63" i="7"/>
  <c r="CJ63" i="7"/>
  <c r="CI63" i="7"/>
  <c r="CH63" i="7"/>
  <c r="CG63" i="7"/>
  <c r="CF63" i="7"/>
  <c r="CE63" i="7"/>
  <c r="CD63" i="7"/>
  <c r="CC63" i="7"/>
  <c r="CB63" i="7"/>
  <c r="CA63" i="7"/>
  <c r="CR59" i="7"/>
  <c r="CQ59" i="7"/>
  <c r="CP59" i="7"/>
  <c r="CO59" i="7"/>
  <c r="CN59" i="7"/>
  <c r="CM59" i="7"/>
  <c r="CL59" i="7"/>
  <c r="CK59" i="7"/>
  <c r="CJ59" i="7"/>
  <c r="CI59" i="7"/>
  <c r="CH59" i="7"/>
  <c r="CG59" i="7"/>
  <c r="CF59" i="7"/>
  <c r="CE59" i="7"/>
  <c r="CD59" i="7"/>
  <c r="CC59" i="7"/>
  <c r="CB59" i="7"/>
  <c r="CA59" i="7"/>
  <c r="CR58" i="7"/>
  <c r="CQ58" i="7"/>
  <c r="CP58" i="7"/>
  <c r="CO58" i="7"/>
  <c r="CN58" i="7"/>
  <c r="CM58" i="7"/>
  <c r="CL58" i="7"/>
  <c r="CK58" i="7"/>
  <c r="CJ58" i="7"/>
  <c r="CI58" i="7"/>
  <c r="CH58" i="7"/>
  <c r="CG58" i="7"/>
  <c r="CF58" i="7"/>
  <c r="CE58" i="7"/>
  <c r="CD58" i="7"/>
  <c r="CC58" i="7"/>
  <c r="CB58" i="7"/>
  <c r="CA58" i="7"/>
  <c r="CR57" i="7"/>
  <c r="CQ57" i="7"/>
  <c r="CP57" i="7"/>
  <c r="CO57" i="7"/>
  <c r="CN57" i="7"/>
  <c r="CM57" i="7"/>
  <c r="CL57" i="7"/>
  <c r="CK57" i="7"/>
  <c r="CJ57" i="7"/>
  <c r="CI57" i="7"/>
  <c r="CH57" i="7"/>
  <c r="CF57" i="7"/>
  <c r="CE57" i="7"/>
  <c r="CD57" i="7"/>
  <c r="CC57" i="7"/>
  <c r="CB57" i="7"/>
  <c r="CA57" i="7"/>
  <c r="CR56" i="7"/>
  <c r="CQ56" i="7"/>
  <c r="CP56" i="7"/>
  <c r="CO56" i="7"/>
  <c r="CN56" i="7"/>
  <c r="CM56" i="7"/>
  <c r="CL56" i="7"/>
  <c r="CK56" i="7"/>
  <c r="CJ56" i="7"/>
  <c r="CI56" i="7"/>
  <c r="CH56" i="7"/>
  <c r="CG56" i="7"/>
  <c r="CF56" i="7"/>
  <c r="CE56" i="7"/>
  <c r="CD56" i="7"/>
  <c r="CC56" i="7"/>
  <c r="CB56" i="7"/>
  <c r="CA56" i="7"/>
  <c r="CR55" i="7"/>
  <c r="CQ55" i="7"/>
  <c r="CP55" i="7"/>
  <c r="CO55" i="7"/>
  <c r="CN55" i="7"/>
  <c r="CM55" i="7"/>
  <c r="CL55" i="7"/>
  <c r="CK55" i="7"/>
  <c r="CJ55" i="7"/>
  <c r="CI55" i="7"/>
  <c r="CH55" i="7"/>
  <c r="CG55" i="7"/>
  <c r="CF55" i="7"/>
  <c r="CE55" i="7"/>
  <c r="CD55" i="7"/>
  <c r="CC55" i="7"/>
  <c r="CB55" i="7"/>
  <c r="CA55" i="7"/>
  <c r="CI29" i="7"/>
  <c r="CH29" i="7"/>
  <c r="CG29" i="7"/>
  <c r="CC29" i="7"/>
  <c r="CB29" i="7"/>
  <c r="CA29" i="7"/>
  <c r="CI28" i="7"/>
  <c r="CH28" i="7"/>
  <c r="CG28" i="7"/>
  <c r="CC28" i="7"/>
  <c r="CB28" i="7"/>
  <c r="CA28" i="7"/>
  <c r="CI27" i="7"/>
  <c r="CH27" i="7"/>
  <c r="CG27" i="7"/>
  <c r="CC27" i="7"/>
  <c r="CB27" i="7"/>
  <c r="CA27" i="7"/>
  <c r="CI26" i="7"/>
  <c r="CH26" i="7"/>
  <c r="CG26" i="7"/>
  <c r="CC26" i="7"/>
  <c r="CB26" i="7"/>
  <c r="CA26" i="7"/>
  <c r="CI25" i="7"/>
  <c r="CH25" i="7"/>
  <c r="CG25" i="7"/>
  <c r="CC25" i="7"/>
  <c r="CB25" i="7"/>
  <c r="CA25" i="7"/>
  <c r="CI24" i="7"/>
  <c r="CH24" i="7"/>
  <c r="CG24" i="7"/>
  <c r="CC24" i="7"/>
  <c r="CB24" i="7"/>
  <c r="CA24" i="7"/>
  <c r="CI23" i="7"/>
  <c r="CH23" i="7"/>
  <c r="CG23" i="7"/>
  <c r="CC23" i="7"/>
  <c r="CB23" i="7"/>
  <c r="CA23" i="7"/>
  <c r="CI22" i="7"/>
  <c r="CH22" i="7"/>
  <c r="CG22" i="7"/>
  <c r="CC22" i="7"/>
  <c r="CB22" i="7"/>
  <c r="CA22" i="7"/>
  <c r="CI21" i="7"/>
  <c r="CH21" i="7"/>
  <c r="CG21" i="7"/>
  <c r="CC21" i="7"/>
  <c r="CB21" i="7"/>
  <c r="CA21" i="7"/>
  <c r="CI20" i="7"/>
  <c r="CH20" i="7"/>
  <c r="CG20" i="7"/>
  <c r="CC20" i="7"/>
  <c r="CB20" i="7"/>
  <c r="CA20" i="7"/>
  <c r="CI19" i="7"/>
  <c r="CH19" i="7"/>
  <c r="CG19" i="7"/>
  <c r="CC19" i="7"/>
  <c r="CB19" i="7"/>
  <c r="CA19" i="7"/>
  <c r="CI18" i="7"/>
  <c r="CH18" i="7"/>
  <c r="CG18" i="7"/>
  <c r="CC18" i="7"/>
  <c r="CB18" i="7"/>
  <c r="CA18" i="7"/>
  <c r="CI17" i="7"/>
  <c r="CH17" i="7"/>
  <c r="CG17" i="7"/>
  <c r="CC17" i="7"/>
  <c r="CB17" i="7"/>
  <c r="CA17" i="7"/>
  <c r="CI16" i="7"/>
  <c r="CH16" i="7"/>
  <c r="CG16" i="7"/>
  <c r="CC16" i="7"/>
  <c r="CB16" i="7"/>
  <c r="CA16" i="7"/>
  <c r="CI15" i="7"/>
  <c r="CH15" i="7"/>
  <c r="CG15" i="7"/>
  <c r="CC15" i="7"/>
  <c r="CB15" i="7"/>
  <c r="CA15" i="7"/>
  <c r="CI14" i="7"/>
  <c r="CH14" i="7"/>
  <c r="CG14" i="7"/>
  <c r="CC14" i="7"/>
  <c r="CB14" i="7"/>
  <c r="CA14" i="7"/>
  <c r="CI13" i="7"/>
  <c r="CH13" i="7"/>
  <c r="CG13" i="7"/>
  <c r="CC13" i="7"/>
  <c r="CB13" i="7"/>
  <c r="CA13" i="7"/>
  <c r="CI12" i="7"/>
  <c r="CH12" i="7"/>
  <c r="CG12" i="7"/>
  <c r="B195" i="7" s="1"/>
  <c r="CC12" i="7"/>
  <c r="CB12" i="7"/>
  <c r="CA12" i="7"/>
  <c r="A5" i="7"/>
  <c r="A4" i="7"/>
  <c r="A3" i="7"/>
  <c r="A2" i="7"/>
  <c r="CR121" i="6"/>
  <c r="CQ121" i="6"/>
  <c r="CP121" i="6"/>
  <c r="CO121" i="6"/>
  <c r="CN121" i="6"/>
  <c r="CM121" i="6"/>
  <c r="CL121" i="6"/>
  <c r="CK121" i="6"/>
  <c r="CJ121" i="6"/>
  <c r="CI121" i="6"/>
  <c r="CH121" i="6"/>
  <c r="CG121" i="6"/>
  <c r="CF121" i="6"/>
  <c r="CE121" i="6"/>
  <c r="CD121" i="6"/>
  <c r="CC121" i="6"/>
  <c r="CB121" i="6"/>
  <c r="D121" i="6"/>
  <c r="C121" i="6"/>
  <c r="CA121" i="6" s="1"/>
  <c r="CR120" i="6"/>
  <c r="CQ120" i="6"/>
  <c r="CP120" i="6"/>
  <c r="CO120" i="6"/>
  <c r="CN120" i="6"/>
  <c r="CM120" i="6"/>
  <c r="CL120" i="6"/>
  <c r="CK120" i="6"/>
  <c r="CJ120" i="6"/>
  <c r="CI120" i="6"/>
  <c r="CH120" i="6"/>
  <c r="CG120" i="6"/>
  <c r="CF120" i="6"/>
  <c r="CE120" i="6"/>
  <c r="CD120" i="6"/>
  <c r="CC120" i="6"/>
  <c r="CB120" i="6"/>
  <c r="D120" i="6"/>
  <c r="C120" i="6"/>
  <c r="CA120" i="6" s="1"/>
  <c r="CR119" i="6"/>
  <c r="CQ119" i="6"/>
  <c r="CP119" i="6"/>
  <c r="CO119" i="6"/>
  <c r="CN119" i="6"/>
  <c r="CM119" i="6"/>
  <c r="CL119" i="6"/>
  <c r="CK119" i="6"/>
  <c r="CJ119" i="6"/>
  <c r="CI119" i="6"/>
  <c r="CH119" i="6"/>
  <c r="CG119" i="6"/>
  <c r="CF119" i="6"/>
  <c r="CE119" i="6"/>
  <c r="CD119" i="6"/>
  <c r="CC119" i="6"/>
  <c r="CB119" i="6"/>
  <c r="D119" i="6"/>
  <c r="C119" i="6"/>
  <c r="CA119" i="6" s="1"/>
  <c r="CR118" i="6"/>
  <c r="CQ118" i="6"/>
  <c r="CP118" i="6"/>
  <c r="CO118" i="6"/>
  <c r="CN118" i="6"/>
  <c r="CM118" i="6"/>
  <c r="CL118" i="6"/>
  <c r="CK118" i="6"/>
  <c r="CJ118" i="6"/>
  <c r="CI118" i="6"/>
  <c r="CH118" i="6"/>
  <c r="CG118" i="6"/>
  <c r="CF118" i="6"/>
  <c r="CE118" i="6"/>
  <c r="CD118" i="6"/>
  <c r="CC118" i="6"/>
  <c r="CB118" i="6"/>
  <c r="D118" i="6"/>
  <c r="C118" i="6"/>
  <c r="CA118" i="6" s="1"/>
  <c r="CR117" i="6"/>
  <c r="CQ117" i="6"/>
  <c r="CP117" i="6"/>
  <c r="CO117" i="6"/>
  <c r="CN117" i="6"/>
  <c r="CM117" i="6"/>
  <c r="CL117" i="6"/>
  <c r="CK117" i="6"/>
  <c r="CJ117" i="6"/>
  <c r="CI117" i="6"/>
  <c r="CH117" i="6"/>
  <c r="CG117" i="6"/>
  <c r="CF117" i="6"/>
  <c r="CE117" i="6"/>
  <c r="CD117" i="6"/>
  <c r="CC117" i="6"/>
  <c r="CB117" i="6"/>
  <c r="D117" i="6"/>
  <c r="C117" i="6"/>
  <c r="CA117" i="6" s="1"/>
  <c r="CR116" i="6"/>
  <c r="CQ116" i="6"/>
  <c r="CP116" i="6"/>
  <c r="CO116" i="6"/>
  <c r="CN116" i="6"/>
  <c r="CM116" i="6"/>
  <c r="CL116" i="6"/>
  <c r="CK116" i="6"/>
  <c r="CJ116" i="6"/>
  <c r="CI116" i="6"/>
  <c r="CH116" i="6"/>
  <c r="CG116" i="6"/>
  <c r="CF116" i="6"/>
  <c r="CE116" i="6"/>
  <c r="CD116" i="6"/>
  <c r="CC116" i="6"/>
  <c r="CB116" i="6"/>
  <c r="D116" i="6"/>
  <c r="C116" i="6"/>
  <c r="CA116" i="6" s="1"/>
  <c r="CR115" i="6"/>
  <c r="CQ115" i="6"/>
  <c r="CP115" i="6"/>
  <c r="CO115" i="6"/>
  <c r="CN115" i="6"/>
  <c r="CM115" i="6"/>
  <c r="CL115" i="6"/>
  <c r="CK115" i="6"/>
  <c r="CJ115" i="6"/>
  <c r="CI115" i="6"/>
  <c r="CH115" i="6"/>
  <c r="CG115" i="6"/>
  <c r="CF115" i="6"/>
  <c r="CE115" i="6"/>
  <c r="CD115" i="6"/>
  <c r="CC115" i="6"/>
  <c r="CB115" i="6"/>
  <c r="D115" i="6"/>
  <c r="C115" i="6"/>
  <c r="CA115" i="6" s="1"/>
  <c r="CR114" i="6"/>
  <c r="CQ114" i="6"/>
  <c r="CP114" i="6"/>
  <c r="CO114" i="6"/>
  <c r="CN114" i="6"/>
  <c r="CM114" i="6"/>
  <c r="CL114" i="6"/>
  <c r="CK114" i="6"/>
  <c r="CJ114" i="6"/>
  <c r="CI114" i="6"/>
  <c r="CH114" i="6"/>
  <c r="CG114" i="6"/>
  <c r="CF114" i="6"/>
  <c r="CE114" i="6"/>
  <c r="CD114" i="6"/>
  <c r="CC114" i="6"/>
  <c r="CB114" i="6"/>
  <c r="D114" i="6"/>
  <c r="C114" i="6"/>
  <c r="CA114" i="6" s="1"/>
  <c r="CR113" i="6"/>
  <c r="CQ113" i="6"/>
  <c r="CP113" i="6"/>
  <c r="CO113" i="6"/>
  <c r="CN113" i="6"/>
  <c r="CM113" i="6"/>
  <c r="CL113" i="6"/>
  <c r="CK113" i="6"/>
  <c r="CJ113" i="6"/>
  <c r="CI113" i="6"/>
  <c r="CH113" i="6"/>
  <c r="CG113" i="6"/>
  <c r="CF113" i="6"/>
  <c r="CE113" i="6"/>
  <c r="CD113" i="6"/>
  <c r="CC113" i="6"/>
  <c r="CB113" i="6"/>
  <c r="D113" i="6"/>
  <c r="C113" i="6"/>
  <c r="CA113" i="6" s="1"/>
  <c r="CR112" i="6"/>
  <c r="CQ112" i="6"/>
  <c r="CP112" i="6"/>
  <c r="CO112" i="6"/>
  <c r="CN112" i="6"/>
  <c r="CM112" i="6"/>
  <c r="CL112" i="6"/>
  <c r="CK112" i="6"/>
  <c r="CJ112" i="6"/>
  <c r="CI112" i="6"/>
  <c r="CH112" i="6"/>
  <c r="CG112" i="6"/>
  <c r="CF112" i="6"/>
  <c r="CE112" i="6"/>
  <c r="CD112" i="6"/>
  <c r="CC112" i="6"/>
  <c r="CB112" i="6"/>
  <c r="D112" i="6"/>
  <c r="C112" i="6"/>
  <c r="CA112" i="6" s="1"/>
  <c r="CR111" i="6"/>
  <c r="CQ111" i="6"/>
  <c r="CP111" i="6"/>
  <c r="CO111" i="6"/>
  <c r="CN111" i="6"/>
  <c r="CM111" i="6"/>
  <c r="CL111" i="6"/>
  <c r="CK111" i="6"/>
  <c r="CJ111" i="6"/>
  <c r="CI111" i="6"/>
  <c r="CH111" i="6"/>
  <c r="CG111" i="6"/>
  <c r="CF111" i="6"/>
  <c r="CE111" i="6"/>
  <c r="CD111" i="6"/>
  <c r="CC111" i="6"/>
  <c r="CB111" i="6"/>
  <c r="D111" i="6"/>
  <c r="C111" i="6"/>
  <c r="CA111" i="6" s="1"/>
  <c r="CR110" i="6"/>
  <c r="CQ110" i="6"/>
  <c r="CP110" i="6"/>
  <c r="CO110" i="6"/>
  <c r="CN110" i="6"/>
  <c r="CM110" i="6"/>
  <c r="CL110" i="6"/>
  <c r="CK110" i="6"/>
  <c r="CJ110" i="6"/>
  <c r="CI110" i="6"/>
  <c r="CH110" i="6"/>
  <c r="CG110" i="6"/>
  <c r="CF110" i="6"/>
  <c r="CE110" i="6"/>
  <c r="CD110" i="6"/>
  <c r="CC110" i="6"/>
  <c r="CB110" i="6"/>
  <c r="D110" i="6"/>
  <c r="C110" i="6"/>
  <c r="CA110" i="6" s="1"/>
  <c r="CR109" i="6"/>
  <c r="CQ109" i="6"/>
  <c r="CP109" i="6"/>
  <c r="CO109" i="6"/>
  <c r="CN109" i="6"/>
  <c r="CM109" i="6"/>
  <c r="CL109" i="6"/>
  <c r="CK109" i="6"/>
  <c r="CJ109" i="6"/>
  <c r="CI109" i="6"/>
  <c r="CH109" i="6"/>
  <c r="CG109" i="6"/>
  <c r="CF109" i="6"/>
  <c r="CE109" i="6"/>
  <c r="CD109" i="6"/>
  <c r="CC109" i="6"/>
  <c r="CB109" i="6"/>
  <c r="D109" i="6"/>
  <c r="C109" i="6"/>
  <c r="CA109" i="6" s="1"/>
  <c r="CR108" i="6"/>
  <c r="CQ108" i="6"/>
  <c r="CP108" i="6"/>
  <c r="CO108" i="6"/>
  <c r="CN108" i="6"/>
  <c r="CM108" i="6"/>
  <c r="CL108" i="6"/>
  <c r="CK108" i="6"/>
  <c r="CJ108" i="6"/>
  <c r="CI108" i="6"/>
  <c r="CH108" i="6"/>
  <c r="CG108" i="6"/>
  <c r="CF108" i="6"/>
  <c r="CE108" i="6"/>
  <c r="CD108" i="6"/>
  <c r="CC108" i="6"/>
  <c r="CB108" i="6"/>
  <c r="D108" i="6"/>
  <c r="C108" i="6"/>
  <c r="CA108" i="6" s="1"/>
  <c r="CR107" i="6"/>
  <c r="CQ107" i="6"/>
  <c r="CP107" i="6"/>
  <c r="CO107" i="6"/>
  <c r="CN107" i="6"/>
  <c r="CM107" i="6"/>
  <c r="CL107" i="6"/>
  <c r="CK107" i="6"/>
  <c r="CJ107" i="6"/>
  <c r="CI107" i="6"/>
  <c r="CH107" i="6"/>
  <c r="CG107" i="6"/>
  <c r="CF107" i="6"/>
  <c r="CE107" i="6"/>
  <c r="CD107" i="6"/>
  <c r="CC107" i="6"/>
  <c r="CB107" i="6"/>
  <c r="D107" i="6"/>
  <c r="C107" i="6"/>
  <c r="CA107" i="6" s="1"/>
  <c r="CR106" i="6"/>
  <c r="CQ106" i="6"/>
  <c r="CP106" i="6"/>
  <c r="CO106" i="6"/>
  <c r="CN106" i="6"/>
  <c r="CM106" i="6"/>
  <c r="CL106" i="6"/>
  <c r="CK106" i="6"/>
  <c r="CJ106" i="6"/>
  <c r="CI106" i="6"/>
  <c r="CH106" i="6"/>
  <c r="CG106" i="6"/>
  <c r="CF106" i="6"/>
  <c r="CE106" i="6"/>
  <c r="CD106" i="6"/>
  <c r="CC106" i="6"/>
  <c r="CB106" i="6"/>
  <c r="D106" i="6"/>
  <c r="C106" i="6"/>
  <c r="CA106" i="6" s="1"/>
  <c r="CR105" i="6"/>
  <c r="CQ105" i="6"/>
  <c r="CP105" i="6"/>
  <c r="CO105" i="6"/>
  <c r="CN105" i="6"/>
  <c r="CM105" i="6"/>
  <c r="CL105" i="6"/>
  <c r="CK105" i="6"/>
  <c r="CJ105" i="6"/>
  <c r="CI105" i="6"/>
  <c r="CH105" i="6"/>
  <c r="CG105" i="6"/>
  <c r="CF105" i="6"/>
  <c r="CE105" i="6"/>
  <c r="CD105" i="6"/>
  <c r="CC105" i="6"/>
  <c r="CB105" i="6"/>
  <c r="D105" i="6"/>
  <c r="C105" i="6"/>
  <c r="CA105" i="6" s="1"/>
  <c r="CR104" i="6"/>
  <c r="CQ104" i="6"/>
  <c r="CP104" i="6"/>
  <c r="CO104" i="6"/>
  <c r="CN104" i="6"/>
  <c r="CM104" i="6"/>
  <c r="CL104" i="6"/>
  <c r="CK104" i="6"/>
  <c r="CJ104" i="6"/>
  <c r="CI104" i="6"/>
  <c r="CH104" i="6"/>
  <c r="CG104" i="6"/>
  <c r="CF104" i="6"/>
  <c r="CE104" i="6"/>
  <c r="CD104" i="6"/>
  <c r="CC104" i="6"/>
  <c r="CB104" i="6"/>
  <c r="D104" i="6"/>
  <c r="C104" i="6"/>
  <c r="CA104" i="6" s="1"/>
  <c r="CR103" i="6"/>
  <c r="CQ103" i="6"/>
  <c r="CP103" i="6"/>
  <c r="CO103" i="6"/>
  <c r="CN103" i="6"/>
  <c r="CM103" i="6"/>
  <c r="CL103" i="6"/>
  <c r="CK103" i="6"/>
  <c r="CJ103" i="6"/>
  <c r="CI103" i="6"/>
  <c r="CH103" i="6"/>
  <c r="CG103" i="6"/>
  <c r="CF103" i="6"/>
  <c r="CE103" i="6"/>
  <c r="CD103" i="6"/>
  <c r="CC103" i="6"/>
  <c r="CB103" i="6"/>
  <c r="D103" i="6"/>
  <c r="C103" i="6"/>
  <c r="CA103" i="6" s="1"/>
  <c r="CR102" i="6"/>
  <c r="CQ102" i="6"/>
  <c r="CP102" i="6"/>
  <c r="CO102" i="6"/>
  <c r="CN102" i="6"/>
  <c r="CM102" i="6"/>
  <c r="CL102" i="6"/>
  <c r="CK102" i="6"/>
  <c r="CJ102" i="6"/>
  <c r="CI102" i="6"/>
  <c r="CH102" i="6"/>
  <c r="CG102" i="6"/>
  <c r="CF102" i="6"/>
  <c r="CE102" i="6"/>
  <c r="CD102" i="6"/>
  <c r="CC102" i="6"/>
  <c r="CB102" i="6"/>
  <c r="D102" i="6"/>
  <c r="C102" i="6"/>
  <c r="CA102" i="6" s="1"/>
  <c r="CR101" i="6"/>
  <c r="CQ101" i="6"/>
  <c r="CP101" i="6"/>
  <c r="CO101" i="6"/>
  <c r="CN101" i="6"/>
  <c r="CM101" i="6"/>
  <c r="CL101" i="6"/>
  <c r="CK101" i="6"/>
  <c r="CJ101" i="6"/>
  <c r="CI101" i="6"/>
  <c r="CH101" i="6"/>
  <c r="CG101" i="6"/>
  <c r="CF101" i="6"/>
  <c r="CE101" i="6"/>
  <c r="CD101" i="6"/>
  <c r="CC101" i="6"/>
  <c r="CB101" i="6"/>
  <c r="D101" i="6"/>
  <c r="C101" i="6"/>
  <c r="CA101" i="6" s="1"/>
  <c r="CR100" i="6"/>
  <c r="CQ100" i="6"/>
  <c r="CP100" i="6"/>
  <c r="CO100" i="6"/>
  <c r="CN100" i="6"/>
  <c r="CM100" i="6"/>
  <c r="CL100" i="6"/>
  <c r="CK100" i="6"/>
  <c r="CJ100" i="6"/>
  <c r="CI100" i="6"/>
  <c r="CH100" i="6"/>
  <c r="CG100" i="6"/>
  <c r="CF100" i="6"/>
  <c r="CE100" i="6"/>
  <c r="CD100" i="6"/>
  <c r="CC100" i="6"/>
  <c r="CB100" i="6"/>
  <c r="D100" i="6"/>
  <c r="C100" i="6"/>
  <c r="CA100" i="6" s="1"/>
  <c r="CR99" i="6"/>
  <c r="CQ99" i="6"/>
  <c r="CP99" i="6"/>
  <c r="CO99" i="6"/>
  <c r="CN99" i="6"/>
  <c r="CM99" i="6"/>
  <c r="CL99" i="6"/>
  <c r="CK99" i="6"/>
  <c r="CJ99" i="6"/>
  <c r="CI99" i="6"/>
  <c r="CH99" i="6"/>
  <c r="CG99" i="6"/>
  <c r="CF99" i="6"/>
  <c r="CE99" i="6"/>
  <c r="CD99" i="6"/>
  <c r="CC99" i="6"/>
  <c r="CB99" i="6"/>
  <c r="D99" i="6"/>
  <c r="C99" i="6"/>
  <c r="CA99" i="6" s="1"/>
  <c r="CT94" i="6"/>
  <c r="CS94" i="6"/>
  <c r="CR94" i="6"/>
  <c r="CQ94" i="6"/>
  <c r="CP94" i="6"/>
  <c r="CO94" i="6"/>
  <c r="CN94" i="6"/>
  <c r="CM94" i="6"/>
  <c r="CL94" i="6"/>
  <c r="CK94" i="6"/>
  <c r="CJ94" i="6"/>
  <c r="CI94" i="6"/>
  <c r="CH94" i="6"/>
  <c r="CG94" i="6"/>
  <c r="CF94" i="6"/>
  <c r="CE94" i="6"/>
  <c r="CD94" i="6"/>
  <c r="CC94" i="6"/>
  <c r="CB94" i="6"/>
  <c r="CA94" i="6"/>
  <c r="D94" i="6"/>
  <c r="C94" i="6"/>
  <c r="CT93" i="6"/>
  <c r="CS93" i="6"/>
  <c r="CR93" i="6"/>
  <c r="CQ93" i="6"/>
  <c r="CP93" i="6"/>
  <c r="CO93" i="6"/>
  <c r="CN93" i="6"/>
  <c r="CM93" i="6"/>
  <c r="CL93" i="6"/>
  <c r="CK93" i="6"/>
  <c r="CJ93" i="6"/>
  <c r="CI93" i="6"/>
  <c r="CH93" i="6"/>
  <c r="CG93" i="6"/>
  <c r="CF93" i="6"/>
  <c r="CE93" i="6"/>
  <c r="CD93" i="6"/>
  <c r="CC93" i="6"/>
  <c r="CB93" i="6"/>
  <c r="D93" i="6"/>
  <c r="C93" i="6"/>
  <c r="CA93" i="6" s="1"/>
  <c r="CT92" i="6"/>
  <c r="CS92" i="6"/>
  <c r="CR92" i="6"/>
  <c r="CQ92" i="6"/>
  <c r="CP92" i="6"/>
  <c r="CO92" i="6"/>
  <c r="CN92" i="6"/>
  <c r="CM92" i="6"/>
  <c r="CL92" i="6"/>
  <c r="CK92" i="6"/>
  <c r="CJ92" i="6"/>
  <c r="CI92" i="6"/>
  <c r="CH92" i="6"/>
  <c r="CG92" i="6"/>
  <c r="CF92" i="6"/>
  <c r="CE92" i="6"/>
  <c r="CD92" i="6"/>
  <c r="CC92" i="6"/>
  <c r="CB92" i="6"/>
  <c r="CA92" i="6"/>
  <c r="D92" i="6"/>
  <c r="C92" i="6"/>
  <c r="CT91" i="6"/>
  <c r="CS91" i="6"/>
  <c r="CR91" i="6"/>
  <c r="CQ91" i="6"/>
  <c r="CP91" i="6"/>
  <c r="CO91" i="6"/>
  <c r="CN91" i="6"/>
  <c r="CM91" i="6"/>
  <c r="CL91" i="6"/>
  <c r="CK91" i="6"/>
  <c r="CJ91" i="6"/>
  <c r="CI91" i="6"/>
  <c r="CH91" i="6"/>
  <c r="CG91" i="6"/>
  <c r="CF91" i="6"/>
  <c r="CE91" i="6"/>
  <c r="CD91" i="6"/>
  <c r="CC91" i="6"/>
  <c r="CB91" i="6"/>
  <c r="D91" i="6"/>
  <c r="C91" i="6"/>
  <c r="CA91" i="6" s="1"/>
  <c r="CT90" i="6"/>
  <c r="CS90" i="6"/>
  <c r="CR90" i="6"/>
  <c r="CQ90" i="6"/>
  <c r="CP90" i="6"/>
  <c r="CO90" i="6"/>
  <c r="CN90" i="6"/>
  <c r="CM90" i="6"/>
  <c r="CL90" i="6"/>
  <c r="CK90" i="6"/>
  <c r="CJ90" i="6"/>
  <c r="CI90" i="6"/>
  <c r="CH90" i="6"/>
  <c r="CG90" i="6"/>
  <c r="CF90" i="6"/>
  <c r="CE90" i="6"/>
  <c r="CD90" i="6"/>
  <c r="CC90" i="6"/>
  <c r="CB90" i="6"/>
  <c r="CA90" i="6"/>
  <c r="D90" i="6"/>
  <c r="C90" i="6"/>
  <c r="CT89" i="6"/>
  <c r="CS89" i="6"/>
  <c r="CR89" i="6"/>
  <c r="CQ89" i="6"/>
  <c r="CP89" i="6"/>
  <c r="CO89" i="6"/>
  <c r="CN89" i="6"/>
  <c r="CM89" i="6"/>
  <c r="CL89" i="6"/>
  <c r="CK89" i="6"/>
  <c r="CJ89" i="6"/>
  <c r="CI89" i="6"/>
  <c r="CH89" i="6"/>
  <c r="CG89" i="6"/>
  <c r="CF89" i="6"/>
  <c r="CE89" i="6"/>
  <c r="CD89" i="6"/>
  <c r="CC89" i="6"/>
  <c r="CB89" i="6"/>
  <c r="D89" i="6"/>
  <c r="C89" i="6"/>
  <c r="CA89" i="6" s="1"/>
  <c r="CT88" i="6"/>
  <c r="CS88" i="6"/>
  <c r="CR88" i="6"/>
  <c r="CQ88" i="6"/>
  <c r="CP88" i="6"/>
  <c r="CO88" i="6"/>
  <c r="CN88" i="6"/>
  <c r="CM88" i="6"/>
  <c r="CL88" i="6"/>
  <c r="CK88" i="6"/>
  <c r="CJ88" i="6"/>
  <c r="CI88" i="6"/>
  <c r="CH88" i="6"/>
  <c r="CG88" i="6"/>
  <c r="CF88" i="6"/>
  <c r="CE88" i="6"/>
  <c r="CD88" i="6"/>
  <c r="CC88" i="6"/>
  <c r="CB88" i="6"/>
  <c r="CA88" i="6"/>
  <c r="D88" i="6"/>
  <c r="C88" i="6"/>
  <c r="CT87" i="6"/>
  <c r="CS87" i="6"/>
  <c r="CR87" i="6"/>
  <c r="CQ87" i="6"/>
  <c r="CP87" i="6"/>
  <c r="CO87" i="6"/>
  <c r="CN87" i="6"/>
  <c r="CM87" i="6"/>
  <c r="CL87" i="6"/>
  <c r="CK87" i="6"/>
  <c r="CJ87" i="6"/>
  <c r="CI87" i="6"/>
  <c r="CH87" i="6"/>
  <c r="CG87" i="6"/>
  <c r="CF87" i="6"/>
  <c r="CE87" i="6"/>
  <c r="CD87" i="6"/>
  <c r="CC87" i="6"/>
  <c r="CB87" i="6"/>
  <c r="D87" i="6"/>
  <c r="C87" i="6"/>
  <c r="CA87" i="6" s="1"/>
  <c r="CT86" i="6"/>
  <c r="CS86" i="6"/>
  <c r="CR86" i="6"/>
  <c r="CQ86" i="6"/>
  <c r="CP86" i="6"/>
  <c r="CO86" i="6"/>
  <c r="CN86" i="6"/>
  <c r="CM86" i="6"/>
  <c r="CL86" i="6"/>
  <c r="CK86" i="6"/>
  <c r="CJ86" i="6"/>
  <c r="CI86" i="6"/>
  <c r="CH86" i="6"/>
  <c r="CG86" i="6"/>
  <c r="CF86" i="6"/>
  <c r="CE86" i="6"/>
  <c r="CD86" i="6"/>
  <c r="CC86" i="6"/>
  <c r="CB86" i="6"/>
  <c r="CA86" i="6"/>
  <c r="D86" i="6"/>
  <c r="C86" i="6"/>
  <c r="CT85" i="6"/>
  <c r="CS85" i="6"/>
  <c r="CR85" i="6"/>
  <c r="CQ85" i="6"/>
  <c r="CP85" i="6"/>
  <c r="CO85" i="6"/>
  <c r="CN85" i="6"/>
  <c r="CM85" i="6"/>
  <c r="CL85" i="6"/>
  <c r="CK85" i="6"/>
  <c r="CJ85" i="6"/>
  <c r="CI85" i="6"/>
  <c r="CH85" i="6"/>
  <c r="CG85" i="6"/>
  <c r="CF85" i="6"/>
  <c r="CE85" i="6"/>
  <c r="CD85" i="6"/>
  <c r="CC85" i="6"/>
  <c r="CB85" i="6"/>
  <c r="D85" i="6"/>
  <c r="C85" i="6"/>
  <c r="CA85" i="6" s="1"/>
  <c r="CT84" i="6"/>
  <c r="CS84" i="6"/>
  <c r="CR84" i="6"/>
  <c r="CQ84" i="6"/>
  <c r="CP84" i="6"/>
  <c r="CO84" i="6"/>
  <c r="CN84" i="6"/>
  <c r="CM84" i="6"/>
  <c r="CL84" i="6"/>
  <c r="CK84" i="6"/>
  <c r="CJ84" i="6"/>
  <c r="CI84" i="6"/>
  <c r="CH84" i="6"/>
  <c r="CG84" i="6"/>
  <c r="CF84" i="6"/>
  <c r="CE84" i="6"/>
  <c r="CD84" i="6"/>
  <c r="CC84" i="6"/>
  <c r="CB84" i="6"/>
  <c r="CA84" i="6"/>
  <c r="D84" i="6"/>
  <c r="C84" i="6"/>
  <c r="CT83" i="6"/>
  <c r="CS83" i="6"/>
  <c r="CR83" i="6"/>
  <c r="CQ83" i="6"/>
  <c r="CP83" i="6"/>
  <c r="CO83" i="6"/>
  <c r="CN83" i="6"/>
  <c r="CM83" i="6"/>
  <c r="CL83" i="6"/>
  <c r="CK83" i="6"/>
  <c r="CJ83" i="6"/>
  <c r="CI83" i="6"/>
  <c r="CH83" i="6"/>
  <c r="CG83" i="6"/>
  <c r="CF83" i="6"/>
  <c r="CE83" i="6"/>
  <c r="CD83" i="6"/>
  <c r="CC83" i="6"/>
  <c r="CB83" i="6"/>
  <c r="D83" i="6"/>
  <c r="C83" i="6"/>
  <c r="CA83" i="6" s="1"/>
  <c r="CT82" i="6"/>
  <c r="CS82" i="6"/>
  <c r="CR82" i="6"/>
  <c r="CQ82" i="6"/>
  <c r="CP82" i="6"/>
  <c r="CO82" i="6"/>
  <c r="CN82" i="6"/>
  <c r="CM82" i="6"/>
  <c r="CL82" i="6"/>
  <c r="CK82" i="6"/>
  <c r="CJ82" i="6"/>
  <c r="CI82" i="6"/>
  <c r="CH82" i="6"/>
  <c r="CG82" i="6"/>
  <c r="CF82" i="6"/>
  <c r="CE82" i="6"/>
  <c r="CD82" i="6"/>
  <c r="CC82" i="6"/>
  <c r="CB82" i="6"/>
  <c r="CA82" i="6"/>
  <c r="D82" i="6"/>
  <c r="C82" i="6"/>
  <c r="CT81" i="6"/>
  <c r="CS81" i="6"/>
  <c r="CR81" i="6"/>
  <c r="CQ81" i="6"/>
  <c r="CP81" i="6"/>
  <c r="CO81" i="6"/>
  <c r="CN81" i="6"/>
  <c r="CM81" i="6"/>
  <c r="CL81" i="6"/>
  <c r="CK81" i="6"/>
  <c r="CJ81" i="6"/>
  <c r="CI81" i="6"/>
  <c r="CH81" i="6"/>
  <c r="CG81" i="6"/>
  <c r="CF81" i="6"/>
  <c r="CE81" i="6"/>
  <c r="CD81" i="6"/>
  <c r="CC81" i="6"/>
  <c r="CB81" i="6"/>
  <c r="D81" i="6"/>
  <c r="C81" i="6"/>
  <c r="CA81" i="6" s="1"/>
  <c r="CT80" i="6"/>
  <c r="CS80" i="6"/>
  <c r="CR80" i="6"/>
  <c r="CQ80" i="6"/>
  <c r="CP80" i="6"/>
  <c r="CO80" i="6"/>
  <c r="CN80" i="6"/>
  <c r="CM80" i="6"/>
  <c r="CL80" i="6"/>
  <c r="CK80" i="6"/>
  <c r="CJ80" i="6"/>
  <c r="CI80" i="6"/>
  <c r="CH80" i="6"/>
  <c r="CG80" i="6"/>
  <c r="CF80" i="6"/>
  <c r="CE80" i="6"/>
  <c r="CD80" i="6"/>
  <c r="CC80" i="6"/>
  <c r="CB80" i="6"/>
  <c r="CA80" i="6"/>
  <c r="D80" i="6"/>
  <c r="C80" i="6"/>
  <c r="CT79" i="6"/>
  <c r="CS79" i="6"/>
  <c r="CR79" i="6"/>
  <c r="CQ79" i="6"/>
  <c r="CP79" i="6"/>
  <c r="CO79" i="6"/>
  <c r="CN79" i="6"/>
  <c r="CM79" i="6"/>
  <c r="CL79" i="6"/>
  <c r="CK79" i="6"/>
  <c r="CJ79" i="6"/>
  <c r="CI79" i="6"/>
  <c r="CH79" i="6"/>
  <c r="CG79" i="6"/>
  <c r="CF79" i="6"/>
  <c r="CE79" i="6"/>
  <c r="CD79" i="6"/>
  <c r="CC79" i="6"/>
  <c r="CB79" i="6"/>
  <c r="D79" i="6"/>
  <c r="C79" i="6"/>
  <c r="CA79" i="6" s="1"/>
  <c r="CT78" i="6"/>
  <c r="CS78" i="6"/>
  <c r="CR78" i="6"/>
  <c r="CQ78" i="6"/>
  <c r="CP78" i="6"/>
  <c r="CO78" i="6"/>
  <c r="CN78" i="6"/>
  <c r="CM78" i="6"/>
  <c r="CL78" i="6"/>
  <c r="CK78" i="6"/>
  <c r="CJ78" i="6"/>
  <c r="CI78" i="6"/>
  <c r="CH78" i="6"/>
  <c r="CG78" i="6"/>
  <c r="CF78" i="6"/>
  <c r="CE78" i="6"/>
  <c r="CD78" i="6"/>
  <c r="CC78" i="6"/>
  <c r="CB78" i="6"/>
  <c r="CA78" i="6"/>
  <c r="D78" i="6"/>
  <c r="C78" i="6"/>
  <c r="CT77" i="6"/>
  <c r="CS77" i="6"/>
  <c r="CR77" i="6"/>
  <c r="CQ77" i="6"/>
  <c r="CP77" i="6"/>
  <c r="CO77" i="6"/>
  <c r="CN77" i="6"/>
  <c r="CM77" i="6"/>
  <c r="CL77" i="6"/>
  <c r="CK77" i="6"/>
  <c r="CJ77" i="6"/>
  <c r="CI77" i="6"/>
  <c r="CH77" i="6"/>
  <c r="CG77" i="6"/>
  <c r="CF77" i="6"/>
  <c r="CE77" i="6"/>
  <c r="CD77" i="6"/>
  <c r="CC77" i="6"/>
  <c r="CB77" i="6"/>
  <c r="D77" i="6"/>
  <c r="C77" i="6"/>
  <c r="CA77" i="6" s="1"/>
  <c r="CT76" i="6"/>
  <c r="CS76" i="6"/>
  <c r="CR76" i="6"/>
  <c r="CQ76" i="6"/>
  <c r="CP76" i="6"/>
  <c r="CO76" i="6"/>
  <c r="CN76" i="6"/>
  <c r="CM76" i="6"/>
  <c r="CL76" i="6"/>
  <c r="CK76" i="6"/>
  <c r="CJ76" i="6"/>
  <c r="CI76" i="6"/>
  <c r="CH76" i="6"/>
  <c r="CG76" i="6"/>
  <c r="CF76" i="6"/>
  <c r="CE76" i="6"/>
  <c r="CD76" i="6"/>
  <c r="CC76" i="6"/>
  <c r="CB76" i="6"/>
  <c r="CA76" i="6"/>
  <c r="D76" i="6"/>
  <c r="C76" i="6"/>
  <c r="CT75" i="6"/>
  <c r="CS75" i="6"/>
  <c r="CR75" i="6"/>
  <c r="CQ75" i="6"/>
  <c r="CP75" i="6"/>
  <c r="CO75" i="6"/>
  <c r="CN75" i="6"/>
  <c r="CM75" i="6"/>
  <c r="CL75" i="6"/>
  <c r="CK75" i="6"/>
  <c r="CJ75" i="6"/>
  <c r="CI75" i="6"/>
  <c r="CH75" i="6"/>
  <c r="CG75" i="6"/>
  <c r="CF75" i="6"/>
  <c r="CE75" i="6"/>
  <c r="CD75" i="6"/>
  <c r="CC75" i="6"/>
  <c r="CB75" i="6"/>
  <c r="D75" i="6"/>
  <c r="C75" i="6"/>
  <c r="CA75" i="6" s="1"/>
  <c r="CT74" i="6"/>
  <c r="CS74" i="6"/>
  <c r="CR74" i="6"/>
  <c r="CQ74" i="6"/>
  <c r="CP74" i="6"/>
  <c r="CO74" i="6"/>
  <c r="CN74" i="6"/>
  <c r="CM74" i="6"/>
  <c r="CL74" i="6"/>
  <c r="CK74" i="6"/>
  <c r="CJ74" i="6"/>
  <c r="CI74" i="6"/>
  <c r="CH74" i="6"/>
  <c r="CG74" i="6"/>
  <c r="CF74" i="6"/>
  <c r="CE74" i="6"/>
  <c r="CD74" i="6"/>
  <c r="CC74" i="6"/>
  <c r="CB74" i="6"/>
  <c r="CA74" i="6"/>
  <c r="D74" i="6"/>
  <c r="C74" i="6"/>
  <c r="CT73" i="6"/>
  <c r="CS73" i="6"/>
  <c r="CR73" i="6"/>
  <c r="CQ73" i="6"/>
  <c r="CP73" i="6"/>
  <c r="CO73" i="6"/>
  <c r="CN73" i="6"/>
  <c r="CM73" i="6"/>
  <c r="CL73" i="6"/>
  <c r="CK73" i="6"/>
  <c r="CJ73" i="6"/>
  <c r="CI73" i="6"/>
  <c r="CH73" i="6"/>
  <c r="CG73" i="6"/>
  <c r="CF73" i="6"/>
  <c r="CE73" i="6"/>
  <c r="CD73" i="6"/>
  <c r="CC73" i="6"/>
  <c r="CB73" i="6"/>
  <c r="D73" i="6"/>
  <c r="C73" i="6"/>
  <c r="CA73" i="6" s="1"/>
  <c r="CT72" i="6"/>
  <c r="CS72" i="6"/>
  <c r="CR72" i="6"/>
  <c r="CQ72" i="6"/>
  <c r="CP72" i="6"/>
  <c r="CO72" i="6"/>
  <c r="CN72" i="6"/>
  <c r="CM72" i="6"/>
  <c r="CL72" i="6"/>
  <c r="CK72" i="6"/>
  <c r="CJ72" i="6"/>
  <c r="CI72" i="6"/>
  <c r="CH72" i="6"/>
  <c r="CG72" i="6"/>
  <c r="CF72" i="6"/>
  <c r="CE72" i="6"/>
  <c r="CD72" i="6"/>
  <c r="CC72" i="6"/>
  <c r="CB72" i="6"/>
  <c r="CA72" i="6"/>
  <c r="D72" i="6"/>
  <c r="C72" i="6"/>
  <c r="A195" i="6" s="1"/>
  <c r="CE67" i="6"/>
  <c r="CD67" i="6"/>
  <c r="CC67" i="6"/>
  <c r="CB67" i="6"/>
  <c r="CA67" i="6"/>
  <c r="CE66" i="6"/>
  <c r="CD66" i="6"/>
  <c r="CC66" i="6"/>
  <c r="CB66" i="6"/>
  <c r="CA66" i="6"/>
  <c r="CE65" i="6"/>
  <c r="CD65" i="6"/>
  <c r="CC65" i="6"/>
  <c r="CB65" i="6"/>
  <c r="CA65" i="6"/>
  <c r="CE64" i="6"/>
  <c r="CD64" i="6"/>
  <c r="CC64" i="6"/>
  <c r="CB64" i="6"/>
  <c r="CA64" i="6"/>
  <c r="CE63" i="6"/>
  <c r="CD63" i="6"/>
  <c r="CC63" i="6"/>
  <c r="CB63" i="6"/>
  <c r="CA63" i="6"/>
  <c r="CE59" i="6"/>
  <c r="CD59" i="6"/>
  <c r="CC59" i="6"/>
  <c r="CB59" i="6"/>
  <c r="CA59" i="6"/>
  <c r="CE58" i="6"/>
  <c r="CD58" i="6"/>
  <c r="CC58" i="6"/>
  <c r="CB58" i="6"/>
  <c r="CA58" i="6"/>
  <c r="CE57" i="6"/>
  <c r="CD57" i="6"/>
  <c r="CC57" i="6"/>
  <c r="CB57" i="6"/>
  <c r="CA57" i="6"/>
  <c r="CE56" i="6"/>
  <c r="CD56" i="6"/>
  <c r="CC56" i="6"/>
  <c r="CB56" i="6"/>
  <c r="CA56" i="6"/>
  <c r="CE55" i="6"/>
  <c r="CD55" i="6"/>
  <c r="CC55" i="6"/>
  <c r="CB55" i="6"/>
  <c r="CA55" i="6"/>
  <c r="CI29" i="6"/>
  <c r="CH29" i="6"/>
  <c r="CG29" i="6"/>
  <c r="CC29" i="6"/>
  <c r="CB29" i="6"/>
  <c r="CA29" i="6"/>
  <c r="CI28" i="6"/>
  <c r="CH28" i="6"/>
  <c r="CG28" i="6"/>
  <c r="CC28" i="6"/>
  <c r="CB28" i="6"/>
  <c r="CA28" i="6"/>
  <c r="CI27" i="6"/>
  <c r="CH27" i="6"/>
  <c r="CG27" i="6"/>
  <c r="CC27" i="6"/>
  <c r="CB27" i="6"/>
  <c r="CA27" i="6"/>
  <c r="CI26" i="6"/>
  <c r="CH26" i="6"/>
  <c r="CG26" i="6"/>
  <c r="CC26" i="6"/>
  <c r="CB26" i="6"/>
  <c r="CA26" i="6"/>
  <c r="CI25" i="6"/>
  <c r="CH25" i="6"/>
  <c r="CG25" i="6"/>
  <c r="CC25" i="6"/>
  <c r="CB25" i="6"/>
  <c r="CA25" i="6"/>
  <c r="CI24" i="6"/>
  <c r="CH24" i="6"/>
  <c r="CG24" i="6"/>
  <c r="CC24" i="6"/>
  <c r="CB24" i="6"/>
  <c r="CA24" i="6"/>
  <c r="CI23" i="6"/>
  <c r="CH23" i="6"/>
  <c r="CG23" i="6"/>
  <c r="CC23" i="6"/>
  <c r="CB23" i="6"/>
  <c r="CA23" i="6"/>
  <c r="CI22" i="6"/>
  <c r="CH22" i="6"/>
  <c r="CG22" i="6"/>
  <c r="CC22" i="6"/>
  <c r="CB22" i="6"/>
  <c r="CA22" i="6"/>
  <c r="CI21" i="6"/>
  <c r="CH21" i="6"/>
  <c r="CG21" i="6"/>
  <c r="CC21" i="6"/>
  <c r="CB21" i="6"/>
  <c r="CA21" i="6"/>
  <c r="CI20" i="6"/>
  <c r="CH20" i="6"/>
  <c r="CG20" i="6"/>
  <c r="CC20" i="6"/>
  <c r="CB20" i="6"/>
  <c r="CA20" i="6"/>
  <c r="CI19" i="6"/>
  <c r="CH19" i="6"/>
  <c r="CG19" i="6"/>
  <c r="CC19" i="6"/>
  <c r="CB19" i="6"/>
  <c r="CA19" i="6"/>
  <c r="CI18" i="6"/>
  <c r="CH18" i="6"/>
  <c r="CG18" i="6"/>
  <c r="CC18" i="6"/>
  <c r="CB18" i="6"/>
  <c r="CA18" i="6"/>
  <c r="CI17" i="6"/>
  <c r="CH17" i="6"/>
  <c r="CG17" i="6"/>
  <c r="CC17" i="6"/>
  <c r="CB17" i="6"/>
  <c r="CA17" i="6"/>
  <c r="CI16" i="6"/>
  <c r="CH16" i="6"/>
  <c r="CG16" i="6"/>
  <c r="CC16" i="6"/>
  <c r="CB16" i="6"/>
  <c r="CA16" i="6"/>
  <c r="CI15" i="6"/>
  <c r="CH15" i="6"/>
  <c r="CG15" i="6"/>
  <c r="CC15" i="6"/>
  <c r="CB15" i="6"/>
  <c r="CA15" i="6"/>
  <c r="CI14" i="6"/>
  <c r="CH14" i="6"/>
  <c r="CG14" i="6"/>
  <c r="CC14" i="6"/>
  <c r="CB14" i="6"/>
  <c r="CA14" i="6"/>
  <c r="CI13" i="6"/>
  <c r="CH13" i="6"/>
  <c r="CG13" i="6"/>
  <c r="CC13" i="6"/>
  <c r="CB13" i="6"/>
  <c r="CA13" i="6"/>
  <c r="CI12" i="6"/>
  <c r="CH12" i="6"/>
  <c r="CG12" i="6"/>
  <c r="B195" i="6" s="1"/>
  <c r="CC12" i="6"/>
  <c r="CB12" i="6"/>
  <c r="CA12" i="6"/>
  <c r="A5" i="6"/>
  <c r="A4" i="6"/>
  <c r="A3" i="6"/>
  <c r="A2" i="6"/>
  <c r="A195" i="5"/>
  <c r="CR121" i="5"/>
  <c r="CQ121" i="5"/>
  <c r="CP121" i="5"/>
  <c r="CO121" i="5"/>
  <c r="CN121" i="5"/>
  <c r="CM121" i="5"/>
  <c r="CL121" i="5"/>
  <c r="CK121" i="5"/>
  <c r="CJ121" i="5"/>
  <c r="CI121" i="5"/>
  <c r="CH121" i="5"/>
  <c r="CG121" i="5"/>
  <c r="CF121" i="5"/>
  <c r="CE121" i="5"/>
  <c r="CD121" i="5"/>
  <c r="CC121" i="5"/>
  <c r="CB121" i="5"/>
  <c r="D121" i="5"/>
  <c r="C121" i="5"/>
  <c r="CA121" i="5" s="1"/>
  <c r="CR120" i="5"/>
  <c r="CQ120" i="5"/>
  <c r="CP120" i="5"/>
  <c r="CO120" i="5"/>
  <c r="CN120" i="5"/>
  <c r="CM120" i="5"/>
  <c r="CL120" i="5"/>
  <c r="CK120" i="5"/>
  <c r="CJ120" i="5"/>
  <c r="CI120" i="5"/>
  <c r="CH120" i="5"/>
  <c r="CG120" i="5"/>
  <c r="CF120" i="5"/>
  <c r="CE120" i="5"/>
  <c r="CD120" i="5"/>
  <c r="CC120" i="5"/>
  <c r="CB120" i="5"/>
  <c r="D120" i="5"/>
  <c r="C120" i="5"/>
  <c r="CA120" i="5" s="1"/>
  <c r="CR119" i="5"/>
  <c r="CQ119" i="5"/>
  <c r="CP119" i="5"/>
  <c r="CO119" i="5"/>
  <c r="CN119" i="5"/>
  <c r="CM119" i="5"/>
  <c r="CL119" i="5"/>
  <c r="CK119" i="5"/>
  <c r="CJ119" i="5"/>
  <c r="CI119" i="5"/>
  <c r="CH119" i="5"/>
  <c r="CG119" i="5"/>
  <c r="CF119" i="5"/>
  <c r="CE119" i="5"/>
  <c r="CD119" i="5"/>
  <c r="CC119" i="5"/>
  <c r="CB119" i="5"/>
  <c r="D119" i="5"/>
  <c r="C119" i="5"/>
  <c r="CA119" i="5" s="1"/>
  <c r="CR118" i="5"/>
  <c r="CQ118" i="5"/>
  <c r="CP118" i="5"/>
  <c r="CO118" i="5"/>
  <c r="CN118" i="5"/>
  <c r="CM118" i="5"/>
  <c r="CL118" i="5"/>
  <c r="CK118" i="5"/>
  <c r="CJ118" i="5"/>
  <c r="CI118" i="5"/>
  <c r="CH118" i="5"/>
  <c r="CG118" i="5"/>
  <c r="CF118" i="5"/>
  <c r="CE118" i="5"/>
  <c r="CD118" i="5"/>
  <c r="CC118" i="5"/>
  <c r="CB118" i="5"/>
  <c r="D118" i="5"/>
  <c r="C118" i="5"/>
  <c r="CA118" i="5" s="1"/>
  <c r="CR117" i="5"/>
  <c r="CQ117" i="5"/>
  <c r="CP117" i="5"/>
  <c r="CO117" i="5"/>
  <c r="CN117" i="5"/>
  <c r="CM117" i="5"/>
  <c r="CL117" i="5"/>
  <c r="CK117" i="5"/>
  <c r="CJ117" i="5"/>
  <c r="CI117" i="5"/>
  <c r="CH117" i="5"/>
  <c r="CG117" i="5"/>
  <c r="CF117" i="5"/>
  <c r="CE117" i="5"/>
  <c r="CD117" i="5"/>
  <c r="CC117" i="5"/>
  <c r="CB117" i="5"/>
  <c r="D117" i="5"/>
  <c r="C117" i="5"/>
  <c r="CA117" i="5" s="1"/>
  <c r="CR116" i="5"/>
  <c r="CQ116" i="5"/>
  <c r="CP116" i="5"/>
  <c r="CO116" i="5"/>
  <c r="CN116" i="5"/>
  <c r="CM116" i="5"/>
  <c r="CL116" i="5"/>
  <c r="CK116" i="5"/>
  <c r="CJ116" i="5"/>
  <c r="CI116" i="5"/>
  <c r="CH116" i="5"/>
  <c r="CG116" i="5"/>
  <c r="CF116" i="5"/>
  <c r="CE116" i="5"/>
  <c r="CD116" i="5"/>
  <c r="CC116" i="5"/>
  <c r="CB116" i="5"/>
  <c r="D116" i="5"/>
  <c r="C116" i="5"/>
  <c r="CA116" i="5" s="1"/>
  <c r="CR115" i="5"/>
  <c r="CQ115" i="5"/>
  <c r="CP115" i="5"/>
  <c r="CO115" i="5"/>
  <c r="CN115" i="5"/>
  <c r="CM115" i="5"/>
  <c r="CL115" i="5"/>
  <c r="CK115" i="5"/>
  <c r="CJ115" i="5"/>
  <c r="CI115" i="5"/>
  <c r="CH115" i="5"/>
  <c r="CG115" i="5"/>
  <c r="CF115" i="5"/>
  <c r="CE115" i="5"/>
  <c r="CD115" i="5"/>
  <c r="CC115" i="5"/>
  <c r="CB115" i="5"/>
  <c r="D115" i="5"/>
  <c r="C115" i="5"/>
  <c r="CA115" i="5" s="1"/>
  <c r="CR114" i="5"/>
  <c r="CQ114" i="5"/>
  <c r="CP114" i="5"/>
  <c r="CO114" i="5"/>
  <c r="CN114" i="5"/>
  <c r="CM114" i="5"/>
  <c r="CL114" i="5"/>
  <c r="CK114" i="5"/>
  <c r="CJ114" i="5"/>
  <c r="CI114" i="5"/>
  <c r="CH114" i="5"/>
  <c r="CG114" i="5"/>
  <c r="CF114" i="5"/>
  <c r="CE114" i="5"/>
  <c r="CD114" i="5"/>
  <c r="CC114" i="5"/>
  <c r="CB114" i="5"/>
  <c r="D114" i="5"/>
  <c r="C114" i="5"/>
  <c r="CA114" i="5" s="1"/>
  <c r="CR113" i="5"/>
  <c r="CQ113" i="5"/>
  <c r="CP113" i="5"/>
  <c r="CO113" i="5"/>
  <c r="CN113" i="5"/>
  <c r="CM113" i="5"/>
  <c r="CL113" i="5"/>
  <c r="CK113" i="5"/>
  <c r="CJ113" i="5"/>
  <c r="CI113" i="5"/>
  <c r="CH113" i="5"/>
  <c r="CG113" i="5"/>
  <c r="CF113" i="5"/>
  <c r="CE113" i="5"/>
  <c r="CD113" i="5"/>
  <c r="CC113" i="5"/>
  <c r="CB113" i="5"/>
  <c r="D113" i="5"/>
  <c r="C113" i="5"/>
  <c r="CA113" i="5" s="1"/>
  <c r="CR112" i="5"/>
  <c r="CQ112" i="5"/>
  <c r="CP112" i="5"/>
  <c r="CO112" i="5"/>
  <c r="CN112" i="5"/>
  <c r="CM112" i="5"/>
  <c r="CL112" i="5"/>
  <c r="CK112" i="5"/>
  <c r="CJ112" i="5"/>
  <c r="CI112" i="5"/>
  <c r="CH112" i="5"/>
  <c r="CG112" i="5"/>
  <c r="CF112" i="5"/>
  <c r="CE112" i="5"/>
  <c r="CD112" i="5"/>
  <c r="CC112" i="5"/>
  <c r="CB112" i="5"/>
  <c r="D112" i="5"/>
  <c r="C112" i="5"/>
  <c r="CA112" i="5" s="1"/>
  <c r="CR111" i="5"/>
  <c r="CQ111" i="5"/>
  <c r="CP111" i="5"/>
  <c r="CO111" i="5"/>
  <c r="CN111" i="5"/>
  <c r="CM111" i="5"/>
  <c r="CL111" i="5"/>
  <c r="CK111" i="5"/>
  <c r="CJ111" i="5"/>
  <c r="CI111" i="5"/>
  <c r="CH111" i="5"/>
  <c r="CG111" i="5"/>
  <c r="CF111" i="5"/>
  <c r="CE111" i="5"/>
  <c r="CD111" i="5"/>
  <c r="CC111" i="5"/>
  <c r="CB111" i="5"/>
  <c r="D111" i="5"/>
  <c r="C111" i="5"/>
  <c r="CA111" i="5" s="1"/>
  <c r="CR110" i="5"/>
  <c r="CQ110" i="5"/>
  <c r="CP110" i="5"/>
  <c r="CO110" i="5"/>
  <c r="CN110" i="5"/>
  <c r="CM110" i="5"/>
  <c r="CL110" i="5"/>
  <c r="CK110" i="5"/>
  <c r="CJ110" i="5"/>
  <c r="CI110" i="5"/>
  <c r="CH110" i="5"/>
  <c r="CG110" i="5"/>
  <c r="CF110" i="5"/>
  <c r="CE110" i="5"/>
  <c r="CD110" i="5"/>
  <c r="CC110" i="5"/>
  <c r="CB110" i="5"/>
  <c r="D110" i="5"/>
  <c r="C110" i="5"/>
  <c r="CA110" i="5" s="1"/>
  <c r="CR109" i="5"/>
  <c r="CQ109" i="5"/>
  <c r="CP109" i="5"/>
  <c r="CO109" i="5"/>
  <c r="CN109" i="5"/>
  <c r="CM109" i="5"/>
  <c r="CL109" i="5"/>
  <c r="CK109" i="5"/>
  <c r="CJ109" i="5"/>
  <c r="CI109" i="5"/>
  <c r="CH109" i="5"/>
  <c r="CG109" i="5"/>
  <c r="CF109" i="5"/>
  <c r="CE109" i="5"/>
  <c r="CD109" i="5"/>
  <c r="CC109" i="5"/>
  <c r="CB109" i="5"/>
  <c r="D109" i="5"/>
  <c r="C109" i="5"/>
  <c r="CA109" i="5" s="1"/>
  <c r="CR108" i="5"/>
  <c r="CQ108" i="5"/>
  <c r="CP108" i="5"/>
  <c r="CO108" i="5"/>
  <c r="CN108" i="5"/>
  <c r="CM108" i="5"/>
  <c r="CL108" i="5"/>
  <c r="CK108" i="5"/>
  <c r="CJ108" i="5"/>
  <c r="CI108" i="5"/>
  <c r="CH108" i="5"/>
  <c r="CG108" i="5"/>
  <c r="CF108" i="5"/>
  <c r="CE108" i="5"/>
  <c r="CD108" i="5"/>
  <c r="CC108" i="5"/>
  <c r="CB108" i="5"/>
  <c r="D108" i="5"/>
  <c r="C108" i="5"/>
  <c r="CA108" i="5" s="1"/>
  <c r="CR107" i="5"/>
  <c r="CQ107" i="5"/>
  <c r="CP107" i="5"/>
  <c r="CO107" i="5"/>
  <c r="CN107" i="5"/>
  <c r="CM107" i="5"/>
  <c r="CL107" i="5"/>
  <c r="CK107" i="5"/>
  <c r="CJ107" i="5"/>
  <c r="CI107" i="5"/>
  <c r="CH107" i="5"/>
  <c r="CG107" i="5"/>
  <c r="CF107" i="5"/>
  <c r="CE107" i="5"/>
  <c r="CD107" i="5"/>
  <c r="CC107" i="5"/>
  <c r="CB107" i="5"/>
  <c r="D107" i="5"/>
  <c r="C107" i="5"/>
  <c r="CA107" i="5" s="1"/>
  <c r="CR106" i="5"/>
  <c r="CQ106" i="5"/>
  <c r="CP106" i="5"/>
  <c r="CO106" i="5"/>
  <c r="CN106" i="5"/>
  <c r="CM106" i="5"/>
  <c r="CL106" i="5"/>
  <c r="CK106" i="5"/>
  <c r="CJ106" i="5"/>
  <c r="CI106" i="5"/>
  <c r="CH106" i="5"/>
  <c r="CG106" i="5"/>
  <c r="CF106" i="5"/>
  <c r="CE106" i="5"/>
  <c r="CD106" i="5"/>
  <c r="CC106" i="5"/>
  <c r="CB106" i="5"/>
  <c r="D106" i="5"/>
  <c r="C106" i="5"/>
  <c r="CA106" i="5" s="1"/>
  <c r="CR105" i="5"/>
  <c r="CQ105" i="5"/>
  <c r="CP105" i="5"/>
  <c r="CO105" i="5"/>
  <c r="CN105" i="5"/>
  <c r="CM105" i="5"/>
  <c r="CL105" i="5"/>
  <c r="CK105" i="5"/>
  <c r="CJ105" i="5"/>
  <c r="CI105" i="5"/>
  <c r="CH105" i="5"/>
  <c r="CG105" i="5"/>
  <c r="CF105" i="5"/>
  <c r="CE105" i="5"/>
  <c r="CD105" i="5"/>
  <c r="CC105" i="5"/>
  <c r="CB105" i="5"/>
  <c r="D105" i="5"/>
  <c r="C105" i="5"/>
  <c r="CA105" i="5" s="1"/>
  <c r="CR104" i="5"/>
  <c r="CQ104" i="5"/>
  <c r="CP104" i="5"/>
  <c r="CO104" i="5"/>
  <c r="CN104" i="5"/>
  <c r="CM104" i="5"/>
  <c r="CL104" i="5"/>
  <c r="CK104" i="5"/>
  <c r="CJ104" i="5"/>
  <c r="CI104" i="5"/>
  <c r="CH104" i="5"/>
  <c r="CG104" i="5"/>
  <c r="CF104" i="5"/>
  <c r="CE104" i="5"/>
  <c r="CD104" i="5"/>
  <c r="CC104" i="5"/>
  <c r="CB104" i="5"/>
  <c r="D104" i="5"/>
  <c r="C104" i="5"/>
  <c r="CA104" i="5" s="1"/>
  <c r="CR103" i="5"/>
  <c r="CQ103" i="5"/>
  <c r="CP103" i="5"/>
  <c r="CO103" i="5"/>
  <c r="CN103" i="5"/>
  <c r="CM103" i="5"/>
  <c r="CL103" i="5"/>
  <c r="CK103" i="5"/>
  <c r="CJ103" i="5"/>
  <c r="CI103" i="5"/>
  <c r="CH103" i="5"/>
  <c r="CG103" i="5"/>
  <c r="CF103" i="5"/>
  <c r="CE103" i="5"/>
  <c r="CD103" i="5"/>
  <c r="CC103" i="5"/>
  <c r="CB103" i="5"/>
  <c r="D103" i="5"/>
  <c r="C103" i="5"/>
  <c r="CA103" i="5" s="1"/>
  <c r="CR102" i="5"/>
  <c r="CQ102" i="5"/>
  <c r="CP102" i="5"/>
  <c r="CO102" i="5"/>
  <c r="CN102" i="5"/>
  <c r="CM102" i="5"/>
  <c r="CL102" i="5"/>
  <c r="CK102" i="5"/>
  <c r="CJ102" i="5"/>
  <c r="CI102" i="5"/>
  <c r="CH102" i="5"/>
  <c r="CG102" i="5"/>
  <c r="CF102" i="5"/>
  <c r="CE102" i="5"/>
  <c r="CD102" i="5"/>
  <c r="CC102" i="5"/>
  <c r="CB102" i="5"/>
  <c r="D102" i="5"/>
  <c r="C102" i="5"/>
  <c r="CA102" i="5" s="1"/>
  <c r="CR101" i="5"/>
  <c r="CQ101" i="5"/>
  <c r="CP101" i="5"/>
  <c r="CO101" i="5"/>
  <c r="CN101" i="5"/>
  <c r="CM101" i="5"/>
  <c r="CL101" i="5"/>
  <c r="CK101" i="5"/>
  <c r="CJ101" i="5"/>
  <c r="CI101" i="5"/>
  <c r="CH101" i="5"/>
  <c r="CG101" i="5"/>
  <c r="CF101" i="5"/>
  <c r="CE101" i="5"/>
  <c r="CD101" i="5"/>
  <c r="CC101" i="5"/>
  <c r="CB101" i="5"/>
  <c r="D101" i="5"/>
  <c r="C101" i="5"/>
  <c r="CA101" i="5" s="1"/>
  <c r="CR100" i="5"/>
  <c r="CQ100" i="5"/>
  <c r="CP100" i="5"/>
  <c r="CO100" i="5"/>
  <c r="CN100" i="5"/>
  <c r="CM100" i="5"/>
  <c r="CL100" i="5"/>
  <c r="CK100" i="5"/>
  <c r="CJ100" i="5"/>
  <c r="CI100" i="5"/>
  <c r="CH100" i="5"/>
  <c r="CG100" i="5"/>
  <c r="CF100" i="5"/>
  <c r="CE100" i="5"/>
  <c r="CD100" i="5"/>
  <c r="CC100" i="5"/>
  <c r="CB100" i="5"/>
  <c r="D100" i="5"/>
  <c r="C100" i="5"/>
  <c r="CA100" i="5" s="1"/>
  <c r="CR99" i="5"/>
  <c r="CQ99" i="5"/>
  <c r="CP99" i="5"/>
  <c r="CO99" i="5"/>
  <c r="CN99" i="5"/>
  <c r="CM99" i="5"/>
  <c r="CL99" i="5"/>
  <c r="CK99" i="5"/>
  <c r="CJ99" i="5"/>
  <c r="CI99" i="5"/>
  <c r="CH99" i="5"/>
  <c r="CG99" i="5"/>
  <c r="CF99" i="5"/>
  <c r="CE99" i="5"/>
  <c r="CD99" i="5"/>
  <c r="CC99" i="5"/>
  <c r="CB99" i="5"/>
  <c r="D99" i="5"/>
  <c r="C99" i="5"/>
  <c r="CA99" i="5" s="1"/>
  <c r="CT94" i="5"/>
  <c r="CS94" i="5"/>
  <c r="CR94" i="5"/>
  <c r="CQ94" i="5"/>
  <c r="CP94" i="5"/>
  <c r="CO94" i="5"/>
  <c r="CN94" i="5"/>
  <c r="CM94" i="5"/>
  <c r="CL94" i="5"/>
  <c r="CK94" i="5"/>
  <c r="CJ94" i="5"/>
  <c r="CI94" i="5"/>
  <c r="CH94" i="5"/>
  <c r="CG94" i="5"/>
  <c r="CF94" i="5"/>
  <c r="CE94" i="5"/>
  <c r="CD94" i="5"/>
  <c r="CC94" i="5"/>
  <c r="CB94" i="5"/>
  <c r="CA94" i="5"/>
  <c r="D94" i="5"/>
  <c r="C94" i="5"/>
  <c r="CT93" i="5"/>
  <c r="CS93" i="5"/>
  <c r="CR93" i="5"/>
  <c r="CQ93" i="5"/>
  <c r="CP93" i="5"/>
  <c r="CO93" i="5"/>
  <c r="CN93" i="5"/>
  <c r="CM93" i="5"/>
  <c r="CL93" i="5"/>
  <c r="CK93" i="5"/>
  <c r="CJ93" i="5"/>
  <c r="CI93" i="5"/>
  <c r="CH93" i="5"/>
  <c r="CG93" i="5"/>
  <c r="CF93" i="5"/>
  <c r="CE93" i="5"/>
  <c r="CD93" i="5"/>
  <c r="CC93" i="5"/>
  <c r="CB93" i="5"/>
  <c r="D93" i="5"/>
  <c r="C93" i="5"/>
  <c r="CA93" i="5" s="1"/>
  <c r="CT92" i="5"/>
  <c r="CS92" i="5"/>
  <c r="CR92" i="5"/>
  <c r="CQ92" i="5"/>
  <c r="CP92" i="5"/>
  <c r="CO92" i="5"/>
  <c r="CN92" i="5"/>
  <c r="CM92" i="5"/>
  <c r="CL92" i="5"/>
  <c r="CK92" i="5"/>
  <c r="CJ92" i="5"/>
  <c r="CI92" i="5"/>
  <c r="CH92" i="5"/>
  <c r="CG92" i="5"/>
  <c r="CF92" i="5"/>
  <c r="CE92" i="5"/>
  <c r="CD92" i="5"/>
  <c r="CC92" i="5"/>
  <c r="CB92" i="5"/>
  <c r="CA92" i="5"/>
  <c r="D92" i="5"/>
  <c r="C92" i="5"/>
  <c r="CT91" i="5"/>
  <c r="CS91" i="5"/>
  <c r="CR91" i="5"/>
  <c r="CQ91" i="5"/>
  <c r="CP91" i="5"/>
  <c r="CO91" i="5"/>
  <c r="CN91" i="5"/>
  <c r="CM91" i="5"/>
  <c r="CL91" i="5"/>
  <c r="CK91" i="5"/>
  <c r="CJ91" i="5"/>
  <c r="CI91" i="5"/>
  <c r="CH91" i="5"/>
  <c r="CG91" i="5"/>
  <c r="CF91" i="5"/>
  <c r="CE91" i="5"/>
  <c r="CD91" i="5"/>
  <c r="CC91" i="5"/>
  <c r="CB91" i="5"/>
  <c r="D91" i="5"/>
  <c r="C91" i="5"/>
  <c r="CA91" i="5" s="1"/>
  <c r="CT90" i="5"/>
  <c r="CS90" i="5"/>
  <c r="CR90" i="5"/>
  <c r="CQ90" i="5"/>
  <c r="CP90" i="5"/>
  <c r="CO90" i="5"/>
  <c r="CN90" i="5"/>
  <c r="CM90" i="5"/>
  <c r="CL90" i="5"/>
  <c r="CK90" i="5"/>
  <c r="CJ90" i="5"/>
  <c r="CI90" i="5"/>
  <c r="CH90" i="5"/>
  <c r="CG90" i="5"/>
  <c r="CF90" i="5"/>
  <c r="CE90" i="5"/>
  <c r="CD90" i="5"/>
  <c r="CC90" i="5"/>
  <c r="CB90" i="5"/>
  <c r="CA90" i="5"/>
  <c r="D90" i="5"/>
  <c r="C90" i="5"/>
  <c r="CT89" i="5"/>
  <c r="CS89" i="5"/>
  <c r="CR89" i="5"/>
  <c r="CQ89" i="5"/>
  <c r="CP89" i="5"/>
  <c r="CO89" i="5"/>
  <c r="CN89" i="5"/>
  <c r="CM89" i="5"/>
  <c r="CL89" i="5"/>
  <c r="CK89" i="5"/>
  <c r="CJ89" i="5"/>
  <c r="CI89" i="5"/>
  <c r="CH89" i="5"/>
  <c r="CG89" i="5"/>
  <c r="CF89" i="5"/>
  <c r="CE89" i="5"/>
  <c r="CD89" i="5"/>
  <c r="CC89" i="5"/>
  <c r="CB89" i="5"/>
  <c r="D89" i="5"/>
  <c r="C89" i="5"/>
  <c r="CA89" i="5" s="1"/>
  <c r="CT88" i="5"/>
  <c r="CS88" i="5"/>
  <c r="CR88" i="5"/>
  <c r="CQ88" i="5"/>
  <c r="CP88" i="5"/>
  <c r="CO88" i="5"/>
  <c r="CN88" i="5"/>
  <c r="CM88" i="5"/>
  <c r="CL88" i="5"/>
  <c r="CK88" i="5"/>
  <c r="CJ88" i="5"/>
  <c r="CI88" i="5"/>
  <c r="CH88" i="5"/>
  <c r="CG88" i="5"/>
  <c r="CF88" i="5"/>
  <c r="CE88" i="5"/>
  <c r="CD88" i="5"/>
  <c r="CC88" i="5"/>
  <c r="CB88" i="5"/>
  <c r="CA88" i="5"/>
  <c r="D88" i="5"/>
  <c r="C88" i="5"/>
  <c r="CT87" i="5"/>
  <c r="CS87" i="5"/>
  <c r="CR87" i="5"/>
  <c r="CQ87" i="5"/>
  <c r="CP87" i="5"/>
  <c r="CO87" i="5"/>
  <c r="CN87" i="5"/>
  <c r="CM87" i="5"/>
  <c r="CL87" i="5"/>
  <c r="CK87" i="5"/>
  <c r="CJ87" i="5"/>
  <c r="CI87" i="5"/>
  <c r="CH87" i="5"/>
  <c r="CG87" i="5"/>
  <c r="CF87" i="5"/>
  <c r="CE87" i="5"/>
  <c r="CD87" i="5"/>
  <c r="CC87" i="5"/>
  <c r="CB87" i="5"/>
  <c r="D87" i="5"/>
  <c r="C87" i="5"/>
  <c r="CA87" i="5" s="1"/>
  <c r="CT86" i="5"/>
  <c r="CS86" i="5"/>
  <c r="CR86" i="5"/>
  <c r="CQ86" i="5"/>
  <c r="CP86" i="5"/>
  <c r="CO86" i="5"/>
  <c r="CN86" i="5"/>
  <c r="CM86" i="5"/>
  <c r="CL86" i="5"/>
  <c r="CK86" i="5"/>
  <c r="CJ86" i="5"/>
  <c r="CI86" i="5"/>
  <c r="CH86" i="5"/>
  <c r="CG86" i="5"/>
  <c r="CF86" i="5"/>
  <c r="CE86" i="5"/>
  <c r="CD86" i="5"/>
  <c r="CC86" i="5"/>
  <c r="CB86" i="5"/>
  <c r="CA86" i="5"/>
  <c r="D86" i="5"/>
  <c r="C86" i="5"/>
  <c r="CT85" i="5"/>
  <c r="CS85" i="5"/>
  <c r="CR85" i="5"/>
  <c r="CQ85" i="5"/>
  <c r="CP85" i="5"/>
  <c r="CO85" i="5"/>
  <c r="CN85" i="5"/>
  <c r="CM85" i="5"/>
  <c r="CL85" i="5"/>
  <c r="CK85" i="5"/>
  <c r="CJ85" i="5"/>
  <c r="CI85" i="5"/>
  <c r="CH85" i="5"/>
  <c r="CG85" i="5"/>
  <c r="CF85" i="5"/>
  <c r="CE85" i="5"/>
  <c r="CD85" i="5"/>
  <c r="CC85" i="5"/>
  <c r="CB85" i="5"/>
  <c r="D85" i="5"/>
  <c r="C85" i="5"/>
  <c r="CA85" i="5" s="1"/>
  <c r="CT84" i="5"/>
  <c r="CS84" i="5"/>
  <c r="CR84" i="5"/>
  <c r="CQ84" i="5"/>
  <c r="CP84" i="5"/>
  <c r="CO84" i="5"/>
  <c r="CN84" i="5"/>
  <c r="CM84" i="5"/>
  <c r="CL84" i="5"/>
  <c r="CK84" i="5"/>
  <c r="CJ84" i="5"/>
  <c r="CI84" i="5"/>
  <c r="CH84" i="5"/>
  <c r="CG84" i="5"/>
  <c r="CF84" i="5"/>
  <c r="CE84" i="5"/>
  <c r="CD84" i="5"/>
  <c r="CC84" i="5"/>
  <c r="CB84" i="5"/>
  <c r="CA84" i="5"/>
  <c r="D84" i="5"/>
  <c r="C84" i="5"/>
  <c r="CT83" i="5"/>
  <c r="CS83" i="5"/>
  <c r="CR83" i="5"/>
  <c r="CQ83" i="5"/>
  <c r="CP83" i="5"/>
  <c r="CO83" i="5"/>
  <c r="CN83" i="5"/>
  <c r="CM83" i="5"/>
  <c r="CL83" i="5"/>
  <c r="CK83" i="5"/>
  <c r="CJ83" i="5"/>
  <c r="CI83" i="5"/>
  <c r="CH83" i="5"/>
  <c r="CG83" i="5"/>
  <c r="CF83" i="5"/>
  <c r="CE83" i="5"/>
  <c r="CD83" i="5"/>
  <c r="CC83" i="5"/>
  <c r="CB83" i="5"/>
  <c r="D83" i="5"/>
  <c r="C83" i="5"/>
  <c r="CA83" i="5" s="1"/>
  <c r="CT82" i="5"/>
  <c r="CS82" i="5"/>
  <c r="CR82" i="5"/>
  <c r="CQ82" i="5"/>
  <c r="CP82" i="5"/>
  <c r="CO82" i="5"/>
  <c r="CN82" i="5"/>
  <c r="CM82" i="5"/>
  <c r="CL82" i="5"/>
  <c r="CK82" i="5"/>
  <c r="CJ82" i="5"/>
  <c r="CI82" i="5"/>
  <c r="CH82" i="5"/>
  <c r="CG82" i="5"/>
  <c r="CF82" i="5"/>
  <c r="CE82" i="5"/>
  <c r="CD82" i="5"/>
  <c r="CC82" i="5"/>
  <c r="CB82" i="5"/>
  <c r="CA82" i="5"/>
  <c r="D82" i="5"/>
  <c r="C82" i="5"/>
  <c r="CT81" i="5"/>
  <c r="CS81" i="5"/>
  <c r="CR81" i="5"/>
  <c r="CQ81" i="5"/>
  <c r="CP81" i="5"/>
  <c r="CO81" i="5"/>
  <c r="CN81" i="5"/>
  <c r="CM81" i="5"/>
  <c r="CL81" i="5"/>
  <c r="CK81" i="5"/>
  <c r="CJ81" i="5"/>
  <c r="CI81" i="5"/>
  <c r="CH81" i="5"/>
  <c r="CG81" i="5"/>
  <c r="CF81" i="5"/>
  <c r="CE81" i="5"/>
  <c r="CD81" i="5"/>
  <c r="CC81" i="5"/>
  <c r="CB81" i="5"/>
  <c r="D81" i="5"/>
  <c r="C81" i="5"/>
  <c r="CA81" i="5" s="1"/>
  <c r="CT80" i="5"/>
  <c r="CS80" i="5"/>
  <c r="CR80" i="5"/>
  <c r="CQ80" i="5"/>
  <c r="CP80" i="5"/>
  <c r="CO80" i="5"/>
  <c r="CN80" i="5"/>
  <c r="CM80" i="5"/>
  <c r="CL80" i="5"/>
  <c r="CK80" i="5"/>
  <c r="CJ80" i="5"/>
  <c r="CI80" i="5"/>
  <c r="CH80" i="5"/>
  <c r="CG80" i="5"/>
  <c r="CF80" i="5"/>
  <c r="CE80" i="5"/>
  <c r="CD80" i="5"/>
  <c r="CC80" i="5"/>
  <c r="CB80" i="5"/>
  <c r="CA80" i="5"/>
  <c r="D80" i="5"/>
  <c r="C80" i="5"/>
  <c r="CT79" i="5"/>
  <c r="CS79" i="5"/>
  <c r="CR79" i="5"/>
  <c r="CQ79" i="5"/>
  <c r="CP79" i="5"/>
  <c r="CO79" i="5"/>
  <c r="CN79" i="5"/>
  <c r="CM79" i="5"/>
  <c r="CL79" i="5"/>
  <c r="CK79" i="5"/>
  <c r="CJ79" i="5"/>
  <c r="CI79" i="5"/>
  <c r="CH79" i="5"/>
  <c r="CG79" i="5"/>
  <c r="CF79" i="5"/>
  <c r="CE79" i="5"/>
  <c r="CD79" i="5"/>
  <c r="CC79" i="5"/>
  <c r="CB79" i="5"/>
  <c r="D79" i="5"/>
  <c r="C79" i="5"/>
  <c r="CA79" i="5" s="1"/>
  <c r="CT78" i="5"/>
  <c r="CS78" i="5"/>
  <c r="CR78" i="5"/>
  <c r="CQ78" i="5"/>
  <c r="CP78" i="5"/>
  <c r="CO78" i="5"/>
  <c r="CN78" i="5"/>
  <c r="CM78" i="5"/>
  <c r="CL78" i="5"/>
  <c r="CK78" i="5"/>
  <c r="CJ78" i="5"/>
  <c r="CI78" i="5"/>
  <c r="CH78" i="5"/>
  <c r="CG78" i="5"/>
  <c r="CF78" i="5"/>
  <c r="CE78" i="5"/>
  <c r="CD78" i="5"/>
  <c r="CC78" i="5"/>
  <c r="CB78" i="5"/>
  <c r="CA78" i="5"/>
  <c r="D78" i="5"/>
  <c r="C78" i="5"/>
  <c r="CT77" i="5"/>
  <c r="CS77" i="5"/>
  <c r="CR77" i="5"/>
  <c r="CQ77" i="5"/>
  <c r="CP77" i="5"/>
  <c r="CO77" i="5"/>
  <c r="CN77" i="5"/>
  <c r="CM77" i="5"/>
  <c r="CL77" i="5"/>
  <c r="CK77" i="5"/>
  <c r="CJ77" i="5"/>
  <c r="CI77" i="5"/>
  <c r="CH77" i="5"/>
  <c r="CG77" i="5"/>
  <c r="CF77" i="5"/>
  <c r="CE77" i="5"/>
  <c r="CD77" i="5"/>
  <c r="CC77" i="5"/>
  <c r="CB77" i="5"/>
  <c r="D77" i="5"/>
  <c r="C77" i="5"/>
  <c r="CA77" i="5" s="1"/>
  <c r="CT76" i="5"/>
  <c r="CS76" i="5"/>
  <c r="CR76" i="5"/>
  <c r="CQ76" i="5"/>
  <c r="CP76" i="5"/>
  <c r="CO76" i="5"/>
  <c r="CN76" i="5"/>
  <c r="CM76" i="5"/>
  <c r="CL76" i="5"/>
  <c r="CK76" i="5"/>
  <c r="CJ76" i="5"/>
  <c r="CI76" i="5"/>
  <c r="CH76" i="5"/>
  <c r="CG76" i="5"/>
  <c r="CF76" i="5"/>
  <c r="CE76" i="5"/>
  <c r="CD76" i="5"/>
  <c r="CC76" i="5"/>
  <c r="CB76" i="5"/>
  <c r="CA76" i="5"/>
  <c r="D76" i="5"/>
  <c r="C76" i="5"/>
  <c r="CT75" i="5"/>
  <c r="CS75" i="5"/>
  <c r="CR75" i="5"/>
  <c r="CQ75" i="5"/>
  <c r="CP75" i="5"/>
  <c r="CO75" i="5"/>
  <c r="CN75" i="5"/>
  <c r="CM75" i="5"/>
  <c r="CL75" i="5"/>
  <c r="CK75" i="5"/>
  <c r="CJ75" i="5"/>
  <c r="CI75" i="5"/>
  <c r="CH75" i="5"/>
  <c r="CG75" i="5"/>
  <c r="CF75" i="5"/>
  <c r="CE75" i="5"/>
  <c r="CD75" i="5"/>
  <c r="CC75" i="5"/>
  <c r="CB75" i="5"/>
  <c r="D75" i="5"/>
  <c r="C75" i="5"/>
  <c r="CA75" i="5" s="1"/>
  <c r="CT74" i="5"/>
  <c r="CS74" i="5"/>
  <c r="CR74" i="5"/>
  <c r="CQ74" i="5"/>
  <c r="CP74" i="5"/>
  <c r="CO74" i="5"/>
  <c r="CN74" i="5"/>
  <c r="CM74" i="5"/>
  <c r="CL74" i="5"/>
  <c r="CK74" i="5"/>
  <c r="CJ74" i="5"/>
  <c r="CI74" i="5"/>
  <c r="CH74" i="5"/>
  <c r="CG74" i="5"/>
  <c r="CF74" i="5"/>
  <c r="CE74" i="5"/>
  <c r="CD74" i="5"/>
  <c r="CC74" i="5"/>
  <c r="CB74" i="5"/>
  <c r="CA74" i="5"/>
  <c r="D74" i="5"/>
  <c r="C74" i="5"/>
  <c r="CT73" i="5"/>
  <c r="CS73" i="5"/>
  <c r="CR73" i="5"/>
  <c r="CQ73" i="5"/>
  <c r="CP73" i="5"/>
  <c r="CO73" i="5"/>
  <c r="CN73" i="5"/>
  <c r="CM73" i="5"/>
  <c r="CL73" i="5"/>
  <c r="CK73" i="5"/>
  <c r="CJ73" i="5"/>
  <c r="CI73" i="5"/>
  <c r="CH73" i="5"/>
  <c r="CG73" i="5"/>
  <c r="CF73" i="5"/>
  <c r="CE73" i="5"/>
  <c r="CD73" i="5"/>
  <c r="CC73" i="5"/>
  <c r="CB73" i="5"/>
  <c r="D73" i="5"/>
  <c r="C73" i="5"/>
  <c r="CA73" i="5" s="1"/>
  <c r="CT72" i="5"/>
  <c r="CS72" i="5"/>
  <c r="CR72" i="5"/>
  <c r="CQ72" i="5"/>
  <c r="CP72" i="5"/>
  <c r="CO72" i="5"/>
  <c r="CN72" i="5"/>
  <c r="CM72" i="5"/>
  <c r="CL72" i="5"/>
  <c r="CK72" i="5"/>
  <c r="CJ72" i="5"/>
  <c r="CI72" i="5"/>
  <c r="CH72" i="5"/>
  <c r="CG72" i="5"/>
  <c r="CF72" i="5"/>
  <c r="CE72" i="5"/>
  <c r="CD72" i="5"/>
  <c r="CC72" i="5"/>
  <c r="CB72" i="5"/>
  <c r="CA72" i="5"/>
  <c r="D72" i="5"/>
  <c r="C72" i="5"/>
  <c r="CE67" i="5"/>
  <c r="CD67" i="5"/>
  <c r="CC67" i="5"/>
  <c r="CB67" i="5"/>
  <c r="CA67" i="5"/>
  <c r="CE66" i="5"/>
  <c r="CD66" i="5"/>
  <c r="CC66" i="5"/>
  <c r="CB66" i="5"/>
  <c r="CA66" i="5"/>
  <c r="CE65" i="5"/>
  <c r="CD65" i="5"/>
  <c r="CC65" i="5"/>
  <c r="CB65" i="5"/>
  <c r="CA65" i="5"/>
  <c r="CE64" i="5"/>
  <c r="CD64" i="5"/>
  <c r="CC64" i="5"/>
  <c r="CB64" i="5"/>
  <c r="CA64" i="5"/>
  <c r="CE63" i="5"/>
  <c r="CD63" i="5"/>
  <c r="CC63" i="5"/>
  <c r="CB63" i="5"/>
  <c r="CA63" i="5"/>
  <c r="CE59" i="5"/>
  <c r="CD59" i="5"/>
  <c r="CC59" i="5"/>
  <c r="CB59" i="5"/>
  <c r="CA59" i="5"/>
  <c r="CE58" i="5"/>
  <c r="CD58" i="5"/>
  <c r="CC58" i="5"/>
  <c r="CB58" i="5"/>
  <c r="CA58" i="5"/>
  <c r="CE57" i="5"/>
  <c r="CD57" i="5"/>
  <c r="CC57" i="5"/>
  <c r="CB57" i="5"/>
  <c r="CA57" i="5"/>
  <c r="CE56" i="5"/>
  <c r="CD56" i="5"/>
  <c r="CC56" i="5"/>
  <c r="CB56" i="5"/>
  <c r="CA56" i="5"/>
  <c r="CE55" i="5"/>
  <c r="CD55" i="5"/>
  <c r="CC55" i="5"/>
  <c r="CB55" i="5"/>
  <c r="CA55" i="5"/>
  <c r="CI29" i="5"/>
  <c r="CH29" i="5"/>
  <c r="CG29" i="5"/>
  <c r="CC29" i="5"/>
  <c r="CB29" i="5"/>
  <c r="CA29" i="5"/>
  <c r="CI28" i="5"/>
  <c r="CH28" i="5"/>
  <c r="CG28" i="5"/>
  <c r="CC28" i="5"/>
  <c r="CB28" i="5"/>
  <c r="CA28" i="5"/>
  <c r="CI27" i="5"/>
  <c r="CH27" i="5"/>
  <c r="CG27" i="5"/>
  <c r="CC27" i="5"/>
  <c r="CB27" i="5"/>
  <c r="CA27" i="5"/>
  <c r="CI26" i="5"/>
  <c r="CH26" i="5"/>
  <c r="CG26" i="5"/>
  <c r="CC26" i="5"/>
  <c r="CB26" i="5"/>
  <c r="CA26" i="5"/>
  <c r="CI25" i="5"/>
  <c r="CH25" i="5"/>
  <c r="CG25" i="5"/>
  <c r="CC25" i="5"/>
  <c r="CB25" i="5"/>
  <c r="CA25" i="5"/>
  <c r="CI24" i="5"/>
  <c r="CH24" i="5"/>
  <c r="CG24" i="5"/>
  <c r="CC24" i="5"/>
  <c r="CB24" i="5"/>
  <c r="CA24" i="5"/>
  <c r="CI23" i="5"/>
  <c r="CH23" i="5"/>
  <c r="CG23" i="5"/>
  <c r="CC23" i="5"/>
  <c r="CB23" i="5"/>
  <c r="CA23" i="5"/>
  <c r="CI22" i="5"/>
  <c r="CH22" i="5"/>
  <c r="CG22" i="5"/>
  <c r="CC22" i="5"/>
  <c r="CB22" i="5"/>
  <c r="CA22" i="5"/>
  <c r="CI21" i="5"/>
  <c r="CH21" i="5"/>
  <c r="CG21" i="5"/>
  <c r="CC21" i="5"/>
  <c r="CB21" i="5"/>
  <c r="CA21" i="5"/>
  <c r="CI20" i="5"/>
  <c r="CH20" i="5"/>
  <c r="CG20" i="5"/>
  <c r="CC20" i="5"/>
  <c r="CB20" i="5"/>
  <c r="CA20" i="5"/>
  <c r="CI19" i="5"/>
  <c r="CH19" i="5"/>
  <c r="CG19" i="5"/>
  <c r="CC19" i="5"/>
  <c r="CB19" i="5"/>
  <c r="CA19" i="5"/>
  <c r="CI18" i="5"/>
  <c r="CH18" i="5"/>
  <c r="CG18" i="5"/>
  <c r="CC18" i="5"/>
  <c r="CB18" i="5"/>
  <c r="CA18" i="5"/>
  <c r="CI17" i="5"/>
  <c r="CH17" i="5"/>
  <c r="CG17" i="5"/>
  <c r="CC17" i="5"/>
  <c r="CB17" i="5"/>
  <c r="CA17" i="5"/>
  <c r="CI16" i="5"/>
  <c r="CH16" i="5"/>
  <c r="CG16" i="5"/>
  <c r="CC16" i="5"/>
  <c r="CB16" i="5"/>
  <c r="CA16" i="5"/>
  <c r="CI15" i="5"/>
  <c r="CH15" i="5"/>
  <c r="CG15" i="5"/>
  <c r="CC15" i="5"/>
  <c r="CB15" i="5"/>
  <c r="CA15" i="5"/>
  <c r="CI14" i="5"/>
  <c r="CH14" i="5"/>
  <c r="CG14" i="5"/>
  <c r="CC14" i="5"/>
  <c r="CB14" i="5"/>
  <c r="CA14" i="5"/>
  <c r="CI13" i="5"/>
  <c r="CH13" i="5"/>
  <c r="CG13" i="5"/>
  <c r="CC13" i="5"/>
  <c r="CB13" i="5"/>
  <c r="CA13" i="5"/>
  <c r="CI12" i="5"/>
  <c r="CH12" i="5"/>
  <c r="CG12" i="5"/>
  <c r="B195" i="5" s="1"/>
  <c r="CC12" i="5"/>
  <c r="CB12" i="5"/>
  <c r="CA12" i="5"/>
  <c r="A5" i="5"/>
  <c r="A4" i="5"/>
  <c r="A3" i="5"/>
  <c r="A2" i="5"/>
  <c r="C99" i="1" l="1"/>
  <c r="CA99" i="1" s="1"/>
  <c r="C103" i="1"/>
  <c r="CA103" i="1" s="1"/>
  <c r="C107" i="1"/>
  <c r="CA107" i="1" s="1"/>
  <c r="CC108" i="1"/>
  <c r="C111" i="1"/>
  <c r="CA111" i="1" s="1"/>
  <c r="CC112" i="1"/>
  <c r="C115" i="1"/>
  <c r="CA115" i="1" s="1"/>
  <c r="CC116" i="1"/>
  <c r="C119" i="1"/>
  <c r="CA119" i="1" s="1"/>
  <c r="CC120" i="1"/>
  <c r="D72" i="1"/>
  <c r="CC73" i="1"/>
  <c r="CB74" i="1"/>
  <c r="CR74" i="1"/>
  <c r="D75" i="1"/>
  <c r="CT75" i="1"/>
  <c r="CC76" i="1"/>
  <c r="D83" i="1"/>
  <c r="CS74" i="1"/>
  <c r="CC13" i="1"/>
  <c r="CH14" i="1"/>
  <c r="CA16" i="1"/>
  <c r="CH16" i="1"/>
  <c r="CH18" i="1"/>
  <c r="CH20" i="1"/>
  <c r="CH22" i="1"/>
  <c r="CH24" i="1"/>
  <c r="CH26" i="1"/>
  <c r="CH28" i="1"/>
  <c r="CB14" i="1"/>
  <c r="CI14" i="1"/>
  <c r="CG15" i="1"/>
  <c r="CB16" i="1"/>
  <c r="CI16" i="1"/>
  <c r="CG17" i="1"/>
  <c r="CB18" i="1"/>
  <c r="CI18" i="1"/>
  <c r="CG19" i="1"/>
  <c r="CB20" i="1"/>
  <c r="CI20" i="1"/>
  <c r="CG21" i="1"/>
  <c r="CB22" i="1"/>
  <c r="CI22" i="1"/>
  <c r="CG23" i="1"/>
  <c r="CB24" i="1"/>
  <c r="CI24" i="1"/>
  <c r="CG25" i="1"/>
  <c r="CB26" i="1"/>
  <c r="CI26" i="1"/>
  <c r="CG27" i="1"/>
  <c r="CB28" i="1"/>
  <c r="CI28" i="1"/>
  <c r="CG29" i="1"/>
  <c r="B195" i="1"/>
  <c r="CI12" i="1"/>
  <c r="A195" i="1"/>
  <c r="CA72" i="1"/>
  <c r="CA72" i="7"/>
</calcChain>
</file>

<file path=xl/sharedStrings.xml><?xml version="1.0" encoding="utf-8"?>
<sst xmlns="http://schemas.openxmlformats.org/spreadsheetml/2006/main" count="2828" uniqueCount="108">
  <si>
    <t>SERVICIO DE SALUD</t>
  </si>
  <si>
    <t xml:space="preserve">REM-A11.  EXÁMENES DE PESQUISA DE ENFERMEDADES TRASMISIBLES </t>
  </si>
  <si>
    <r>
      <t xml:space="preserve">SECCIÓN A.1: EXÁMENES DE SÍFILIS POR GRUPO DE USUARIOS </t>
    </r>
    <r>
      <rPr>
        <b/>
        <sz val="10"/>
        <rFont val="Verdana"/>
        <family val="2"/>
      </rPr>
      <t>(Uso exclusivo de establecimientos con Laboratorio que procesan)</t>
    </r>
  </si>
  <si>
    <t>GRUPO DE PESQUISA</t>
  </si>
  <si>
    <t>VDRL</t>
  </si>
  <si>
    <t>RPR</t>
  </si>
  <si>
    <t>Hombres</t>
  </si>
  <si>
    <t>Mujeres</t>
  </si>
  <si>
    <t>GESTANTES PRIMER TRIMESTRE EMBARAZO</t>
  </si>
  <si>
    <t>GESTANTES SEGUNDO TRIMESTRE EMBARAZO</t>
  </si>
  <si>
    <t>GESTANTES TERCER TRIMESTRE EMBARAZO</t>
  </si>
  <si>
    <t>GESTANTES TRIMESTRE EMBARAZO IGNORADO</t>
  </si>
  <si>
    <t>MUJERES QUE INGRESAN A MATERNIDAD POR PARTO</t>
  </si>
  <si>
    <t>MUJERES QUE INGRESAN POR ABORTO</t>
  </si>
  <si>
    <t>PERSONAS EN CONTROL POR COMERCIO SEXUAL</t>
  </si>
  <si>
    <t>PERSONAS EN CONTROL FECUNDIDAD</t>
  </si>
  <si>
    <t>CONSULTANTES POR ITS</t>
  </si>
  <si>
    <t>PERSONAS CON EMP</t>
  </si>
  <si>
    <t>DONANTES DE SANGRE</t>
  </si>
  <si>
    <t>PACIENTES EN DIÁLISIS</t>
  </si>
  <si>
    <t>SECCIÓN B.1: EXÁMENES SEGÚN GRUPOS DE USUARIOS POR CONDICIÓN DE HEPATITIS B, HEPATITIS C, CHAGAS, HTLV 1 Y SIFILIS (Uso exclusivo de establecimientos con Laboratorio que procesan)</t>
  </si>
  <si>
    <t>GRUPO DE USUARIOS</t>
  </si>
  <si>
    <t>HEPATITIS  B</t>
  </si>
  <si>
    <t>HEPATITIS  C</t>
  </si>
  <si>
    <t>CHAGAS</t>
  </si>
  <si>
    <t>HTLV1</t>
  </si>
  <si>
    <t>SÍFILIS</t>
  </si>
  <si>
    <t>Procesados</t>
  </si>
  <si>
    <t>Reactivos</t>
  </si>
  <si>
    <t>Confirmados</t>
  </si>
  <si>
    <t>USUARIOS</t>
  </si>
  <si>
    <t>DONANTES</t>
  </si>
  <si>
    <t>SECCIÓN B.2: EXÁMENES SEGÚN GRUPOS DE USUARIOS POR CONDICIÓN DE HEPATITIS B, HEPATITIS C, CHAGAS, HTLV 1 Y SIFILIS (Uso exclusivo de establecimientos que Compran Servicio)</t>
  </si>
  <si>
    <t>SECCIÓN C.1: EXÁMENES  DE  VIH POR GRUPOS DE USUARIOS (Uso exclusivo de establecimientos con Laboratorio que procesan)</t>
  </si>
  <si>
    <t>TOTAL</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</si>
  <si>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</si>
  <si>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</si>
  <si>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</si>
  <si>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</si>
  <si>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</si>
  <si>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</si>
  <si>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</si>
  <si>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</si>
  <si>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</si>
  <si>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</si>
  <si>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</si>
  <si>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</si>
  <si>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</si>
  <si>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</si>
  <si>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</si>
  <si>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</si>
  <si>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y más años</t>
  </si>
  <si>
    <t>GESTANTES PRIMER EXAMEN</t>
  </si>
  <si>
    <t>GESTANTES SEGUNDO EXAMEN</t>
  </si>
  <si>
    <t>MUJER EN TRABAJO DE PRE PARTO O PARTO</t>
  </si>
  <si>
    <t>POR CONSULTA ITS</t>
  </si>
  <si>
    <t>PERSONAS EN CONTROL DE REGULACIÓN FECUNDIDAD, GINECOLOGICO, CLIMATERIO</t>
  </si>
  <si>
    <t>PERSONAS EN CONTROL DE SALUD SEGÚN CICLO VITAL</t>
  </si>
  <si>
    <t>PERSONA EN CONTROL POR TBC</t>
  </si>
  <si>
    <t>VICTIMA DE VIOLENCIA SEXUAL</t>
  </si>
  <si>
    <t>CONSULTANTES POR MORBILIDAD</t>
  </si>
  <si>
    <t>POR CONSULTA ESPONTÁNEA</t>
  </si>
  <si>
    <t>SECCIÓN C.2: EXÁMENES  DE  VIH POR GRUPOS DE USUARIOS (Uso exclusivo de establecimientos que Compran Servicio)</t>
  </si>
  <si>
    <t>SECCIÓN D: DETECCIÓN ENFERMEDAD DE CHAGAS EN GESTANTES Y RECIÉN NACIDOS SEGÚN RESULTADO DE EXÁMENES DE LABORATORIO</t>
  </si>
  <si>
    <t>TIPO DE EXÁMENES</t>
  </si>
  <si>
    <r>
      <t xml:space="preserve">EXÁMENES DE TAMIZAJE INFECCIÓN POR </t>
    </r>
    <r>
      <rPr>
        <i/>
        <sz val="8"/>
        <rFont val="Verdana"/>
        <family val="2"/>
      </rPr>
      <t>T. cruzi</t>
    </r>
    <r>
      <rPr>
        <sz val="8"/>
        <rFont val="Verdana"/>
        <family val="2"/>
      </rPr>
      <t xml:space="preserve"> </t>
    </r>
    <r>
      <rPr>
        <b/>
        <sz val="8"/>
        <rFont val="Verdana"/>
        <family val="2"/>
      </rPr>
      <t>REALIZADOS</t>
    </r>
  </si>
  <si>
    <r>
      <t xml:space="preserve">EXÁMENES TAMIZAJE DE INFECCIÓN POR </t>
    </r>
    <r>
      <rPr>
        <i/>
        <sz val="8"/>
        <rFont val="Verdana"/>
        <family val="2"/>
      </rPr>
      <t>T. cruzi</t>
    </r>
    <r>
      <rPr>
        <sz val="8"/>
        <rFont val="Verdana"/>
        <family val="2"/>
      </rPr>
      <t xml:space="preserve"> </t>
    </r>
    <r>
      <rPr>
        <b/>
        <sz val="8"/>
        <rFont val="Verdana"/>
        <family val="2"/>
      </rPr>
      <t xml:space="preserve">CON RESULTADO REACTIVO </t>
    </r>
  </si>
  <si>
    <r>
      <t xml:space="preserve">EXAMENES DE CONFIRMACIÓN DE INFECCIÓN POR </t>
    </r>
    <r>
      <rPr>
        <i/>
        <sz val="8"/>
        <rFont val="Verdana"/>
        <family val="2"/>
      </rPr>
      <t xml:space="preserve">T. cruzi </t>
    </r>
    <r>
      <rPr>
        <b/>
        <sz val="8"/>
        <rFont val="Verdana"/>
        <family val="2"/>
      </rPr>
      <t xml:space="preserve">CON RESULTADO POSITIVO </t>
    </r>
  </si>
  <si>
    <t xml:space="preserve">GESTANTES QUE INGRESAN A CONTROL PRENATAL       </t>
  </si>
  <si>
    <t>MUJERES EN TRABAJO DE PARTO O ABORTO SIN TAMIZAJE PREVIO CUALQUIERA SEA LA CAUSA</t>
  </si>
  <si>
    <t xml:space="preserve">RECIÉN NACIDOS, HIJOS DE MADRE CON ENFERMEDAD DE CHAGAS </t>
  </si>
  <si>
    <t xml:space="preserve">LACTANTES, HIJOS DE MADRE CON ENFERMEDAD DE CHAGAS </t>
  </si>
  <si>
    <t>SECCION A: EXÁMENES DE SÍFILIS</t>
  </si>
  <si>
    <t>VDRL, RPR o MHA-TP PROCESADOS</t>
  </si>
  <si>
    <t>VDRL, RPR o MHA-TP REACTIVOS</t>
  </si>
  <si>
    <t>TIPO DE EXAMEN</t>
  </si>
  <si>
    <t>SEXO</t>
  </si>
  <si>
    <t xml:space="preserve">SEXO </t>
  </si>
  <si>
    <t>MHA-TP</t>
  </si>
  <si>
    <t xml:space="preserve">  </t>
  </si>
  <si>
    <t>GESTANTES EN SEGUIMIENTO POR DIAGNÓSTICO SÍFILIS</t>
  </si>
  <si>
    <t>PAREJA DE GESTANTE CON SEROLOGÍA REACTIVA</t>
  </si>
  <si>
    <t>MUJERES EN CONTROL GINECOLÓGICO</t>
  </si>
  <si>
    <t>RECIÉN NACIDO Y LACTANTE PARA DETECCIÓN DE SÍFILIS CONGÉNITA</t>
  </si>
  <si>
    <t>DONANTES DE ÓRGANOS Y/O TEJIDOS</t>
  </si>
  <si>
    <t>SECCIÓN A.2: EXÁMENES DE SÍFILIS POR GRUPO DE USUARIOS (Uso exclusivo de establecimientos que Compran Servicio)</t>
  </si>
  <si>
    <t>VÍCTIMA DE VIOLENCIA SEXUAL</t>
  </si>
  <si>
    <t xml:space="preserve">    </t>
  </si>
  <si>
    <t>ALTRUISTA NUEVO</t>
  </si>
  <si>
    <t>ALTRUISTA REPETIDO</t>
  </si>
  <si>
    <t>FAMILIAR O REPOSICIÓN</t>
  </si>
  <si>
    <t xml:space="preserve">DONANTES DE ÓRGANOS Y/O TEJIDOS </t>
  </si>
  <si>
    <t>GRUPO DE EDAD (En años)</t>
  </si>
  <si>
    <t>POR SEXO
(Procesados)</t>
  </si>
  <si>
    <t>TRANS</t>
  </si>
  <si>
    <t>PUEBLOS ORIGINA-RIOS</t>
  </si>
  <si>
    <t>MIGRANTES</t>
  </si>
  <si>
    <t xml:space="preserve">                   </t>
  </si>
  <si>
    <t xml:space="preserve">                     </t>
  </si>
  <si>
    <t>PAREJA SERODISCORDANTE</t>
  </si>
  <si>
    <t>PAREJA DE GESTANTE VIH POSITIVO</t>
  </si>
  <si>
    <t>PERSONAL DE SALUD EXPUESTO A ACCIDENTE CORTOPUNZANTE</t>
  </si>
  <si>
    <t>PACIENTES FUENTE DE ACCIDENTE CORTOPUNZANTE</t>
  </si>
  <si>
    <t>PERSONA EN CONTROL POR HEPATITIS B</t>
  </si>
  <si>
    <t>PERSONA EN CONTROL POR HEPATITIS C</t>
  </si>
  <si>
    <t xml:space="preserve">FAMILIAR O REPOSICIÓN </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</si>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</sst>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17" x14ac:knownFonts="1">
    <font>
      <sz val="11"/>
      <color theme="1"/>
      <name val="Calibri"/>
      <family val="2"/>
      <scheme val="minor"/>
    </font>
    <font>
      <b/>
      <sz val="8"/>
      <name val="Verdana"/>
      <family val="2"/>
    </font>
    <font>
      <sz val="8"/>
      <name val="Verdana"/>
      <family val="2"/>
    </font>
    <font>
      <sz val="10"/>
      <name val="Verdana"/>
      <family val="2"/>
    </font>
    <font>
      <sz val="12"/>
      <name val="Verdana"/>
      <family val="2"/>
    </font>
    <font>
      <b/>
      <sz val="10"/>
      <name val="Verdana"/>
      <family val="2"/>
    </font>
    <font>
      <sz val="28"/>
      <name val="Verdana"/>
      <family val="2"/>
    </font>
    <font>
      <b/>
      <sz val="14"/>
      <name val="Verdana"/>
      <family val="2"/>
    </font>
    <font>
      <b/>
      <sz val="12"/>
      <name val="Verdana"/>
      <family val="2"/>
    </font>
    <font>
      <b/>
      <sz val="11"/>
      <name val="Verdana"/>
      <family val="2"/>
    </font>
    <font>
      <sz val="9"/>
      <name val="Verdana"/>
      <family val="2"/>
    </font>
    <font>
      <sz val="8"/>
      <color indexed="10"/>
      <name val="Verdana"/>
      <family val="2"/>
    </font>
    <font>
      <i/>
      <sz val="8"/>
      <name val="Verdana"/>
      <family val="2"/>
    </font>
    <font>
      <b/>
      <sz val="11"/>
      <color theme="1"/>
      <name val="Calibri"/>
      <family val="2"/>
      <scheme val="minor"/>
    </font>
    <font>
      <b/>
      <sz val="8"/>
      <color theme="1"/>
      <name val="Verdana"/>
      <family val="2"/>
    </font>
    <font>
      <sz val="8"/>
      <color indexed="8"/>
      <name val="Verdana"/>
      <family val="2"/>
    </font>
    <font>
      <sz val="8"/>
      <color rgb="FFFF0000"/>
      <name val="Verdana"/>
      <family val="2"/>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44"/>
        <bgColor indexed="64"/>
      </patternFill>
    </fill>
    <fill>
      <patternFill patternType="solid">
        <fgColor rgb="FFFFFFCC"/>
        <bgColor indexed="64"/>
      </patternFill>
    </fill>
    <fill>
      <patternFill patternType="solid">
        <fgColor rgb="FFFFC000"/>
        <bgColor indexed="64"/>
      </patternFill>
    </fill>
    <fill>
      <patternFill patternType="solid">
        <fgColor rgb="FFCCFFCC"/>
        <bgColor indexed="64"/>
      </patternFill>
    </fill>
  </fills>
  <borders count="8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bottom style="hair">
        <color indexed="64"/>
      </bottom>
      <diagonal/>
    </border>
    <border>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s>
  <cellStyleXfs count="1">
    <xf numFmtId="0" fontId="0" fillId="0" borderId="0"/>
  </cellStyleXfs>
  <cellXfs count="546">
    <xf numFmtId="0" fontId="0" fillId="0" borderId="0" xfId="0"/>
    <xf numFmtId="0" fontId="1" fillId="0" borderId="0" xfId="0" applyNumberFormat="1" applyFont="1" applyFill="1" applyAlignment="1" applyProtection="1">
      <alignment horizontal="left"/>
    </xf>
    <xf numFmtId="0" fontId="2" fillId="2" borderId="0" xfId="0" applyFont="1" applyFill="1" applyBorder="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4" fillId="2" borderId="0" xfId="0" applyFont="1" applyFill="1" applyProtection="1"/>
    <xf numFmtId="0" fontId="2" fillId="0" borderId="0" xfId="0" applyFont="1" applyFill="1" applyProtection="1"/>
    <xf numFmtId="0" fontId="5" fillId="2" borderId="0" xfId="0" applyFont="1" applyFill="1" applyBorder="1" applyAlignment="1" applyProtection="1">
      <alignment horizontal="center"/>
    </xf>
    <xf numFmtId="0" fontId="6" fillId="2" borderId="0" xfId="0" applyFont="1" applyFill="1" applyBorder="1" applyProtection="1"/>
    <xf numFmtId="0" fontId="1" fillId="2" borderId="0" xfId="0" applyNumberFormat="1" applyFont="1" applyFill="1" applyAlignment="1" applyProtection="1">
      <alignment horizontal="left"/>
    </xf>
    <xf numFmtId="0" fontId="7" fillId="2" borderId="0" xfId="0" applyFont="1" applyFill="1" applyBorder="1" applyProtection="1"/>
    <xf numFmtId="0" fontId="4" fillId="2" borderId="0" xfId="0" applyNumberFormat="1" applyFont="1" applyFill="1" applyAlignment="1" applyProtection="1"/>
    <xf numFmtId="0" fontId="2" fillId="2" borderId="0" xfId="0" applyNumberFormat="1" applyFont="1" applyFill="1" applyAlignment="1" applyProtection="1"/>
    <xf numFmtId="0" fontId="2" fillId="0" borderId="0" xfId="0" applyNumberFormat="1" applyFont="1" applyFill="1" applyAlignment="1" applyProtection="1"/>
    <xf numFmtId="0" fontId="2" fillId="0" borderId="0" xfId="0" applyNumberFormat="1" applyFont="1" applyFill="1" applyBorder="1" applyAlignment="1" applyProtection="1"/>
    <xf numFmtId="0" fontId="2" fillId="2" borderId="0" xfId="0" applyNumberFormat="1" applyFont="1" applyFill="1" applyBorder="1" applyAlignment="1" applyProtection="1"/>
    <xf numFmtId="0" fontId="10"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13"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4" borderId="18" xfId="0" applyNumberFormat="1" applyFont="1" applyFill="1" applyBorder="1" applyAlignment="1" applyProtection="1"/>
    <xf numFmtId="3" fontId="2" fillId="3" borderId="20" xfId="0" applyNumberFormat="1" applyFont="1" applyFill="1" applyBorder="1" applyAlignment="1" applyProtection="1">
      <protection locked="0"/>
    </xf>
    <xf numFmtId="164" fontId="10" fillId="0" borderId="0" xfId="0" applyNumberFormat="1" applyFont="1" applyFill="1" applyBorder="1" applyAlignment="1" applyProtection="1">
      <protection locked="0"/>
    </xf>
    <xf numFmtId="0" fontId="11" fillId="2" borderId="0" xfId="0" applyFont="1" applyFill="1" applyAlignment="1" applyProtection="1">
      <alignment vertical="center"/>
    </xf>
    <xf numFmtId="0" fontId="2" fillId="2" borderId="0" xfId="0" applyNumberFormat="1" applyFont="1" applyFill="1" applyAlignment="1" applyProtection="1">
      <alignment wrapText="1"/>
    </xf>
    <xf numFmtId="0" fontId="2" fillId="0" borderId="0" xfId="0" applyNumberFormat="1" applyFont="1" applyFill="1" applyAlignment="1" applyProtection="1">
      <alignment wrapText="1"/>
    </xf>
    <xf numFmtId="0" fontId="2" fillId="5" borderId="0" xfId="0" applyNumberFormat="1" applyFont="1" applyFill="1" applyAlignment="1" applyProtection="1">
      <alignment wrapText="1"/>
    </xf>
    <xf numFmtId="0" fontId="2" fillId="6" borderId="0" xfId="0" applyNumberFormat="1" applyFont="1" applyFill="1" applyAlignment="1" applyProtection="1">
      <alignment wrapText="1"/>
    </xf>
    <xf numFmtId="3" fontId="2" fillId="4" borderId="21" xfId="0" applyNumberFormat="1" applyFont="1" applyFill="1" applyBorder="1" applyAlignment="1" applyProtection="1"/>
    <xf numFmtId="3" fontId="2" fillId="3" borderId="22" xfId="0" applyNumberFormat="1" applyFont="1" applyFill="1" applyBorder="1" applyAlignment="1" applyProtection="1">
      <protection locked="0"/>
    </xf>
    <xf numFmtId="0" fontId="2" fillId="0" borderId="23" xfId="0" applyNumberFormat="1" applyFont="1" applyFill="1" applyBorder="1" applyAlignment="1" applyProtection="1">
      <alignment wrapText="1"/>
    </xf>
    <xf numFmtId="3" fontId="2" fillId="3" borderId="24" xfId="0" applyNumberFormat="1" applyFont="1" applyFill="1" applyBorder="1" applyAlignment="1" applyProtection="1">
      <protection locked="0"/>
    </xf>
    <xf numFmtId="0" fontId="2" fillId="0" borderId="23" xfId="0" applyNumberFormat="1" applyFont="1" applyFill="1" applyBorder="1" applyAlignment="1" applyProtection="1"/>
    <xf numFmtId="3" fontId="2" fillId="3" borderId="21"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0"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0" fontId="9" fillId="2" borderId="1" xfId="0" applyNumberFormat="1" applyFont="1" applyFill="1" applyBorder="1" applyAlignment="1" applyProtection="1"/>
    <xf numFmtId="0" fontId="2" fillId="0" borderId="35" xfId="0" applyNumberFormat="1" applyFont="1" applyFill="1" applyBorder="1" applyAlignment="1" applyProtection="1">
      <alignment horizontal="center" vertical="center" wrapText="1"/>
    </xf>
    <xf numFmtId="3" fontId="2" fillId="3" borderId="18"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0" fontId="2" fillId="7" borderId="0" xfId="0" applyNumberFormat="1" applyFont="1" applyFill="1" applyBorder="1" applyAlignment="1" applyProtection="1">
      <alignment wrapText="1"/>
    </xf>
    <xf numFmtId="0" fontId="2" fillId="0" borderId="24" xfId="0" applyNumberFormat="1" applyFont="1" applyFill="1" applyBorder="1" applyAlignment="1" applyProtection="1">
      <alignment vertical="center" wrapText="1"/>
    </xf>
    <xf numFmtId="3" fontId="2" fillId="3" borderId="19" xfId="0" applyNumberFormat="1" applyFont="1" applyFill="1" applyBorder="1" applyAlignment="1" applyProtection="1">
      <protection locked="0"/>
    </xf>
    <xf numFmtId="0" fontId="11" fillId="0" borderId="0" xfId="0" applyFont="1" applyFill="1" applyAlignment="1" applyProtection="1">
      <alignment vertical="center"/>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0" fontId="9" fillId="2" borderId="4" xfId="0" applyNumberFormat="1" applyFont="1" applyFill="1" applyBorder="1" applyAlignment="1" applyProtection="1"/>
    <xf numFmtId="0" fontId="11" fillId="2" borderId="0" xfId="0" applyNumberFormat="1" applyFont="1" applyFill="1" applyAlignment="1" applyProtection="1"/>
    <xf numFmtId="0" fontId="1" fillId="0" borderId="0" xfId="0" applyNumberFormat="1" applyFont="1" applyFill="1" applyBorder="1" applyAlignment="1" applyProtection="1"/>
    <xf numFmtId="164" fontId="2" fillId="0" borderId="0" xfId="0" applyNumberFormat="1" applyFont="1" applyFill="1" applyBorder="1" applyAlignment="1" applyProtection="1">
      <protection locked="0"/>
    </xf>
    <xf numFmtId="0" fontId="9" fillId="2" borderId="39" xfId="0" applyNumberFormat="1" applyFont="1" applyFill="1" applyBorder="1" applyAlignment="1" applyProtection="1"/>
    <xf numFmtId="0" fontId="2" fillId="0" borderId="0" xfId="0" applyNumberFormat="1" applyFont="1" applyFill="1" applyBorder="1" applyAlignment="1" applyProtection="1">
      <alignment wrapText="1"/>
    </xf>
    <xf numFmtId="3" fontId="2" fillId="0" borderId="43" xfId="0" applyNumberFormat="1" applyFont="1" applyFill="1" applyBorder="1" applyAlignment="1" applyProtection="1"/>
    <xf numFmtId="3" fontId="2" fillId="0" borderId="20" xfId="0" applyNumberFormat="1" applyFont="1" applyFill="1" applyBorder="1" applyAlignment="1" applyProtection="1"/>
    <xf numFmtId="3" fontId="2" fillId="4" borderId="42" xfId="0" applyNumberFormat="1" applyFont="1" applyFill="1" applyBorder="1" applyAlignment="1" applyProtection="1"/>
    <xf numFmtId="3" fontId="2" fillId="4" borderId="44" xfId="0" applyNumberFormat="1" applyFont="1" applyFill="1" applyBorder="1" applyAlignment="1" applyProtection="1"/>
    <xf numFmtId="0" fontId="2" fillId="5" borderId="0" xfId="0" applyNumberFormat="1" applyFont="1" applyFill="1" applyBorder="1" applyAlignment="1" applyProtection="1">
      <alignment wrapText="1"/>
    </xf>
    <xf numFmtId="3" fontId="2" fillId="0" borderId="15" xfId="0" applyNumberFormat="1" applyFont="1" applyFill="1" applyBorder="1" applyAlignment="1" applyProtection="1"/>
    <xf numFmtId="3" fontId="2" fillId="0" borderId="22" xfId="0" applyNumberFormat="1" applyFont="1" applyFill="1" applyBorder="1" applyAlignment="1" applyProtection="1"/>
    <xf numFmtId="3" fontId="2" fillId="4" borderId="45" xfId="0" applyNumberFormat="1" applyFont="1" applyFill="1" applyBorder="1" applyAlignment="1" applyProtection="1"/>
    <xf numFmtId="3" fontId="2" fillId="3" borderId="45" xfId="0" applyNumberFormat="1" applyFont="1" applyFill="1" applyBorder="1" applyAlignment="1" applyProtection="1">
      <protection locked="0"/>
    </xf>
    <xf numFmtId="3" fontId="2" fillId="0" borderId="24" xfId="0" applyNumberFormat="1" applyFont="1" applyFill="1" applyBorder="1" applyAlignment="1" applyProtection="1"/>
    <xf numFmtId="3" fontId="2" fillId="0" borderId="23" xfId="0" applyNumberFormat="1" applyFont="1" applyFill="1" applyBorder="1" applyAlignment="1" applyProtection="1"/>
    <xf numFmtId="3" fontId="2" fillId="3" borderId="47"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0" borderId="21" xfId="0" applyNumberFormat="1" applyFont="1" applyFill="1" applyBorder="1" applyAlignment="1" applyProtection="1"/>
    <xf numFmtId="3" fontId="2" fillId="3" borderId="49" xfId="0" applyNumberFormat="1" applyFont="1" applyFill="1" applyBorder="1" applyAlignment="1" applyProtection="1">
      <protection locked="0"/>
    </xf>
    <xf numFmtId="0" fontId="2" fillId="0" borderId="0" xfId="0" applyNumberFormat="1" applyFont="1" applyFill="1" applyAlignment="1" applyProtection="1">
      <protection hidden="1"/>
    </xf>
    <xf numFmtId="3" fontId="2" fillId="0" borderId="46" xfId="0" applyNumberFormat="1" applyFont="1" applyFill="1" applyBorder="1" applyAlignment="1" applyProtection="1"/>
    <xf numFmtId="3" fontId="2" fillId="0" borderId="49" xfId="0" applyNumberFormat="1" applyFont="1" applyFill="1" applyBorder="1" applyAlignment="1" applyProtection="1"/>
    <xf numFmtId="3" fontId="2" fillId="0" borderId="27" xfId="0" applyNumberFormat="1" applyFont="1" applyFill="1" applyBorder="1" applyAlignment="1" applyProtection="1"/>
    <xf numFmtId="3" fontId="2" fillId="0" borderId="30" xfId="0" applyNumberFormat="1" applyFont="1" applyFill="1" applyBorder="1" applyAlignment="1" applyProtection="1"/>
    <xf numFmtId="3" fontId="2" fillId="4" borderId="28" xfId="0" applyNumberFormat="1" applyFont="1" applyFill="1" applyBorder="1" applyAlignment="1" applyProtection="1"/>
    <xf numFmtId="3" fontId="2" fillId="4" borderId="50" xfId="0" applyNumberFormat="1" applyFont="1" applyFill="1" applyBorder="1" applyAlignment="1" applyProtection="1"/>
    <xf numFmtId="3" fontId="2" fillId="3" borderId="50" xfId="0" applyNumberFormat="1" applyFont="1" applyFill="1" applyBorder="1" applyAlignment="1" applyProtection="1">
      <protection locked="0"/>
    </xf>
    <xf numFmtId="0" fontId="2" fillId="2" borderId="0" xfId="0" applyNumberFormat="1" applyFont="1" applyFill="1" applyAlignment="1" applyProtection="1">
      <protection hidden="1"/>
    </xf>
    <xf numFmtId="0" fontId="2" fillId="0" borderId="1" xfId="0" applyNumberFormat="1" applyFont="1" applyFill="1" applyBorder="1" applyAlignment="1" applyProtection="1">
      <alignment horizontal="left"/>
    </xf>
    <xf numFmtId="0" fontId="9" fillId="2" borderId="0" xfId="0" applyNumberFormat="1" applyFont="1" applyFill="1" applyBorder="1" applyAlignment="1" applyProtection="1"/>
    <xf numFmtId="3" fontId="2" fillId="4" borderId="47" xfId="0" applyNumberFormat="1" applyFont="1" applyFill="1" applyBorder="1" applyAlignment="1" applyProtection="1"/>
    <xf numFmtId="3" fontId="2" fillId="4" borderId="48" xfId="0" applyNumberFormat="1" applyFont="1" applyFill="1" applyBorder="1" applyAlignment="1" applyProtection="1"/>
    <xf numFmtId="0" fontId="9" fillId="2" borderId="2" xfId="0" applyFont="1" applyFill="1" applyBorder="1" applyProtection="1"/>
    <xf numFmtId="0" fontId="8" fillId="2" borderId="2" xfId="0" applyFont="1" applyFill="1" applyBorder="1" applyProtection="1"/>
    <xf numFmtId="0" fontId="2" fillId="0" borderId="0" xfId="0" applyNumberFormat="1" applyFont="1" applyFill="1" applyBorder="1" applyAlignment="1" applyProtection="1">
      <protection hidden="1"/>
    </xf>
    <xf numFmtId="0" fontId="2" fillId="0" borderId="2" xfId="0" applyFont="1" applyFill="1" applyBorder="1" applyAlignment="1" applyProtection="1">
      <alignment horizontal="center" vertical="center" wrapText="1"/>
    </xf>
    <xf numFmtId="0" fontId="2" fillId="0" borderId="9" xfId="0" applyFont="1" applyFill="1" applyBorder="1" applyAlignment="1" applyProtection="1">
      <alignment horizontal="left" vertical="center" wrapText="1"/>
    </xf>
    <xf numFmtId="0" fontId="2" fillId="8" borderId="0" xfId="0" applyNumberFormat="1" applyFont="1" applyFill="1" applyBorder="1" applyAlignment="1" applyProtection="1"/>
    <xf numFmtId="0" fontId="2" fillId="8" borderId="0" xfId="0" applyNumberFormat="1" applyFont="1" applyFill="1" applyBorder="1" applyAlignment="1" applyProtection="1">
      <protection hidden="1"/>
    </xf>
    <xf numFmtId="0" fontId="2" fillId="0" borderId="51" xfId="0" applyNumberFormat="1" applyFont="1" applyFill="1" applyBorder="1" applyAlignment="1" applyProtection="1">
      <alignment horizontal="center" vertical="center"/>
    </xf>
    <xf numFmtId="0" fontId="2" fillId="0" borderId="52" xfId="0" applyNumberFormat="1" applyFont="1" applyFill="1" applyBorder="1" applyAlignment="1" applyProtection="1">
      <alignment horizontal="center" vertical="center" wrapText="1"/>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8" fillId="2" borderId="0"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9"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8" fillId="2" borderId="0"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14" fillId="2" borderId="0" xfId="0" applyFont="1" applyFill="1"/>
    <xf numFmtId="0" fontId="13" fillId="2" borderId="0" xfId="0" applyFont="1" applyFill="1"/>
    <xf numFmtId="0" fontId="13" fillId="2" borderId="0" xfId="0" applyFont="1" applyFill="1" applyProtection="1">
      <protection locked="0"/>
    </xf>
    <xf numFmtId="0" fontId="0" fillId="2" borderId="0" xfId="0" applyFill="1"/>
    <xf numFmtId="0" fontId="0" fillId="2" borderId="0" xfId="0" applyFill="1" applyProtection="1">
      <protection locked="0"/>
    </xf>
    <xf numFmtId="0" fontId="8" fillId="2" borderId="0" xfId="0" applyNumberFormat="1" applyFont="1" applyFill="1" applyBorder="1" applyAlignment="1" applyProtection="1">
      <alignment horizontal="left" vertical="center" wrapText="1"/>
    </xf>
    <xf numFmtId="0" fontId="15" fillId="0" borderId="35" xfId="0" applyFont="1" applyBorder="1" applyAlignment="1">
      <alignment horizontal="center" vertical="center"/>
    </xf>
    <xf numFmtId="0" fontId="15" fillId="0" borderId="52" xfId="0" applyFont="1" applyBorder="1" applyAlignment="1">
      <alignment horizontal="center"/>
    </xf>
    <xf numFmtId="0" fontId="2" fillId="0" borderId="60" xfId="0" applyNumberFormat="1" applyFont="1" applyFill="1" applyBorder="1" applyAlignment="1" applyProtection="1">
      <alignment horizontal="center" vertical="center"/>
    </xf>
    <xf numFmtId="0" fontId="15" fillId="0" borderId="7" xfId="0" applyFont="1" applyBorder="1" applyAlignment="1">
      <alignment horizontal="center"/>
    </xf>
    <xf numFmtId="0" fontId="2" fillId="2" borderId="0" xfId="0" applyNumberFormat="1" applyFont="1" applyFill="1" applyAlignment="1" applyProtection="1">
      <protection locked="0"/>
    </xf>
    <xf numFmtId="3" fontId="2" fillId="4" borderId="61" xfId="0" applyNumberFormat="1" applyFont="1" applyFill="1" applyBorder="1" applyAlignment="1" applyProtection="1"/>
    <xf numFmtId="3" fontId="2" fillId="3" borderId="62" xfId="0" applyNumberFormat="1" applyFont="1" applyFill="1" applyBorder="1" applyAlignment="1" applyProtection="1">
      <protection locked="0"/>
    </xf>
    <xf numFmtId="3" fontId="2" fillId="3" borderId="63"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0" fontId="16" fillId="2" borderId="0" xfId="0" applyNumberFormat="1" applyFont="1" applyFill="1" applyAlignment="1" applyProtection="1">
      <protection locked="0"/>
    </xf>
    <xf numFmtId="3" fontId="2" fillId="4" borderId="66" xfId="0" applyNumberFormat="1" applyFont="1" applyFill="1" applyBorder="1" applyAlignment="1" applyProtection="1"/>
    <xf numFmtId="3" fontId="2" fillId="9" borderId="66"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0" fontId="2" fillId="0" borderId="66" xfId="0" applyNumberFormat="1" applyFont="1" applyFill="1" applyBorder="1" applyAlignment="1" applyProtection="1"/>
    <xf numFmtId="3" fontId="2" fillId="3" borderId="69" xfId="0" applyNumberFormat="1" applyFont="1" applyFill="1" applyBorder="1" applyAlignment="1" applyProtection="1">
      <protection locked="0"/>
    </xf>
    <xf numFmtId="3" fontId="2" fillId="3" borderId="70" xfId="0" applyNumberFormat="1" applyFont="1" applyFill="1" applyBorder="1" applyAlignment="1" applyProtection="1">
      <protection locked="0"/>
    </xf>
    <xf numFmtId="0" fontId="9" fillId="0" borderId="4" xfId="0" applyNumberFormat="1" applyFont="1" applyFill="1" applyBorder="1" applyAlignment="1" applyProtection="1"/>
    <xf numFmtId="0" fontId="9" fillId="0" borderId="4" xfId="0" applyNumberFormat="1" applyFont="1" applyFill="1" applyBorder="1" applyAlignment="1" applyProtection="1">
      <alignment wrapText="1"/>
    </xf>
    <xf numFmtId="0" fontId="9" fillId="0" borderId="0" xfId="0" applyNumberFormat="1" applyFont="1" applyFill="1" applyBorder="1" applyAlignment="1" applyProtection="1"/>
    <xf numFmtId="3" fontId="2" fillId="3" borderId="71" xfId="0" applyNumberFormat="1" applyFont="1" applyFill="1" applyBorder="1" applyAlignment="1" applyProtection="1">
      <protection locked="0"/>
    </xf>
    <xf numFmtId="0" fontId="11" fillId="2" borderId="0" xfId="0" applyNumberFormat="1" applyFont="1" applyFill="1" applyAlignment="1" applyProtection="1">
      <protection locked="0"/>
    </xf>
    <xf numFmtId="3" fontId="2" fillId="3" borderId="72" xfId="0" applyNumberFormat="1" applyFont="1" applyFill="1" applyBorder="1" applyAlignment="1" applyProtection="1">
      <protection locked="0"/>
    </xf>
    <xf numFmtId="0" fontId="2" fillId="0" borderId="29" xfId="0" applyNumberFormat="1" applyFont="1" applyFill="1" applyBorder="1" applyAlignment="1" applyProtection="1"/>
    <xf numFmtId="3" fontId="2" fillId="3" borderId="73" xfId="0" applyNumberFormat="1" applyFont="1" applyFill="1" applyBorder="1" applyAlignment="1" applyProtection="1">
      <protection locked="0"/>
    </xf>
    <xf numFmtId="0" fontId="2" fillId="2" borderId="40"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1"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0" fontId="11" fillId="2" borderId="0" xfId="0" applyFont="1" applyFill="1" applyAlignment="1" applyProtection="1">
      <alignment vertical="center"/>
      <protection locked="0"/>
    </xf>
    <xf numFmtId="0" fontId="2" fillId="0" borderId="32" xfId="0" applyNumberFormat="1" applyFont="1" applyFill="1" applyBorder="1" applyAlignment="1" applyProtection="1">
      <alignment vertical="center" wrapText="1"/>
    </xf>
    <xf numFmtId="0" fontId="11" fillId="0" borderId="0" xfId="0" applyFont="1" applyFill="1" applyAlignment="1" applyProtection="1">
      <alignment vertical="center"/>
      <protection locked="0"/>
    </xf>
    <xf numFmtId="0" fontId="2" fillId="0" borderId="9" xfId="0" applyNumberFormat="1" applyFont="1" applyFill="1" applyBorder="1" applyAlignment="1" applyProtection="1">
      <alignment vertical="center" wrapText="1"/>
    </xf>
    <xf numFmtId="0" fontId="2" fillId="0" borderId="34" xfId="0" applyNumberFormat="1" applyFont="1" applyFill="1" applyBorder="1" applyAlignment="1" applyProtection="1">
      <alignment vertical="center" wrapText="1"/>
    </xf>
    <xf numFmtId="3" fontId="2" fillId="3" borderId="75" xfId="0" applyNumberFormat="1" applyFont="1" applyFill="1" applyBorder="1" applyAlignment="1" applyProtection="1">
      <protection locked="0"/>
    </xf>
    <xf numFmtId="0" fontId="2" fillId="0" borderId="69" xfId="0" applyNumberFormat="1" applyFont="1" applyFill="1" applyBorder="1" applyAlignment="1" applyProtection="1">
      <alignment vertical="center" wrapText="1"/>
    </xf>
    <xf numFmtId="0" fontId="2" fillId="0" borderId="70" xfId="0" applyNumberFormat="1" applyFont="1" applyFill="1" applyBorder="1" applyAlignment="1" applyProtection="1">
      <alignment vertical="center" wrapText="1"/>
    </xf>
    <xf numFmtId="3" fontId="2" fillId="0" borderId="64" xfId="0" applyNumberFormat="1" applyFont="1" applyFill="1" applyBorder="1" applyAlignment="1" applyProtection="1">
      <protection locked="0"/>
    </xf>
    <xf numFmtId="3" fontId="2" fillId="0" borderId="65" xfId="0" applyNumberFormat="1" applyFont="1" applyFill="1" applyBorder="1" applyAlignment="1" applyProtection="1">
      <protection locked="0"/>
    </xf>
    <xf numFmtId="3" fontId="2" fillId="4" borderId="74" xfId="0" applyNumberFormat="1" applyFont="1" applyFill="1" applyBorder="1" applyAlignment="1" applyProtection="1"/>
    <xf numFmtId="0" fontId="11" fillId="2" borderId="0" xfId="0" applyFont="1" applyFill="1" applyProtection="1">
      <protection locked="0"/>
    </xf>
    <xf numFmtId="3" fontId="2" fillId="0" borderId="61" xfId="0" applyNumberFormat="1" applyFont="1" applyFill="1" applyBorder="1" applyAlignment="1" applyProtection="1">
      <protection locked="0"/>
    </xf>
    <xf numFmtId="3" fontId="2" fillId="0" borderId="17" xfId="0" applyNumberFormat="1" applyFont="1" applyFill="1" applyBorder="1" applyAlignment="1" applyProtection="1">
      <protection locked="0"/>
    </xf>
    <xf numFmtId="3" fontId="2" fillId="4" borderId="24" xfId="0" applyNumberFormat="1" applyFont="1" applyFill="1" applyBorder="1" applyAlignment="1" applyProtection="1"/>
    <xf numFmtId="3" fontId="2" fillId="0" borderId="25" xfId="0" applyNumberFormat="1" applyFont="1" applyFill="1" applyBorder="1" applyAlignment="1" applyProtection="1">
      <protection locked="0"/>
    </xf>
    <xf numFmtId="3" fontId="2" fillId="0" borderId="66" xfId="0" applyNumberFormat="1" applyFont="1" applyFill="1" applyBorder="1" applyAlignment="1" applyProtection="1">
      <protection locked="0"/>
    </xf>
    <xf numFmtId="3" fontId="2" fillId="0" borderId="8" xfId="0" applyNumberFormat="1" applyFont="1" applyFill="1" applyBorder="1" applyAlignment="1" applyProtection="1">
      <protection locked="0"/>
    </xf>
    <xf numFmtId="3" fontId="2" fillId="0" borderId="41" xfId="0" applyNumberFormat="1" applyFont="1" applyFill="1" applyBorder="1" applyAlignment="1" applyProtection="1">
      <protection locked="0"/>
    </xf>
    <xf numFmtId="0" fontId="2" fillId="0" borderId="2" xfId="0" applyNumberFormat="1" applyFont="1" applyFill="1" applyBorder="1" applyAlignment="1" applyProtection="1">
      <alignment vertical="center" wrapText="1"/>
    </xf>
    <xf numFmtId="3" fontId="2" fillId="4" borderId="36" xfId="0" applyNumberFormat="1" applyFont="1" applyFill="1" applyBorder="1" applyAlignment="1" applyProtection="1"/>
    <xf numFmtId="0" fontId="2" fillId="0" borderId="66" xfId="0" applyNumberFormat="1" applyFont="1" applyFill="1" applyBorder="1" applyAlignment="1" applyProtection="1">
      <alignment vertical="center" wrapText="1"/>
    </xf>
    <xf numFmtId="3" fontId="2" fillId="0" borderId="70" xfId="0" applyNumberFormat="1" applyFont="1" applyFill="1" applyBorder="1" applyAlignment="1" applyProtection="1">
      <protection locked="0"/>
    </xf>
    <xf numFmtId="3" fontId="2" fillId="0" borderId="29"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79" xfId="0" applyNumberFormat="1" applyFont="1" applyFill="1" applyBorder="1" applyAlignment="1" applyProtection="1">
      <protection locked="0"/>
    </xf>
    <xf numFmtId="3" fontId="2" fillId="3" borderId="80" xfId="0" applyNumberFormat="1" applyFont="1" applyFill="1" applyBorder="1" applyAlignment="1" applyProtection="1">
      <protection locked="0"/>
    </xf>
    <xf numFmtId="3" fontId="2" fillId="0" borderId="69" xfId="0" applyNumberFormat="1" applyFont="1" applyFill="1" applyBorder="1" applyAlignment="1" applyProtection="1">
      <protection locked="0"/>
    </xf>
    <xf numFmtId="3" fontId="2" fillId="0" borderId="26" xfId="0" applyNumberFormat="1" applyFont="1" applyFill="1" applyBorder="1" applyAlignment="1" applyProtection="1">
      <protection locked="0"/>
    </xf>
    <xf numFmtId="0" fontId="2" fillId="0" borderId="4" xfId="0" applyNumberFormat="1" applyFont="1" applyFill="1" applyBorder="1" applyAlignment="1" applyProtection="1">
      <protection hidden="1"/>
    </xf>
    <xf numFmtId="0" fontId="2" fillId="0" borderId="60" xfId="0" applyNumberFormat="1" applyFont="1" applyFill="1" applyBorder="1" applyAlignment="1" applyProtection="1">
      <alignment horizontal="center" vertical="center" wrapText="1"/>
    </xf>
    <xf numFmtId="3" fontId="2" fillId="4" borderId="16" xfId="0" applyNumberFormat="1" applyFont="1" applyFill="1" applyBorder="1" applyAlignment="1" applyProtection="1"/>
    <xf numFmtId="3" fontId="2" fillId="3" borderId="81"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3" borderId="83" xfId="0" applyNumberFormat="1" applyFont="1" applyFill="1" applyBorder="1" applyAlignment="1" applyProtection="1">
      <protection locked="0"/>
    </xf>
    <xf numFmtId="0" fontId="9" fillId="2" borderId="3" xfId="0" applyFont="1" applyFill="1" applyBorder="1" applyAlignment="1" applyProtection="1"/>
    <xf numFmtId="0" fontId="9" fillId="2" borderId="4" xfId="0" applyFont="1" applyFill="1" applyBorder="1" applyAlignment="1" applyProtection="1">
      <alignment wrapText="1"/>
    </xf>
    <xf numFmtId="3" fontId="0" fillId="2" borderId="0" xfId="0" applyNumberFormat="1" applyFill="1"/>
    <xf numFmtId="0" fontId="13" fillId="10" borderId="0" xfId="0" applyFont="1" applyFill="1" applyProtection="1">
      <protection locked="0"/>
    </xf>
    <xf numFmtId="0" fontId="0" fillId="10" borderId="0" xfId="0" applyFill="1" applyProtection="1">
      <protection locked="0"/>
    </xf>
    <xf numFmtId="0" fontId="11" fillId="2" borderId="40" xfId="0" applyFont="1" applyFill="1" applyBorder="1" applyAlignment="1" applyProtection="1">
      <alignment horizontal="left" vertical="top"/>
      <protection locked="0"/>
    </xf>
    <xf numFmtId="0" fontId="11" fillId="2" borderId="0" xfId="0" applyFont="1" applyFill="1" applyBorder="1" applyAlignment="1" applyProtection="1">
      <alignment horizontal="left" vertical="top"/>
      <protection locked="0"/>
    </xf>
    <xf numFmtId="3" fontId="0" fillId="11" borderId="0" xfId="0" applyNumberFormat="1" applyFill="1"/>
    <xf numFmtId="0" fontId="0" fillId="11" borderId="0" xfId="0" applyFill="1"/>
    <xf numFmtId="3" fontId="2" fillId="3" borderId="28" xfId="0" applyNumberFormat="1" applyFont="1" applyFill="1" applyBorder="1" applyAlignment="1" applyProtection="1">
      <alignment horizontal="center"/>
      <protection locked="0"/>
    </xf>
    <xf numFmtId="3" fontId="2" fillId="3" borderId="50" xfId="0" applyNumberFormat="1" applyFont="1" applyFill="1" applyBorder="1" applyAlignment="1" applyProtection="1">
      <alignment horizontal="center"/>
      <protection locked="0"/>
    </xf>
    <xf numFmtId="3" fontId="2" fillId="3" borderId="30" xfId="0" applyNumberFormat="1" applyFont="1" applyFill="1" applyBorder="1" applyAlignment="1" applyProtection="1">
      <alignment horizontal="center"/>
      <protection locked="0"/>
    </xf>
    <xf numFmtId="3" fontId="2" fillId="3" borderId="18" xfId="0" applyNumberFormat="1" applyFont="1" applyFill="1" applyBorder="1" applyAlignment="1" applyProtection="1">
      <alignment horizontal="center"/>
      <protection locked="0"/>
    </xf>
    <xf numFmtId="3" fontId="2" fillId="3" borderId="36" xfId="0" applyNumberFormat="1" applyFont="1" applyFill="1" applyBorder="1" applyAlignment="1" applyProtection="1">
      <alignment horizontal="center"/>
      <protection locked="0"/>
    </xf>
    <xf numFmtId="3" fontId="2" fillId="3" borderId="20" xfId="0" applyNumberFormat="1" applyFont="1" applyFill="1" applyBorder="1" applyAlignment="1" applyProtection="1">
      <alignment horizontal="center"/>
      <protection locked="0"/>
    </xf>
    <xf numFmtId="3" fontId="2" fillId="3" borderId="21" xfId="0" applyNumberFormat="1" applyFont="1" applyFill="1" applyBorder="1" applyAlignment="1" applyProtection="1">
      <alignment horizontal="center"/>
      <protection locked="0"/>
    </xf>
    <xf numFmtId="3" fontId="2" fillId="3" borderId="45" xfId="0" applyNumberFormat="1" applyFont="1" applyFill="1" applyBorder="1" applyAlignment="1" applyProtection="1">
      <alignment horizontal="center"/>
      <protection locked="0"/>
    </xf>
    <xf numFmtId="3" fontId="2" fillId="3" borderId="24" xfId="0" applyNumberFormat="1" applyFont="1" applyFill="1" applyBorder="1" applyAlignment="1" applyProtection="1">
      <alignment horizontal="center"/>
      <protection locked="0"/>
    </xf>
    <xf numFmtId="3" fontId="2" fillId="4" borderId="45"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xf>
    <xf numFmtId="0" fontId="2" fillId="0" borderId="2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9" xfId="0" applyFont="1" applyBorder="1" applyAlignment="1" applyProtection="1">
      <alignment horizontal="center" vertical="center" wrapText="1"/>
    </xf>
    <xf numFmtId="0" fontId="2" fillId="0" borderId="23" xfId="0" applyNumberFormat="1" applyFont="1" applyFill="1" applyBorder="1" applyAlignment="1" applyProtection="1">
      <alignment horizontal="left" wrapText="1"/>
    </xf>
    <xf numFmtId="0" fontId="2" fillId="0" borderId="25" xfId="0" applyNumberFormat="1" applyFont="1" applyFill="1" applyBorder="1" applyAlignment="1" applyProtection="1">
      <alignment horizontal="left" wrapText="1"/>
    </xf>
    <xf numFmtId="0" fontId="2" fillId="0" borderId="46" xfId="0" applyNumberFormat="1" applyFont="1" applyFill="1" applyBorder="1" applyAlignment="1" applyProtection="1">
      <alignment horizontal="left"/>
    </xf>
    <xf numFmtId="0" fontId="2" fillId="0" borderId="26" xfId="0" applyNumberFormat="1" applyFont="1" applyFill="1" applyBorder="1" applyAlignment="1" applyProtection="1">
      <alignment horizontal="left"/>
    </xf>
    <xf numFmtId="0" fontId="0" fillId="0" borderId="2"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2" fillId="0" borderId="15"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2" fillId="0" borderId="3"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76" xfId="0" applyNumberFormat="1" applyFont="1" applyFill="1" applyBorder="1" applyAlignment="1" applyProtection="1">
      <alignment horizontal="center" vertical="center" wrapText="1"/>
    </xf>
    <xf numFmtId="0" fontId="2" fillId="0" borderId="77"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1" fillId="0" borderId="39" xfId="0" applyNumberFormat="1" applyFont="1" applyFill="1" applyBorder="1" applyAlignment="1" applyProtection="1">
      <alignment horizontal="center" vertical="center" wrapText="1"/>
    </xf>
    <xf numFmtId="0" fontId="1" fillId="0" borderId="32" xfId="0" applyNumberFormat="1" applyFont="1" applyFill="1" applyBorder="1" applyAlignment="1" applyProtection="1">
      <alignment horizontal="center" vertical="center" wrapText="1"/>
    </xf>
    <xf numFmtId="0" fontId="1" fillId="0" borderId="0" xfId="0" applyNumberFormat="1" applyFont="1" applyFill="1" applyBorder="1" applyAlignment="1" applyProtection="1">
      <alignment horizontal="center" vertical="center" wrapText="1"/>
    </xf>
    <xf numFmtId="0" fontId="1" fillId="0" borderId="4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34"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xf>
    <xf numFmtId="0" fontId="2" fillId="0" borderId="32" xfId="0" applyNumberFormat="1" applyFont="1" applyFill="1" applyBorder="1" applyAlignment="1" applyProtection="1">
      <alignment horizontal="center" vertical="center"/>
    </xf>
    <xf numFmtId="0" fontId="2" fillId="0" borderId="33" xfId="0" applyNumberFormat="1" applyFont="1" applyFill="1" applyBorder="1" applyAlignment="1" applyProtection="1">
      <alignment horizontal="center" vertical="center"/>
    </xf>
    <xf numFmtId="0" fontId="2" fillId="0" borderId="34"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7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xf>
    <xf numFmtId="0" fontId="2" fillId="0" borderId="42" xfId="0" applyNumberFormat="1" applyFont="1" applyFill="1" applyBorder="1" applyAlignment="1" applyProtection="1"/>
    <xf numFmtId="0" fontId="2" fillId="0" borderId="74" xfId="0" applyNumberFormat="1" applyFont="1" applyFill="1" applyBorder="1" applyAlignment="1" applyProtection="1"/>
    <xf numFmtId="0" fontId="2" fillId="0" borderId="64"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xf numFmtId="0" fontId="2" fillId="0" borderId="75" xfId="0" applyNumberFormat="1" applyFont="1" applyFill="1" applyBorder="1" applyAlignment="1" applyProtection="1"/>
    <xf numFmtId="0" fontId="2" fillId="0" borderId="39"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8" fillId="2" borderId="0"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wrapText="1"/>
    </xf>
    <xf numFmtId="0" fontId="2" fillId="0" borderId="33"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left" wrapText="1"/>
    </xf>
    <xf numFmtId="0" fontId="9" fillId="2" borderId="0" xfId="0" applyNumberFormat="1" applyFont="1" applyFill="1" applyBorder="1" applyAlignment="1" applyProtection="1">
      <alignment horizontal="left" wrapText="1"/>
    </xf>
    <xf numFmtId="0" fontId="2" fillId="0" borderId="31"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center" vertical="center"/>
    </xf>
    <xf numFmtId="0" fontId="2" fillId="0" borderId="66" xfId="0" applyNumberFormat="1" applyFont="1" applyFill="1" applyBorder="1" applyAlignment="1" applyProtection="1">
      <alignment horizontal="center" vertical="center"/>
    </xf>
    <xf numFmtId="0" fontId="2" fillId="0" borderId="70" xfId="0" applyNumberFormat="1" applyFont="1" applyFill="1" applyBorder="1" applyAlignment="1" applyProtection="1">
      <alignment horizontal="center" vertical="center"/>
    </xf>
    <xf numFmtId="0" fontId="11" fillId="2" borderId="40" xfId="0" applyFont="1" applyFill="1" applyBorder="1" applyAlignment="1" applyProtection="1">
      <alignment horizontal="left" vertical="top"/>
      <protection locked="0"/>
    </xf>
    <xf numFmtId="0" fontId="11" fillId="2" borderId="0" xfId="0" applyFont="1" applyFill="1" applyBorder="1" applyAlignment="1" applyProtection="1">
      <alignment horizontal="left" vertical="top"/>
      <protection locked="0"/>
    </xf>
    <xf numFmtId="0" fontId="9" fillId="2" borderId="1" xfId="0" applyNumberFormat="1" applyFont="1" applyFill="1" applyBorder="1" applyAlignment="1" applyProtection="1">
      <alignment wrapText="1"/>
    </xf>
    <xf numFmtId="0" fontId="2" fillId="0" borderId="18" xfId="0" applyNumberFormat="1" applyFont="1" applyFill="1" applyBorder="1" applyAlignment="1" applyProtection="1"/>
    <xf numFmtId="0" fontId="2" fillId="0" borderId="20" xfId="0" applyNumberFormat="1" applyFont="1" applyFill="1" applyBorder="1" applyAlignment="1" applyProtection="1"/>
    <xf numFmtId="0" fontId="2" fillId="0" borderId="21"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xf numFmtId="0" fontId="2" fillId="0" borderId="30" xfId="0" applyNumberFormat="1" applyFont="1" applyFill="1" applyBorder="1" applyAlignment="1" applyProtection="1"/>
    <xf numFmtId="0" fontId="2" fillId="0" borderId="42"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center" vertical="center" wrapText="1"/>
    </xf>
    <xf numFmtId="0" fontId="2" fillId="0" borderId="45" xfId="0" applyNumberFormat="1" applyFont="1" applyFill="1" applyBorder="1" applyAlignment="1" applyProtection="1">
      <alignment horizontal="left" vertical="center"/>
    </xf>
    <xf numFmtId="0" fontId="2" fillId="0" borderId="12" xfId="0" applyNumberFormat="1" applyFont="1" applyFill="1" applyBorder="1" applyAlignment="1" applyProtection="1">
      <alignment horizontal="center" vertical="center" wrapText="1"/>
    </xf>
    <xf numFmtId="3" fontId="2" fillId="0" borderId="64" xfId="0" applyNumberFormat="1" applyFont="1" applyFill="1" applyBorder="1" applyAlignment="1" applyProtection="1"/>
    <xf numFmtId="3" fontId="2" fillId="0" borderId="65" xfId="0" applyNumberFormat="1" applyFont="1" applyFill="1" applyBorder="1" applyAlignment="1" applyProtection="1"/>
    <xf numFmtId="3" fontId="2" fillId="0" borderId="61" xfId="0" applyNumberFormat="1" applyFont="1" applyFill="1" applyBorder="1" applyAlignment="1" applyProtection="1"/>
    <xf numFmtId="3" fontId="2" fillId="0" borderId="17" xfId="0" applyNumberFormat="1" applyFont="1" applyFill="1" applyBorder="1" applyAlignment="1" applyProtection="1"/>
    <xf numFmtId="3" fontId="2" fillId="0" borderId="25" xfId="0" applyNumberFormat="1" applyFont="1" applyFill="1" applyBorder="1" applyAlignment="1" applyProtection="1"/>
    <xf numFmtId="3" fontId="2" fillId="0" borderId="66" xfId="0" applyNumberFormat="1" applyFont="1" applyFill="1" applyBorder="1" applyAlignment="1" applyProtection="1"/>
    <xf numFmtId="3" fontId="2" fillId="0" borderId="8" xfId="0" applyNumberFormat="1" applyFont="1" applyFill="1" applyBorder="1" applyAlignment="1" applyProtection="1"/>
    <xf numFmtId="3" fontId="2" fillId="0" borderId="41" xfId="0" applyNumberFormat="1" applyFont="1" applyFill="1" applyBorder="1" applyAlignment="1" applyProtection="1"/>
    <xf numFmtId="3" fontId="2" fillId="0" borderId="70" xfId="0" applyNumberFormat="1" applyFont="1" applyFill="1" applyBorder="1" applyAlignment="1" applyProtection="1"/>
    <xf numFmtId="3" fontId="2" fillId="0" borderId="29" xfId="0" applyNumberFormat="1" applyFont="1" applyFill="1" applyBorder="1" applyAlignment="1" applyProtection="1"/>
    <xf numFmtId="3" fontId="2" fillId="0" borderId="69" xfId="0" applyNumberFormat="1" applyFont="1" applyFill="1" applyBorder="1" applyAlignment="1" applyProtection="1"/>
    <xf numFmtId="3" fontId="2" fillId="0" borderId="26" xfId="0" applyNumberFormat="1" applyFont="1" applyFill="1" applyBorder="1" applyAlignment="1" applyProtection="1"/>
    <xf numFmtId="1" fontId="14" fillId="2" borderId="0" xfId="0" applyNumberFormat="1" applyFont="1" applyFill="1"/>
    <xf numFmtId="1" fontId="13" fillId="2" borderId="0" xfId="0" applyNumberFormat="1" applyFont="1" applyFill="1"/>
    <xf numFmtId="1" fontId="13" fillId="2" borderId="0" xfId="0" applyNumberFormat="1" applyFont="1" applyFill="1" applyProtection="1">
      <protection locked="0"/>
    </xf>
    <xf numFmtId="1" fontId="13" fillId="10" borderId="0" xfId="0" applyNumberFormat="1" applyFont="1" applyFill="1" applyProtection="1">
      <protection locked="0"/>
    </xf>
    <xf numFmtId="1" fontId="8" fillId="2" borderId="0" xfId="0" applyNumberFormat="1" applyFont="1" applyFill="1" applyBorder="1" applyAlignment="1" applyProtection="1">
      <alignment horizontal="center" vertical="center" wrapText="1"/>
    </xf>
    <xf numFmtId="1" fontId="4" fillId="2" borderId="0" xfId="0" applyNumberFormat="1" applyFont="1" applyFill="1" applyAlignment="1" applyProtection="1"/>
    <xf numFmtId="1" fontId="2" fillId="2" borderId="0" xfId="0" applyNumberFormat="1" applyFont="1" applyFill="1" applyAlignment="1" applyProtection="1"/>
    <xf numFmtId="1" fontId="0" fillId="2" borderId="0" xfId="0" applyNumberFormat="1" applyFill="1"/>
    <xf numFmtId="1" fontId="0" fillId="2" borderId="0" xfId="0" applyNumberFormat="1" applyFill="1" applyProtection="1">
      <protection locked="0"/>
    </xf>
    <xf numFmtId="1" fontId="0" fillId="10" borderId="0" xfId="0" applyNumberFormat="1" applyFill="1" applyProtection="1">
      <protection locked="0"/>
    </xf>
    <xf numFmtId="1" fontId="8" fillId="2" borderId="0" xfId="0" applyNumberFormat="1" applyFont="1" applyFill="1" applyBorder="1" applyAlignment="1" applyProtection="1">
      <alignment horizontal="left" vertical="center" wrapText="1"/>
    </xf>
    <xf numFmtId="1" fontId="8" fillId="2" borderId="0" xfId="0" applyNumberFormat="1" applyFont="1" applyFill="1" applyBorder="1" applyAlignment="1" applyProtection="1">
      <alignment horizontal="center" vertical="center" wrapText="1"/>
    </xf>
    <xf numFmtId="1" fontId="9" fillId="2" borderId="1" xfId="0" applyNumberFormat="1" applyFont="1" applyFill="1" applyBorder="1" applyAlignment="1" applyProtection="1"/>
    <xf numFmtId="1" fontId="2" fillId="0" borderId="0" xfId="0" applyNumberFormat="1" applyFont="1" applyFill="1" applyBorder="1" applyAlignment="1" applyProtection="1"/>
    <xf numFmtId="1" fontId="9" fillId="2" borderId="0" xfId="0" applyNumberFormat="1" applyFont="1" applyFill="1" applyBorder="1" applyAlignment="1" applyProtection="1">
      <alignment wrapText="1"/>
    </xf>
    <xf numFmtId="1" fontId="2" fillId="2" borderId="0" xfId="0" applyNumberFormat="1" applyFont="1" applyFill="1" applyBorder="1" applyAlignment="1" applyProtection="1"/>
    <xf numFmtId="1" fontId="2" fillId="0" borderId="2" xfId="0" applyNumberFormat="1"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9" xfId="0" applyNumberFormat="1" applyFont="1" applyFill="1" applyBorder="1" applyAlignment="1" applyProtection="1">
      <alignment horizontal="center" vertical="center" wrapText="1"/>
    </xf>
    <xf numFmtId="1" fontId="2" fillId="0" borderId="10"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xf>
    <xf numFmtId="1" fontId="15" fillId="0" borderId="35" xfId="0" applyNumberFormat="1" applyFont="1" applyBorder="1" applyAlignment="1">
      <alignment horizontal="center" vertical="center"/>
    </xf>
    <xf numFmtId="1" fontId="15" fillId="0" borderId="52" xfId="0" applyNumberFormat="1" applyFont="1" applyBorder="1" applyAlignment="1">
      <alignment horizontal="center"/>
    </xf>
    <xf numFmtId="1" fontId="2" fillId="0" borderId="9" xfId="0" applyNumberFormat="1" applyFont="1" applyFill="1" applyBorder="1" applyAlignment="1" applyProtection="1">
      <alignment horizontal="center" vertical="center" wrapText="1"/>
    </xf>
    <xf numFmtId="1" fontId="2" fillId="0" borderId="10" xfId="0" applyNumberFormat="1" applyFont="1" applyFill="1" applyBorder="1" applyAlignment="1" applyProtection="1">
      <alignment horizontal="center" vertical="center" wrapText="1"/>
    </xf>
    <xf numFmtId="1" fontId="2" fillId="0" borderId="60" xfId="0" applyNumberFormat="1" applyFont="1" applyFill="1" applyBorder="1" applyAlignment="1" applyProtection="1">
      <alignment horizontal="center" vertical="center"/>
    </xf>
    <xf numFmtId="1" fontId="15" fillId="0" borderId="7" xfId="0" applyNumberFormat="1" applyFont="1" applyBorder="1" applyAlignment="1">
      <alignment horizontal="center"/>
    </xf>
    <xf numFmtId="1" fontId="2" fillId="0" borderId="7" xfId="0" applyNumberFormat="1" applyFont="1" applyFill="1" applyBorder="1" applyAlignment="1" applyProtection="1">
      <alignment horizontal="center" vertical="center" wrapText="1"/>
    </xf>
    <xf numFmtId="1" fontId="2" fillId="2" borderId="0" xfId="0" applyNumberFormat="1" applyFont="1" applyFill="1" applyAlignment="1" applyProtection="1">
      <protection locked="0"/>
    </xf>
    <xf numFmtId="1" fontId="2" fillId="0" borderId="15" xfId="0" applyNumberFormat="1" applyFont="1" applyFill="1" applyBorder="1" applyAlignment="1" applyProtection="1"/>
    <xf numFmtId="1" fontId="2" fillId="3" borderId="16" xfId="0" applyNumberFormat="1" applyFont="1" applyFill="1" applyBorder="1" applyAlignment="1" applyProtection="1">
      <protection locked="0"/>
    </xf>
    <xf numFmtId="1" fontId="2" fillId="3" borderId="19" xfId="0" applyNumberFormat="1" applyFont="1" applyFill="1" applyBorder="1" applyAlignment="1" applyProtection="1">
      <protection locked="0"/>
    </xf>
    <xf numFmtId="1" fontId="2" fillId="3" borderId="22" xfId="0" applyNumberFormat="1" applyFont="1" applyFill="1" applyBorder="1" applyAlignment="1" applyProtection="1">
      <protection locked="0"/>
    </xf>
    <xf numFmtId="1" fontId="2" fillId="4" borderId="61" xfId="0" applyNumberFormat="1" applyFont="1" applyFill="1" applyBorder="1" applyAlignment="1" applyProtection="1"/>
    <xf numFmtId="1" fontId="2" fillId="3" borderId="62"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4" borderId="64" xfId="0" applyNumberFormat="1" applyFont="1" applyFill="1" applyBorder="1" applyAlignment="1" applyProtection="1"/>
    <xf numFmtId="1" fontId="2" fillId="3" borderId="65" xfId="0" applyNumberFormat="1" applyFont="1" applyFill="1" applyBorder="1" applyAlignment="1" applyProtection="1">
      <protection locked="0"/>
    </xf>
    <xf numFmtId="1" fontId="16" fillId="2" borderId="0" xfId="0" applyNumberFormat="1" applyFont="1" applyFill="1" applyAlignment="1" applyProtection="1">
      <protection locked="0"/>
    </xf>
    <xf numFmtId="1" fontId="2" fillId="2" borderId="0" xfId="0" applyNumberFormat="1" applyFont="1" applyFill="1" applyAlignment="1" applyProtection="1">
      <alignment wrapText="1"/>
    </xf>
    <xf numFmtId="1" fontId="2" fillId="4" borderId="66" xfId="0" applyNumberFormat="1" applyFont="1" applyFill="1" applyBorder="1" applyAlignment="1" applyProtection="1"/>
    <xf numFmtId="1" fontId="2" fillId="3" borderId="17" xfId="0" applyNumberFormat="1" applyFont="1" applyFill="1" applyBorder="1" applyAlignment="1" applyProtection="1">
      <protection locked="0"/>
    </xf>
    <xf numFmtId="1" fontId="2" fillId="0" borderId="23" xfId="0" applyNumberFormat="1" applyFont="1" applyFill="1" applyBorder="1" applyAlignment="1" applyProtection="1">
      <alignment wrapText="1"/>
    </xf>
    <xf numFmtId="1" fontId="2" fillId="3" borderId="25" xfId="0" applyNumberFormat="1" applyFont="1" applyFill="1" applyBorder="1" applyAlignment="1" applyProtection="1">
      <protection locked="0"/>
    </xf>
    <xf numFmtId="1" fontId="2" fillId="9" borderId="66"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2" fillId="0" borderId="23" xfId="0" applyNumberFormat="1" applyFont="1" applyFill="1" applyBorder="1" applyAlignment="1" applyProtection="1"/>
    <xf numFmtId="1" fontId="2" fillId="3" borderId="21"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24" xfId="0" applyNumberFormat="1" applyFont="1" applyFill="1" applyBorder="1" applyAlignment="1" applyProtection="1">
      <protection locked="0"/>
    </xf>
    <xf numFmtId="1" fontId="2" fillId="3" borderId="67"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3" borderId="68" xfId="0" applyNumberFormat="1" applyFont="1" applyFill="1" applyBorder="1" applyAlignment="1" applyProtection="1">
      <protection locked="0"/>
    </xf>
    <xf numFmtId="1" fontId="2" fillId="0" borderId="66" xfId="0" applyNumberFormat="1" applyFont="1" applyFill="1" applyBorder="1" applyAlignment="1" applyProtection="1"/>
    <xf numFmtId="1" fontId="2" fillId="3" borderId="48" xfId="0" applyNumberFormat="1" applyFont="1" applyFill="1" applyBorder="1" applyAlignment="1" applyProtection="1">
      <protection locked="0"/>
    </xf>
    <xf numFmtId="1" fontId="2" fillId="3" borderId="49" xfId="0" applyNumberFormat="1" applyFont="1" applyFill="1" applyBorder="1" applyAlignment="1" applyProtection="1">
      <protection locked="0"/>
    </xf>
    <xf numFmtId="1" fontId="2" fillId="3" borderId="69" xfId="0" applyNumberFormat="1" applyFont="1" applyFill="1" applyBorder="1" applyAlignment="1" applyProtection="1">
      <protection locked="0"/>
    </xf>
    <xf numFmtId="1" fontId="2" fillId="3" borderId="70"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9" fillId="0" borderId="4" xfId="0" applyNumberFormat="1" applyFont="1" applyFill="1" applyBorder="1" applyAlignment="1" applyProtection="1"/>
    <xf numFmtId="1" fontId="9" fillId="0" borderId="4" xfId="0" applyNumberFormat="1" applyFont="1" applyFill="1" applyBorder="1" applyAlignment="1" applyProtection="1">
      <alignment wrapText="1"/>
    </xf>
    <xf numFmtId="1" fontId="9" fillId="0" borderId="0" xfId="0" applyNumberFormat="1" applyFont="1" applyFill="1" applyBorder="1" applyAlignment="1" applyProtection="1"/>
    <xf numFmtId="1" fontId="2" fillId="0" borderId="6" xfId="0" applyNumberFormat="1" applyFont="1" applyFill="1" applyBorder="1" applyAlignment="1" applyProtection="1">
      <alignment horizontal="center" vertical="center" wrapText="1"/>
    </xf>
    <xf numFmtId="1" fontId="2" fillId="0" borderId="11"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center" vertical="center" wrapText="1"/>
    </xf>
    <xf numFmtId="1" fontId="2" fillId="3" borderId="71" xfId="0" applyNumberFormat="1" applyFont="1" applyFill="1" applyBorder="1" applyAlignment="1" applyProtection="1">
      <protection locked="0"/>
    </xf>
    <xf numFmtId="1" fontId="11" fillId="2" borderId="0" xfId="0" applyNumberFormat="1" applyFont="1" applyFill="1" applyAlignment="1" applyProtection="1">
      <protection locked="0"/>
    </xf>
    <xf numFmtId="1" fontId="2" fillId="3" borderId="72" xfId="0" applyNumberFormat="1" applyFont="1" applyFill="1" applyBorder="1" applyAlignment="1" applyProtection="1">
      <protection locked="0"/>
    </xf>
    <xf numFmtId="1" fontId="2" fillId="0" borderId="29" xfId="0" applyNumberFormat="1" applyFont="1" applyFill="1" applyBorder="1" applyAlignment="1" applyProtection="1"/>
    <xf numFmtId="1" fontId="2" fillId="3" borderId="28"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73" xfId="0" applyNumberFormat="1" applyFont="1" applyFill="1" applyBorder="1" applyAlignment="1" applyProtection="1">
      <protection locked="0"/>
    </xf>
    <xf numFmtId="1" fontId="9" fillId="2" borderId="1" xfId="0" applyNumberFormat="1" applyFont="1" applyFill="1" applyBorder="1" applyAlignment="1" applyProtection="1">
      <alignment horizontal="left" wrapText="1"/>
    </xf>
    <xf numFmtId="1" fontId="9" fillId="2" borderId="0" xfId="0" applyNumberFormat="1" applyFont="1" applyFill="1" applyBorder="1" applyAlignment="1" applyProtection="1">
      <alignment horizontal="left" wrapText="1"/>
    </xf>
    <xf numFmtId="1" fontId="2" fillId="0" borderId="0" xfId="0" applyNumberFormat="1" applyFont="1" applyFill="1" applyAlignment="1" applyProtection="1"/>
    <xf numFmtId="1" fontId="2" fillId="0" borderId="0" xfId="0" applyNumberFormat="1" applyFont="1" applyFill="1" applyAlignment="1" applyProtection="1">
      <alignment wrapText="1"/>
    </xf>
    <xf numFmtId="1" fontId="2" fillId="0" borderId="31" xfId="0" applyNumberFormat="1" applyFont="1" applyFill="1" applyBorder="1" applyAlignment="1" applyProtection="1">
      <alignment horizontal="center" vertical="center" wrapText="1"/>
    </xf>
    <xf numFmtId="1" fontId="2" fillId="0" borderId="32" xfId="0" applyNumberFormat="1"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horizontal="center" vertical="center"/>
    </xf>
    <xf numFmtId="1" fontId="2" fillId="0" borderId="9" xfId="0" applyNumberFormat="1" applyFont="1" applyFill="1" applyBorder="1" applyAlignment="1" applyProtection="1">
      <alignment horizontal="center" vertical="center"/>
    </xf>
    <xf numFmtId="1" fontId="2" fillId="2" borderId="40" xfId="0" applyNumberFormat="1" applyFont="1" applyFill="1" applyBorder="1" applyAlignment="1" applyProtection="1"/>
    <xf numFmtId="1" fontId="2" fillId="0" borderId="34"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35"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42" xfId="0" applyNumberFormat="1" applyFont="1" applyFill="1" applyBorder="1" applyAlignment="1" applyProtection="1"/>
    <xf numFmtId="1" fontId="2" fillId="0" borderId="74"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41" xfId="0" applyNumberFormat="1" applyFont="1" applyFill="1" applyBorder="1" applyAlignment="1" applyProtection="1">
      <protection locked="0"/>
    </xf>
    <xf numFmtId="1" fontId="2" fillId="3" borderId="74" xfId="0" applyNumberFormat="1" applyFont="1" applyFill="1" applyBorder="1" applyAlignment="1" applyProtection="1">
      <protection locked="0"/>
    </xf>
    <xf numFmtId="1" fontId="11" fillId="2" borderId="40" xfId="0" applyNumberFormat="1" applyFont="1" applyFill="1" applyBorder="1" applyAlignment="1" applyProtection="1">
      <alignment horizontal="left" vertical="top"/>
      <protection locked="0"/>
    </xf>
    <xf numFmtId="1" fontId="11" fillId="2" borderId="0" xfId="0" applyNumberFormat="1" applyFont="1" applyFill="1" applyBorder="1" applyAlignment="1" applyProtection="1">
      <alignment horizontal="left" vertical="top"/>
      <protection locked="0"/>
    </xf>
    <xf numFmtId="1" fontId="2" fillId="0" borderId="64" xfId="0" applyNumberFormat="1" applyFont="1" applyFill="1" applyBorder="1" applyAlignment="1" applyProtection="1">
      <alignment horizontal="center" vertical="center" wrapText="1"/>
    </xf>
    <xf numFmtId="1" fontId="2" fillId="0" borderId="32" xfId="0" applyNumberFormat="1" applyFont="1" applyFill="1" applyBorder="1" applyAlignment="1" applyProtection="1">
      <alignment vertical="center" wrapText="1"/>
    </xf>
    <xf numFmtId="1" fontId="2" fillId="3" borderId="18"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20" xfId="0" applyNumberFormat="1" applyFont="1" applyFill="1" applyBorder="1" applyAlignment="1" applyProtection="1">
      <protection locked="0"/>
    </xf>
    <xf numFmtId="1" fontId="2" fillId="0" borderId="66" xfId="0" applyNumberFormat="1" applyFont="1" applyFill="1" applyBorder="1" applyAlignment="1" applyProtection="1">
      <alignment horizontal="center" vertical="center" wrapText="1"/>
    </xf>
    <xf numFmtId="1" fontId="2" fillId="0" borderId="9" xfId="0" applyNumberFormat="1" applyFont="1" applyFill="1" applyBorder="1" applyAlignment="1" applyProtection="1">
      <alignment vertical="center" wrapText="1"/>
    </xf>
    <xf numFmtId="1" fontId="2" fillId="0" borderId="70" xfId="0" applyNumberFormat="1" applyFont="1" applyFill="1" applyBorder="1" applyAlignment="1" applyProtection="1">
      <alignment horizontal="center" vertical="center" wrapText="1"/>
    </xf>
    <xf numFmtId="1" fontId="2" fillId="0" borderId="34" xfId="0" applyNumberFormat="1" applyFont="1" applyFill="1" applyBorder="1" applyAlignment="1" applyProtection="1">
      <alignment vertical="center" wrapText="1"/>
    </xf>
    <xf numFmtId="1" fontId="2" fillId="3" borderId="37"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2" fillId="3" borderId="34" xfId="0" applyNumberFormat="1" applyFont="1" applyFill="1" applyBorder="1" applyAlignment="1" applyProtection="1">
      <protection locked="0"/>
    </xf>
    <xf numFmtId="1" fontId="2" fillId="3" borderId="75" xfId="0" applyNumberFormat="1" applyFont="1" applyFill="1" applyBorder="1" applyAlignment="1" applyProtection="1">
      <protection locked="0"/>
    </xf>
    <xf numFmtId="1" fontId="2" fillId="0" borderId="37" xfId="0" applyNumberFormat="1" applyFont="1" applyFill="1" applyBorder="1" applyAlignment="1" applyProtection="1"/>
    <xf numFmtId="1" fontId="2" fillId="0" borderId="75" xfId="0" applyNumberFormat="1" applyFont="1" applyFill="1" applyBorder="1" applyAlignment="1" applyProtection="1"/>
    <xf numFmtId="1" fontId="11" fillId="2" borderId="0" xfId="0" applyNumberFormat="1" applyFont="1" applyFill="1" applyAlignment="1" applyProtection="1"/>
    <xf numFmtId="1" fontId="2" fillId="0" borderId="69" xfId="0" applyNumberFormat="1" applyFont="1" applyFill="1" applyBorder="1" applyAlignment="1" applyProtection="1">
      <alignment vertical="center" wrapText="1"/>
    </xf>
    <xf numFmtId="1" fontId="2" fillId="0" borderId="70" xfId="0" applyNumberFormat="1" applyFont="1" applyFill="1" applyBorder="1" applyAlignment="1" applyProtection="1">
      <alignment vertical="center" wrapText="1"/>
    </xf>
    <xf numFmtId="1" fontId="9" fillId="2" borderId="39" xfId="0" applyNumberFormat="1" applyFont="1" applyFill="1" applyBorder="1" applyAlignment="1" applyProtection="1"/>
    <xf numFmtId="1" fontId="9" fillId="2" borderId="4" xfId="0" applyNumberFormat="1" applyFont="1" applyFill="1" applyBorder="1" applyAlignment="1" applyProtection="1"/>
    <xf numFmtId="1" fontId="2" fillId="0" borderId="39" xfId="0" applyNumberFormat="1" applyFont="1" applyFill="1" applyBorder="1" applyAlignment="1" applyProtection="1">
      <alignment horizontal="center" vertical="center" wrapText="1"/>
    </xf>
    <xf numFmtId="1" fontId="2" fillId="0" borderId="39" xfId="0" applyNumberFormat="1" applyFont="1" applyFill="1" applyBorder="1" applyAlignment="1" applyProtection="1">
      <alignment horizontal="center" vertical="center"/>
    </xf>
    <xf numFmtId="1" fontId="2" fillId="0" borderId="32" xfId="0" applyNumberFormat="1"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wrapText="1"/>
    </xf>
    <xf numFmtId="1" fontId="2" fillId="0" borderId="41"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xf>
    <xf numFmtId="1" fontId="2" fillId="0" borderId="34" xfId="0" applyNumberFormat="1" applyFont="1" applyFill="1" applyBorder="1" applyAlignment="1" applyProtection="1">
      <alignment horizontal="center" vertical="center"/>
    </xf>
    <xf numFmtId="1" fontId="2" fillId="0" borderId="76" xfId="0" applyNumberFormat="1" applyFont="1" applyFill="1" applyBorder="1" applyAlignment="1" applyProtection="1">
      <alignment horizontal="center" vertical="center" wrapText="1"/>
    </xf>
    <xf numFmtId="1" fontId="2" fillId="0" borderId="74"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wrapText="1"/>
    </xf>
    <xf numFmtId="1" fontId="2" fillId="0" borderId="77" xfId="0" applyNumberFormat="1" applyFont="1" applyFill="1" applyBorder="1" applyAlignment="1" applyProtection="1">
      <alignment horizontal="center" vertical="center" wrapText="1"/>
    </xf>
    <xf numFmtId="1" fontId="2" fillId="0" borderId="75" xfId="0" applyNumberFormat="1" applyFont="1" applyFill="1" applyBorder="1" applyAlignment="1" applyProtection="1">
      <alignment horizontal="center" vertical="center" wrapText="1"/>
    </xf>
    <xf numFmtId="1" fontId="2" fillId="0" borderId="15" xfId="0" applyNumberFormat="1" applyFont="1" applyFill="1" applyBorder="1" applyAlignment="1" applyProtection="1">
      <alignment horizontal="left"/>
    </xf>
    <xf numFmtId="1" fontId="2" fillId="0" borderId="17" xfId="0" applyNumberFormat="1" applyFont="1" applyFill="1" applyBorder="1" applyAlignment="1" applyProtection="1">
      <alignment horizontal="left"/>
    </xf>
    <xf numFmtId="1" fontId="2" fillId="0" borderId="64" xfId="0" applyNumberFormat="1" applyFont="1" applyFill="1" applyBorder="1" applyAlignment="1" applyProtection="1"/>
    <xf numFmtId="1" fontId="2" fillId="0" borderId="65" xfId="0" applyNumberFormat="1" applyFont="1" applyFill="1" applyBorder="1" applyAlignment="1" applyProtection="1"/>
    <xf numFmtId="1" fontId="2" fillId="4" borderId="42" xfId="0" applyNumberFormat="1" applyFont="1" applyFill="1" applyBorder="1" applyAlignment="1" applyProtection="1"/>
    <xf numFmtId="1" fontId="2" fillId="4" borderId="44" xfId="0" applyNumberFormat="1" applyFont="1" applyFill="1" applyBorder="1" applyAlignment="1" applyProtection="1"/>
    <xf numFmtId="1" fontId="2" fillId="4" borderId="74" xfId="0" applyNumberFormat="1" applyFont="1" applyFill="1" applyBorder="1" applyAlignment="1" applyProtection="1"/>
    <xf numFmtId="1" fontId="11" fillId="2" borderId="0" xfId="0" applyNumberFormat="1" applyFont="1" applyFill="1" applyProtection="1">
      <protection locked="0"/>
    </xf>
    <xf numFmtId="1" fontId="2" fillId="0" borderId="23" xfId="0" applyNumberFormat="1" applyFont="1" applyFill="1" applyBorder="1" applyAlignment="1" applyProtection="1">
      <alignment horizontal="left"/>
    </xf>
    <xf numFmtId="1" fontId="2" fillId="0" borderId="25" xfId="0" applyNumberFormat="1" applyFont="1" applyFill="1" applyBorder="1" applyAlignment="1" applyProtection="1">
      <alignment horizontal="left"/>
    </xf>
    <xf numFmtId="1" fontId="2" fillId="0" borderId="61" xfId="0" applyNumberFormat="1" applyFont="1" applyFill="1" applyBorder="1" applyAlignment="1" applyProtection="1"/>
    <xf numFmtId="1" fontId="2" fillId="0" borderId="17" xfId="0" applyNumberFormat="1" applyFont="1" applyFill="1" applyBorder="1" applyAlignment="1" applyProtection="1"/>
    <xf numFmtId="1" fontId="2" fillId="4" borderId="21" xfId="0" applyNumberFormat="1" applyFont="1" applyFill="1" applyBorder="1" applyAlignment="1" applyProtection="1"/>
    <xf numFmtId="1" fontId="2" fillId="4" borderId="45" xfId="0" applyNumberFormat="1" applyFont="1" applyFill="1" applyBorder="1" applyAlignment="1" applyProtection="1"/>
    <xf numFmtId="1" fontId="2" fillId="4" borderId="24" xfId="0" applyNumberFormat="1" applyFont="1" applyFill="1" applyBorder="1" applyAlignment="1" applyProtection="1"/>
    <xf numFmtId="1" fontId="2" fillId="0" borderId="25" xfId="0" applyNumberFormat="1" applyFont="1" applyFill="1" applyBorder="1" applyAlignment="1" applyProtection="1"/>
    <xf numFmtId="1" fontId="2" fillId="0" borderId="23" xfId="0" applyNumberFormat="1" applyFont="1" applyFill="1" applyBorder="1" applyAlignment="1" applyProtection="1">
      <alignment horizontal="left" wrapText="1"/>
    </xf>
    <xf numFmtId="1" fontId="2" fillId="0" borderId="25" xfId="0" applyNumberFormat="1" applyFont="1" applyFill="1" applyBorder="1" applyAlignment="1" applyProtection="1">
      <alignment horizontal="left" wrapText="1"/>
    </xf>
    <xf numFmtId="1" fontId="2" fillId="0" borderId="46" xfId="0" applyNumberFormat="1" applyFont="1" applyFill="1" applyBorder="1" applyAlignment="1" applyProtection="1">
      <alignment horizontal="left"/>
    </xf>
    <xf numFmtId="1" fontId="2" fillId="0" borderId="26" xfId="0" applyNumberFormat="1" applyFont="1" applyFill="1" applyBorder="1" applyAlignment="1" applyProtection="1">
      <alignment horizontal="left"/>
    </xf>
    <xf numFmtId="1" fontId="2" fillId="0" borderId="8" xfId="0" applyNumberFormat="1" applyFont="1" applyFill="1" applyBorder="1" applyAlignment="1" applyProtection="1"/>
    <xf numFmtId="1" fontId="2" fillId="0" borderId="41" xfId="0" applyNumberFormat="1" applyFont="1" applyFill="1" applyBorder="1" applyAlignment="1" applyProtection="1"/>
    <xf numFmtId="1" fontId="2" fillId="4" borderId="47" xfId="0" applyNumberFormat="1" applyFont="1" applyFill="1" applyBorder="1" applyAlignment="1" applyProtection="1"/>
    <xf numFmtId="1" fontId="2" fillId="4" borderId="48" xfId="0" applyNumberFormat="1" applyFont="1" applyFill="1" applyBorder="1" applyAlignment="1" applyProtection="1"/>
    <xf numFmtId="1" fontId="2" fillId="3" borderId="47" xfId="0" applyNumberFormat="1" applyFont="1" applyFill="1" applyBorder="1" applyAlignment="1" applyProtection="1">
      <protection locked="0"/>
    </xf>
    <xf numFmtId="1" fontId="2" fillId="0" borderId="64"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vertical="center" wrapText="1"/>
    </xf>
    <xf numFmtId="1" fontId="2" fillId="4" borderId="18" xfId="0" applyNumberFormat="1" applyFont="1" applyFill="1" applyBorder="1" applyAlignment="1" applyProtection="1"/>
    <xf numFmtId="1" fontId="2" fillId="4" borderId="36" xfId="0" applyNumberFormat="1" applyFont="1" applyFill="1" applyBorder="1" applyAlignment="1" applyProtection="1"/>
    <xf numFmtId="1" fontId="2" fillId="0" borderId="66" xfId="0" applyNumberFormat="1" applyFont="1" applyFill="1" applyBorder="1" applyAlignment="1" applyProtection="1">
      <alignment horizontal="center" vertical="center"/>
    </xf>
    <xf numFmtId="1" fontId="2" fillId="0" borderId="66" xfId="0" applyNumberFormat="1" applyFont="1" applyFill="1" applyBorder="1" applyAlignment="1" applyProtection="1">
      <alignment vertical="center" wrapText="1"/>
    </xf>
    <xf numFmtId="1" fontId="2" fillId="0" borderId="70" xfId="0" applyNumberFormat="1" applyFont="1" applyFill="1" applyBorder="1" applyAlignment="1" applyProtection="1">
      <alignment horizontal="center" vertical="center"/>
    </xf>
    <xf numFmtId="1" fontId="2" fillId="0" borderId="70" xfId="0" applyNumberFormat="1" applyFont="1" applyFill="1" applyBorder="1" applyAlignment="1" applyProtection="1"/>
    <xf numFmtId="1" fontId="2" fillId="3" borderId="78" xfId="0" applyNumberFormat="1" applyFont="1" applyFill="1" applyBorder="1" applyAlignment="1" applyProtection="1">
      <protection locked="0"/>
    </xf>
    <xf numFmtId="1" fontId="2" fillId="3" borderId="79" xfId="0" applyNumberFormat="1" applyFont="1" applyFill="1" applyBorder="1" applyAlignment="1" applyProtection="1">
      <protection locked="0"/>
    </xf>
    <xf numFmtId="1" fontId="2" fillId="3" borderId="80" xfId="0" applyNumberFormat="1" applyFont="1" applyFill="1" applyBorder="1" applyAlignment="1" applyProtection="1">
      <protection locked="0"/>
    </xf>
    <xf numFmtId="1" fontId="2" fillId="0" borderId="69" xfId="0" applyNumberFormat="1" applyFont="1" applyFill="1" applyBorder="1" applyAlignment="1" applyProtection="1"/>
    <xf numFmtId="1" fontId="2" fillId="0" borderId="26" xfId="0" applyNumberFormat="1" applyFont="1" applyFill="1" applyBorder="1" applyAlignment="1" applyProtection="1"/>
    <xf numFmtId="1" fontId="2" fillId="0" borderId="23" xfId="0" applyNumberFormat="1" applyFont="1" applyFill="1" applyBorder="1" applyAlignment="1" applyProtection="1">
      <alignment horizontal="left"/>
    </xf>
    <xf numFmtId="1" fontId="2" fillId="0" borderId="25" xfId="0" applyNumberFormat="1" applyFont="1" applyFill="1" applyBorder="1" applyAlignment="1" applyProtection="1">
      <alignment horizontal="left"/>
    </xf>
    <xf numFmtId="1" fontId="2" fillId="0" borderId="27" xfId="0" applyNumberFormat="1" applyFont="1" applyFill="1" applyBorder="1" applyAlignment="1" applyProtection="1">
      <alignment horizontal="left"/>
    </xf>
    <xf numFmtId="1" fontId="2" fillId="0" borderId="29" xfId="0" applyNumberFormat="1" applyFont="1" applyFill="1" applyBorder="1" applyAlignment="1" applyProtection="1">
      <alignment horizontal="left"/>
    </xf>
    <xf numFmtId="1" fontId="2" fillId="4" borderId="28" xfId="0" applyNumberFormat="1" applyFont="1" applyFill="1" applyBorder="1" applyAlignment="1" applyProtection="1"/>
    <xf numFmtId="1" fontId="2" fillId="4" borderId="50" xfId="0" applyNumberFormat="1" applyFont="1" applyFill="1" applyBorder="1" applyAlignment="1" applyProtection="1"/>
    <xf numFmtId="1" fontId="2" fillId="0" borderId="1" xfId="0" applyNumberFormat="1" applyFont="1" applyFill="1" applyBorder="1" applyAlignment="1" applyProtection="1">
      <alignment horizontal="left"/>
    </xf>
    <xf numFmtId="1" fontId="9" fillId="2" borderId="0" xfId="0" applyNumberFormat="1" applyFont="1" applyFill="1" applyBorder="1" applyAlignment="1" applyProtection="1"/>
    <xf numFmtId="1" fontId="2" fillId="2" borderId="0" xfId="0" applyNumberFormat="1" applyFont="1" applyFill="1" applyAlignment="1" applyProtection="1">
      <protection hidden="1"/>
    </xf>
    <xf numFmtId="1" fontId="2" fillId="0" borderId="0" xfId="0" applyNumberFormat="1" applyFont="1" applyFill="1" applyAlignment="1" applyProtection="1">
      <protection hidden="1"/>
    </xf>
    <xf numFmtId="1" fontId="2" fillId="0" borderId="4" xfId="0" applyNumberFormat="1" applyFont="1" applyFill="1" applyBorder="1" applyAlignment="1" applyProtection="1">
      <protection hidden="1"/>
    </xf>
    <xf numFmtId="1" fontId="1" fillId="0" borderId="39" xfId="0" applyNumberFormat="1" applyFont="1" applyFill="1" applyBorder="1" applyAlignment="1" applyProtection="1">
      <alignment horizontal="center" vertical="center" wrapText="1"/>
    </xf>
    <xf numFmtId="1" fontId="1" fillId="0" borderId="32" xfId="0" applyNumberFormat="1" applyFont="1" applyFill="1" applyBorder="1" applyAlignment="1" applyProtection="1">
      <alignment horizontal="center" vertical="center" wrapText="1"/>
    </xf>
    <xf numFmtId="1" fontId="2" fillId="0" borderId="31" xfId="0" applyNumberFormat="1" applyFont="1" applyFill="1" applyBorder="1" applyAlignment="1" applyProtection="1">
      <alignment horizontal="center" vertical="center"/>
    </xf>
    <xf numFmtId="1" fontId="1" fillId="0" borderId="0" xfId="0" applyNumberFormat="1" applyFont="1" applyFill="1" applyBorder="1" applyAlignment="1" applyProtection="1">
      <alignment horizontal="center" vertical="center" wrapText="1"/>
    </xf>
    <xf numFmtId="1" fontId="1" fillId="0" borderId="41"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center" vertical="center"/>
    </xf>
    <xf numFmtId="1" fontId="1" fillId="0" borderId="1" xfId="0" applyNumberFormat="1" applyFont="1" applyFill="1" applyBorder="1" applyAlignment="1" applyProtection="1">
      <alignment horizontal="center" vertical="center" wrapText="1"/>
    </xf>
    <xf numFmtId="1" fontId="1" fillId="0" borderId="34" xfId="0" applyNumberFormat="1" applyFont="1" applyFill="1" applyBorder="1" applyAlignment="1" applyProtection="1">
      <alignment horizontal="center" vertical="center" wrapText="1"/>
    </xf>
    <xf numFmtId="1" fontId="2" fillId="0" borderId="60" xfId="0" applyNumberFormat="1" applyFont="1" applyFill="1" applyBorder="1" applyAlignment="1" applyProtection="1">
      <alignment horizontal="center" vertical="center" wrapText="1"/>
    </xf>
    <xf numFmtId="1" fontId="2" fillId="4" borderId="16" xfId="0" applyNumberFormat="1" applyFont="1" applyFill="1" applyBorder="1" applyAlignment="1" applyProtection="1"/>
    <xf numFmtId="1" fontId="2" fillId="3" borderId="81" xfId="0" applyNumberFormat="1" applyFont="1" applyFill="1" applyBorder="1" applyAlignment="1" applyProtection="1">
      <protection locked="0"/>
    </xf>
    <xf numFmtId="1" fontId="0" fillId="0" borderId="2" xfId="0" applyNumberFormat="1" applyBorder="1" applyAlignment="1">
      <alignment horizontal="center" vertical="center"/>
    </xf>
    <xf numFmtId="1" fontId="2" fillId="3" borderId="82" xfId="0" applyNumberFormat="1" applyFont="1" applyFill="1" applyBorder="1" applyAlignment="1" applyProtection="1">
      <protection locked="0"/>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1" fontId="2" fillId="3" borderId="83" xfId="0" applyNumberFormat="1" applyFont="1" applyFill="1" applyBorder="1" applyAlignment="1" applyProtection="1">
      <protection locked="0"/>
    </xf>
    <xf numFmtId="1" fontId="9" fillId="2" borderId="3" xfId="0" applyNumberFormat="1" applyFont="1" applyFill="1" applyBorder="1" applyAlignment="1" applyProtection="1"/>
    <xf numFmtId="1" fontId="9" fillId="2" borderId="4" xfId="0" applyNumberFormat="1" applyFont="1" applyFill="1" applyBorder="1" applyAlignment="1" applyProtection="1">
      <alignment wrapText="1"/>
    </xf>
    <xf numFmtId="1" fontId="2" fillId="0" borderId="2" xfId="0" applyNumberFormat="1" applyFont="1" applyFill="1" applyBorder="1" applyAlignment="1" applyProtection="1">
      <alignment horizontal="center" vertical="center" wrapText="1"/>
    </xf>
    <xf numFmtId="1" fontId="2" fillId="0" borderId="9" xfId="0" applyNumberFormat="1" applyFont="1" applyBorder="1" applyAlignment="1" applyProtection="1">
      <alignment horizontal="center" vertical="center" wrapText="1"/>
    </xf>
    <xf numFmtId="1" fontId="2" fillId="0" borderId="9" xfId="0" applyNumberFormat="1" applyFont="1" applyFill="1" applyBorder="1" applyAlignment="1" applyProtection="1">
      <alignment horizontal="left" vertical="center" wrapText="1"/>
    </xf>
    <xf numFmtId="1" fontId="2" fillId="3" borderId="18" xfId="0" applyNumberFormat="1" applyFont="1" applyFill="1" applyBorder="1" applyAlignment="1" applyProtection="1">
      <alignment horizontal="center"/>
      <protection locked="0"/>
    </xf>
    <xf numFmtId="1" fontId="2" fillId="3" borderId="36" xfId="0" applyNumberFormat="1" applyFont="1" applyFill="1" applyBorder="1" applyAlignment="1" applyProtection="1">
      <alignment horizontal="center"/>
      <protection locked="0"/>
    </xf>
    <xf numFmtId="1" fontId="2" fillId="3" borderId="20" xfId="0" applyNumberFormat="1" applyFont="1" applyFill="1" applyBorder="1" applyAlignment="1" applyProtection="1">
      <alignment horizontal="center"/>
      <protection locked="0"/>
    </xf>
    <xf numFmtId="1" fontId="2" fillId="3" borderId="21" xfId="0" applyNumberFormat="1" applyFont="1" applyFill="1" applyBorder="1" applyAlignment="1" applyProtection="1">
      <alignment horizontal="center"/>
      <protection locked="0"/>
    </xf>
    <xf numFmtId="1" fontId="2" fillId="3" borderId="45" xfId="0" applyNumberFormat="1" applyFont="1" applyFill="1" applyBorder="1" applyAlignment="1" applyProtection="1">
      <alignment horizontal="center"/>
      <protection locked="0"/>
    </xf>
    <xf numFmtId="1" fontId="2" fillId="3" borderId="24" xfId="0" applyNumberFormat="1" applyFont="1" applyFill="1" applyBorder="1" applyAlignment="1" applyProtection="1">
      <alignment horizontal="center"/>
      <protection locked="0"/>
    </xf>
    <xf numFmtId="1" fontId="2" fillId="4" borderId="45" xfId="0" applyNumberFormat="1" applyFont="1" applyFill="1" applyBorder="1" applyAlignment="1" applyProtection="1">
      <alignment horizontal="center"/>
    </xf>
    <xf numFmtId="1" fontId="2" fillId="4" borderId="24" xfId="0" applyNumberFormat="1" applyFont="1" applyFill="1" applyBorder="1" applyAlignment="1" applyProtection="1">
      <alignment horizontal="center"/>
    </xf>
    <xf numFmtId="1" fontId="2" fillId="3" borderId="28" xfId="0" applyNumberFormat="1" applyFont="1" applyFill="1" applyBorder="1" applyAlignment="1" applyProtection="1">
      <alignment horizontal="center"/>
      <protection locked="0"/>
    </xf>
    <xf numFmtId="1" fontId="2" fillId="3" borderId="50" xfId="0" applyNumberFormat="1" applyFont="1" applyFill="1" applyBorder="1" applyAlignment="1" applyProtection="1">
      <alignment horizontal="center"/>
      <protection locked="0"/>
    </xf>
    <xf numFmtId="1" fontId="2" fillId="3" borderId="30" xfId="0" applyNumberFormat="1" applyFont="1" applyFill="1" applyBorder="1" applyAlignment="1" applyProtection="1">
      <alignment horizontal="center"/>
      <protection locked="0"/>
    </xf>
    <xf numFmtId="1" fontId="0" fillId="11" borderId="0" xfId="0" applyNumberForma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W195"/>
  <sheetViews>
    <sheetView workbookViewId="0"/>
  </sheetViews>
  <sheetFormatPr baseColWidth="10" defaultRowHeight="15" x14ac:dyDescent="0.25"/>
  <cols>
    <col min="1" max="1" width="52.5703125" style="149" customWidth="1"/>
    <col min="2" max="2" width="17" style="149" customWidth="1"/>
    <col min="3" max="71" width="11.42578125" style="149"/>
    <col min="72" max="72" width="0" style="149" hidden="1" customWidth="1"/>
    <col min="73" max="75" width="52.85546875" style="149" hidden="1" customWidth="1"/>
    <col min="76" max="101" width="52.85546875" style="150" hidden="1" customWidth="1"/>
    <col min="102" max="107" width="11.42578125" style="150"/>
    <col min="108" max="16221" width="11.42578125" style="93"/>
    <col min="16222" max="16384" width="11.42578125" style="149"/>
  </cols>
  <sheetData>
    <row r="1" spans="1:107" s="147" customFormat="1" ht="14.25" customHeight="1" x14ac:dyDescent="0.25">
      <c r="A1" s="146" t="s">
        <v>0</v>
      </c>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row>
    <row r="2" spans="1:107" s="147" customFormat="1" ht="14.25" customHeight="1" x14ac:dyDescent="0.25">
      <c r="A2" s="146" t="str">
        <f>CONCATENATE("COMUNA: ",[1]NOMBRE!B2," - ","( ",[1]NOMBRE!C2,[1]NOMBRE!D2,[1]NOMBRE!E2,[1]NOMBRE!F2,[1]NOMBRE!G2," )")</f>
        <v>COMUNA: Linares - ( 07401 )</v>
      </c>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row>
    <row r="3" spans="1:107" s="147" customFormat="1" ht="14.25" customHeight="1" x14ac:dyDescent="0.25">
      <c r="A3" s="146" t="str">
        <f>CONCATENATE("ESTABLECIMIENTO/ESTRATEGIA: ",[1]NOMBRE!B3," - ","( ",[1]NOMBRE!C3,[1]NOMBRE!D3,[1]NOMBRE!E3,[1]NOMBRE!F3,[1]NOMBRE!G3,[1]NOMBRE!H3," )")</f>
        <v>ESTABLECIMIENTO/ESTRATEGIA: Hospital Presidente Carlos Ibáñez del Campo - ( 116108 )</v>
      </c>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row>
    <row r="4" spans="1:107" s="147" customFormat="1" ht="14.25" customHeight="1" x14ac:dyDescent="0.25">
      <c r="A4" s="146" t="str">
        <f>CONCATENATE("MES: ",[1]NOMBRE!B6," - ","( ",[1]NOMBRE!C6,[1]NOMBRE!D6," )")</f>
        <v>MES: ENERO - ( 01 )</v>
      </c>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row>
    <row r="5" spans="1:107" s="147" customFormat="1" ht="14.25" customHeight="1" x14ac:dyDescent="0.25">
      <c r="A5" s="146" t="str">
        <f>CONCATENATE("AÑO: ",[1]NOMBRE!B7)</f>
        <v>AÑO: 2017</v>
      </c>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row>
    <row r="6" spans="1:107" s="149" customFormat="1" ht="15.75" x14ac:dyDescent="0.25">
      <c r="A6" s="292" t="s">
        <v>1</v>
      </c>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F6" s="13"/>
      <c r="AG6" s="13"/>
      <c r="AH6" s="13"/>
      <c r="AI6" s="13"/>
      <c r="AJ6" s="13"/>
      <c r="AK6" s="13"/>
      <c r="AL6" s="13"/>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row>
    <row r="7" spans="1:107" s="149" customFormat="1" ht="15.75" x14ac:dyDescent="0.25">
      <c r="A7" s="151" t="s">
        <v>72</v>
      </c>
      <c r="B7" s="127"/>
      <c r="C7" s="127"/>
      <c r="D7" s="127"/>
      <c r="E7" s="127"/>
      <c r="F7" s="127"/>
      <c r="G7" s="127"/>
      <c r="H7" s="127"/>
      <c r="I7" s="127"/>
      <c r="J7" s="127"/>
      <c r="K7" s="127"/>
      <c r="L7" s="127"/>
      <c r="M7" s="127"/>
      <c r="N7" s="127"/>
      <c r="O7" s="127"/>
      <c r="P7" s="127"/>
      <c r="Q7" s="12"/>
      <c r="R7" s="12"/>
      <c r="S7" s="12"/>
      <c r="T7" s="12"/>
      <c r="U7" s="12"/>
      <c r="V7" s="12"/>
      <c r="W7" s="12"/>
      <c r="X7" s="12"/>
      <c r="Y7" s="12"/>
      <c r="Z7" s="12"/>
      <c r="AA7" s="12"/>
      <c r="AB7" s="12"/>
      <c r="AC7" s="12"/>
      <c r="AD7" s="12"/>
      <c r="AE7" s="12"/>
      <c r="AF7" s="13"/>
      <c r="AG7" s="13"/>
      <c r="AH7" s="13"/>
      <c r="AI7" s="13"/>
      <c r="AJ7" s="13"/>
      <c r="AK7" s="13"/>
      <c r="AL7" s="13"/>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row>
    <row r="8" spans="1:107" s="149" customFormat="1" x14ac:dyDescent="0.25">
      <c r="A8" s="46" t="s">
        <v>2</v>
      </c>
      <c r="B8" s="46"/>
      <c r="C8" s="46"/>
      <c r="D8" s="46"/>
      <c r="E8" s="46"/>
      <c r="F8" s="46"/>
      <c r="G8" s="46"/>
      <c r="H8" s="46"/>
      <c r="I8" s="15"/>
      <c r="J8" s="293"/>
      <c r="K8" s="293"/>
      <c r="L8" s="293"/>
      <c r="M8" s="293"/>
      <c r="N8" s="293"/>
      <c r="O8" s="293"/>
      <c r="P8" s="293"/>
      <c r="Q8" s="16"/>
      <c r="R8" s="13"/>
      <c r="S8" s="13"/>
      <c r="T8" s="13"/>
      <c r="U8" s="13"/>
      <c r="V8" s="13"/>
      <c r="W8" s="13"/>
      <c r="X8" s="13"/>
      <c r="Y8" s="13"/>
      <c r="Z8" s="13"/>
      <c r="AA8" s="13"/>
      <c r="AB8" s="13"/>
      <c r="AC8" s="13"/>
      <c r="AD8" s="13"/>
      <c r="AE8" s="13"/>
      <c r="AF8" s="13"/>
      <c r="AG8" s="13"/>
      <c r="AH8" s="13"/>
      <c r="AI8" s="13"/>
      <c r="AJ8" s="13"/>
      <c r="AK8" s="13"/>
      <c r="AL8" s="13"/>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row>
    <row r="9" spans="1:107" s="149" customFormat="1" ht="15" customHeight="1" x14ac:dyDescent="0.25">
      <c r="A9" s="273" t="s">
        <v>3</v>
      </c>
      <c r="B9" s="270" t="s">
        <v>73</v>
      </c>
      <c r="C9" s="291"/>
      <c r="D9" s="291"/>
      <c r="E9" s="291"/>
      <c r="F9" s="295"/>
      <c r="G9" s="291" t="s">
        <v>74</v>
      </c>
      <c r="H9" s="291"/>
      <c r="I9" s="291"/>
      <c r="J9" s="291"/>
      <c r="K9" s="271"/>
      <c r="L9" s="13"/>
      <c r="M9" s="13"/>
      <c r="N9" s="13"/>
      <c r="O9" s="13"/>
      <c r="P9" s="13"/>
      <c r="Q9" s="13"/>
      <c r="R9" s="13"/>
      <c r="S9" s="13"/>
      <c r="T9" s="13"/>
      <c r="U9" s="13"/>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row>
    <row r="10" spans="1:107" s="149" customFormat="1" ht="15" customHeight="1" x14ac:dyDescent="0.25">
      <c r="A10" s="274"/>
      <c r="B10" s="270" t="s">
        <v>75</v>
      </c>
      <c r="C10" s="291"/>
      <c r="D10" s="271"/>
      <c r="E10" s="296" t="s">
        <v>76</v>
      </c>
      <c r="F10" s="297"/>
      <c r="G10" s="291" t="s">
        <v>75</v>
      </c>
      <c r="H10" s="291"/>
      <c r="I10" s="271"/>
      <c r="J10" s="270" t="s">
        <v>77</v>
      </c>
      <c r="K10" s="271"/>
      <c r="L10" s="13"/>
      <c r="M10" s="13"/>
      <c r="N10" s="13"/>
      <c r="O10" s="13"/>
      <c r="P10" s="13"/>
      <c r="Q10" s="13"/>
      <c r="R10" s="13"/>
      <c r="S10" s="13"/>
      <c r="T10" s="13"/>
      <c r="U10" s="13"/>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row>
    <row r="11" spans="1:107" s="149" customFormat="1" x14ac:dyDescent="0.25">
      <c r="A11" s="294"/>
      <c r="B11" s="18" t="s">
        <v>4</v>
      </c>
      <c r="C11" s="152" t="s">
        <v>5</v>
      </c>
      <c r="D11" s="153" t="s">
        <v>78</v>
      </c>
      <c r="E11" s="130" t="s">
        <v>6</v>
      </c>
      <c r="F11" s="131" t="s">
        <v>7</v>
      </c>
      <c r="G11" s="154" t="s">
        <v>4</v>
      </c>
      <c r="H11" s="152" t="s">
        <v>5</v>
      </c>
      <c r="I11" s="155" t="s">
        <v>78</v>
      </c>
      <c r="J11" s="130" t="s">
        <v>6</v>
      </c>
      <c r="K11" s="132" t="s">
        <v>7</v>
      </c>
      <c r="L11" s="156"/>
      <c r="M11" s="13"/>
      <c r="N11" s="13"/>
      <c r="O11" s="13"/>
      <c r="P11" s="13"/>
      <c r="Q11" s="13"/>
      <c r="R11" s="13"/>
      <c r="S11" s="13"/>
      <c r="T11" s="13"/>
      <c r="U11" s="13"/>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row>
    <row r="12" spans="1:107" s="149" customFormat="1" ht="20.25" customHeight="1" x14ac:dyDescent="0.25">
      <c r="A12" s="23" t="s">
        <v>8</v>
      </c>
      <c r="B12" s="24">
        <f>+Enero!B12+Febrero!B12+'Marzo '!B12</f>
        <v>448</v>
      </c>
      <c r="C12" s="24">
        <f>+Enero!C12+Febrero!C12+'Marzo '!C12</f>
        <v>0</v>
      </c>
      <c r="D12" s="24">
        <f>+Enero!D12+Febrero!D12+'Marzo '!D12</f>
        <v>0</v>
      </c>
      <c r="E12" s="24">
        <f>+Enero!E12+Febrero!E12+'Marzo '!E12</f>
        <v>0</v>
      </c>
      <c r="F12" s="24">
        <f>+Enero!F12+Febrero!F12+'Marzo '!F12</f>
        <v>448</v>
      </c>
      <c r="G12" s="24">
        <f>+Enero!G12+Febrero!G12+'Marzo '!G12</f>
        <v>1</v>
      </c>
      <c r="H12" s="24">
        <f>+Enero!H12+Febrero!H12+'Marzo '!H12</f>
        <v>0</v>
      </c>
      <c r="I12" s="24">
        <f>+Enero!I12+Febrero!I12+'Marzo '!I12</f>
        <v>0</v>
      </c>
      <c r="J12" s="24">
        <f>+Enero!J12+Febrero!J12+'Marzo '!J12</f>
        <v>0</v>
      </c>
      <c r="K12" s="24">
        <f>+Enero!K12+Febrero!K12+'Marzo '!K12</f>
        <v>1</v>
      </c>
      <c r="L12" s="162" t="s">
        <v>79</v>
      </c>
      <c r="M12" s="30"/>
      <c r="N12" s="30"/>
      <c r="O12" s="30"/>
      <c r="P12" s="30"/>
      <c r="Q12" s="30"/>
      <c r="R12" s="30"/>
      <c r="S12" s="30"/>
      <c r="T12" s="30"/>
      <c r="U12" s="30"/>
      <c r="BX12" s="150"/>
      <c r="BY12" s="150"/>
      <c r="BZ12" s="150"/>
      <c r="CA12" s="150" t="str">
        <f t="shared" ref="CA12:CA29" si="0">IF(B12+C12+D12&lt;&gt;E12+F12,"El Total de VDRL,RPR o MHA-TP Procesados deben ser igual a la columna Sexo.","")</f>
        <v/>
      </c>
      <c r="CB12" s="150" t="str">
        <f t="shared" ref="CB12:CB29" si="1">IF(G12+H12+I12&lt;&gt;J12+K12,"El Total de VDRL,RPR o MHA-TP Reactivos deben ser igual a la columna Sexo.","")</f>
        <v/>
      </c>
      <c r="CC12" s="150" t="str">
        <f t="shared" ref="CC12:CC29" si="2">IF(H12&gt;E12+F12,"Reactivos de Seccion A.1,no puede  ser mayor que Procesados","")</f>
        <v/>
      </c>
      <c r="CD12" s="150"/>
      <c r="CE12" s="150"/>
      <c r="CF12" s="150"/>
      <c r="CG12" s="150">
        <f t="shared" ref="CG12:CG29" si="3">IF(B12+C12+D12&lt;&gt;E12+F12,1,0)</f>
        <v>0</v>
      </c>
      <c r="CH12" s="150">
        <f t="shared" ref="CH12:CH29" si="4">IF(G12+H12+I12&lt;&gt;J12+K12,1,0)</f>
        <v>0</v>
      </c>
      <c r="CI12" s="150">
        <f t="shared" ref="CI12:CI29" si="5">IF(H12&gt;E12+F12,1,0)</f>
        <v>0</v>
      </c>
      <c r="CJ12" s="150"/>
      <c r="CK12" s="150"/>
      <c r="CL12" s="150"/>
      <c r="CM12" s="150"/>
      <c r="CN12" s="150"/>
      <c r="CO12" s="150"/>
      <c r="CP12" s="150"/>
      <c r="CQ12" s="150"/>
      <c r="CR12" s="150"/>
      <c r="CS12" s="150"/>
      <c r="CT12" s="150"/>
      <c r="CU12" s="150"/>
      <c r="CV12" s="150"/>
      <c r="CW12" s="150"/>
      <c r="CX12" s="150"/>
      <c r="CY12" s="150"/>
      <c r="CZ12" s="150"/>
      <c r="DA12" s="150"/>
      <c r="DB12" s="150"/>
      <c r="DC12" s="150"/>
    </row>
    <row r="13" spans="1:107" s="149" customFormat="1" ht="20.25" customHeight="1" x14ac:dyDescent="0.25">
      <c r="A13" s="23" t="s">
        <v>9</v>
      </c>
      <c r="B13" s="24">
        <f>+Enero!B13+Febrero!B13+'Marzo '!B13</f>
        <v>369</v>
      </c>
      <c r="C13" s="24">
        <f>+Enero!C13+Febrero!C13+'Marzo '!C13</f>
        <v>0</v>
      </c>
      <c r="D13" s="24">
        <f>+Enero!D13+Febrero!D13+'Marzo '!D13</f>
        <v>0</v>
      </c>
      <c r="E13" s="24">
        <f>+Enero!E13+Febrero!E13+'Marzo '!E13</f>
        <v>0</v>
      </c>
      <c r="F13" s="24">
        <f>+Enero!F13+Febrero!F13+'Marzo '!F13</f>
        <v>369</v>
      </c>
      <c r="G13" s="24">
        <f>+Enero!G13+Febrero!G13+'Marzo '!G13</f>
        <v>0</v>
      </c>
      <c r="H13" s="24">
        <f>+Enero!H13+Febrero!H13+'Marzo '!H13</f>
        <v>0</v>
      </c>
      <c r="I13" s="24">
        <f>+Enero!I13+Febrero!I13+'Marzo '!I13</f>
        <v>0</v>
      </c>
      <c r="J13" s="24">
        <f>+Enero!J13+Febrero!J13+'Marzo '!J13</f>
        <v>0</v>
      </c>
      <c r="K13" s="24">
        <f>+Enero!K13+Febrero!K13+'Marzo '!K13</f>
        <v>0</v>
      </c>
      <c r="L13" s="162" t="s">
        <v>79</v>
      </c>
      <c r="M13" s="30"/>
      <c r="N13" s="30"/>
      <c r="O13" s="30"/>
      <c r="P13" s="30"/>
      <c r="Q13" s="30"/>
      <c r="R13" s="30"/>
      <c r="S13" s="30"/>
      <c r="T13" s="30"/>
      <c r="U13" s="30"/>
      <c r="BX13" s="150"/>
      <c r="BY13" s="150"/>
      <c r="BZ13" s="150"/>
      <c r="CA13" s="150" t="str">
        <f t="shared" si="0"/>
        <v/>
      </c>
      <c r="CB13" s="150" t="str">
        <f t="shared" si="1"/>
        <v/>
      </c>
      <c r="CC13" s="150" t="str">
        <f t="shared" si="2"/>
        <v/>
      </c>
      <c r="CD13" s="150"/>
      <c r="CE13" s="150"/>
      <c r="CF13" s="150"/>
      <c r="CG13" s="150">
        <f t="shared" si="3"/>
        <v>0</v>
      </c>
      <c r="CH13" s="150">
        <f t="shared" si="4"/>
        <v>0</v>
      </c>
      <c r="CI13" s="150">
        <f t="shared" si="5"/>
        <v>0</v>
      </c>
      <c r="CJ13" s="150"/>
      <c r="CK13" s="150"/>
      <c r="CL13" s="150"/>
      <c r="CM13" s="150"/>
      <c r="CN13" s="150"/>
      <c r="CO13" s="150"/>
      <c r="CP13" s="150"/>
      <c r="CQ13" s="150"/>
      <c r="CR13" s="150"/>
      <c r="CS13" s="150"/>
      <c r="CT13" s="150"/>
      <c r="CU13" s="150"/>
      <c r="CV13" s="150"/>
      <c r="CW13" s="150"/>
      <c r="CX13" s="150"/>
      <c r="CY13" s="150"/>
      <c r="CZ13" s="150"/>
      <c r="DA13" s="150"/>
      <c r="DB13" s="150"/>
      <c r="DC13" s="150"/>
    </row>
    <row r="14" spans="1:107" s="149" customFormat="1" ht="20.25" customHeight="1" x14ac:dyDescent="0.25">
      <c r="A14" s="23" t="s">
        <v>10</v>
      </c>
      <c r="B14" s="24">
        <f>+Enero!B14+Febrero!B14+'Marzo '!B14</f>
        <v>309</v>
      </c>
      <c r="C14" s="24">
        <f>+Enero!C14+Febrero!C14+'Marzo '!C14</f>
        <v>0</v>
      </c>
      <c r="D14" s="24">
        <f>+Enero!D14+Febrero!D14+'Marzo '!D14</f>
        <v>0</v>
      </c>
      <c r="E14" s="24">
        <f>+Enero!E14+Febrero!E14+'Marzo '!E14</f>
        <v>0</v>
      </c>
      <c r="F14" s="24">
        <f>+Enero!F14+Febrero!F14+'Marzo '!F14</f>
        <v>309</v>
      </c>
      <c r="G14" s="24">
        <f>+Enero!G14+Febrero!G14+'Marzo '!G14</f>
        <v>0</v>
      </c>
      <c r="H14" s="24">
        <f>+Enero!H14+Febrero!H14+'Marzo '!H14</f>
        <v>0</v>
      </c>
      <c r="I14" s="24">
        <f>+Enero!I14+Febrero!I14+'Marzo '!I14</f>
        <v>0</v>
      </c>
      <c r="J14" s="24">
        <f>+Enero!J14+Febrero!J14+'Marzo '!J14</f>
        <v>0</v>
      </c>
      <c r="K14" s="24">
        <f>+Enero!K14+Febrero!K14+'Marzo '!K14</f>
        <v>0</v>
      </c>
      <c r="L14" s="162" t="s">
        <v>79</v>
      </c>
      <c r="M14" s="30"/>
      <c r="N14" s="30"/>
      <c r="O14" s="30"/>
      <c r="P14" s="30"/>
      <c r="Q14" s="30"/>
      <c r="R14" s="30"/>
      <c r="S14" s="30"/>
      <c r="T14" s="30"/>
      <c r="U14" s="30"/>
      <c r="BX14" s="150"/>
      <c r="BY14" s="150"/>
      <c r="BZ14" s="150"/>
      <c r="CA14" s="150" t="str">
        <f t="shared" si="0"/>
        <v/>
      </c>
      <c r="CB14" s="150" t="str">
        <f t="shared" si="1"/>
        <v/>
      </c>
      <c r="CC14" s="150" t="str">
        <f t="shared" si="2"/>
        <v/>
      </c>
      <c r="CD14" s="150"/>
      <c r="CE14" s="150"/>
      <c r="CF14" s="150"/>
      <c r="CG14" s="150">
        <f t="shared" si="3"/>
        <v>0</v>
      </c>
      <c r="CH14" s="150">
        <f t="shared" si="4"/>
        <v>0</v>
      </c>
      <c r="CI14" s="150">
        <f t="shared" si="5"/>
        <v>0</v>
      </c>
      <c r="CJ14" s="150"/>
      <c r="CK14" s="150"/>
      <c r="CL14" s="150"/>
      <c r="CM14" s="150"/>
      <c r="CN14" s="150"/>
      <c r="CO14" s="150"/>
      <c r="CP14" s="150"/>
      <c r="CQ14" s="150"/>
      <c r="CR14" s="150"/>
      <c r="CS14" s="150"/>
      <c r="CT14" s="150"/>
      <c r="CU14" s="150"/>
      <c r="CV14" s="150"/>
      <c r="CW14" s="150"/>
      <c r="CX14" s="150"/>
      <c r="CY14" s="150"/>
      <c r="CZ14" s="150"/>
      <c r="DA14" s="150"/>
      <c r="DB14" s="150"/>
      <c r="DC14" s="150"/>
    </row>
    <row r="15" spans="1:107" s="149" customFormat="1" ht="20.25" customHeight="1" x14ac:dyDescent="0.25">
      <c r="A15" s="23" t="s">
        <v>11</v>
      </c>
      <c r="B15" s="24">
        <f>+Enero!B15+Febrero!B15+'Marzo '!B15</f>
        <v>11</v>
      </c>
      <c r="C15" s="24">
        <f>+Enero!C15+Febrero!C15+'Marzo '!C15</f>
        <v>0</v>
      </c>
      <c r="D15" s="24">
        <f>+Enero!D15+Febrero!D15+'Marzo '!D15</f>
        <v>0</v>
      </c>
      <c r="E15" s="24">
        <f>+Enero!E15+Febrero!E15+'Marzo '!E15</f>
        <v>0</v>
      </c>
      <c r="F15" s="24">
        <f>+Enero!F15+Febrero!F15+'Marzo '!F15</f>
        <v>11</v>
      </c>
      <c r="G15" s="24">
        <f>+Enero!G15+Febrero!G15+'Marzo '!G15</f>
        <v>0</v>
      </c>
      <c r="H15" s="24">
        <f>+Enero!H15+Febrero!H15+'Marzo '!H15</f>
        <v>0</v>
      </c>
      <c r="I15" s="24">
        <f>+Enero!I15+Febrero!I15+'Marzo '!I15</f>
        <v>0</v>
      </c>
      <c r="J15" s="24">
        <f>+Enero!J15+Febrero!J15+'Marzo '!J15</f>
        <v>0</v>
      </c>
      <c r="K15" s="24">
        <f>+Enero!K15+Febrero!K15+'Marzo '!K15</f>
        <v>0</v>
      </c>
      <c r="L15" s="162" t="s">
        <v>79</v>
      </c>
      <c r="M15" s="30"/>
      <c r="N15" s="30"/>
      <c r="O15" s="30"/>
      <c r="P15" s="30"/>
      <c r="Q15" s="30"/>
      <c r="R15" s="30"/>
      <c r="S15" s="30"/>
      <c r="T15" s="30"/>
      <c r="U15" s="30"/>
      <c r="BX15" s="150"/>
      <c r="BY15" s="150"/>
      <c r="BZ15" s="150"/>
      <c r="CA15" s="150" t="str">
        <f t="shared" si="0"/>
        <v/>
      </c>
      <c r="CB15" s="150" t="str">
        <f t="shared" si="1"/>
        <v/>
      </c>
      <c r="CC15" s="150" t="str">
        <f t="shared" si="2"/>
        <v/>
      </c>
      <c r="CD15" s="150"/>
      <c r="CE15" s="150"/>
      <c r="CF15" s="150"/>
      <c r="CG15" s="150">
        <f t="shared" si="3"/>
        <v>0</v>
      </c>
      <c r="CH15" s="150">
        <f t="shared" si="4"/>
        <v>0</v>
      </c>
      <c r="CI15" s="150">
        <f t="shared" si="5"/>
        <v>0</v>
      </c>
      <c r="CJ15" s="150"/>
      <c r="CK15" s="150"/>
      <c r="CL15" s="150"/>
      <c r="CM15" s="150"/>
      <c r="CN15" s="150"/>
      <c r="CO15" s="150"/>
      <c r="CP15" s="150"/>
      <c r="CQ15" s="150"/>
      <c r="CR15" s="150"/>
      <c r="CS15" s="150"/>
      <c r="CT15" s="150"/>
      <c r="CU15" s="150"/>
      <c r="CV15" s="150"/>
      <c r="CW15" s="150"/>
      <c r="CX15" s="150"/>
      <c r="CY15" s="150"/>
      <c r="CZ15" s="150"/>
      <c r="DA15" s="150"/>
      <c r="DB15" s="150"/>
      <c r="DC15" s="150"/>
    </row>
    <row r="16" spans="1:107" s="149" customFormat="1" ht="20.25" customHeight="1" x14ac:dyDescent="0.25">
      <c r="A16" s="36" t="s">
        <v>80</v>
      </c>
      <c r="B16" s="24">
        <f>+Enero!B16+Febrero!B16+'Marzo '!B16</f>
        <v>2</v>
      </c>
      <c r="C16" s="24">
        <f>+Enero!C16+Febrero!C16+'Marzo '!C16</f>
        <v>0</v>
      </c>
      <c r="D16" s="24">
        <f>+Enero!D16+Febrero!D16+'Marzo '!D16</f>
        <v>0</v>
      </c>
      <c r="E16" s="24">
        <f>+Enero!E16+Febrero!E16+'Marzo '!E16</f>
        <v>0</v>
      </c>
      <c r="F16" s="24">
        <f>+Enero!F16+Febrero!F16+'Marzo '!F16</f>
        <v>2</v>
      </c>
      <c r="G16" s="24">
        <f>+Enero!G16+Febrero!G16+'Marzo '!G16</f>
        <v>2</v>
      </c>
      <c r="H16" s="24">
        <f>+Enero!H16+Febrero!H16+'Marzo '!H16</f>
        <v>0</v>
      </c>
      <c r="I16" s="24">
        <f>+Enero!I16+Febrero!I16+'Marzo '!I16</f>
        <v>0</v>
      </c>
      <c r="J16" s="24">
        <f>+Enero!J16+Febrero!J16+'Marzo '!J16</f>
        <v>0</v>
      </c>
      <c r="K16" s="24">
        <f>+Enero!K16+Febrero!K16+'Marzo '!K16</f>
        <v>2</v>
      </c>
      <c r="L16" s="162" t="s">
        <v>79</v>
      </c>
      <c r="M16" s="30"/>
      <c r="N16" s="30"/>
      <c r="O16" s="30"/>
      <c r="P16" s="30"/>
      <c r="Q16" s="30"/>
      <c r="R16" s="30"/>
      <c r="S16" s="30"/>
      <c r="T16" s="30"/>
      <c r="U16" s="30"/>
      <c r="BX16" s="150"/>
      <c r="BY16" s="150"/>
      <c r="BZ16" s="150"/>
      <c r="CA16" s="150" t="str">
        <f t="shared" si="0"/>
        <v/>
      </c>
      <c r="CB16" s="150" t="str">
        <f t="shared" si="1"/>
        <v/>
      </c>
      <c r="CC16" s="150" t="str">
        <f t="shared" si="2"/>
        <v/>
      </c>
      <c r="CD16" s="150"/>
      <c r="CE16" s="150"/>
      <c r="CF16" s="150"/>
      <c r="CG16" s="150">
        <f t="shared" si="3"/>
        <v>0</v>
      </c>
      <c r="CH16" s="150">
        <f t="shared" si="4"/>
        <v>0</v>
      </c>
      <c r="CI16" s="150">
        <f t="shared" si="5"/>
        <v>0</v>
      </c>
      <c r="CJ16" s="150"/>
      <c r="CK16" s="150"/>
      <c r="CL16" s="150"/>
      <c r="CM16" s="150"/>
      <c r="CN16" s="150"/>
      <c r="CO16" s="150"/>
      <c r="CP16" s="150"/>
      <c r="CQ16" s="150"/>
      <c r="CR16" s="150"/>
      <c r="CS16" s="150"/>
      <c r="CT16" s="150"/>
      <c r="CU16" s="150"/>
      <c r="CV16" s="150"/>
      <c r="CW16" s="150"/>
      <c r="CX16" s="150"/>
      <c r="CY16" s="150"/>
      <c r="CZ16" s="150"/>
      <c r="DA16" s="150"/>
      <c r="DB16" s="150"/>
      <c r="DC16" s="150"/>
    </row>
    <row r="17" spans="1:107" s="149" customFormat="1" ht="20.25" customHeight="1" x14ac:dyDescent="0.25">
      <c r="A17" s="36" t="s">
        <v>81</v>
      </c>
      <c r="B17" s="24">
        <f>+Enero!B17+Febrero!B17+'Marzo '!B17</f>
        <v>0</v>
      </c>
      <c r="C17" s="24">
        <f>+Enero!C17+Febrero!C17+'Marzo '!C17</f>
        <v>0</v>
      </c>
      <c r="D17" s="24">
        <f>+Enero!D17+Febrero!D17+'Marzo '!D17</f>
        <v>0</v>
      </c>
      <c r="E17" s="24">
        <f>+Enero!E17+Febrero!E17+'Marzo '!E17</f>
        <v>0</v>
      </c>
      <c r="F17" s="24">
        <f>+Enero!F17+Febrero!F17+'Marzo '!F17</f>
        <v>0</v>
      </c>
      <c r="G17" s="24">
        <f>+Enero!G17+Febrero!G17+'Marzo '!G17</f>
        <v>0</v>
      </c>
      <c r="H17" s="24">
        <f>+Enero!H17+Febrero!H17+'Marzo '!H17</f>
        <v>0</v>
      </c>
      <c r="I17" s="24">
        <f>+Enero!I17+Febrero!I17+'Marzo '!I17</f>
        <v>0</v>
      </c>
      <c r="J17" s="24">
        <f>+Enero!J17+Febrero!J17+'Marzo '!J17</f>
        <v>0</v>
      </c>
      <c r="K17" s="24">
        <f>+Enero!K17+Febrero!K17+'Marzo '!K17</f>
        <v>0</v>
      </c>
      <c r="L17" s="162" t="s">
        <v>79</v>
      </c>
      <c r="M17" s="30"/>
      <c r="N17" s="30"/>
      <c r="O17" s="30"/>
      <c r="P17" s="30"/>
      <c r="Q17" s="30"/>
      <c r="R17" s="30"/>
      <c r="S17" s="30"/>
      <c r="T17" s="30"/>
      <c r="U17" s="30"/>
      <c r="BX17" s="150"/>
      <c r="BY17" s="150"/>
      <c r="BZ17" s="150"/>
      <c r="CA17" s="150" t="str">
        <f t="shared" si="0"/>
        <v/>
      </c>
      <c r="CB17" s="150" t="str">
        <f t="shared" si="1"/>
        <v/>
      </c>
      <c r="CC17" s="150" t="str">
        <f t="shared" si="2"/>
        <v/>
      </c>
      <c r="CD17" s="150"/>
      <c r="CE17" s="150"/>
      <c r="CF17" s="150"/>
      <c r="CG17" s="150">
        <f t="shared" si="3"/>
        <v>0</v>
      </c>
      <c r="CH17" s="150">
        <f t="shared" si="4"/>
        <v>0</v>
      </c>
      <c r="CI17" s="150">
        <f t="shared" si="5"/>
        <v>0</v>
      </c>
      <c r="CJ17" s="150"/>
      <c r="CK17" s="150"/>
      <c r="CL17" s="150"/>
      <c r="CM17" s="150"/>
      <c r="CN17" s="150"/>
      <c r="CO17" s="150"/>
      <c r="CP17" s="150"/>
      <c r="CQ17" s="150"/>
      <c r="CR17" s="150"/>
      <c r="CS17" s="150"/>
      <c r="CT17" s="150"/>
      <c r="CU17" s="150"/>
      <c r="CV17" s="150"/>
      <c r="CW17" s="150"/>
      <c r="CX17" s="150"/>
      <c r="CY17" s="150"/>
      <c r="CZ17" s="150"/>
      <c r="DA17" s="150"/>
      <c r="DB17" s="150"/>
      <c r="DC17" s="150"/>
    </row>
    <row r="18" spans="1:107" s="149" customFormat="1" ht="20.25" customHeight="1" x14ac:dyDescent="0.25">
      <c r="A18" s="38" t="s">
        <v>12</v>
      </c>
      <c r="B18" s="24">
        <f>+Enero!B18+Febrero!B18+'Marzo '!B18</f>
        <v>294</v>
      </c>
      <c r="C18" s="24">
        <f>+Enero!C18+Febrero!C18+'Marzo '!C18</f>
        <v>356</v>
      </c>
      <c r="D18" s="24">
        <f>+Enero!D18+Febrero!D18+'Marzo '!D18</f>
        <v>0</v>
      </c>
      <c r="E18" s="24">
        <f>+Enero!E18+Febrero!E18+'Marzo '!E18</f>
        <v>0</v>
      </c>
      <c r="F18" s="24">
        <f>+Enero!F18+Febrero!F18+'Marzo '!F18</f>
        <v>650</v>
      </c>
      <c r="G18" s="24">
        <f>+Enero!G18+Febrero!G18+'Marzo '!G18</f>
        <v>2</v>
      </c>
      <c r="H18" s="24">
        <f>+Enero!H18+Febrero!H18+'Marzo '!H18</f>
        <v>1</v>
      </c>
      <c r="I18" s="24">
        <f>+Enero!I18+Febrero!I18+'Marzo '!I18</f>
        <v>0</v>
      </c>
      <c r="J18" s="24">
        <f>+Enero!J18+Febrero!J18+'Marzo '!J18</f>
        <v>0</v>
      </c>
      <c r="K18" s="24">
        <f>+Enero!K18+Febrero!K18+'Marzo '!K18</f>
        <v>3</v>
      </c>
      <c r="L18" s="162" t="s">
        <v>79</v>
      </c>
      <c r="M18" s="30"/>
      <c r="N18" s="30"/>
      <c r="O18" s="30"/>
      <c r="P18" s="30"/>
      <c r="Q18" s="30"/>
      <c r="R18" s="30"/>
      <c r="S18" s="30"/>
      <c r="T18" s="30"/>
      <c r="U18" s="30"/>
      <c r="BX18" s="150"/>
      <c r="BY18" s="150"/>
      <c r="BZ18" s="150"/>
      <c r="CA18" s="150" t="str">
        <f t="shared" si="0"/>
        <v/>
      </c>
      <c r="CB18" s="150" t="str">
        <f t="shared" si="1"/>
        <v/>
      </c>
      <c r="CC18" s="150" t="str">
        <f t="shared" si="2"/>
        <v/>
      </c>
      <c r="CD18" s="150"/>
      <c r="CE18" s="150"/>
      <c r="CF18" s="150"/>
      <c r="CG18" s="150">
        <f t="shared" si="3"/>
        <v>0</v>
      </c>
      <c r="CH18" s="150">
        <f t="shared" si="4"/>
        <v>0</v>
      </c>
      <c r="CI18" s="150">
        <f t="shared" si="5"/>
        <v>0</v>
      </c>
      <c r="CJ18" s="150"/>
      <c r="CK18" s="150"/>
      <c r="CL18" s="150"/>
      <c r="CM18" s="150"/>
      <c r="CN18" s="150"/>
      <c r="CO18" s="150"/>
      <c r="CP18" s="150"/>
      <c r="CQ18" s="150"/>
      <c r="CR18" s="150"/>
      <c r="CS18" s="150"/>
      <c r="CT18" s="150"/>
      <c r="CU18" s="150"/>
      <c r="CV18" s="150"/>
      <c r="CW18" s="150"/>
      <c r="CX18" s="150"/>
      <c r="CY18" s="150"/>
      <c r="CZ18" s="150"/>
      <c r="DA18" s="150"/>
      <c r="DB18" s="150"/>
      <c r="DC18" s="150"/>
    </row>
    <row r="19" spans="1:107" s="149" customFormat="1" ht="20.25" customHeight="1" x14ac:dyDescent="0.25">
      <c r="A19" s="38" t="s">
        <v>13</v>
      </c>
      <c r="B19" s="24">
        <f>+Enero!B19+Febrero!B19+'Marzo '!B19</f>
        <v>15</v>
      </c>
      <c r="C19" s="24">
        <f>+Enero!C19+Febrero!C19+'Marzo '!C19</f>
        <v>22</v>
      </c>
      <c r="D19" s="24">
        <f>+Enero!D19+Febrero!D19+'Marzo '!D19</f>
        <v>0</v>
      </c>
      <c r="E19" s="24">
        <f>+Enero!E19+Febrero!E19+'Marzo '!E19</f>
        <v>0</v>
      </c>
      <c r="F19" s="24">
        <f>+Enero!F19+Febrero!F19+'Marzo '!F19</f>
        <v>37</v>
      </c>
      <c r="G19" s="24">
        <f>+Enero!G19+Febrero!G19+'Marzo '!G19</f>
        <v>0</v>
      </c>
      <c r="H19" s="24">
        <f>+Enero!H19+Febrero!H19+'Marzo '!H19</f>
        <v>0</v>
      </c>
      <c r="I19" s="24">
        <f>+Enero!I19+Febrero!I19+'Marzo '!I19</f>
        <v>0</v>
      </c>
      <c r="J19" s="24">
        <f>+Enero!J19+Febrero!J19+'Marzo '!J19</f>
        <v>0</v>
      </c>
      <c r="K19" s="24">
        <f>+Enero!K19+Febrero!K19+'Marzo '!K19</f>
        <v>0</v>
      </c>
      <c r="L19" s="162" t="s">
        <v>79</v>
      </c>
      <c r="M19" s="30"/>
      <c r="N19" s="30"/>
      <c r="O19" s="30"/>
      <c r="P19" s="30"/>
      <c r="Q19" s="30"/>
      <c r="R19" s="30"/>
      <c r="S19" s="30"/>
      <c r="T19" s="30"/>
      <c r="U19" s="30"/>
      <c r="BX19" s="150"/>
      <c r="BY19" s="150"/>
      <c r="BZ19" s="150"/>
      <c r="CA19" s="150" t="str">
        <f t="shared" si="0"/>
        <v/>
      </c>
      <c r="CB19" s="150" t="str">
        <f t="shared" si="1"/>
        <v/>
      </c>
      <c r="CC19" s="150" t="str">
        <f t="shared" si="2"/>
        <v/>
      </c>
      <c r="CD19" s="150"/>
      <c r="CE19" s="150"/>
      <c r="CF19" s="150"/>
      <c r="CG19" s="150">
        <f t="shared" si="3"/>
        <v>0</v>
      </c>
      <c r="CH19" s="150">
        <f t="shared" si="4"/>
        <v>0</v>
      </c>
      <c r="CI19" s="150">
        <f t="shared" si="5"/>
        <v>0</v>
      </c>
      <c r="CJ19" s="150"/>
      <c r="CK19" s="150"/>
      <c r="CL19" s="150"/>
      <c r="CM19" s="150"/>
      <c r="CN19" s="150"/>
      <c r="CO19" s="150"/>
      <c r="CP19" s="150"/>
      <c r="CQ19" s="150"/>
      <c r="CR19" s="150"/>
      <c r="CS19" s="150"/>
      <c r="CT19" s="150"/>
      <c r="CU19" s="150"/>
      <c r="CV19" s="150"/>
      <c r="CW19" s="150"/>
      <c r="CX19" s="150"/>
      <c r="CY19" s="150"/>
      <c r="CZ19" s="150"/>
      <c r="DA19" s="150"/>
      <c r="DB19" s="150"/>
      <c r="DC19" s="150"/>
    </row>
    <row r="20" spans="1:107" s="149" customFormat="1" ht="20.25" customHeight="1" x14ac:dyDescent="0.25">
      <c r="A20" s="38" t="s">
        <v>82</v>
      </c>
      <c r="B20" s="24">
        <f>+Enero!B20+Febrero!B20+'Marzo '!B20</f>
        <v>654</v>
      </c>
      <c r="C20" s="24">
        <f>+Enero!C20+Febrero!C20+'Marzo '!C20</f>
        <v>0</v>
      </c>
      <c r="D20" s="24">
        <f>+Enero!D20+Febrero!D20+'Marzo '!D20</f>
        <v>0</v>
      </c>
      <c r="E20" s="24">
        <f>+Enero!E20+Febrero!E20+'Marzo '!E20</f>
        <v>0</v>
      </c>
      <c r="F20" s="24">
        <f>+Enero!F20+Febrero!F20+'Marzo '!F20</f>
        <v>654</v>
      </c>
      <c r="G20" s="24">
        <f>+Enero!G20+Febrero!G20+'Marzo '!G20</f>
        <v>1</v>
      </c>
      <c r="H20" s="24">
        <f>+Enero!H20+Febrero!H20+'Marzo '!H20</f>
        <v>0</v>
      </c>
      <c r="I20" s="24">
        <f>+Enero!I20+Febrero!I20+'Marzo '!I20</f>
        <v>0</v>
      </c>
      <c r="J20" s="24">
        <f>+Enero!J20+Febrero!J20+'Marzo '!J20</f>
        <v>0</v>
      </c>
      <c r="K20" s="24">
        <f>+Enero!K20+Febrero!K20+'Marzo '!K20</f>
        <v>1</v>
      </c>
      <c r="L20" s="162" t="s">
        <v>79</v>
      </c>
      <c r="M20" s="30"/>
      <c r="N20" s="30"/>
      <c r="O20" s="30"/>
      <c r="P20" s="30"/>
      <c r="Q20" s="30"/>
      <c r="R20" s="30"/>
      <c r="S20" s="30"/>
      <c r="T20" s="30"/>
      <c r="U20" s="30"/>
      <c r="BX20" s="150"/>
      <c r="BY20" s="150"/>
      <c r="BZ20" s="150"/>
      <c r="CA20" s="150" t="str">
        <f t="shared" si="0"/>
        <v/>
      </c>
      <c r="CB20" s="150" t="str">
        <f t="shared" si="1"/>
        <v/>
      </c>
      <c r="CC20" s="150" t="str">
        <f t="shared" si="2"/>
        <v/>
      </c>
      <c r="CD20" s="150"/>
      <c r="CE20" s="150"/>
      <c r="CF20" s="150"/>
      <c r="CG20" s="150">
        <f t="shared" si="3"/>
        <v>0</v>
      </c>
      <c r="CH20" s="150">
        <f t="shared" si="4"/>
        <v>0</v>
      </c>
      <c r="CI20" s="150">
        <f t="shared" si="5"/>
        <v>0</v>
      </c>
      <c r="CJ20" s="150"/>
      <c r="CK20" s="150"/>
      <c r="CL20" s="150"/>
      <c r="CM20" s="150"/>
      <c r="CN20" s="150"/>
      <c r="CO20" s="150"/>
      <c r="CP20" s="150"/>
      <c r="CQ20" s="150"/>
      <c r="CR20" s="150"/>
      <c r="CS20" s="150"/>
      <c r="CT20" s="150"/>
      <c r="CU20" s="150"/>
      <c r="CV20" s="150"/>
      <c r="CW20" s="150"/>
      <c r="CX20" s="150"/>
      <c r="CY20" s="150"/>
      <c r="CZ20" s="150"/>
      <c r="DA20" s="150"/>
      <c r="DB20" s="150"/>
      <c r="DC20" s="150"/>
    </row>
    <row r="21" spans="1:107" s="149" customFormat="1" ht="26.25" customHeight="1" x14ac:dyDescent="0.25">
      <c r="A21" s="36" t="s">
        <v>83</v>
      </c>
      <c r="B21" s="24">
        <f>+Enero!B21+Febrero!B21+'Marzo '!B21</f>
        <v>7</v>
      </c>
      <c r="C21" s="24">
        <f>+Enero!C21+Febrero!C21+'Marzo '!C21</f>
        <v>0</v>
      </c>
      <c r="D21" s="24">
        <f>+Enero!D21+Febrero!D21+'Marzo '!D21</f>
        <v>0</v>
      </c>
      <c r="E21" s="24">
        <f>+Enero!E21+Febrero!E21+'Marzo '!E21</f>
        <v>6</v>
      </c>
      <c r="F21" s="24">
        <f>+Enero!F21+Febrero!F21+'Marzo '!F21</f>
        <v>1</v>
      </c>
      <c r="G21" s="24">
        <f>+Enero!G21+Febrero!G21+'Marzo '!G21</f>
        <v>1</v>
      </c>
      <c r="H21" s="24">
        <f>+Enero!H21+Febrero!H21+'Marzo '!H21</f>
        <v>0</v>
      </c>
      <c r="I21" s="24">
        <f>+Enero!I21+Febrero!I21+'Marzo '!I21</f>
        <v>0</v>
      </c>
      <c r="J21" s="24">
        <f>+Enero!J21+Febrero!J21+'Marzo '!J21</f>
        <v>1</v>
      </c>
      <c r="K21" s="24">
        <f>+Enero!K21+Febrero!K21+'Marzo '!K21</f>
        <v>0</v>
      </c>
      <c r="L21" s="162" t="s">
        <v>79</v>
      </c>
      <c r="M21" s="30"/>
      <c r="N21" s="30"/>
      <c r="O21" s="30"/>
      <c r="P21" s="30"/>
      <c r="Q21" s="30"/>
      <c r="R21" s="30"/>
      <c r="S21" s="30"/>
      <c r="T21" s="30"/>
      <c r="U21" s="30"/>
      <c r="BX21" s="150"/>
      <c r="BY21" s="150"/>
      <c r="BZ21" s="150"/>
      <c r="CA21" s="150" t="str">
        <f t="shared" si="0"/>
        <v/>
      </c>
      <c r="CB21" s="150" t="str">
        <f t="shared" si="1"/>
        <v/>
      </c>
      <c r="CC21" s="150" t="str">
        <f t="shared" si="2"/>
        <v/>
      </c>
      <c r="CD21" s="150"/>
      <c r="CE21" s="150"/>
      <c r="CF21" s="150"/>
      <c r="CG21" s="150">
        <f t="shared" si="3"/>
        <v>0</v>
      </c>
      <c r="CH21" s="150">
        <f t="shared" si="4"/>
        <v>0</v>
      </c>
      <c r="CI21" s="150">
        <f t="shared" si="5"/>
        <v>0</v>
      </c>
      <c r="CJ21" s="150"/>
      <c r="CK21" s="150"/>
      <c r="CL21" s="150"/>
      <c r="CM21" s="150"/>
      <c r="CN21" s="150"/>
      <c r="CO21" s="150"/>
      <c r="CP21" s="150"/>
      <c r="CQ21" s="150"/>
      <c r="CR21" s="150"/>
      <c r="CS21" s="150"/>
      <c r="CT21" s="150"/>
      <c r="CU21" s="150"/>
      <c r="CV21" s="150"/>
      <c r="CW21" s="150"/>
      <c r="CX21" s="150"/>
      <c r="CY21" s="150"/>
      <c r="CZ21" s="150"/>
      <c r="DA21" s="150"/>
      <c r="DB21" s="150"/>
      <c r="DC21" s="150"/>
    </row>
    <row r="22" spans="1:107" s="149" customFormat="1" ht="20.25" customHeight="1" x14ac:dyDescent="0.25">
      <c r="A22" s="36" t="s">
        <v>14</v>
      </c>
      <c r="B22" s="24">
        <f>+Enero!B22+Febrero!B22+'Marzo '!B22</f>
        <v>4</v>
      </c>
      <c r="C22" s="24">
        <f>+Enero!C22+Febrero!C22+'Marzo '!C22</f>
        <v>0</v>
      </c>
      <c r="D22" s="24">
        <f>+Enero!D22+Febrero!D22+'Marzo '!D22</f>
        <v>0</v>
      </c>
      <c r="E22" s="24">
        <f>+Enero!E22+Febrero!E22+'Marzo '!E22</f>
        <v>1</v>
      </c>
      <c r="F22" s="24">
        <f>+Enero!F22+Febrero!F22+'Marzo '!F22</f>
        <v>3</v>
      </c>
      <c r="G22" s="24">
        <f>+Enero!G22+Febrero!G22+'Marzo '!G22</f>
        <v>0</v>
      </c>
      <c r="H22" s="24">
        <f>+Enero!H22+Febrero!H22+'Marzo '!H22</f>
        <v>0</v>
      </c>
      <c r="I22" s="24">
        <f>+Enero!I22+Febrero!I22+'Marzo '!I22</f>
        <v>0</v>
      </c>
      <c r="J22" s="24">
        <f>+Enero!J22+Febrero!J22+'Marzo '!J22</f>
        <v>0</v>
      </c>
      <c r="K22" s="24">
        <f>+Enero!K22+Febrero!K22+'Marzo '!K22</f>
        <v>0</v>
      </c>
      <c r="L22" s="162" t="s">
        <v>79</v>
      </c>
      <c r="M22" s="30"/>
      <c r="N22" s="30"/>
      <c r="O22" s="30"/>
      <c r="P22" s="30"/>
      <c r="Q22" s="30"/>
      <c r="R22" s="30"/>
      <c r="S22" s="30"/>
      <c r="T22" s="30"/>
      <c r="U22" s="30"/>
      <c r="BX22" s="150"/>
      <c r="BY22" s="150"/>
      <c r="BZ22" s="150"/>
      <c r="CA22" s="150" t="str">
        <f t="shared" si="0"/>
        <v/>
      </c>
      <c r="CB22" s="150" t="str">
        <f t="shared" si="1"/>
        <v/>
      </c>
      <c r="CC22" s="150" t="str">
        <f t="shared" si="2"/>
        <v/>
      </c>
      <c r="CD22" s="150"/>
      <c r="CE22" s="150"/>
      <c r="CF22" s="150"/>
      <c r="CG22" s="150">
        <f t="shared" si="3"/>
        <v>0</v>
      </c>
      <c r="CH22" s="150">
        <f t="shared" si="4"/>
        <v>0</v>
      </c>
      <c r="CI22" s="150">
        <f t="shared" si="5"/>
        <v>0</v>
      </c>
      <c r="CJ22" s="150"/>
      <c r="CK22" s="150"/>
      <c r="CL22" s="150"/>
      <c r="CM22" s="150"/>
      <c r="CN22" s="150"/>
      <c r="CO22" s="150"/>
      <c r="CP22" s="150"/>
      <c r="CQ22" s="150"/>
      <c r="CR22" s="150"/>
      <c r="CS22" s="150"/>
      <c r="CT22" s="150"/>
      <c r="CU22" s="150"/>
      <c r="CV22" s="150"/>
      <c r="CW22" s="150"/>
      <c r="CX22" s="150"/>
      <c r="CY22" s="150"/>
      <c r="CZ22" s="150"/>
      <c r="DA22" s="150"/>
      <c r="DB22" s="150"/>
      <c r="DC22" s="150"/>
    </row>
    <row r="23" spans="1:107" s="149" customFormat="1" ht="20.25" customHeight="1" x14ac:dyDescent="0.25">
      <c r="A23" s="38" t="s">
        <v>15</v>
      </c>
      <c r="B23" s="24">
        <f>+Enero!B23+Febrero!B23+'Marzo '!B23</f>
        <v>2027</v>
      </c>
      <c r="C23" s="24">
        <f>+Enero!C23+Febrero!C23+'Marzo '!C23</f>
        <v>0</v>
      </c>
      <c r="D23" s="24">
        <f>+Enero!D23+Febrero!D23+'Marzo '!D23</f>
        <v>0</v>
      </c>
      <c r="E23" s="24">
        <f>+Enero!E23+Febrero!E23+'Marzo '!E23</f>
        <v>0</v>
      </c>
      <c r="F23" s="24">
        <f>+Enero!F23+Febrero!F23+'Marzo '!F23</f>
        <v>2027</v>
      </c>
      <c r="G23" s="24">
        <f>+Enero!G23+Febrero!G23+'Marzo '!G23</f>
        <v>4</v>
      </c>
      <c r="H23" s="24">
        <f>+Enero!H23+Febrero!H23+'Marzo '!H23</f>
        <v>0</v>
      </c>
      <c r="I23" s="24">
        <f>+Enero!I23+Febrero!I23+'Marzo '!I23</f>
        <v>0</v>
      </c>
      <c r="J23" s="24">
        <f>+Enero!J23+Febrero!J23+'Marzo '!J23</f>
        <v>0</v>
      </c>
      <c r="K23" s="24">
        <f>+Enero!K23+Febrero!K23+'Marzo '!K23</f>
        <v>4</v>
      </c>
      <c r="L23" s="162" t="s">
        <v>79</v>
      </c>
      <c r="M23" s="30"/>
      <c r="N23" s="30"/>
      <c r="O23" s="30"/>
      <c r="P23" s="30"/>
      <c r="Q23" s="30"/>
      <c r="R23" s="30"/>
      <c r="S23" s="30"/>
      <c r="T23" s="30"/>
      <c r="U23" s="30"/>
      <c r="BX23" s="150"/>
      <c r="BY23" s="150"/>
      <c r="BZ23" s="150"/>
      <c r="CA23" s="150" t="str">
        <f t="shared" si="0"/>
        <v/>
      </c>
      <c r="CB23" s="150" t="str">
        <f t="shared" si="1"/>
        <v/>
      </c>
      <c r="CC23" s="150" t="str">
        <f t="shared" si="2"/>
        <v/>
      </c>
      <c r="CD23" s="150"/>
      <c r="CE23" s="150"/>
      <c r="CF23" s="150"/>
      <c r="CG23" s="150">
        <f t="shared" si="3"/>
        <v>0</v>
      </c>
      <c r="CH23" s="150">
        <f t="shared" si="4"/>
        <v>0</v>
      </c>
      <c r="CI23" s="150">
        <f t="shared" si="5"/>
        <v>0</v>
      </c>
      <c r="CJ23" s="150"/>
      <c r="CK23" s="150"/>
      <c r="CL23" s="150"/>
      <c r="CM23" s="150"/>
      <c r="CN23" s="150"/>
      <c r="CO23" s="150"/>
      <c r="CP23" s="150"/>
      <c r="CQ23" s="150"/>
      <c r="CR23" s="150"/>
      <c r="CS23" s="150"/>
      <c r="CT23" s="150"/>
      <c r="CU23" s="150"/>
      <c r="CV23" s="150"/>
      <c r="CW23" s="150"/>
      <c r="CX23" s="150"/>
      <c r="CY23" s="150"/>
      <c r="CZ23" s="150"/>
      <c r="DA23" s="150"/>
      <c r="DB23" s="150"/>
      <c r="DC23" s="150"/>
    </row>
    <row r="24" spans="1:107" s="149" customFormat="1" ht="20.25" customHeight="1" x14ac:dyDescent="0.25">
      <c r="A24" s="38" t="s">
        <v>16</v>
      </c>
      <c r="B24" s="24">
        <f>+Enero!B24+Febrero!B24+'Marzo '!B24</f>
        <v>153</v>
      </c>
      <c r="C24" s="24">
        <f>+Enero!C24+Febrero!C24+'Marzo '!C24</f>
        <v>0</v>
      </c>
      <c r="D24" s="24">
        <f>+Enero!D24+Febrero!D24+'Marzo '!D24</f>
        <v>0</v>
      </c>
      <c r="E24" s="24">
        <f>+Enero!E24+Febrero!E24+'Marzo '!E24</f>
        <v>77</v>
      </c>
      <c r="F24" s="24">
        <f>+Enero!F24+Febrero!F24+'Marzo '!F24</f>
        <v>76</v>
      </c>
      <c r="G24" s="24">
        <f>+Enero!G24+Febrero!G24+'Marzo '!G24</f>
        <v>44</v>
      </c>
      <c r="H24" s="24">
        <f>+Enero!H24+Febrero!H24+'Marzo '!H24</f>
        <v>0</v>
      </c>
      <c r="I24" s="24">
        <f>+Enero!I24+Febrero!I24+'Marzo '!I24</f>
        <v>0</v>
      </c>
      <c r="J24" s="24">
        <f>+Enero!J24+Febrero!J24+'Marzo '!J24</f>
        <v>10</v>
      </c>
      <c r="K24" s="24">
        <f>+Enero!K24+Febrero!K24+'Marzo '!K24</f>
        <v>34</v>
      </c>
      <c r="L24" s="162" t="s">
        <v>79</v>
      </c>
      <c r="M24" s="30"/>
      <c r="N24" s="30"/>
      <c r="O24" s="30"/>
      <c r="P24" s="30"/>
      <c r="Q24" s="30"/>
      <c r="R24" s="30"/>
      <c r="S24" s="30"/>
      <c r="T24" s="30"/>
      <c r="U24" s="30"/>
      <c r="BX24" s="150"/>
      <c r="BY24" s="150"/>
      <c r="BZ24" s="150"/>
      <c r="CA24" s="150" t="str">
        <f t="shared" si="0"/>
        <v/>
      </c>
      <c r="CB24" s="150" t="str">
        <f t="shared" si="1"/>
        <v/>
      </c>
      <c r="CC24" s="150" t="str">
        <f t="shared" si="2"/>
        <v/>
      </c>
      <c r="CD24" s="150"/>
      <c r="CE24" s="150"/>
      <c r="CF24" s="150"/>
      <c r="CG24" s="150">
        <f t="shared" si="3"/>
        <v>0</v>
      </c>
      <c r="CH24" s="150">
        <f t="shared" si="4"/>
        <v>0</v>
      </c>
      <c r="CI24" s="150">
        <f t="shared" si="5"/>
        <v>0</v>
      </c>
      <c r="CJ24" s="150"/>
      <c r="CK24" s="150"/>
      <c r="CL24" s="150"/>
      <c r="CM24" s="150"/>
      <c r="CN24" s="150"/>
      <c r="CO24" s="150"/>
      <c r="CP24" s="150"/>
      <c r="CQ24" s="150"/>
      <c r="CR24" s="150"/>
      <c r="CS24" s="150"/>
      <c r="CT24" s="150"/>
      <c r="CU24" s="150"/>
      <c r="CV24" s="150"/>
      <c r="CW24" s="150"/>
      <c r="CX24" s="150"/>
      <c r="CY24" s="150"/>
      <c r="CZ24" s="150"/>
      <c r="DA24" s="150"/>
      <c r="DB24" s="150"/>
      <c r="DC24" s="150"/>
    </row>
    <row r="25" spans="1:107" s="149" customFormat="1" ht="20.25" customHeight="1" x14ac:dyDescent="0.25">
      <c r="A25" s="38" t="s">
        <v>17</v>
      </c>
      <c r="B25" s="24">
        <f>+Enero!B25+Febrero!B25+'Marzo '!B25</f>
        <v>979</v>
      </c>
      <c r="C25" s="24">
        <f>+Enero!C25+Febrero!C25+'Marzo '!C25</f>
        <v>1</v>
      </c>
      <c r="D25" s="24">
        <f>+Enero!D25+Febrero!D25+'Marzo '!D25</f>
        <v>0</v>
      </c>
      <c r="E25" s="24">
        <f>+Enero!E25+Febrero!E25+'Marzo '!E25</f>
        <v>354</v>
      </c>
      <c r="F25" s="24">
        <f>+Enero!F25+Febrero!F25+'Marzo '!F25</f>
        <v>626</v>
      </c>
      <c r="G25" s="24">
        <f>+Enero!G25+Febrero!G25+'Marzo '!G25</f>
        <v>3</v>
      </c>
      <c r="H25" s="24">
        <f>+Enero!H25+Febrero!H25+'Marzo '!H25</f>
        <v>0</v>
      </c>
      <c r="I25" s="24">
        <f>+Enero!I25+Febrero!I25+'Marzo '!I25</f>
        <v>0</v>
      </c>
      <c r="J25" s="24">
        <f>+Enero!J25+Febrero!J25+'Marzo '!J25</f>
        <v>1</v>
      </c>
      <c r="K25" s="24">
        <f>+Enero!K25+Febrero!K25+'Marzo '!K25</f>
        <v>2</v>
      </c>
      <c r="L25" s="162" t="s">
        <v>79</v>
      </c>
      <c r="M25" s="30"/>
      <c r="N25" s="30"/>
      <c r="O25" s="30"/>
      <c r="P25" s="30"/>
      <c r="Q25" s="30"/>
      <c r="R25" s="30"/>
      <c r="S25" s="30"/>
      <c r="T25" s="30"/>
      <c r="U25" s="30"/>
      <c r="BX25" s="150"/>
      <c r="BY25" s="150"/>
      <c r="BZ25" s="150"/>
      <c r="CA25" s="150" t="str">
        <f t="shared" si="0"/>
        <v/>
      </c>
      <c r="CB25" s="150" t="str">
        <f t="shared" si="1"/>
        <v/>
      </c>
      <c r="CC25" s="150" t="str">
        <f t="shared" si="2"/>
        <v/>
      </c>
      <c r="CD25" s="150"/>
      <c r="CE25" s="150"/>
      <c r="CF25" s="150"/>
      <c r="CG25" s="150">
        <f t="shared" si="3"/>
        <v>0</v>
      </c>
      <c r="CH25" s="150">
        <f t="shared" si="4"/>
        <v>0</v>
      </c>
      <c r="CI25" s="150">
        <f t="shared" si="5"/>
        <v>0</v>
      </c>
      <c r="CJ25" s="150"/>
      <c r="CK25" s="150"/>
      <c r="CL25" s="150"/>
      <c r="CM25" s="150"/>
      <c r="CN25" s="150"/>
      <c r="CO25" s="150"/>
      <c r="CP25" s="150"/>
      <c r="CQ25" s="150"/>
      <c r="CR25" s="150"/>
      <c r="CS25" s="150"/>
      <c r="CT25" s="150"/>
      <c r="CU25" s="150"/>
      <c r="CV25" s="150"/>
      <c r="CW25" s="150"/>
      <c r="CX25" s="150"/>
      <c r="CY25" s="150"/>
      <c r="CZ25" s="150"/>
      <c r="DA25" s="150"/>
      <c r="DB25" s="150"/>
      <c r="DC25" s="150"/>
    </row>
    <row r="26" spans="1:107" s="149" customFormat="1" ht="20.25" customHeight="1" x14ac:dyDescent="0.25">
      <c r="A26" s="38" t="s">
        <v>18</v>
      </c>
      <c r="B26" s="24">
        <f>+Enero!B26+Febrero!B26+'Marzo '!B26</f>
        <v>0</v>
      </c>
      <c r="C26" s="24">
        <f>+Enero!C26+Febrero!C26+'Marzo '!C26</f>
        <v>0</v>
      </c>
      <c r="D26" s="24">
        <f>+Enero!D26+Febrero!D26+'Marzo '!D26</f>
        <v>0</v>
      </c>
      <c r="E26" s="24">
        <f>+Enero!E26+Febrero!E26+'Marzo '!E26</f>
        <v>0</v>
      </c>
      <c r="F26" s="24">
        <f>+Enero!F26+Febrero!F26+'Marzo '!F26</f>
        <v>0</v>
      </c>
      <c r="G26" s="24">
        <f>+Enero!G26+Febrero!G26+'Marzo '!G26</f>
        <v>0</v>
      </c>
      <c r="H26" s="24">
        <f>+Enero!H26+Febrero!H26+'Marzo '!H26</f>
        <v>0</v>
      </c>
      <c r="I26" s="24">
        <f>+Enero!I26+Febrero!I26+'Marzo '!I26</f>
        <v>0</v>
      </c>
      <c r="J26" s="24">
        <f>+Enero!J26+Febrero!J26+'Marzo '!J26</f>
        <v>0</v>
      </c>
      <c r="K26" s="24">
        <f>+Enero!K26+Febrero!K26+'Marzo '!K26</f>
        <v>0</v>
      </c>
      <c r="L26" s="162" t="s">
        <v>79</v>
      </c>
      <c r="M26" s="30"/>
      <c r="N26" s="30"/>
      <c r="O26" s="30"/>
      <c r="P26" s="30"/>
      <c r="Q26" s="30"/>
      <c r="R26" s="30"/>
      <c r="S26" s="30"/>
      <c r="T26" s="30"/>
      <c r="U26" s="30"/>
      <c r="BX26" s="150"/>
      <c r="BY26" s="150"/>
      <c r="BZ26" s="150"/>
      <c r="CA26" s="150" t="str">
        <f t="shared" si="0"/>
        <v/>
      </c>
      <c r="CB26" s="150" t="str">
        <f t="shared" si="1"/>
        <v/>
      </c>
      <c r="CC26" s="150" t="str">
        <f t="shared" si="2"/>
        <v/>
      </c>
      <c r="CD26" s="150"/>
      <c r="CE26" s="150"/>
      <c r="CF26" s="150"/>
      <c r="CG26" s="150">
        <f t="shared" si="3"/>
        <v>0</v>
      </c>
      <c r="CH26" s="150">
        <f t="shared" si="4"/>
        <v>0</v>
      </c>
      <c r="CI26" s="150">
        <f t="shared" si="5"/>
        <v>0</v>
      </c>
      <c r="CJ26" s="150"/>
      <c r="CK26" s="150"/>
      <c r="CL26" s="150"/>
      <c r="CM26" s="150"/>
      <c r="CN26" s="150"/>
      <c r="CO26" s="150"/>
      <c r="CP26" s="150"/>
      <c r="CQ26" s="150"/>
      <c r="CR26" s="150"/>
      <c r="CS26" s="150"/>
      <c r="CT26" s="150"/>
      <c r="CU26" s="150"/>
      <c r="CV26" s="150"/>
      <c r="CW26" s="150"/>
      <c r="CX26" s="150"/>
      <c r="CY26" s="150"/>
      <c r="CZ26" s="150"/>
      <c r="DA26" s="150"/>
      <c r="DB26" s="150"/>
      <c r="DC26" s="150"/>
    </row>
    <row r="27" spans="1:107" s="149" customFormat="1" ht="20.25" customHeight="1" x14ac:dyDescent="0.25">
      <c r="A27" s="38" t="s">
        <v>84</v>
      </c>
      <c r="B27" s="24">
        <f>+Enero!B27+Febrero!B27+'Marzo '!B27</f>
        <v>0</v>
      </c>
      <c r="C27" s="24">
        <f>+Enero!C27+Febrero!C27+'Marzo '!C27</f>
        <v>0</v>
      </c>
      <c r="D27" s="24">
        <f>+Enero!D27+Febrero!D27+'Marzo '!D27</f>
        <v>0</v>
      </c>
      <c r="E27" s="24">
        <f>+Enero!E27+Febrero!E27+'Marzo '!E27</f>
        <v>0</v>
      </c>
      <c r="F27" s="24">
        <f>+Enero!F27+Febrero!F27+'Marzo '!F27</f>
        <v>0</v>
      </c>
      <c r="G27" s="24">
        <f>+Enero!G27+Febrero!G27+'Marzo '!G27</f>
        <v>0</v>
      </c>
      <c r="H27" s="24">
        <f>+Enero!H27+Febrero!H27+'Marzo '!H27</f>
        <v>0</v>
      </c>
      <c r="I27" s="24">
        <f>+Enero!I27+Febrero!I27+'Marzo '!I27</f>
        <v>0</v>
      </c>
      <c r="J27" s="24">
        <f>+Enero!J27+Febrero!J27+'Marzo '!J27</f>
        <v>0</v>
      </c>
      <c r="K27" s="24">
        <f>+Enero!K27+Febrero!K27+'Marzo '!K27</f>
        <v>0</v>
      </c>
      <c r="L27" s="162" t="s">
        <v>79</v>
      </c>
      <c r="M27" s="30"/>
      <c r="N27" s="30"/>
      <c r="O27" s="30"/>
      <c r="P27" s="30"/>
      <c r="Q27" s="30"/>
      <c r="R27" s="30"/>
      <c r="S27" s="30"/>
      <c r="T27" s="30"/>
      <c r="U27" s="30"/>
      <c r="BX27" s="150"/>
      <c r="BY27" s="150"/>
      <c r="BZ27" s="150"/>
      <c r="CA27" s="150" t="str">
        <f t="shared" si="0"/>
        <v/>
      </c>
      <c r="CB27" s="150" t="str">
        <f t="shared" si="1"/>
        <v/>
      </c>
      <c r="CC27" s="150" t="str">
        <f t="shared" si="2"/>
        <v/>
      </c>
      <c r="CD27" s="150"/>
      <c r="CE27" s="150"/>
      <c r="CF27" s="150"/>
      <c r="CG27" s="150">
        <f t="shared" si="3"/>
        <v>0</v>
      </c>
      <c r="CH27" s="150">
        <f t="shared" si="4"/>
        <v>0</v>
      </c>
      <c r="CI27" s="150">
        <f t="shared" si="5"/>
        <v>0</v>
      </c>
      <c r="CJ27" s="150"/>
      <c r="CK27" s="150"/>
      <c r="CL27" s="150"/>
      <c r="CM27" s="150"/>
      <c r="CN27" s="150"/>
      <c r="CO27" s="150"/>
      <c r="CP27" s="150"/>
      <c r="CQ27" s="150"/>
      <c r="CR27" s="150"/>
      <c r="CS27" s="150"/>
      <c r="CT27" s="150"/>
      <c r="CU27" s="150"/>
      <c r="CV27" s="150"/>
      <c r="CW27" s="150"/>
      <c r="CX27" s="150"/>
      <c r="CY27" s="150"/>
      <c r="CZ27" s="150"/>
      <c r="DA27" s="150"/>
      <c r="DB27" s="150"/>
      <c r="DC27" s="150"/>
    </row>
    <row r="28" spans="1:107" s="149" customFormat="1" ht="20.25" customHeight="1" x14ac:dyDescent="0.25">
      <c r="A28" s="168" t="s">
        <v>19</v>
      </c>
      <c r="B28" s="24">
        <f>+Enero!B28+Febrero!B28+'Marzo '!B28</f>
        <v>2</v>
      </c>
      <c r="C28" s="24">
        <f>+Enero!C28+Febrero!C28+'Marzo '!C28</f>
        <v>0</v>
      </c>
      <c r="D28" s="24">
        <f>+Enero!D28+Febrero!D28+'Marzo '!D28</f>
        <v>0</v>
      </c>
      <c r="E28" s="24">
        <f>+Enero!E28+Febrero!E28+'Marzo '!E28</f>
        <v>0</v>
      </c>
      <c r="F28" s="24">
        <f>+Enero!F28+Febrero!F28+'Marzo '!F28</f>
        <v>2</v>
      </c>
      <c r="G28" s="24">
        <f>+Enero!G28+Febrero!G28+'Marzo '!G28</f>
        <v>0</v>
      </c>
      <c r="H28" s="24">
        <f>+Enero!H28+Febrero!H28+'Marzo '!H28</f>
        <v>0</v>
      </c>
      <c r="I28" s="24">
        <f>+Enero!I28+Febrero!I28+'Marzo '!I28</f>
        <v>0</v>
      </c>
      <c r="J28" s="24">
        <f>+Enero!J28+Febrero!J28+'Marzo '!J28</f>
        <v>0</v>
      </c>
      <c r="K28" s="24">
        <f>+Enero!K28+Febrero!K28+'Marzo '!K28</f>
        <v>0</v>
      </c>
      <c r="L28" s="162" t="s">
        <v>79</v>
      </c>
      <c r="M28" s="30"/>
      <c r="N28" s="30"/>
      <c r="O28" s="30"/>
      <c r="P28" s="30"/>
      <c r="Q28" s="30"/>
      <c r="R28" s="30"/>
      <c r="S28" s="30"/>
      <c r="T28" s="30"/>
      <c r="U28" s="30"/>
      <c r="BX28" s="150"/>
      <c r="BY28" s="150"/>
      <c r="BZ28" s="150"/>
      <c r="CA28" s="150" t="str">
        <f t="shared" si="0"/>
        <v/>
      </c>
      <c r="CB28" s="150" t="str">
        <f t="shared" si="1"/>
        <v/>
      </c>
      <c r="CC28" s="150" t="str">
        <f t="shared" si="2"/>
        <v/>
      </c>
      <c r="CD28" s="150"/>
      <c r="CE28" s="150"/>
      <c r="CF28" s="150"/>
      <c r="CG28" s="150">
        <f t="shared" si="3"/>
        <v>0</v>
      </c>
      <c r="CH28" s="150">
        <f t="shared" si="4"/>
        <v>0</v>
      </c>
      <c r="CI28" s="150">
        <f t="shared" si="5"/>
        <v>0</v>
      </c>
      <c r="CJ28" s="150"/>
      <c r="CK28" s="150"/>
      <c r="CL28" s="150"/>
      <c r="CM28" s="150"/>
      <c r="CN28" s="150"/>
      <c r="CO28" s="150"/>
      <c r="CP28" s="150"/>
      <c r="CQ28" s="150"/>
      <c r="CR28" s="150"/>
      <c r="CS28" s="150"/>
      <c r="CT28" s="150"/>
      <c r="CU28" s="150"/>
      <c r="CV28" s="150"/>
      <c r="CW28" s="150"/>
      <c r="CX28" s="150"/>
      <c r="CY28" s="150"/>
      <c r="CZ28" s="150"/>
      <c r="DA28" s="150"/>
      <c r="DB28" s="150"/>
      <c r="DC28" s="150"/>
    </row>
    <row r="29" spans="1:107" s="149" customFormat="1" ht="20.25" customHeight="1" x14ac:dyDescent="0.25">
      <c r="A29" s="15" t="s">
        <v>59</v>
      </c>
      <c r="B29" s="24">
        <f>+Enero!B29+Febrero!B29+'Marzo '!B29</f>
        <v>0</v>
      </c>
      <c r="C29" s="24">
        <f>+Enero!C29+Febrero!C29+'Marzo '!C29</f>
        <v>0</v>
      </c>
      <c r="D29" s="24">
        <f>+Enero!D29+Febrero!D29+'Marzo '!D29</f>
        <v>0</v>
      </c>
      <c r="E29" s="24">
        <f>+Enero!E29+Febrero!E29+'Marzo '!E29</f>
        <v>0</v>
      </c>
      <c r="F29" s="24">
        <f>+Enero!F29+Febrero!F29+'Marzo '!F29</f>
        <v>0</v>
      </c>
      <c r="G29" s="24">
        <f>+Enero!G29+Febrero!G29+'Marzo '!G29</f>
        <v>0</v>
      </c>
      <c r="H29" s="24">
        <f>+Enero!H29+Febrero!H29+'Marzo '!H29</f>
        <v>0</v>
      </c>
      <c r="I29" s="24">
        <f>+Enero!I29+Febrero!I29+'Marzo '!I29</f>
        <v>0</v>
      </c>
      <c r="J29" s="24">
        <f>+Enero!J29+Febrero!J29+'Marzo '!J29</f>
        <v>0</v>
      </c>
      <c r="K29" s="24">
        <f>+Enero!K29+Febrero!K29+'Marzo '!K29</f>
        <v>0</v>
      </c>
      <c r="L29" s="162" t="s">
        <v>79</v>
      </c>
      <c r="M29" s="30"/>
      <c r="N29" s="30"/>
      <c r="O29" s="30"/>
      <c r="P29" s="30"/>
      <c r="Q29" s="30"/>
      <c r="R29" s="30"/>
      <c r="S29" s="30"/>
      <c r="T29" s="30"/>
      <c r="U29" s="30"/>
      <c r="BX29" s="150"/>
      <c r="BY29" s="150"/>
      <c r="BZ29" s="150"/>
      <c r="CA29" s="150" t="str">
        <f t="shared" si="0"/>
        <v/>
      </c>
      <c r="CB29" s="150" t="str">
        <f t="shared" si="1"/>
        <v/>
      </c>
      <c r="CC29" s="150" t="str">
        <f t="shared" si="2"/>
        <v/>
      </c>
      <c r="CD29" s="150"/>
      <c r="CE29" s="150"/>
      <c r="CF29" s="150"/>
      <c r="CG29" s="150">
        <f t="shared" si="3"/>
        <v>0</v>
      </c>
      <c r="CH29" s="150">
        <f t="shared" si="4"/>
        <v>0</v>
      </c>
      <c r="CI29" s="150">
        <f t="shared" si="5"/>
        <v>0</v>
      </c>
      <c r="CJ29" s="150"/>
      <c r="CK29" s="150"/>
      <c r="CL29" s="150"/>
      <c r="CM29" s="150"/>
      <c r="CN29" s="150"/>
      <c r="CO29" s="150"/>
      <c r="CP29" s="150"/>
      <c r="CQ29" s="150"/>
      <c r="CR29" s="150"/>
      <c r="CS29" s="150"/>
      <c r="CT29" s="150"/>
      <c r="CU29" s="150"/>
      <c r="CV29" s="150"/>
      <c r="CW29" s="150"/>
      <c r="CX29" s="150"/>
      <c r="CY29" s="150"/>
      <c r="CZ29" s="150"/>
      <c r="DA29" s="150"/>
      <c r="DB29" s="150"/>
      <c r="DC29" s="150"/>
    </row>
    <row r="30" spans="1:107" s="149" customFormat="1" ht="15" customHeight="1" x14ac:dyDescent="0.25">
      <c r="A30" s="171" t="s">
        <v>85</v>
      </c>
      <c r="B30" s="172"/>
      <c r="C30" s="172"/>
      <c r="D30" s="172"/>
      <c r="E30" s="172"/>
      <c r="F30" s="172"/>
      <c r="G30" s="172"/>
      <c r="H30" s="172"/>
      <c r="I30" s="171"/>
      <c r="J30" s="173"/>
      <c r="K30" s="173"/>
      <c r="L30" s="30"/>
      <c r="M30" s="30"/>
      <c r="N30" s="30"/>
      <c r="O30" s="30"/>
      <c r="P30" s="30"/>
      <c r="Q30" s="30"/>
      <c r="R30" s="30"/>
      <c r="S30" s="30"/>
      <c r="T30" s="30"/>
      <c r="U30" s="13"/>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row>
    <row r="31" spans="1:107" s="149" customFormat="1" ht="15" customHeight="1" x14ac:dyDescent="0.25">
      <c r="A31" s="273" t="s">
        <v>3</v>
      </c>
      <c r="B31" s="270" t="s">
        <v>73</v>
      </c>
      <c r="C31" s="291"/>
      <c r="D31" s="291"/>
      <c r="E31" s="291"/>
      <c r="F31" s="295"/>
      <c r="G31" s="298" t="s">
        <v>74</v>
      </c>
      <c r="H31" s="291"/>
      <c r="I31" s="291"/>
      <c r="J31" s="291"/>
      <c r="K31" s="271"/>
      <c r="L31" s="30"/>
      <c r="M31" s="30"/>
      <c r="N31" s="30"/>
      <c r="O31" s="30"/>
      <c r="P31" s="30"/>
      <c r="Q31" s="30"/>
      <c r="R31" s="30"/>
      <c r="S31" s="30"/>
      <c r="T31" s="30"/>
      <c r="U31" s="13"/>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row>
    <row r="32" spans="1:107" s="149" customFormat="1" ht="15" customHeight="1" x14ac:dyDescent="0.25">
      <c r="A32" s="274"/>
      <c r="B32" s="270" t="s">
        <v>75</v>
      </c>
      <c r="C32" s="291"/>
      <c r="D32" s="271"/>
      <c r="E32" s="296" t="s">
        <v>76</v>
      </c>
      <c r="F32" s="297"/>
      <c r="G32" s="298" t="s">
        <v>75</v>
      </c>
      <c r="H32" s="291"/>
      <c r="I32" s="271"/>
      <c r="J32" s="270" t="s">
        <v>77</v>
      </c>
      <c r="K32" s="271"/>
      <c r="L32" s="30"/>
      <c r="M32" s="30"/>
      <c r="N32" s="30"/>
      <c r="O32" s="30"/>
      <c r="P32" s="30"/>
      <c r="Q32" s="30"/>
      <c r="R32" s="30"/>
      <c r="S32" s="30"/>
      <c r="T32" s="30"/>
      <c r="U32" s="13"/>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row>
    <row r="33" spans="1:107" s="149" customFormat="1" x14ac:dyDescent="0.25">
      <c r="A33" s="275"/>
      <c r="B33" s="18" t="s">
        <v>4</v>
      </c>
      <c r="C33" s="152" t="s">
        <v>5</v>
      </c>
      <c r="D33" s="19" t="s">
        <v>78</v>
      </c>
      <c r="E33" s="130" t="s">
        <v>6</v>
      </c>
      <c r="F33" s="129" t="s">
        <v>7</v>
      </c>
      <c r="G33" s="154" t="s">
        <v>4</v>
      </c>
      <c r="H33" s="152" t="s">
        <v>5</v>
      </c>
      <c r="I33" s="19" t="s">
        <v>78</v>
      </c>
      <c r="J33" s="130" t="s">
        <v>6</v>
      </c>
      <c r="K33" s="132" t="s">
        <v>7</v>
      </c>
      <c r="L33" s="30"/>
      <c r="M33" s="30"/>
      <c r="N33" s="30"/>
      <c r="O33" s="30"/>
      <c r="P33" s="30"/>
      <c r="Q33" s="30"/>
      <c r="R33" s="30"/>
      <c r="S33" s="30"/>
      <c r="T33" s="30"/>
      <c r="U33" s="13"/>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row>
    <row r="34" spans="1:107" s="149" customFormat="1" ht="24" customHeight="1" x14ac:dyDescent="0.25">
      <c r="A34" s="23" t="s">
        <v>8</v>
      </c>
      <c r="B34" s="24">
        <f>+Enero!B34+Febrero!B34+'Marzo '!B34</f>
        <v>0</v>
      </c>
      <c r="C34" s="52">
        <f>+Enero!C34+Febrero!C34+'Marzo '!C34</f>
        <v>0</v>
      </c>
      <c r="D34" s="35">
        <f>+Enero!D34+Febrero!D34+'Marzo '!D34</f>
        <v>0</v>
      </c>
      <c r="E34" s="160">
        <f>+Enero!E34+Febrero!E34+'Marzo '!E34</f>
        <v>0</v>
      </c>
      <c r="F34" s="174">
        <f>+Enero!F34+Febrero!F34+'Marzo '!F34</f>
        <v>0</v>
      </c>
      <c r="G34" s="159">
        <f>+Enero!G34+Febrero!G34+'Marzo '!G34</f>
        <v>0</v>
      </c>
      <c r="H34" s="52">
        <f>+Enero!H34+Febrero!H34+'Marzo '!H34</f>
        <v>0</v>
      </c>
      <c r="I34" s="35">
        <f>+Enero!I34+Febrero!I34+'Marzo '!I34</f>
        <v>0</v>
      </c>
      <c r="J34" s="160">
        <f>+Enero!J34+Febrero!J34+'Marzo '!J34</f>
        <v>0</v>
      </c>
      <c r="K34" s="161">
        <f>+Enero!K34+Febrero!K34+'Marzo '!K34</f>
        <v>0</v>
      </c>
      <c r="L34" s="175" t="s">
        <v>79</v>
      </c>
      <c r="M34" s="30"/>
      <c r="N34" s="30"/>
      <c r="O34" s="30"/>
      <c r="P34" s="30"/>
      <c r="Q34" s="30"/>
      <c r="R34" s="30"/>
      <c r="S34" s="30"/>
      <c r="T34" s="30"/>
      <c r="U34" s="13"/>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row>
    <row r="35" spans="1:107" s="149" customFormat="1" ht="24" customHeight="1" x14ac:dyDescent="0.25">
      <c r="A35" s="23" t="s">
        <v>9</v>
      </c>
      <c r="B35" s="24">
        <f>+Enero!B35+Febrero!B35+'Marzo '!B35</f>
        <v>0</v>
      </c>
      <c r="C35" s="52">
        <f>+Enero!C35+Febrero!C35+'Marzo '!C35</f>
        <v>0</v>
      </c>
      <c r="D35" s="35">
        <f>+Enero!D35+Febrero!D35+'Marzo '!D35</f>
        <v>0</v>
      </c>
      <c r="E35" s="163">
        <f>+Enero!E35+Febrero!E35+'Marzo '!E35</f>
        <v>0</v>
      </c>
      <c r="F35" s="174">
        <f>+Enero!F35+Febrero!F35+'Marzo '!F35</f>
        <v>0</v>
      </c>
      <c r="G35" s="159">
        <f>+Enero!G35+Febrero!G35+'Marzo '!G35</f>
        <v>0</v>
      </c>
      <c r="H35" s="52">
        <f>+Enero!H35+Febrero!H35+'Marzo '!H35</f>
        <v>0</v>
      </c>
      <c r="I35" s="35">
        <f>+Enero!I35+Febrero!I35+'Marzo '!I35</f>
        <v>0</v>
      </c>
      <c r="J35" s="163">
        <f>+Enero!J35+Febrero!J35+'Marzo '!J35</f>
        <v>0</v>
      </c>
      <c r="K35" s="25">
        <f>+Enero!K35+Febrero!K35+'Marzo '!K35</f>
        <v>0</v>
      </c>
      <c r="L35" s="175" t="s">
        <v>79</v>
      </c>
      <c r="M35" s="30"/>
      <c r="N35" s="30"/>
      <c r="O35" s="30"/>
      <c r="P35" s="30"/>
      <c r="Q35" s="30"/>
      <c r="R35" s="30"/>
      <c r="S35" s="30"/>
      <c r="T35" s="30"/>
      <c r="U35" s="13"/>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row>
    <row r="36" spans="1:107" s="149" customFormat="1" ht="24" customHeight="1" x14ac:dyDescent="0.25">
      <c r="A36" s="23" t="s">
        <v>10</v>
      </c>
      <c r="B36" s="24">
        <f>+Enero!B36+Febrero!B36+'Marzo '!B36</f>
        <v>0</v>
      </c>
      <c r="C36" s="52">
        <f>+Enero!C36+Febrero!C36+'Marzo '!C36</f>
        <v>0</v>
      </c>
      <c r="D36" s="35">
        <f>+Enero!D36+Febrero!D36+'Marzo '!D36</f>
        <v>0</v>
      </c>
      <c r="E36" s="163">
        <f>+Enero!E36+Febrero!E36+'Marzo '!E36</f>
        <v>0</v>
      </c>
      <c r="F36" s="174">
        <f>+Enero!F36+Febrero!F36+'Marzo '!F36</f>
        <v>0</v>
      </c>
      <c r="G36" s="159">
        <f>+Enero!G36+Febrero!G36+'Marzo '!G36</f>
        <v>0</v>
      </c>
      <c r="H36" s="52">
        <f>+Enero!H36+Febrero!H36+'Marzo '!H36</f>
        <v>0</v>
      </c>
      <c r="I36" s="35">
        <f>+Enero!I36+Febrero!I36+'Marzo '!I36</f>
        <v>0</v>
      </c>
      <c r="J36" s="163">
        <f>+Enero!J36+Febrero!J36+'Marzo '!J36</f>
        <v>0</v>
      </c>
      <c r="K36" s="25">
        <f>+Enero!K36+Febrero!K36+'Marzo '!K36</f>
        <v>0</v>
      </c>
      <c r="L36" s="175" t="s">
        <v>79</v>
      </c>
      <c r="M36" s="30"/>
      <c r="N36" s="30"/>
      <c r="O36" s="30"/>
      <c r="P36" s="30"/>
      <c r="Q36" s="30"/>
      <c r="R36" s="30"/>
      <c r="S36" s="30"/>
      <c r="T36" s="30"/>
      <c r="U36" s="13"/>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row>
    <row r="37" spans="1:107" s="149" customFormat="1" ht="24" customHeight="1" x14ac:dyDescent="0.25">
      <c r="A37" s="23" t="s">
        <v>11</v>
      </c>
      <c r="B37" s="24">
        <f>+Enero!B37+Febrero!B37+'Marzo '!B37</f>
        <v>0</v>
      </c>
      <c r="C37" s="52">
        <f>+Enero!C37+Febrero!C37+'Marzo '!C37</f>
        <v>0</v>
      </c>
      <c r="D37" s="35">
        <f>+Enero!D37+Febrero!D37+'Marzo '!D37</f>
        <v>0</v>
      </c>
      <c r="E37" s="163">
        <f>+Enero!E37+Febrero!E37+'Marzo '!E37</f>
        <v>0</v>
      </c>
      <c r="F37" s="174">
        <f>+Enero!F37+Febrero!F37+'Marzo '!F37</f>
        <v>0</v>
      </c>
      <c r="G37" s="159">
        <f>+Enero!G37+Febrero!G37+'Marzo '!G37</f>
        <v>0</v>
      </c>
      <c r="H37" s="52">
        <f>+Enero!H37+Febrero!H37+'Marzo '!H37</f>
        <v>0</v>
      </c>
      <c r="I37" s="35">
        <f>+Enero!I37+Febrero!I37+'Marzo '!I37</f>
        <v>0</v>
      </c>
      <c r="J37" s="163">
        <f>+Enero!J37+Febrero!J37+'Marzo '!J37</f>
        <v>0</v>
      </c>
      <c r="K37" s="25">
        <f>+Enero!K37+Febrero!K37+'Marzo '!K37</f>
        <v>0</v>
      </c>
      <c r="L37" s="175" t="s">
        <v>79</v>
      </c>
      <c r="M37" s="30"/>
      <c r="N37" s="30"/>
      <c r="O37" s="30"/>
      <c r="P37" s="30"/>
      <c r="Q37" s="30"/>
      <c r="R37" s="30"/>
      <c r="S37" s="30"/>
      <c r="T37" s="30"/>
      <c r="U37" s="13"/>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row>
    <row r="38" spans="1:107" s="149" customFormat="1" ht="24" customHeight="1" x14ac:dyDescent="0.25">
      <c r="A38" s="36" t="s">
        <v>80</v>
      </c>
      <c r="B38" s="24">
        <f>+Enero!B38+Febrero!B38+'Marzo '!B38</f>
        <v>0</v>
      </c>
      <c r="C38" s="52">
        <f>+Enero!C38+Febrero!C38+'Marzo '!C38</f>
        <v>0</v>
      </c>
      <c r="D38" s="35">
        <f>+Enero!D38+Febrero!D38+'Marzo '!D38</f>
        <v>0</v>
      </c>
      <c r="E38" s="163">
        <f>+Enero!E38+Febrero!E38+'Marzo '!E38</f>
        <v>0</v>
      </c>
      <c r="F38" s="174">
        <f>+Enero!F38+Febrero!F38+'Marzo '!F38</f>
        <v>0</v>
      </c>
      <c r="G38" s="159">
        <f>+Enero!G38+Febrero!G38+'Marzo '!G38</f>
        <v>0</v>
      </c>
      <c r="H38" s="52">
        <f>+Enero!H38+Febrero!H38+'Marzo '!H38</f>
        <v>0</v>
      </c>
      <c r="I38" s="35">
        <f>+Enero!I38+Febrero!I38+'Marzo '!I38</f>
        <v>0</v>
      </c>
      <c r="J38" s="163">
        <f>+Enero!J38+Febrero!J38+'Marzo '!J38</f>
        <v>0</v>
      </c>
      <c r="K38" s="40">
        <f>+Enero!K38+Febrero!K38+'Marzo '!K38</f>
        <v>0</v>
      </c>
      <c r="L38" s="175" t="s">
        <v>79</v>
      </c>
      <c r="M38" s="30"/>
      <c r="N38" s="30"/>
      <c r="O38" s="30"/>
      <c r="P38" s="30"/>
      <c r="Q38" s="30"/>
      <c r="R38" s="30"/>
      <c r="S38" s="30"/>
      <c r="T38" s="30"/>
      <c r="U38" s="13"/>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row>
    <row r="39" spans="1:107" s="149" customFormat="1" ht="24" customHeight="1" x14ac:dyDescent="0.25">
      <c r="A39" s="36" t="s">
        <v>81</v>
      </c>
      <c r="B39" s="24">
        <f>+Enero!B39+Febrero!B39+'Marzo '!B39</f>
        <v>0</v>
      </c>
      <c r="C39" s="52">
        <f>+Enero!C39+Febrero!C39+'Marzo '!C39</f>
        <v>0</v>
      </c>
      <c r="D39" s="35">
        <f>+Enero!D39+Febrero!D39+'Marzo '!D39</f>
        <v>0</v>
      </c>
      <c r="E39" s="164">
        <f>+Enero!E39+Febrero!E39+'Marzo '!E39</f>
        <v>0</v>
      </c>
      <c r="F39" s="174">
        <f>+Enero!F39+Febrero!F39+'Marzo '!F39</f>
        <v>0</v>
      </c>
      <c r="G39" s="159">
        <f>+Enero!G39+Febrero!G39+'Marzo '!G39</f>
        <v>0</v>
      </c>
      <c r="H39" s="52">
        <f>+Enero!H39+Febrero!H39+'Marzo '!H39</f>
        <v>0</v>
      </c>
      <c r="I39" s="35">
        <f>+Enero!I39+Febrero!I39+'Marzo '!I39</f>
        <v>0</v>
      </c>
      <c r="J39" s="164">
        <f>+Enero!J39+Febrero!J39+'Marzo '!J39</f>
        <v>0</v>
      </c>
      <c r="K39" s="41">
        <f>+Enero!K39+Febrero!K39+'Marzo '!K39</f>
        <v>0</v>
      </c>
      <c r="L39" s="175" t="s">
        <v>79</v>
      </c>
      <c r="M39" s="30"/>
      <c r="N39" s="30"/>
      <c r="O39" s="30"/>
      <c r="P39" s="30"/>
      <c r="Q39" s="30"/>
      <c r="R39" s="30"/>
      <c r="S39" s="30"/>
      <c r="T39" s="30"/>
      <c r="U39" s="13"/>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row>
    <row r="40" spans="1:107" s="149" customFormat="1" ht="24" customHeight="1" x14ac:dyDescent="0.25">
      <c r="A40" s="38" t="s">
        <v>12</v>
      </c>
      <c r="B40" s="39">
        <f>+Enero!B40+Febrero!B40+'Marzo '!B40</f>
        <v>0</v>
      </c>
      <c r="C40" s="71">
        <f>+Enero!C40+Febrero!C40+'Marzo '!C40</f>
        <v>0</v>
      </c>
      <c r="D40" s="37">
        <f>+Enero!D40+Febrero!D40+'Marzo '!D40</f>
        <v>0</v>
      </c>
      <c r="E40" s="163">
        <f>+Enero!E40+Febrero!E40+'Marzo '!E40</f>
        <v>0</v>
      </c>
      <c r="F40" s="174">
        <f>+Enero!F40+Febrero!F40+'Marzo '!F40</f>
        <v>0</v>
      </c>
      <c r="G40" s="165">
        <f>+Enero!G40+Febrero!G40+'Marzo '!G40</f>
        <v>0</v>
      </c>
      <c r="H40" s="71">
        <f>+Enero!H40+Febrero!H40+'Marzo '!H40</f>
        <v>0</v>
      </c>
      <c r="I40" s="37">
        <f>+Enero!I40+Febrero!I40+'Marzo '!I40</f>
        <v>0</v>
      </c>
      <c r="J40" s="163">
        <f>+Enero!J40+Febrero!J40+'Marzo '!J40</f>
        <v>0</v>
      </c>
      <c r="K40" s="41">
        <f>+Enero!K40+Febrero!K40+'Marzo '!K40</f>
        <v>0</v>
      </c>
      <c r="L40" s="175" t="s">
        <v>79</v>
      </c>
      <c r="M40" s="30"/>
      <c r="N40" s="30"/>
      <c r="O40" s="30"/>
      <c r="P40" s="30"/>
      <c r="Q40" s="30"/>
      <c r="R40" s="30"/>
      <c r="S40" s="30"/>
      <c r="T40" s="30"/>
      <c r="U40" s="13"/>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row>
    <row r="41" spans="1:107" s="149" customFormat="1" ht="24" customHeight="1" x14ac:dyDescent="0.25">
      <c r="A41" s="38" t="s">
        <v>13</v>
      </c>
      <c r="B41" s="39">
        <f>+Enero!B41+Febrero!B41+'Marzo '!B41</f>
        <v>0</v>
      </c>
      <c r="C41" s="71">
        <f>+Enero!C41+Febrero!C41+'Marzo '!C41</f>
        <v>0</v>
      </c>
      <c r="D41" s="37">
        <f>+Enero!D41+Febrero!D41+'Marzo '!D41</f>
        <v>0</v>
      </c>
      <c r="E41" s="163">
        <f>+Enero!E41+Febrero!E41+'Marzo '!E41</f>
        <v>0</v>
      </c>
      <c r="F41" s="174">
        <f>+Enero!F41+Febrero!F41+'Marzo '!F41</f>
        <v>0</v>
      </c>
      <c r="G41" s="165">
        <f>+Enero!G41+Febrero!G41+'Marzo '!G41</f>
        <v>0</v>
      </c>
      <c r="H41" s="71">
        <f>+Enero!H41+Febrero!H41+'Marzo '!H41</f>
        <v>0</v>
      </c>
      <c r="I41" s="37">
        <f>+Enero!I41+Febrero!I41+'Marzo '!I41</f>
        <v>0</v>
      </c>
      <c r="J41" s="163">
        <f>+Enero!J41+Febrero!J41+'Marzo '!J41</f>
        <v>0</v>
      </c>
      <c r="K41" s="40">
        <f>+Enero!K41+Febrero!K41+'Marzo '!K41</f>
        <v>0</v>
      </c>
      <c r="L41" s="175" t="s">
        <v>79</v>
      </c>
      <c r="M41" s="30"/>
      <c r="N41" s="30"/>
      <c r="O41" s="30"/>
      <c r="P41" s="30"/>
      <c r="Q41" s="30"/>
      <c r="R41" s="30"/>
      <c r="S41" s="30"/>
      <c r="T41" s="30"/>
      <c r="U41" s="13"/>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row>
    <row r="42" spans="1:107" s="149" customFormat="1" ht="24" customHeight="1" x14ac:dyDescent="0.25">
      <c r="A42" s="38" t="s">
        <v>82</v>
      </c>
      <c r="B42" s="39">
        <f>+Enero!B42+Febrero!B42+'Marzo '!B42</f>
        <v>0</v>
      </c>
      <c r="C42" s="71">
        <f>+Enero!C42+Febrero!C42+'Marzo '!C42</f>
        <v>0</v>
      </c>
      <c r="D42" s="37">
        <f>+Enero!D42+Febrero!D42+'Marzo '!D42</f>
        <v>0</v>
      </c>
      <c r="E42" s="163">
        <f>+Enero!E42+Febrero!E42+'Marzo '!E42</f>
        <v>0</v>
      </c>
      <c r="F42" s="174">
        <f>+Enero!F42+Febrero!F42+'Marzo '!F42</f>
        <v>0</v>
      </c>
      <c r="G42" s="165">
        <f>+Enero!G42+Febrero!G42+'Marzo '!G42</f>
        <v>0</v>
      </c>
      <c r="H42" s="71">
        <f>+Enero!H42+Febrero!H42+'Marzo '!H42</f>
        <v>0</v>
      </c>
      <c r="I42" s="37">
        <f>+Enero!I42+Febrero!I42+'Marzo '!I42</f>
        <v>0</v>
      </c>
      <c r="J42" s="163">
        <f>+Enero!J42+Febrero!J42+'Marzo '!J42</f>
        <v>0</v>
      </c>
      <c r="K42" s="40">
        <f>+Enero!K42+Febrero!K42+'Marzo '!K42</f>
        <v>0</v>
      </c>
      <c r="L42" s="175" t="s">
        <v>79</v>
      </c>
      <c r="M42" s="30"/>
      <c r="N42" s="30"/>
      <c r="O42" s="30"/>
      <c r="P42" s="30"/>
      <c r="Q42" s="30"/>
      <c r="R42" s="30"/>
      <c r="S42" s="30"/>
      <c r="T42" s="30"/>
      <c r="U42" s="13"/>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row>
    <row r="43" spans="1:107" s="149" customFormat="1" ht="24" customHeight="1" x14ac:dyDescent="0.25">
      <c r="A43" s="36" t="s">
        <v>83</v>
      </c>
      <c r="B43" s="39">
        <f>+Enero!B43+Febrero!B43+'Marzo '!B43</f>
        <v>0</v>
      </c>
      <c r="C43" s="71">
        <f>+Enero!C43+Febrero!C43+'Marzo '!C43</f>
        <v>0</v>
      </c>
      <c r="D43" s="37">
        <f>+Enero!D43+Febrero!D43+'Marzo '!D43</f>
        <v>0</v>
      </c>
      <c r="E43" s="166">
        <f>+Enero!E43+Febrero!E43+'Marzo '!E43</f>
        <v>0</v>
      </c>
      <c r="F43" s="176">
        <f>+Enero!F43+Febrero!F43+'Marzo '!F43</f>
        <v>0</v>
      </c>
      <c r="G43" s="165">
        <f>+Enero!G43+Febrero!G43+'Marzo '!G43</f>
        <v>0</v>
      </c>
      <c r="H43" s="71">
        <f>+Enero!H43+Febrero!H43+'Marzo '!H43</f>
        <v>0</v>
      </c>
      <c r="I43" s="37">
        <f>+Enero!I43+Febrero!I43+'Marzo '!I43</f>
        <v>0</v>
      </c>
      <c r="J43" s="166">
        <f>+Enero!J43+Febrero!J43+'Marzo '!J43</f>
        <v>0</v>
      </c>
      <c r="K43" s="40">
        <f>+Enero!K43+Febrero!K43+'Marzo '!K43</f>
        <v>0</v>
      </c>
      <c r="L43" s="175" t="s">
        <v>79</v>
      </c>
      <c r="M43" s="30"/>
      <c r="N43" s="30"/>
      <c r="O43" s="30"/>
      <c r="P43" s="30"/>
      <c r="Q43" s="30"/>
      <c r="R43" s="30"/>
      <c r="S43" s="30"/>
      <c r="T43" s="30"/>
      <c r="U43" s="13"/>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row>
    <row r="44" spans="1:107" s="149" customFormat="1" ht="24" customHeight="1" x14ac:dyDescent="0.25">
      <c r="A44" s="36" t="s">
        <v>14</v>
      </c>
      <c r="B44" s="39">
        <f>+Enero!B44+Febrero!B44+'Marzo '!B44</f>
        <v>0</v>
      </c>
      <c r="C44" s="71">
        <f>+Enero!C44+Febrero!C44+'Marzo '!C44</f>
        <v>0</v>
      </c>
      <c r="D44" s="37">
        <f>+Enero!D44+Febrero!D44+'Marzo '!D44</f>
        <v>0</v>
      </c>
      <c r="E44" s="166">
        <f>+Enero!E44+Febrero!E44+'Marzo '!E44</f>
        <v>0</v>
      </c>
      <c r="F44" s="176">
        <f>+Enero!F44+Febrero!F44+'Marzo '!F44</f>
        <v>0</v>
      </c>
      <c r="G44" s="165">
        <f>+Enero!G44+Febrero!G44+'Marzo '!G44</f>
        <v>0</v>
      </c>
      <c r="H44" s="71">
        <f>+Enero!H44+Febrero!H44+'Marzo '!H44</f>
        <v>0</v>
      </c>
      <c r="I44" s="37">
        <f>+Enero!I44+Febrero!I44+'Marzo '!I44</f>
        <v>0</v>
      </c>
      <c r="J44" s="166">
        <f>+Enero!J44+Febrero!J44+'Marzo '!J44</f>
        <v>0</v>
      </c>
      <c r="K44" s="40">
        <f>+Enero!K44+Febrero!K44+'Marzo '!K44</f>
        <v>0</v>
      </c>
      <c r="L44" s="175" t="s">
        <v>79</v>
      </c>
      <c r="M44" s="30"/>
      <c r="N44" s="30"/>
      <c r="O44" s="30"/>
      <c r="P44" s="30"/>
      <c r="Q44" s="30"/>
      <c r="R44" s="30"/>
      <c r="S44" s="30"/>
      <c r="T44" s="30"/>
      <c r="U44" s="13"/>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row>
    <row r="45" spans="1:107" s="149" customFormat="1" ht="24" customHeight="1" x14ac:dyDescent="0.25">
      <c r="A45" s="38" t="s">
        <v>15</v>
      </c>
      <c r="B45" s="39">
        <f>+Enero!B45+Febrero!B45+'Marzo '!B45</f>
        <v>0</v>
      </c>
      <c r="C45" s="71">
        <f>+Enero!C45+Febrero!C45+'Marzo '!C45</f>
        <v>0</v>
      </c>
      <c r="D45" s="37">
        <f>+Enero!D45+Febrero!D45+'Marzo '!D45</f>
        <v>0</v>
      </c>
      <c r="E45" s="166">
        <f>+Enero!E45+Febrero!E45+'Marzo '!E45</f>
        <v>0</v>
      </c>
      <c r="F45" s="176">
        <f>+Enero!F45+Febrero!F45+'Marzo '!F45</f>
        <v>0</v>
      </c>
      <c r="G45" s="165">
        <f>+Enero!G45+Febrero!G45+'Marzo '!G45</f>
        <v>0</v>
      </c>
      <c r="H45" s="71">
        <f>+Enero!H45+Febrero!H45+'Marzo '!H45</f>
        <v>0</v>
      </c>
      <c r="I45" s="37">
        <f>+Enero!I45+Febrero!I45+'Marzo '!I45</f>
        <v>0</v>
      </c>
      <c r="J45" s="166">
        <f>+Enero!J45+Febrero!J45+'Marzo '!J45</f>
        <v>0</v>
      </c>
      <c r="K45" s="40">
        <f>+Enero!K45+Febrero!K45+'Marzo '!K45</f>
        <v>0</v>
      </c>
      <c r="L45" s="175" t="s">
        <v>79</v>
      </c>
      <c r="M45" s="30"/>
      <c r="N45" s="30"/>
      <c r="O45" s="30"/>
      <c r="P45" s="30"/>
      <c r="Q45" s="30"/>
      <c r="R45" s="30"/>
      <c r="S45" s="30"/>
      <c r="T45" s="30"/>
      <c r="U45" s="13"/>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row>
    <row r="46" spans="1:107" s="149" customFormat="1" ht="24" customHeight="1" x14ac:dyDescent="0.25">
      <c r="A46" s="38" t="s">
        <v>16</v>
      </c>
      <c r="B46" s="39">
        <f>+Enero!B46+Febrero!B46+'Marzo '!B46</f>
        <v>0</v>
      </c>
      <c r="C46" s="71">
        <f>+Enero!C46+Febrero!C46+'Marzo '!C46</f>
        <v>0</v>
      </c>
      <c r="D46" s="37">
        <f>+Enero!D46+Febrero!D46+'Marzo '!D46</f>
        <v>0</v>
      </c>
      <c r="E46" s="166">
        <f>+Enero!E46+Febrero!E46+'Marzo '!E46</f>
        <v>0</v>
      </c>
      <c r="F46" s="176">
        <f>+Enero!F46+Febrero!F46+'Marzo '!F46</f>
        <v>0</v>
      </c>
      <c r="G46" s="165">
        <f>+Enero!G46+Febrero!G46+'Marzo '!G46</f>
        <v>0</v>
      </c>
      <c r="H46" s="71">
        <f>+Enero!H46+Febrero!H46+'Marzo '!H46</f>
        <v>0</v>
      </c>
      <c r="I46" s="37">
        <f>+Enero!I46+Febrero!I46+'Marzo '!I46</f>
        <v>0</v>
      </c>
      <c r="J46" s="166">
        <f>+Enero!J46+Febrero!J46+'Marzo '!J46</f>
        <v>0</v>
      </c>
      <c r="K46" s="40">
        <f>+Enero!K46+Febrero!K46+'Marzo '!K46</f>
        <v>0</v>
      </c>
      <c r="L46" s="175" t="s">
        <v>79</v>
      </c>
      <c r="M46" s="30"/>
      <c r="N46" s="30"/>
      <c r="O46" s="30"/>
      <c r="P46" s="30"/>
      <c r="Q46" s="30"/>
      <c r="R46" s="30"/>
      <c r="S46" s="30"/>
      <c r="T46" s="30"/>
      <c r="U46" s="13"/>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row>
    <row r="47" spans="1:107" s="149" customFormat="1" ht="24" customHeight="1" x14ac:dyDescent="0.25">
      <c r="A47" s="38" t="s">
        <v>17</v>
      </c>
      <c r="B47" s="39">
        <f>+Enero!B47+Febrero!B47+'Marzo '!B47</f>
        <v>0</v>
      </c>
      <c r="C47" s="71">
        <f>+Enero!C47+Febrero!C47+'Marzo '!C47</f>
        <v>0</v>
      </c>
      <c r="D47" s="37">
        <f>+Enero!D47+Febrero!D47+'Marzo '!D47</f>
        <v>0</v>
      </c>
      <c r="E47" s="166">
        <f>+Enero!E47+Febrero!E47+'Marzo '!E47</f>
        <v>0</v>
      </c>
      <c r="F47" s="176">
        <f>+Enero!F47+Febrero!F47+'Marzo '!F47</f>
        <v>0</v>
      </c>
      <c r="G47" s="165">
        <f>+Enero!G47+Febrero!G47+'Marzo '!G47</f>
        <v>0</v>
      </c>
      <c r="H47" s="71">
        <f>+Enero!H47+Febrero!H47+'Marzo '!H47</f>
        <v>0</v>
      </c>
      <c r="I47" s="37">
        <f>+Enero!I47+Febrero!I47+'Marzo '!I47</f>
        <v>0</v>
      </c>
      <c r="J47" s="166">
        <f>+Enero!J47+Febrero!J47+'Marzo '!J47</f>
        <v>0</v>
      </c>
      <c r="K47" s="40">
        <f>+Enero!K47+Febrero!K47+'Marzo '!K47</f>
        <v>0</v>
      </c>
      <c r="L47" s="175" t="s">
        <v>79</v>
      </c>
      <c r="M47" s="30"/>
      <c r="N47" s="30"/>
      <c r="O47" s="30"/>
      <c r="P47" s="30"/>
      <c r="Q47" s="30"/>
      <c r="R47" s="30"/>
      <c r="S47" s="30"/>
      <c r="T47" s="30"/>
      <c r="U47" s="13"/>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row>
    <row r="48" spans="1:107" s="149" customFormat="1" ht="24" customHeight="1" x14ac:dyDescent="0.25">
      <c r="A48" s="38" t="s">
        <v>18</v>
      </c>
      <c r="B48" s="39">
        <f>+Enero!B48+Febrero!B48+'Marzo '!B48</f>
        <v>0</v>
      </c>
      <c r="C48" s="71">
        <f>+Enero!C48+Febrero!C48+'Marzo '!C48</f>
        <v>0</v>
      </c>
      <c r="D48" s="37">
        <f>+Enero!D48+Febrero!D48+'Marzo '!D48</f>
        <v>0</v>
      </c>
      <c r="E48" s="166">
        <f>+Enero!E48+Febrero!E48+'Marzo '!E48</f>
        <v>0</v>
      </c>
      <c r="F48" s="176">
        <f>+Enero!F48+Febrero!F48+'Marzo '!F48</f>
        <v>0</v>
      </c>
      <c r="G48" s="165">
        <f>+Enero!G48+Febrero!G48+'Marzo '!G48</f>
        <v>0</v>
      </c>
      <c r="H48" s="71">
        <f>+Enero!H48+Febrero!H48+'Marzo '!H48</f>
        <v>0</v>
      </c>
      <c r="I48" s="37">
        <f>+Enero!I48+Febrero!I48+'Marzo '!I48</f>
        <v>0</v>
      </c>
      <c r="J48" s="166">
        <f>+Enero!J48+Febrero!J48+'Marzo '!J48</f>
        <v>0</v>
      </c>
      <c r="K48" s="40">
        <f>+Enero!K48+Febrero!K48+'Marzo '!K48</f>
        <v>0</v>
      </c>
      <c r="L48" s="175" t="s">
        <v>79</v>
      </c>
      <c r="M48" s="30"/>
      <c r="N48" s="30"/>
      <c r="O48" s="30"/>
      <c r="P48" s="30"/>
      <c r="Q48" s="30"/>
      <c r="R48" s="30"/>
      <c r="S48" s="30"/>
      <c r="T48" s="30"/>
      <c r="U48" s="13"/>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row>
    <row r="49" spans="1:107" s="149" customFormat="1" ht="24" customHeight="1" x14ac:dyDescent="0.25">
      <c r="A49" s="38" t="s">
        <v>84</v>
      </c>
      <c r="B49" s="39">
        <f>+Enero!B49+Febrero!B49+'Marzo '!B49</f>
        <v>0</v>
      </c>
      <c r="C49" s="71">
        <f>+Enero!C49+Febrero!C49+'Marzo '!C49</f>
        <v>0</v>
      </c>
      <c r="D49" s="37">
        <f>+Enero!D49+Febrero!D49+'Marzo '!D49</f>
        <v>0</v>
      </c>
      <c r="E49" s="166">
        <f>+Enero!E49+Febrero!E49+'Marzo '!E49</f>
        <v>0</v>
      </c>
      <c r="F49" s="176">
        <f>+Enero!F49+Febrero!F49+'Marzo '!F49</f>
        <v>0</v>
      </c>
      <c r="G49" s="165">
        <f>+Enero!G49+Febrero!G49+'Marzo '!G49</f>
        <v>0</v>
      </c>
      <c r="H49" s="71">
        <f>+Enero!H49+Febrero!H49+'Marzo '!H49</f>
        <v>0</v>
      </c>
      <c r="I49" s="37">
        <f>+Enero!I49+Febrero!I49+'Marzo '!I49</f>
        <v>0</v>
      </c>
      <c r="J49" s="166">
        <f>+Enero!J49+Febrero!J49+'Marzo '!J49</f>
        <v>0</v>
      </c>
      <c r="K49" s="40">
        <f>+Enero!K49+Febrero!K49+'Marzo '!K49</f>
        <v>0</v>
      </c>
      <c r="L49" s="175" t="s">
        <v>79</v>
      </c>
      <c r="M49" s="30"/>
      <c r="N49" s="30"/>
      <c r="O49" s="30"/>
      <c r="P49" s="30"/>
      <c r="Q49" s="30"/>
      <c r="R49" s="30"/>
      <c r="S49" s="30"/>
      <c r="T49" s="30"/>
      <c r="U49" s="13"/>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row>
    <row r="50" spans="1:107" s="149" customFormat="1" ht="24" customHeight="1" x14ac:dyDescent="0.25">
      <c r="A50" s="168" t="s">
        <v>19</v>
      </c>
      <c r="B50" s="39">
        <f>+Enero!B50+Febrero!B50+'Marzo '!B50</f>
        <v>0</v>
      </c>
      <c r="C50" s="75">
        <f>+Enero!C50+Febrero!C50+'Marzo '!C50</f>
        <v>0</v>
      </c>
      <c r="D50" s="77">
        <f>+Enero!D50+Febrero!D50+'Marzo '!D50</f>
        <v>0</v>
      </c>
      <c r="E50" s="169">
        <f>+Enero!E50+Febrero!E50+'Marzo '!E50</f>
        <v>0</v>
      </c>
      <c r="F50" s="176">
        <f>+Enero!F50+Febrero!F50+'Marzo '!F50</f>
        <v>0</v>
      </c>
      <c r="G50" s="39">
        <f>+Enero!G50+Febrero!G50+'Marzo '!G50</f>
        <v>0</v>
      </c>
      <c r="H50" s="75">
        <f>+Enero!H50+Febrero!H50+'Marzo '!H50</f>
        <v>0</v>
      </c>
      <c r="I50" s="77">
        <f>+Enero!I50+Febrero!I50+'Marzo '!I50</f>
        <v>0</v>
      </c>
      <c r="J50" s="169">
        <f>+Enero!J50+Febrero!J50+'Marzo '!J50</f>
        <v>0</v>
      </c>
      <c r="K50" s="41">
        <f>+Enero!K50+Febrero!K50+'Marzo '!K50</f>
        <v>0</v>
      </c>
      <c r="L50" s="175" t="s">
        <v>79</v>
      </c>
      <c r="M50" s="30"/>
      <c r="N50" s="30"/>
      <c r="O50" s="30"/>
      <c r="P50" s="30"/>
      <c r="Q50" s="30"/>
      <c r="R50" s="30"/>
      <c r="S50" s="30"/>
      <c r="T50" s="30"/>
      <c r="U50" s="13"/>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row>
    <row r="51" spans="1:107" s="149" customFormat="1" ht="24" customHeight="1" x14ac:dyDescent="0.25">
      <c r="A51" s="177" t="s">
        <v>86</v>
      </c>
      <c r="B51" s="43">
        <f>+Enero!B51+Febrero!B51+'Marzo '!B51</f>
        <v>0</v>
      </c>
      <c r="C51" s="85">
        <f>+Enero!C51+Febrero!C51+'Marzo '!C51</f>
        <v>0</v>
      </c>
      <c r="D51" s="45">
        <f>+Enero!D51+Febrero!D51+'Marzo '!D51</f>
        <v>0</v>
      </c>
      <c r="E51" s="170">
        <f>+Enero!E51+Febrero!E51+'Marzo '!E51</f>
        <v>0</v>
      </c>
      <c r="F51" s="178">
        <f>+Enero!F51+Febrero!F51+'Marzo '!F51</f>
        <v>0</v>
      </c>
      <c r="G51" s="43">
        <f>+Enero!G51+Febrero!G51+'Marzo '!G51</f>
        <v>0</v>
      </c>
      <c r="H51" s="85">
        <f>+Enero!H51+Febrero!H51+'Marzo '!H51</f>
        <v>0</v>
      </c>
      <c r="I51" s="45">
        <f>+Enero!I51+Febrero!I51+'Marzo '!I51</f>
        <v>0</v>
      </c>
      <c r="J51" s="170">
        <f>+Enero!J51+Febrero!J51+'Marzo '!J51</f>
        <v>0</v>
      </c>
      <c r="K51" s="44">
        <f>+Enero!K51+Febrero!K51+'Marzo '!K51</f>
        <v>0</v>
      </c>
      <c r="L51" s="175" t="s">
        <v>79</v>
      </c>
      <c r="M51" s="30"/>
      <c r="N51" s="30"/>
      <c r="O51" s="30"/>
      <c r="P51" s="30"/>
      <c r="Q51" s="30"/>
      <c r="R51" s="30"/>
      <c r="S51" s="30"/>
      <c r="T51" s="30"/>
      <c r="U51" s="13"/>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row>
    <row r="52" spans="1:107" s="149" customFormat="1" x14ac:dyDescent="0.25">
      <c r="A52" s="299" t="s">
        <v>20</v>
      </c>
      <c r="B52" s="299"/>
      <c r="C52" s="299"/>
      <c r="D52" s="299"/>
      <c r="E52" s="299"/>
      <c r="F52" s="299"/>
      <c r="G52" s="299"/>
      <c r="H52" s="299"/>
      <c r="I52" s="299"/>
      <c r="J52" s="299"/>
      <c r="K52" s="299"/>
      <c r="L52" s="299"/>
      <c r="M52" s="299"/>
      <c r="N52" s="299"/>
      <c r="O52" s="299"/>
      <c r="P52" s="299"/>
      <c r="Q52" s="300"/>
      <c r="R52" s="13"/>
      <c r="S52" s="13"/>
      <c r="T52" s="13"/>
      <c r="U52" s="13"/>
      <c r="V52" s="13"/>
      <c r="W52" s="13"/>
      <c r="X52" s="13"/>
      <c r="Y52" s="13"/>
      <c r="Z52" s="13"/>
      <c r="AA52" s="13"/>
      <c r="AB52" s="13"/>
      <c r="AC52" s="14"/>
      <c r="AD52" s="31"/>
      <c r="AE52" s="14"/>
      <c r="AF52" s="14"/>
      <c r="AG52" s="13"/>
      <c r="AH52" s="13"/>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row>
    <row r="53" spans="1:107" s="149" customFormat="1" x14ac:dyDescent="0.25">
      <c r="A53" s="301" t="s">
        <v>21</v>
      </c>
      <c r="B53" s="257"/>
      <c r="C53" s="253" t="s">
        <v>22</v>
      </c>
      <c r="D53" s="269"/>
      <c r="E53" s="254"/>
      <c r="F53" s="278" t="s">
        <v>23</v>
      </c>
      <c r="G53" s="278"/>
      <c r="H53" s="278"/>
      <c r="I53" s="278" t="s">
        <v>24</v>
      </c>
      <c r="J53" s="278"/>
      <c r="K53" s="278"/>
      <c r="L53" s="278" t="s">
        <v>25</v>
      </c>
      <c r="M53" s="278"/>
      <c r="N53" s="278"/>
      <c r="O53" s="253" t="s">
        <v>26</v>
      </c>
      <c r="P53" s="254"/>
      <c r="Q53" s="179"/>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row>
    <row r="54" spans="1:107" s="149" customFormat="1" x14ac:dyDescent="0.25">
      <c r="A54" s="294"/>
      <c r="B54" s="258"/>
      <c r="C54" s="137" t="s">
        <v>27</v>
      </c>
      <c r="D54" s="47" t="s">
        <v>28</v>
      </c>
      <c r="E54" s="132" t="s">
        <v>29</v>
      </c>
      <c r="F54" s="137" t="s">
        <v>27</v>
      </c>
      <c r="G54" s="47" t="s">
        <v>28</v>
      </c>
      <c r="H54" s="132" t="s">
        <v>29</v>
      </c>
      <c r="I54" s="137" t="s">
        <v>27</v>
      </c>
      <c r="J54" s="47" t="s">
        <v>28</v>
      </c>
      <c r="K54" s="132" t="s">
        <v>29</v>
      </c>
      <c r="L54" s="137" t="s">
        <v>27</v>
      </c>
      <c r="M54" s="47" t="s">
        <v>28</v>
      </c>
      <c r="N54" s="132" t="s">
        <v>29</v>
      </c>
      <c r="O54" s="137" t="s">
        <v>27</v>
      </c>
      <c r="P54" s="21" t="s">
        <v>28</v>
      </c>
      <c r="Q54" s="13"/>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row>
    <row r="55" spans="1:107" s="149" customFormat="1" x14ac:dyDescent="0.25">
      <c r="A55" s="279" t="s">
        <v>30</v>
      </c>
      <c r="B55" s="280"/>
      <c r="C55" s="180">
        <f>+Enero!C55+Febrero!C55+'Marzo '!C55</f>
        <v>0</v>
      </c>
      <c r="D55" s="181">
        <f>+Enero!D55+Febrero!D55+'Marzo '!D55</f>
        <v>0</v>
      </c>
      <c r="E55" s="182">
        <f>+Enero!E55+Febrero!E55+'Marzo '!E55</f>
        <v>0</v>
      </c>
      <c r="F55" s="180">
        <f>+Enero!F55+Febrero!F55+'Marzo '!F55</f>
        <v>0</v>
      </c>
      <c r="G55" s="181">
        <f>+Enero!G55+Febrero!G55+'Marzo '!G55</f>
        <v>0</v>
      </c>
      <c r="H55" s="182">
        <f>+Enero!H55+Febrero!H55+'Marzo '!H55</f>
        <v>0</v>
      </c>
      <c r="I55" s="180">
        <f>+Enero!I55+Febrero!I55+'Marzo '!I55</f>
        <v>0</v>
      </c>
      <c r="J55" s="181">
        <f>+Enero!J55+Febrero!J55+'Marzo '!J55</f>
        <v>0</v>
      </c>
      <c r="K55" s="182">
        <f>+Enero!K55+Febrero!K55+'Marzo '!K55</f>
        <v>0</v>
      </c>
      <c r="L55" s="180">
        <f>+Enero!L55+Febrero!L55+'Marzo '!L55</f>
        <v>0</v>
      </c>
      <c r="M55" s="181">
        <f>+Enero!M55+Febrero!M55+'Marzo '!M55</f>
        <v>0</v>
      </c>
      <c r="N55" s="182">
        <f>+Enero!N55+Febrero!N55+'Marzo '!N55</f>
        <v>0</v>
      </c>
      <c r="O55" s="180">
        <f>+Enero!O55+Febrero!O55+'Marzo '!O55</f>
        <v>0</v>
      </c>
      <c r="P55" s="183">
        <f>+Enero!P55+Febrero!P55+'Marzo '!P55</f>
        <v>0</v>
      </c>
      <c r="Q55" s="184" t="s">
        <v>87</v>
      </c>
      <c r="BX55" s="150"/>
      <c r="BY55" s="150"/>
      <c r="BZ55" s="150"/>
      <c r="CA55" s="150" t="str">
        <f>IF(C55&lt;=D55,""," Los exámenes Reactivos de Hepatitis B NO DEBEN ser mayor a los exámenes Procesados ")</f>
        <v/>
      </c>
      <c r="CB55" s="150" t="str">
        <f>IF(F55&lt;=G55,""," Los exámenes Reactivos de Hepatitis C NO DEBEN ser mayor a los exámenes Procesados ")</f>
        <v/>
      </c>
      <c r="CC55" s="150" t="str">
        <f>IF(I55&lt;=J55,""," Los exámenes Reactivos de CHAGAS NO DEBEN ser mayor a los exámenes Procesados ")</f>
        <v/>
      </c>
      <c r="CD55" s="150" t="str">
        <f>IF(L55&lt;=M55,""," Los exámenes Reactivos de HTLV1 NO DEBEN ser mayor a los exámenes Procesados ")</f>
        <v/>
      </c>
      <c r="CE55" s="150" t="str">
        <f>IF(O55&lt;=P55,""," Los exámenes Reactivos de SÍFILIS NO DEBEN ser mayor a los exámenes Procesados ")</f>
        <v/>
      </c>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row>
    <row r="56" spans="1:107" s="149" customFormat="1" x14ac:dyDescent="0.25">
      <c r="A56" s="281" t="s">
        <v>31</v>
      </c>
      <c r="B56" s="185" t="s">
        <v>88</v>
      </c>
      <c r="C56" s="48">
        <f>+Enero!C56+Febrero!C56+'Marzo '!C56</f>
        <v>0</v>
      </c>
      <c r="D56" s="49">
        <f>+Enero!D56+Febrero!D56+'Marzo '!D56</f>
        <v>0</v>
      </c>
      <c r="E56" s="161">
        <f>+Enero!E56+Febrero!E56+'Marzo '!E56</f>
        <v>0</v>
      </c>
      <c r="F56" s="48">
        <f>+Enero!F56+Febrero!F56+'Marzo '!F56</f>
        <v>0</v>
      </c>
      <c r="G56" s="49">
        <f>+Enero!G56+Febrero!G56+'Marzo '!G56</f>
        <v>0</v>
      </c>
      <c r="H56" s="161">
        <f>+Enero!H56+Febrero!H56+'Marzo '!H56</f>
        <v>0</v>
      </c>
      <c r="I56" s="48">
        <f>+Enero!I56+Febrero!I56+'Marzo '!I56</f>
        <v>0</v>
      </c>
      <c r="J56" s="49">
        <f>+Enero!J56+Febrero!J56+'Marzo '!J56</f>
        <v>0</v>
      </c>
      <c r="K56" s="161">
        <f>+Enero!K56+Febrero!K56+'Marzo '!K56</f>
        <v>0</v>
      </c>
      <c r="L56" s="48">
        <f>+Enero!L56+Febrero!L56+'Marzo '!L56</f>
        <v>0</v>
      </c>
      <c r="M56" s="49">
        <f>+Enero!M56+Febrero!M56+'Marzo '!M56</f>
        <v>0</v>
      </c>
      <c r="N56" s="161">
        <f>+Enero!N56+Febrero!N56+'Marzo '!N56</f>
        <v>0</v>
      </c>
      <c r="O56" s="48">
        <f>+Enero!O56+Febrero!O56+'Marzo '!O56</f>
        <v>0</v>
      </c>
      <c r="P56" s="27">
        <f>+Enero!P56+Febrero!P56+'Marzo '!P56</f>
        <v>0</v>
      </c>
      <c r="Q56" s="186" t="s">
        <v>87</v>
      </c>
      <c r="BX56" s="150"/>
      <c r="BY56" s="150"/>
      <c r="BZ56" s="150"/>
      <c r="CA56" s="150" t="str">
        <f>IF(C56&lt;=D56,""," Los exámenes Reactivos de Hepatitis B NO DEBEN ser mayor a los exámenes Procesados ")</f>
        <v/>
      </c>
      <c r="CB56" s="150" t="str">
        <f>IF(F56&lt;=G56,""," Los exámenes Reactivos de Hepatitis C NO DEBEN ser mayor a los exámenes Procesados ")</f>
        <v/>
      </c>
      <c r="CC56" s="150" t="str">
        <f>IF(I56&lt;=J56,""," Los exámenes Reactivos de CHAGAS NO DEBEN ser mayor a los exámenes Procesados ")</f>
        <v/>
      </c>
      <c r="CD56" s="150" t="str">
        <f>IF(L56&lt;=M56,""," Los exámenes Reactivos de HTLV1 NO DEBEN ser mayor a los exámenes Procesados ")</f>
        <v/>
      </c>
      <c r="CE56" s="150" t="str">
        <f>IF(O56&lt;=P56,""," Los exámenes Reactivos de SÍFILIS NO DEBEN ser mayor a los exámenes Procesados ")</f>
        <v/>
      </c>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row>
    <row r="57" spans="1:107" s="149" customFormat="1" ht="21" x14ac:dyDescent="0.25">
      <c r="A57" s="282"/>
      <c r="B57" s="187" t="s">
        <v>89</v>
      </c>
      <c r="C57" s="24">
        <f>+Enero!C57+Febrero!C57+'Marzo '!C57</f>
        <v>0</v>
      </c>
      <c r="D57" s="52">
        <f>+Enero!D57+Febrero!D57+'Marzo '!D57</f>
        <v>0</v>
      </c>
      <c r="E57" s="25">
        <f>+Enero!E57+Febrero!E57+'Marzo '!E57</f>
        <v>0</v>
      </c>
      <c r="F57" s="24">
        <f>+Enero!F57+Febrero!F57+'Marzo '!F57</f>
        <v>0</v>
      </c>
      <c r="G57" s="52">
        <f>+Enero!G57+Febrero!G57+'Marzo '!G57</f>
        <v>0</v>
      </c>
      <c r="H57" s="25">
        <f>+Enero!H57+Febrero!H57+'Marzo '!H57</f>
        <v>0</v>
      </c>
      <c r="I57" s="24">
        <f>+Enero!I57+Febrero!I57+'Marzo '!I57</f>
        <v>0</v>
      </c>
      <c r="J57" s="52">
        <f>+Enero!J57+Febrero!J57+'Marzo '!J57</f>
        <v>0</v>
      </c>
      <c r="K57" s="25">
        <f>+Enero!K57+Febrero!K57+'Marzo '!K57</f>
        <v>0</v>
      </c>
      <c r="L57" s="24">
        <f>+Enero!L57+Febrero!L57+'Marzo '!L57</f>
        <v>0</v>
      </c>
      <c r="M57" s="52">
        <f>+Enero!M57+Febrero!M57+'Marzo '!M57</f>
        <v>0</v>
      </c>
      <c r="N57" s="25">
        <f>+Enero!N57+Febrero!N57+'Marzo '!N57</f>
        <v>0</v>
      </c>
      <c r="O57" s="24">
        <f>+Enero!O57+Febrero!O57+'Marzo '!O57</f>
        <v>0</v>
      </c>
      <c r="P57" s="35">
        <f>+Enero!P57+Febrero!P57+'Marzo '!P57</f>
        <v>0</v>
      </c>
      <c r="Q57" s="184" t="s">
        <v>87</v>
      </c>
      <c r="BX57" s="150"/>
      <c r="BY57" s="150"/>
      <c r="BZ57" s="150"/>
      <c r="CA57" s="150" t="str">
        <f>IF(C57&lt;=D57,""," Los exámenes Reactivos de Hepatitis B NO DEBEN ser mayor a los exámenes Procesados ")</f>
        <v/>
      </c>
      <c r="CB57" s="150" t="str">
        <f>IF(F57&lt;=G57,""," Los exámenes Reactivos de Hepatitis C NO DEBEN ser mayor a los exámenes Procesados ")</f>
        <v/>
      </c>
      <c r="CC57" s="150" t="str">
        <f>IF(I57&lt;=J57,""," Los exámenes Reactivos de CHAGAS NO DEBEN ser mayor a los exámenes Procesados ")</f>
        <v/>
      </c>
      <c r="CD57" s="150" t="str">
        <f>IF(L57&lt;=M57,""," Los exámenes Reactivos de HTLV1 NO DEBEN ser mayor a los exámenes Procesados ")</f>
        <v/>
      </c>
      <c r="CE57" s="150" t="str">
        <f>IF(O57&lt;=P57,""," Los exámenes Reactivos de SÍFILIS NO DEBEN ser mayor a los exámenes Procesados ")</f>
        <v/>
      </c>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row>
    <row r="58" spans="1:107" s="149" customFormat="1" ht="21" x14ac:dyDescent="0.25">
      <c r="A58" s="283"/>
      <c r="B58" s="188" t="s">
        <v>90</v>
      </c>
      <c r="C58" s="54">
        <f>+Enero!C58+Febrero!C58+'Marzo '!C58</f>
        <v>0</v>
      </c>
      <c r="D58" s="55">
        <f>+Enero!D58+Febrero!D58+'Marzo '!D58</f>
        <v>0</v>
      </c>
      <c r="E58" s="56">
        <f>+Enero!E58+Febrero!E58+'Marzo '!E58</f>
        <v>0</v>
      </c>
      <c r="F58" s="54">
        <f>+Enero!F58+Febrero!F58+'Marzo '!F58</f>
        <v>0</v>
      </c>
      <c r="G58" s="55">
        <f>+Enero!G58+Febrero!G58+'Marzo '!G58</f>
        <v>0</v>
      </c>
      <c r="H58" s="56">
        <f>+Enero!H58+Febrero!H58+'Marzo '!H58</f>
        <v>0</v>
      </c>
      <c r="I58" s="54">
        <f>+Enero!I58+Febrero!I58+'Marzo '!I58</f>
        <v>0</v>
      </c>
      <c r="J58" s="55">
        <f>+Enero!J58+Febrero!J58+'Marzo '!J58</f>
        <v>0</v>
      </c>
      <c r="K58" s="56">
        <f>+Enero!K58+Febrero!K58+'Marzo '!K58</f>
        <v>0</v>
      </c>
      <c r="L58" s="54">
        <f>+Enero!L58+Febrero!L58+'Marzo '!L58</f>
        <v>0</v>
      </c>
      <c r="M58" s="55">
        <f>+Enero!M58+Febrero!M58+'Marzo '!M58</f>
        <v>0</v>
      </c>
      <c r="N58" s="56">
        <f>+Enero!N58+Febrero!N58+'Marzo '!N58</f>
        <v>0</v>
      </c>
      <c r="O58" s="54">
        <f>+Enero!O58+Febrero!O58+'Marzo '!O58</f>
        <v>0</v>
      </c>
      <c r="P58" s="189">
        <f>+Enero!P58+Febrero!P58+'Marzo '!P58</f>
        <v>0</v>
      </c>
      <c r="Q58" s="184" t="s">
        <v>87</v>
      </c>
      <c r="BX58" s="150"/>
      <c r="BY58" s="150"/>
      <c r="BZ58" s="150"/>
      <c r="CA58" s="150" t="str">
        <f>IF(C58&lt;=D58,""," Los exámenes Reactivos de Hepatitis B NO DEBEN ser mayor a los exámenes Procesados ")</f>
        <v/>
      </c>
      <c r="CB58" s="150" t="str">
        <f>IF(F58&lt;=G58,""," Los exámenes Reactivos de Hepatitis C NO DEBEN ser mayor a los exámenes Procesados ")</f>
        <v/>
      </c>
      <c r="CC58" s="150" t="str">
        <f>IF(I58&lt;=J58,""," Los exámenes Reactivos de CHAGAS NO DEBEN ser mayor a los exámenes Procesados ")</f>
        <v/>
      </c>
      <c r="CD58" s="150" t="str">
        <f>IF(L58&lt;=M58,""," Los exámenes Reactivos de HTLV1 NO DEBEN ser mayor a los exámenes Procesados ")</f>
        <v/>
      </c>
      <c r="CE58" s="150" t="str">
        <f>IF(O58&lt;=P58,""," Los exámenes Reactivos de SÍFILIS NO DEBEN ser mayor a los exámenes Procesados ")</f>
        <v/>
      </c>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row>
    <row r="59" spans="1:107" s="149" customFormat="1" x14ac:dyDescent="0.25">
      <c r="A59" s="284" t="s">
        <v>84</v>
      </c>
      <c r="B59" s="285"/>
      <c r="C59" s="54">
        <f>+Enero!C59+Febrero!C59+'Marzo '!C59</f>
        <v>0</v>
      </c>
      <c r="D59" s="55">
        <f>+Enero!D59+Febrero!D59+'Marzo '!D59</f>
        <v>0</v>
      </c>
      <c r="E59" s="56">
        <f>+Enero!E59+Febrero!E59+'Marzo '!E59</f>
        <v>0</v>
      </c>
      <c r="F59" s="54">
        <f>+Enero!F59+Febrero!F59+'Marzo '!F59</f>
        <v>0</v>
      </c>
      <c r="G59" s="55">
        <f>+Enero!G59+Febrero!G59+'Marzo '!G59</f>
        <v>0</v>
      </c>
      <c r="H59" s="56">
        <f>+Enero!H59+Febrero!H59+'Marzo '!H59</f>
        <v>0</v>
      </c>
      <c r="I59" s="54">
        <f>+Enero!I59+Febrero!I59+'Marzo '!I59</f>
        <v>0</v>
      </c>
      <c r="J59" s="55">
        <f>+Enero!J59+Febrero!J59+'Marzo '!J59</f>
        <v>0</v>
      </c>
      <c r="K59" s="56">
        <f>+Enero!K59+Febrero!K59+'Marzo '!K59</f>
        <v>0</v>
      </c>
      <c r="L59" s="54">
        <f>+Enero!L59+Febrero!L59+'Marzo '!L59</f>
        <v>0</v>
      </c>
      <c r="M59" s="55">
        <f>+Enero!M59+Febrero!M59+'Marzo '!M59</f>
        <v>0</v>
      </c>
      <c r="N59" s="56">
        <f>+Enero!N59+Febrero!N59+'Marzo '!N59</f>
        <v>0</v>
      </c>
      <c r="O59" s="54">
        <f>+Enero!O59+Febrero!O59+'Marzo '!O59</f>
        <v>0</v>
      </c>
      <c r="P59" s="189">
        <f>+Enero!P59+Febrero!P59+'Marzo '!P59</f>
        <v>0</v>
      </c>
      <c r="Q59" s="184" t="s">
        <v>87</v>
      </c>
      <c r="BX59" s="150"/>
      <c r="BY59" s="150"/>
      <c r="BZ59" s="150"/>
      <c r="CA59" s="150" t="str">
        <f>IF(C59&lt;=D59,""," Los exámenes Reactivos de Hepatitis B NO DEBEN ser mayor a los exámenes Procesados ")</f>
        <v/>
      </c>
      <c r="CB59" s="150" t="str">
        <f>IF(F59&lt;=G59,""," Los exámenes Reactivos de Hepatitis C NO DEBEN ser mayor a los exámenes Procesados ")</f>
        <v/>
      </c>
      <c r="CC59" s="150" t="str">
        <f>IF(I59&lt;=J59,""," Los exámenes Reactivos de CHAGAS NO DEBEN ser mayor a los exámenes Procesados ")</f>
        <v/>
      </c>
      <c r="CD59" s="150" t="str">
        <f>IF(L59&lt;=M59,""," Los exámenes Reactivos de HTLV1 NO DEBEN ser mayor a los exámenes Procesados ")</f>
        <v/>
      </c>
      <c r="CE59" s="150" t="str">
        <f>IF(O59&lt;=P59,""," Los exámenes Reactivos de SÍFILIS NO DEBEN ser mayor a los exámenes Procesados ")</f>
        <v/>
      </c>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row>
    <row r="60" spans="1:107" s="149" customFormat="1" x14ac:dyDescent="0.25">
      <c r="A60" s="300" t="s">
        <v>32</v>
      </c>
      <c r="B60" s="300"/>
      <c r="C60" s="300"/>
      <c r="D60" s="300"/>
      <c r="E60" s="300"/>
      <c r="F60" s="300"/>
      <c r="G60" s="300"/>
      <c r="H60" s="300"/>
      <c r="I60" s="300"/>
      <c r="J60" s="300"/>
      <c r="K60" s="300"/>
      <c r="L60" s="300"/>
      <c r="M60" s="300"/>
      <c r="N60" s="300"/>
      <c r="O60" s="300"/>
      <c r="P60" s="300"/>
      <c r="Q60" s="300"/>
      <c r="R60" s="30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row>
    <row r="61" spans="1:107" s="149" customFormat="1" x14ac:dyDescent="0.25">
      <c r="A61" s="301" t="s">
        <v>21</v>
      </c>
      <c r="B61" s="257"/>
      <c r="C61" s="253" t="s">
        <v>22</v>
      </c>
      <c r="D61" s="269"/>
      <c r="E61" s="254"/>
      <c r="F61" s="278" t="s">
        <v>23</v>
      </c>
      <c r="G61" s="278"/>
      <c r="H61" s="278"/>
      <c r="I61" s="278" t="s">
        <v>24</v>
      </c>
      <c r="J61" s="278"/>
      <c r="K61" s="278"/>
      <c r="L61" s="278" t="s">
        <v>25</v>
      </c>
      <c r="M61" s="278"/>
      <c r="N61" s="278"/>
      <c r="O61" s="253" t="s">
        <v>26</v>
      </c>
      <c r="P61" s="254"/>
      <c r="Q61" s="58"/>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row>
    <row r="62" spans="1:107" s="149" customFormat="1" x14ac:dyDescent="0.25">
      <c r="A62" s="294"/>
      <c r="B62" s="258"/>
      <c r="C62" s="137" t="s">
        <v>27</v>
      </c>
      <c r="D62" s="47" t="s">
        <v>28</v>
      </c>
      <c r="E62" s="132" t="s">
        <v>29</v>
      </c>
      <c r="F62" s="137" t="s">
        <v>27</v>
      </c>
      <c r="G62" s="47" t="s">
        <v>28</v>
      </c>
      <c r="H62" s="132" t="s">
        <v>29</v>
      </c>
      <c r="I62" s="137" t="s">
        <v>27</v>
      </c>
      <c r="J62" s="47" t="s">
        <v>28</v>
      </c>
      <c r="K62" s="132" t="s">
        <v>29</v>
      </c>
      <c r="L62" s="137" t="s">
        <v>27</v>
      </c>
      <c r="M62" s="47" t="s">
        <v>28</v>
      </c>
      <c r="N62" s="132" t="s">
        <v>29</v>
      </c>
      <c r="O62" s="137" t="s">
        <v>27</v>
      </c>
      <c r="P62" s="21" t="s">
        <v>28</v>
      </c>
      <c r="Q62" s="58"/>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row>
    <row r="63" spans="1:107" s="149" customFormat="1" x14ac:dyDescent="0.25">
      <c r="A63" s="279" t="s">
        <v>30</v>
      </c>
      <c r="B63" s="280"/>
      <c r="C63" s="180">
        <f>+Enero!C63+Febrero!C63+'Marzo '!C63</f>
        <v>0</v>
      </c>
      <c r="D63" s="181">
        <f>+Enero!D63+Febrero!D63+'Marzo '!D63</f>
        <v>0</v>
      </c>
      <c r="E63" s="182">
        <f>+Enero!E63+Febrero!E63+'Marzo '!E63</f>
        <v>0</v>
      </c>
      <c r="F63" s="180">
        <f>+Enero!F63+Febrero!F63+'Marzo '!F63</f>
        <v>0</v>
      </c>
      <c r="G63" s="181">
        <f>+Enero!G63+Febrero!G63+'Marzo '!G63</f>
        <v>0</v>
      </c>
      <c r="H63" s="182">
        <f>+Enero!H63+Febrero!H63+'Marzo '!H63</f>
        <v>0</v>
      </c>
      <c r="I63" s="180">
        <f>+Enero!I63+Febrero!I63+'Marzo '!I63</f>
        <v>0</v>
      </c>
      <c r="J63" s="181">
        <f>+Enero!J63+Febrero!J63+'Marzo '!J63</f>
        <v>0</v>
      </c>
      <c r="K63" s="182">
        <f>+Enero!K63+Febrero!K63+'Marzo '!K63</f>
        <v>0</v>
      </c>
      <c r="L63" s="180">
        <f>+Enero!L63+Febrero!L63+'Marzo '!L63</f>
        <v>0</v>
      </c>
      <c r="M63" s="181">
        <f>+Enero!M63+Febrero!M63+'Marzo '!M63</f>
        <v>0</v>
      </c>
      <c r="N63" s="182">
        <f>+Enero!N63+Febrero!N63+'Marzo '!N63</f>
        <v>0</v>
      </c>
      <c r="O63" s="180">
        <f>+Enero!O63+Febrero!O63+'Marzo '!O63</f>
        <v>0</v>
      </c>
      <c r="P63" s="183">
        <f>+Enero!P63+Febrero!P63+'Marzo '!P63</f>
        <v>0</v>
      </c>
      <c r="Q63" s="184" t="s">
        <v>87</v>
      </c>
      <c r="BX63" s="150"/>
      <c r="BY63" s="150"/>
      <c r="BZ63" s="150"/>
      <c r="CA63" s="150" t="str">
        <f>IF(C63&lt;=D63,""," Los exámenes Reactivos de Hepatitis B NO DEBEN ser mayor a los exámenes Procesados ")</f>
        <v/>
      </c>
      <c r="CB63" s="150" t="str">
        <f>IF(F63&lt;=G63,""," Los exámenes Reactivos de Hepatitis C NO DEBEN ser mayor a los exámenes Procesados ")</f>
        <v/>
      </c>
      <c r="CC63" s="150" t="str">
        <f>IF(I63&lt;=J63,""," Los exámenes Reactivos de CHAGAS NO DEBEN ser mayor a los exámenes Procesados ")</f>
        <v/>
      </c>
      <c r="CD63" s="150" t="str">
        <f>IF(L63&lt;=M63,""," Los exámenes Reactivos de HTLV1 NO DEBEN ser mayor a los exámenes Procesados ")</f>
        <v/>
      </c>
      <c r="CE63" s="150" t="str">
        <f>IF(O63&lt;=P63,""," Los exámenes Reactivos de SÍFILIS NO DEBEN ser mayor a los exámenes Procesados ")</f>
        <v/>
      </c>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row>
    <row r="64" spans="1:107" s="149" customFormat="1" x14ac:dyDescent="0.25">
      <c r="A64" s="281" t="s">
        <v>31</v>
      </c>
      <c r="B64" s="185" t="s">
        <v>88</v>
      </c>
      <c r="C64" s="48">
        <f>+Enero!C64+Febrero!C64+'Marzo '!C64</f>
        <v>0</v>
      </c>
      <c r="D64" s="49">
        <f>+Enero!D64+Febrero!D64+'Marzo '!D64</f>
        <v>0</v>
      </c>
      <c r="E64" s="161">
        <f>+Enero!E64+Febrero!E64+'Marzo '!E64</f>
        <v>0</v>
      </c>
      <c r="F64" s="48">
        <f>+Enero!F64+Febrero!F64+'Marzo '!F64</f>
        <v>0</v>
      </c>
      <c r="G64" s="49">
        <f>+Enero!G64+Febrero!G64+'Marzo '!G64</f>
        <v>0</v>
      </c>
      <c r="H64" s="161">
        <f>+Enero!H64+Febrero!H64+'Marzo '!H64</f>
        <v>0</v>
      </c>
      <c r="I64" s="48">
        <f>+Enero!I64+Febrero!I64+'Marzo '!I64</f>
        <v>0</v>
      </c>
      <c r="J64" s="49">
        <f>+Enero!J64+Febrero!J64+'Marzo '!J64</f>
        <v>0</v>
      </c>
      <c r="K64" s="161">
        <f>+Enero!K64+Febrero!K64+'Marzo '!K64</f>
        <v>0</v>
      </c>
      <c r="L64" s="48">
        <f>+Enero!L64+Febrero!L64+'Marzo '!L64</f>
        <v>0</v>
      </c>
      <c r="M64" s="49">
        <f>+Enero!M64+Febrero!M64+'Marzo '!M64</f>
        <v>0</v>
      </c>
      <c r="N64" s="161">
        <f>+Enero!N64+Febrero!N64+'Marzo '!N64</f>
        <v>0</v>
      </c>
      <c r="O64" s="48">
        <f>+Enero!O64+Febrero!O64+'Marzo '!O64</f>
        <v>0</v>
      </c>
      <c r="P64" s="27">
        <f>+Enero!P64+Febrero!P64+'Marzo '!P64</f>
        <v>0</v>
      </c>
      <c r="Q64" s="184" t="s">
        <v>87</v>
      </c>
      <c r="BX64" s="150"/>
      <c r="BY64" s="150"/>
      <c r="BZ64" s="150"/>
      <c r="CA64" s="150" t="str">
        <f>IF(C64&lt;=D64,""," Los exámenes Reactivos de Hepatitis B NO DEBEN ser mayor a los exámenes Procesados ")</f>
        <v/>
      </c>
      <c r="CB64" s="150" t="str">
        <f>IF(F64&lt;=G64,""," Los exámenes Reactivos de Hepatitis C NO DEBEN ser mayor a los exámenes Procesados ")</f>
        <v/>
      </c>
      <c r="CC64" s="150" t="str">
        <f>IF(I64&lt;=J64,""," Los exámenes Reactivos de CHAGAS NO DEBEN ser mayor a los exámenes Procesados ")</f>
        <v/>
      </c>
      <c r="CD64" s="150" t="str">
        <f>IF(L64&lt;=M64,""," Los exámenes Reactivos de HTLV1 NO DEBEN ser mayor a los exámenes Procesados ")</f>
        <v/>
      </c>
      <c r="CE64" s="150" t="str">
        <f>IF(O64&lt;=P64,""," Los exámenes Reactivos de SÍFILIS NO DEBEN ser mayor a los exámenes Procesados ")</f>
        <v/>
      </c>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row>
    <row r="65" spans="1:107" s="149" customFormat="1" ht="21" x14ac:dyDescent="0.25">
      <c r="A65" s="282"/>
      <c r="B65" s="190" t="s">
        <v>89</v>
      </c>
      <c r="C65" s="24">
        <f>+Enero!C65+Febrero!C65+'Marzo '!C65</f>
        <v>0</v>
      </c>
      <c r="D65" s="52">
        <f>+Enero!D65+Febrero!D65+'Marzo '!D65</f>
        <v>0</v>
      </c>
      <c r="E65" s="25">
        <f>+Enero!E65+Febrero!E65+'Marzo '!E65</f>
        <v>0</v>
      </c>
      <c r="F65" s="24">
        <f>+Enero!F65+Febrero!F65+'Marzo '!F65</f>
        <v>0</v>
      </c>
      <c r="G65" s="52">
        <f>+Enero!G65+Febrero!G65+'Marzo '!G65</f>
        <v>0</v>
      </c>
      <c r="H65" s="25">
        <f>+Enero!H65+Febrero!H65+'Marzo '!H65</f>
        <v>0</v>
      </c>
      <c r="I65" s="24">
        <f>+Enero!I65+Febrero!I65+'Marzo '!I65</f>
        <v>0</v>
      </c>
      <c r="J65" s="52">
        <f>+Enero!J65+Febrero!J65+'Marzo '!J65</f>
        <v>0</v>
      </c>
      <c r="K65" s="25">
        <f>+Enero!K65+Febrero!K65+'Marzo '!K65</f>
        <v>0</v>
      </c>
      <c r="L65" s="24">
        <f>+Enero!L65+Febrero!L65+'Marzo '!L65</f>
        <v>0</v>
      </c>
      <c r="M65" s="52">
        <f>+Enero!M65+Febrero!M65+'Marzo '!M65</f>
        <v>0</v>
      </c>
      <c r="N65" s="25">
        <f>+Enero!N65+Febrero!N65+'Marzo '!N65</f>
        <v>0</v>
      </c>
      <c r="O65" s="24">
        <f>+Enero!O65+Febrero!O65+'Marzo '!O65</f>
        <v>0</v>
      </c>
      <c r="P65" s="35">
        <f>+Enero!P65+Febrero!P65+'Marzo '!P65</f>
        <v>0</v>
      </c>
      <c r="Q65" s="184" t="s">
        <v>87</v>
      </c>
      <c r="BX65" s="150"/>
      <c r="BY65" s="150"/>
      <c r="BZ65" s="150"/>
      <c r="CA65" s="150" t="str">
        <f>IF(C65&lt;=D65,""," Los exámenes Reactivos de Hepatitis B NO DEBEN ser mayor a los exámenes Procesados ")</f>
        <v/>
      </c>
      <c r="CB65" s="150" t="str">
        <f>IF(F65&lt;=G65,""," Los exámenes Reactivos de Hepatitis C NO DEBEN ser mayor a los exámenes Procesados ")</f>
        <v/>
      </c>
      <c r="CC65" s="150" t="str">
        <f>IF(I65&lt;=J65,""," Los exámenes Reactivos de CHAGAS NO DEBEN ser mayor a los exámenes Procesados ")</f>
        <v/>
      </c>
      <c r="CD65" s="150" t="str">
        <f>IF(L65&lt;=M65,""," Los exámenes Reactivos de HTLV1 NO DEBEN ser mayor a los exámenes Procesados ")</f>
        <v/>
      </c>
      <c r="CE65" s="150" t="str">
        <f>IF(O65&lt;=P65,""," Los exámenes Reactivos de SÍFILIS NO DEBEN ser mayor a los exámenes Procesados ")</f>
        <v/>
      </c>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row>
    <row r="66" spans="1:107" s="149" customFormat="1" ht="21" x14ac:dyDescent="0.25">
      <c r="A66" s="283"/>
      <c r="B66" s="191" t="s">
        <v>90</v>
      </c>
      <c r="C66" s="54">
        <f>+Enero!C66+Febrero!C66+'Marzo '!C66</f>
        <v>0</v>
      </c>
      <c r="D66" s="55">
        <f>+Enero!D66+Febrero!D66+'Marzo '!D66</f>
        <v>0</v>
      </c>
      <c r="E66" s="56">
        <f>+Enero!E66+Febrero!E66+'Marzo '!E66</f>
        <v>0</v>
      </c>
      <c r="F66" s="54">
        <f>+Enero!F66+Febrero!F66+'Marzo '!F66</f>
        <v>0</v>
      </c>
      <c r="G66" s="55">
        <f>+Enero!G66+Febrero!G66+'Marzo '!G66</f>
        <v>0</v>
      </c>
      <c r="H66" s="56">
        <f>+Enero!H66+Febrero!H66+'Marzo '!H66</f>
        <v>0</v>
      </c>
      <c r="I66" s="54">
        <f>+Enero!I66+Febrero!I66+'Marzo '!I66</f>
        <v>0</v>
      </c>
      <c r="J66" s="55">
        <f>+Enero!J66+Febrero!J66+'Marzo '!J66</f>
        <v>0</v>
      </c>
      <c r="K66" s="56">
        <f>+Enero!K66+Febrero!K66+'Marzo '!K66</f>
        <v>0</v>
      </c>
      <c r="L66" s="54">
        <f>+Enero!L66+Febrero!L66+'Marzo '!L66</f>
        <v>0</v>
      </c>
      <c r="M66" s="55">
        <f>+Enero!M66+Febrero!M66+'Marzo '!M66</f>
        <v>0</v>
      </c>
      <c r="N66" s="56">
        <f>+Enero!N66+Febrero!N66+'Marzo '!N66</f>
        <v>0</v>
      </c>
      <c r="O66" s="54">
        <f>+Enero!O66+Febrero!O66+'Marzo '!O66</f>
        <v>0</v>
      </c>
      <c r="P66" s="189">
        <f>+Enero!P66+Febrero!P66+'Marzo '!P66</f>
        <v>0</v>
      </c>
      <c r="Q66" s="184" t="s">
        <v>87</v>
      </c>
      <c r="BX66" s="150"/>
      <c r="BY66" s="150"/>
      <c r="BZ66" s="150"/>
      <c r="CA66" s="150" t="str">
        <f>IF(C66&lt;=D66,""," Los exámenes Reactivos de Hepatitis B NO DEBEN ser mayor a los exámenes Procesados ")</f>
        <v/>
      </c>
      <c r="CB66" s="150" t="str">
        <f>IF(F66&lt;=G66,""," Los exámenes Reactivos de Hepatitis C NO DEBEN ser mayor a los exámenes Procesados ")</f>
        <v/>
      </c>
      <c r="CC66" s="150" t="str">
        <f>IF(I66&lt;=J66,""," Los exámenes Reactivos de CHAGAS NO DEBEN ser mayor a los exámenes Procesados ")</f>
        <v/>
      </c>
      <c r="CD66" s="150" t="str">
        <f>IF(L66&lt;=M66,""," Los exámenes Reactivos de HTLV1 NO DEBEN ser mayor a los exámenes Procesados ")</f>
        <v/>
      </c>
      <c r="CE66" s="150" t="str">
        <f>IF(O66&lt;=P66,""," Los exámenes Reactivos de SÍFILIS NO DEBEN ser mayor a los exámenes Procesados ")</f>
        <v/>
      </c>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row>
    <row r="67" spans="1:107" s="149" customFormat="1" x14ac:dyDescent="0.25">
      <c r="A67" s="284" t="s">
        <v>91</v>
      </c>
      <c r="B67" s="285"/>
      <c r="C67" s="54">
        <f>+Enero!C67+Febrero!C67+'Marzo '!C67</f>
        <v>0</v>
      </c>
      <c r="D67" s="55">
        <f>+Enero!D67+Febrero!D67+'Marzo '!D67</f>
        <v>0</v>
      </c>
      <c r="E67" s="56">
        <f>+Enero!E67+Febrero!E67+'Marzo '!E67</f>
        <v>0</v>
      </c>
      <c r="F67" s="54">
        <f>+Enero!F67+Febrero!F67+'Marzo '!F67</f>
        <v>0</v>
      </c>
      <c r="G67" s="55">
        <f>+Enero!G67+Febrero!G67+'Marzo '!G67</f>
        <v>0</v>
      </c>
      <c r="H67" s="56">
        <f>+Enero!H67+Febrero!H67+'Marzo '!H67</f>
        <v>0</v>
      </c>
      <c r="I67" s="54">
        <f>+Enero!I67+Febrero!I67+'Marzo '!I67</f>
        <v>0</v>
      </c>
      <c r="J67" s="55">
        <f>+Enero!J67+Febrero!J67+'Marzo '!J67</f>
        <v>0</v>
      </c>
      <c r="K67" s="56">
        <f>+Enero!K67+Febrero!K67+'Marzo '!K67</f>
        <v>0</v>
      </c>
      <c r="L67" s="54">
        <f>+Enero!L67+Febrero!L67+'Marzo '!L67</f>
        <v>0</v>
      </c>
      <c r="M67" s="55">
        <f>+Enero!M67+Febrero!M67+'Marzo '!M67</f>
        <v>0</v>
      </c>
      <c r="N67" s="56">
        <f>+Enero!N67+Febrero!N67+'Marzo '!N67</f>
        <v>0</v>
      </c>
      <c r="O67" s="54">
        <f>+Enero!O67+Febrero!O67+'Marzo '!O67</f>
        <v>0</v>
      </c>
      <c r="P67" s="189">
        <f>+Enero!P67+Febrero!P67+'Marzo '!P67</f>
        <v>0</v>
      </c>
      <c r="Q67" s="184" t="s">
        <v>87</v>
      </c>
      <c r="R67" s="14"/>
      <c r="BX67" s="150"/>
      <c r="BY67" s="150"/>
      <c r="BZ67" s="150"/>
      <c r="CA67" s="150" t="str">
        <f>IF(C67&lt;=D67,""," Los exámenes Reactivos de Hepatitis B NO DEBEN ser mayor a los exámenes Procesados ")</f>
        <v/>
      </c>
      <c r="CB67" s="150" t="str">
        <f>IF(F67&lt;=G67,""," Los exámenes Reactivos de Hepatitis C NO DEBEN ser mayor a los exámenes Procesados ")</f>
        <v/>
      </c>
      <c r="CC67" s="150" t="str">
        <f>IF(I67&lt;=J67,""," Los exámenes Reactivos de CHAGAS NO DEBEN ser mayor a los exámenes Procesados ")</f>
        <v/>
      </c>
      <c r="CD67" s="150" t="str">
        <f>IF(L67&lt;=M67,""," Los exámenes Reactivos de HTLV1 NO DEBEN ser mayor a los exámenes Procesados ")</f>
        <v/>
      </c>
      <c r="CE67" s="150" t="str">
        <f>IF(O67&lt;=P67,""," Los exámenes Reactivos de SÍFILIS NO DEBEN ser mayor a los exámenes Procesados ")</f>
        <v/>
      </c>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row>
    <row r="68" spans="1:107" s="149" customFormat="1" x14ac:dyDescent="0.25">
      <c r="A68" s="61" t="s">
        <v>33</v>
      </c>
      <c r="B68" s="61"/>
      <c r="C68" s="57"/>
      <c r="D68" s="57"/>
      <c r="E68" s="61"/>
      <c r="F68" s="13"/>
      <c r="G68" s="13"/>
      <c r="H68" s="13"/>
      <c r="I68" s="13"/>
      <c r="J68" s="13"/>
      <c r="K68" s="13"/>
      <c r="L68" s="13"/>
      <c r="M68" s="13"/>
      <c r="N68" s="13"/>
      <c r="O68" s="16"/>
      <c r="P68" s="13"/>
      <c r="Q68" s="13"/>
      <c r="R68" s="13"/>
      <c r="S68" s="13"/>
      <c r="T68" s="13"/>
      <c r="U68" s="13"/>
      <c r="V68" s="13"/>
      <c r="W68" s="13"/>
      <c r="X68" s="13"/>
      <c r="Y68" s="13"/>
      <c r="Z68" s="13"/>
      <c r="AA68" s="13"/>
      <c r="AB68" s="13"/>
      <c r="AC68" s="13"/>
      <c r="AD68" s="13"/>
      <c r="AE68" s="13"/>
      <c r="AF68" s="13"/>
      <c r="AG68" s="13"/>
      <c r="AH68" s="13"/>
      <c r="AI68" s="13"/>
      <c r="AJ68" s="13"/>
      <c r="AK68" s="13"/>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row>
    <row r="69" spans="1:107" s="149" customFormat="1" ht="26.25" customHeight="1" x14ac:dyDescent="0.25">
      <c r="A69" s="286" t="s">
        <v>21</v>
      </c>
      <c r="B69" s="257"/>
      <c r="C69" s="289" t="s">
        <v>34</v>
      </c>
      <c r="D69" s="266"/>
      <c r="E69" s="253" t="s">
        <v>92</v>
      </c>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54"/>
      <c r="AM69" s="291" t="s">
        <v>93</v>
      </c>
      <c r="AN69" s="271"/>
      <c r="AO69" s="257" t="s">
        <v>94</v>
      </c>
      <c r="AP69" s="273" t="s">
        <v>95</v>
      </c>
      <c r="AQ69" s="273" t="s">
        <v>96</v>
      </c>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row>
    <row r="70" spans="1:107" s="149" customFormat="1" x14ac:dyDescent="0.25">
      <c r="A70" s="287"/>
      <c r="B70" s="272"/>
      <c r="C70" s="290"/>
      <c r="D70" s="268"/>
      <c r="E70" s="253" t="s">
        <v>35</v>
      </c>
      <c r="F70" s="254"/>
      <c r="G70" s="253" t="s">
        <v>36</v>
      </c>
      <c r="H70" s="254"/>
      <c r="I70" s="253" t="s">
        <v>37</v>
      </c>
      <c r="J70" s="254"/>
      <c r="K70" s="253" t="s">
        <v>38</v>
      </c>
      <c r="L70" s="254"/>
      <c r="M70" s="253" t="s">
        <v>39</v>
      </c>
      <c r="N70" s="254"/>
      <c r="O70" s="253" t="s">
        <v>40</v>
      </c>
      <c r="P70" s="254"/>
      <c r="Q70" s="253" t="s">
        <v>41</v>
      </c>
      <c r="R70" s="254"/>
      <c r="S70" s="253" t="s">
        <v>42</v>
      </c>
      <c r="T70" s="254"/>
      <c r="U70" s="253" t="s">
        <v>43</v>
      </c>
      <c r="V70" s="254"/>
      <c r="W70" s="253" t="s">
        <v>44</v>
      </c>
      <c r="X70" s="254"/>
      <c r="Y70" s="253" t="s">
        <v>45</v>
      </c>
      <c r="Z70" s="254"/>
      <c r="AA70" s="253" t="s">
        <v>46</v>
      </c>
      <c r="AB70" s="254"/>
      <c r="AC70" s="253" t="s">
        <v>47</v>
      </c>
      <c r="AD70" s="254"/>
      <c r="AE70" s="253" t="s">
        <v>48</v>
      </c>
      <c r="AF70" s="254"/>
      <c r="AG70" s="253" t="s">
        <v>49</v>
      </c>
      <c r="AH70" s="254"/>
      <c r="AI70" s="253" t="s">
        <v>50</v>
      </c>
      <c r="AJ70" s="254"/>
      <c r="AK70" s="253" t="s">
        <v>51</v>
      </c>
      <c r="AL70" s="254"/>
      <c r="AM70" s="255" t="s">
        <v>6</v>
      </c>
      <c r="AN70" s="276" t="s">
        <v>7</v>
      </c>
      <c r="AO70" s="272"/>
      <c r="AP70" s="274"/>
      <c r="AQ70" s="274"/>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row>
    <row r="71" spans="1:107" s="149" customFormat="1" x14ac:dyDescent="0.25">
      <c r="A71" s="288"/>
      <c r="B71" s="258"/>
      <c r="C71" s="132" t="s">
        <v>27</v>
      </c>
      <c r="D71" s="132" t="s">
        <v>28</v>
      </c>
      <c r="E71" s="137" t="s">
        <v>27</v>
      </c>
      <c r="F71" s="47" t="s">
        <v>28</v>
      </c>
      <c r="G71" s="137" t="s">
        <v>27</v>
      </c>
      <c r="H71" s="47" t="s">
        <v>28</v>
      </c>
      <c r="I71" s="137" t="s">
        <v>27</v>
      </c>
      <c r="J71" s="47" t="s">
        <v>28</v>
      </c>
      <c r="K71" s="137" t="s">
        <v>27</v>
      </c>
      <c r="L71" s="47" t="s">
        <v>28</v>
      </c>
      <c r="M71" s="137" t="s">
        <v>27</v>
      </c>
      <c r="N71" s="47" t="s">
        <v>28</v>
      </c>
      <c r="O71" s="137" t="s">
        <v>27</v>
      </c>
      <c r="P71" s="47" t="s">
        <v>28</v>
      </c>
      <c r="Q71" s="137" t="s">
        <v>27</v>
      </c>
      <c r="R71" s="47" t="s">
        <v>28</v>
      </c>
      <c r="S71" s="137" t="s">
        <v>27</v>
      </c>
      <c r="T71" s="47" t="s">
        <v>28</v>
      </c>
      <c r="U71" s="137" t="s">
        <v>27</v>
      </c>
      <c r="V71" s="47" t="s">
        <v>28</v>
      </c>
      <c r="W71" s="137" t="s">
        <v>27</v>
      </c>
      <c r="X71" s="47" t="s">
        <v>28</v>
      </c>
      <c r="Y71" s="137" t="s">
        <v>27</v>
      </c>
      <c r="Z71" s="47" t="s">
        <v>28</v>
      </c>
      <c r="AA71" s="137" t="s">
        <v>27</v>
      </c>
      <c r="AB71" s="47" t="s">
        <v>28</v>
      </c>
      <c r="AC71" s="137" t="s">
        <v>27</v>
      </c>
      <c r="AD71" s="47" t="s">
        <v>28</v>
      </c>
      <c r="AE71" s="137" t="s">
        <v>27</v>
      </c>
      <c r="AF71" s="47" t="s">
        <v>28</v>
      </c>
      <c r="AG71" s="137" t="s">
        <v>27</v>
      </c>
      <c r="AH71" s="47" t="s">
        <v>28</v>
      </c>
      <c r="AI71" s="137" t="s">
        <v>27</v>
      </c>
      <c r="AJ71" s="47" t="s">
        <v>28</v>
      </c>
      <c r="AK71" s="137" t="s">
        <v>27</v>
      </c>
      <c r="AL71" s="21" t="s">
        <v>28</v>
      </c>
      <c r="AM71" s="256"/>
      <c r="AN71" s="277"/>
      <c r="AO71" s="258"/>
      <c r="AP71" s="275"/>
      <c r="AQ71" s="275"/>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row>
    <row r="72" spans="1:107" s="149" customFormat="1" x14ac:dyDescent="0.25">
      <c r="A72" s="251" t="s">
        <v>52</v>
      </c>
      <c r="B72" s="252"/>
      <c r="C72" s="192">
        <f t="shared" ref="C72:C94" si="6">SUM(E72+G72+I72+K72+M72+O72+Q72+S72+U72+W72+Y72+AA72+AC72+AE72+AG72+AI72+AK72)</f>
        <v>593</v>
      </c>
      <c r="D72" s="193">
        <f t="shared" ref="D72:D94" si="7">SUM(F72+H72+J72+L72+N72+P72+R72+T72+V72+X72+Z72+AB72+AD72+AF72+AH72+AJ72+AL72)</f>
        <v>2</v>
      </c>
      <c r="E72" s="65">
        <f>+Enero!E72+Febrero!E72+'Marzo '!E72</f>
        <v>0</v>
      </c>
      <c r="F72" s="66">
        <f>+Enero!F72+Febrero!F72+'Marzo '!F72</f>
        <v>0</v>
      </c>
      <c r="G72" s="65">
        <f>+Enero!G72+Febrero!G72+'Marzo '!G72</f>
        <v>0</v>
      </c>
      <c r="H72" s="66">
        <f>+Enero!H72+Febrero!H72+'Marzo '!H72</f>
        <v>0</v>
      </c>
      <c r="I72" s="48">
        <f>+Enero!I72+Febrero!I72+'Marzo '!I72</f>
        <v>6</v>
      </c>
      <c r="J72" s="49">
        <f>+Enero!J72+Febrero!J72+'Marzo '!J72</f>
        <v>0</v>
      </c>
      <c r="K72" s="48">
        <f>+Enero!K72+Febrero!K72+'Marzo '!K72</f>
        <v>63</v>
      </c>
      <c r="L72" s="49">
        <f>+Enero!L72+Febrero!L72+'Marzo '!L72</f>
        <v>0</v>
      </c>
      <c r="M72" s="48">
        <f>+Enero!M72+Febrero!M72+'Marzo '!M72</f>
        <v>154</v>
      </c>
      <c r="N72" s="49">
        <f>+Enero!N72+Febrero!N72+'Marzo '!N72</f>
        <v>1</v>
      </c>
      <c r="O72" s="48">
        <f>+Enero!O72+Febrero!O72+'Marzo '!O72</f>
        <v>162</v>
      </c>
      <c r="P72" s="49">
        <f>+Enero!P72+Febrero!P72+'Marzo '!P72</f>
        <v>0</v>
      </c>
      <c r="Q72" s="48">
        <f>+Enero!Q72+Febrero!Q72+'Marzo '!Q72</f>
        <v>104</v>
      </c>
      <c r="R72" s="49">
        <f>+Enero!R72+Febrero!R72+'Marzo '!R72</f>
        <v>1</v>
      </c>
      <c r="S72" s="48">
        <f>+Enero!S72+Febrero!S72+'Marzo '!S72</f>
        <v>84</v>
      </c>
      <c r="T72" s="49">
        <f>+Enero!T72+Febrero!T72+'Marzo '!T72</f>
        <v>0</v>
      </c>
      <c r="U72" s="48">
        <f>+Enero!U72+Febrero!U72+'Marzo '!U72</f>
        <v>17</v>
      </c>
      <c r="V72" s="49">
        <f>+Enero!V72+Febrero!V72+'Marzo '!V72</f>
        <v>0</v>
      </c>
      <c r="W72" s="48">
        <f>+Enero!W72+Febrero!W72+'Marzo '!W72</f>
        <v>2</v>
      </c>
      <c r="X72" s="49">
        <f>+Enero!X72+Febrero!X72+'Marzo '!X72</f>
        <v>0</v>
      </c>
      <c r="Y72" s="48">
        <f>+Enero!Y72+Febrero!Y72+'Marzo '!Y72</f>
        <v>1</v>
      </c>
      <c r="Z72" s="49">
        <f>+Enero!Z72+Febrero!Z72+'Marzo '!Z72</f>
        <v>0</v>
      </c>
      <c r="AA72" s="48">
        <f>+Enero!AA72+Febrero!AA72+'Marzo '!AA72</f>
        <v>0</v>
      </c>
      <c r="AB72" s="49">
        <f>+Enero!AB72+Febrero!AB72+'Marzo '!AB72</f>
        <v>0</v>
      </c>
      <c r="AC72" s="48">
        <f>+Enero!AC72+Febrero!AC72+'Marzo '!AC72</f>
        <v>0</v>
      </c>
      <c r="AD72" s="49">
        <f>+Enero!AD72+Febrero!AD72+'Marzo '!AD72</f>
        <v>0</v>
      </c>
      <c r="AE72" s="48">
        <f>+Enero!AE72+Febrero!AE72+'Marzo '!AE72</f>
        <v>0</v>
      </c>
      <c r="AF72" s="49">
        <f>+Enero!AF72+Febrero!AF72+'Marzo '!AF72</f>
        <v>0</v>
      </c>
      <c r="AG72" s="48">
        <f>+Enero!AG72+Febrero!AG72+'Marzo '!AG72</f>
        <v>0</v>
      </c>
      <c r="AH72" s="49">
        <f>+Enero!AH72+Febrero!AH72+'Marzo '!AH72</f>
        <v>0</v>
      </c>
      <c r="AI72" s="48">
        <f>+Enero!AI72+Febrero!AI72+'Marzo '!AI72</f>
        <v>0</v>
      </c>
      <c r="AJ72" s="49">
        <f>+Enero!AJ72+Febrero!AJ72+'Marzo '!AJ72</f>
        <v>0</v>
      </c>
      <c r="AK72" s="65">
        <f>+Enero!AK72+Febrero!AK72+'Marzo '!AK72</f>
        <v>0</v>
      </c>
      <c r="AL72" s="194">
        <f>+Enero!AL72+Febrero!AL72+'Marzo '!AL72</f>
        <v>0</v>
      </c>
      <c r="AM72" s="194">
        <f>+Enero!AM72+Febrero!AM72+'Marzo '!AM72</f>
        <v>0</v>
      </c>
      <c r="AN72" s="40">
        <f>+Enero!AN72+Febrero!AN72+'Marzo '!AN72</f>
        <v>593</v>
      </c>
      <c r="AO72" s="40">
        <f>+Enero!AO72+Febrero!AO72+'Marzo '!AO72</f>
        <v>0</v>
      </c>
      <c r="AP72" s="37">
        <f>+Enero!AP72+Febrero!AP72+'Marzo '!AP72</f>
        <v>0</v>
      </c>
      <c r="AQ72" s="37">
        <f>+Enero!AQ72+Febrero!AQ72+'Marzo '!AQ72</f>
        <v>0</v>
      </c>
      <c r="AR72" s="195" t="s">
        <v>97</v>
      </c>
      <c r="BX72" s="150"/>
      <c r="BY72" s="150"/>
      <c r="BZ72" s="150"/>
      <c r="CA72" s="150" t="str">
        <f>IF(C72&lt;&gt;AN72," Total de exámenes Procesados NO es igual a total por sexo.-","")</f>
        <v/>
      </c>
      <c r="CB72" s="150" t="str">
        <f t="shared" ref="CB72:CB94" si="8">IF(F72&lt;=E72,""," Los exámenes Reactivos de 0 a 4 años NO DEBEN ser mayor a los Exámenes Procesados de la misma edad.-")</f>
        <v/>
      </c>
      <c r="CC72" s="150" t="str">
        <f t="shared" ref="CC72:CC94" si="9">IF(H72&lt;=G72,""," Los exámenes Reactivos de 5 a 9 años NO DEBEN ser mayor a los Exámenes Procesados de la misma edad.-")</f>
        <v/>
      </c>
      <c r="CD72" s="150" t="str">
        <f t="shared" ref="CD72:CD94" si="10">IF(J72&lt;=I72,""," Los exámenes Reactivos de 10 a 14 años NO DEBEN ser mayor a los Exámenes Procesados de la misma edad.-")</f>
        <v/>
      </c>
      <c r="CE72" s="150" t="str">
        <f t="shared" ref="CE72:CE94" si="11">IF(L72&lt;=K72,""," Los exámenes Reactivos de 15 a 19 años NO DEBEN ser mayor a los Exámenes Procesados de la misma edad.-")</f>
        <v/>
      </c>
      <c r="CF72" s="150" t="str">
        <f t="shared" ref="CF72:CF94" si="12">IF(N72&lt;=M72,""," Los exámenes Reactivos de 20 a 24 años NO DEBEN ser mayor a los Exámenes Procesados de la misma edad.-")</f>
        <v/>
      </c>
      <c r="CG72" s="150" t="str">
        <f t="shared" ref="CG72:CG94" si="13">IF(P72&lt;=O72,""," Los exámenes Reactivos de 25 a 29 años NO DEBEN ser mayor a los Exámenes Procesados de la misma edad.-")</f>
        <v/>
      </c>
      <c r="CH72" s="150" t="str">
        <f t="shared" ref="CH72:CH94" si="14">IF(R72&lt;=Q72,""," Los exámenes Reactivos de 30 a 34 años NO DEBEN ser mayor a los Exámenes Procesados de la misma edad.-")</f>
        <v/>
      </c>
      <c r="CI72" s="150" t="str">
        <f t="shared" ref="CI72:CI94" si="15">IF(T72&lt;=S72,""," Los exámenes Reactivos de 35 a 39 años NO DEBEN ser mayor a los Exámenes Procesados de la misma edad.-")</f>
        <v/>
      </c>
      <c r="CJ72" s="150" t="str">
        <f t="shared" ref="CJ72:CJ94" si="16">IF(V72&lt;=U72,""," Los exámenes Reactivos de 40 a 44 años NO DEBEN ser mayor a los Exámenes Procesados de la misma edad.-")</f>
        <v/>
      </c>
      <c r="CK72" s="150" t="str">
        <f t="shared" ref="CK72:CK94" si="17">IF(X72&lt;=W72,""," Los exámenes Reactivos de 45 a 49 años NO DEBEN ser mayor a los Exámenes Procesados de la misma edad.-")</f>
        <v/>
      </c>
      <c r="CL72" s="150" t="str">
        <f t="shared" ref="CL72:CL94" si="18">IF(Z72&lt;=Y72,""," Los exámenes Reactivos de 50 a 54 años NO DEBEN ser mayor a los Exámenes Procesados de la misma edad.-")</f>
        <v/>
      </c>
      <c r="CM72" s="150" t="str">
        <f t="shared" ref="CM72:CM94" si="19">IF(AB72&lt;=AA72,""," Los exámenes Reactivos de 55 a 59 años NO DEBEN ser mayor a los Exámenes Procesados de la misma edad.-")</f>
        <v/>
      </c>
      <c r="CN72" s="150" t="str">
        <f t="shared" ref="CN72:CN94" si="20">IF(AD72&lt;=AC72,""," Los exámenes Reactivos de 60 a 64 años NO DEBEN ser mayor a los Exámenes Procesados de la misma edad.-")</f>
        <v/>
      </c>
      <c r="CO72" s="150" t="str">
        <f t="shared" ref="CO72:CO94" si="21">IF(AF72&lt;=AE72,""," Los exámenes Reactivos de 65 a 69 años NO DEBEN ser mayor a los Exámenes Procesados de la misma edad.-")</f>
        <v/>
      </c>
      <c r="CP72" s="150" t="str">
        <f t="shared" ref="CP72:CP94" si="22">IF(AH72&lt;=AG72,""," Los exámenes Reactivos de 70 a 74 años NO DEBEN ser mayor a los Exámenes Procesados de la misma edad.-")</f>
        <v/>
      </c>
      <c r="CQ72" s="150" t="str">
        <f t="shared" ref="CQ72:CQ81" si="23">IF(AJ72&lt;=AI72,""," Los exámenes Reactivos de 75 a 79 años NO DEBEN ser mayor a los Exámenes Procesados de la misma edad.-")</f>
        <v/>
      </c>
      <c r="CR72" s="150" t="str">
        <f t="shared" ref="CR72:CR94" si="24">IF(AL72&lt;=AK72,""," Los exámenes Reactivos de 80 y mas años NO DEBEN ser mayor a los Exámenes Procesados de la misma edad.-")</f>
        <v/>
      </c>
      <c r="CS72" s="150" t="str">
        <f t="shared" ref="CS72:CS80" si="25">IF(AL72&lt;=AK72,""," Los exámenes Reactivos de 80 y mas años NO DEBEN ser mayor a los Exámenes Procesados de la misma edad.-")</f>
        <v/>
      </c>
      <c r="CT72" s="150" t="str">
        <f t="shared" ref="CT72:CT80" si="26">IF(AL72&lt;=AK72,""," Los exámenes Reactivos de 80 y mas años NO DEBEN ser mayor a los Exámenes Procesados de la misma edad.-")</f>
        <v/>
      </c>
      <c r="CU72" s="150"/>
      <c r="CV72" s="150"/>
      <c r="CW72" s="150"/>
      <c r="CX72" s="150"/>
      <c r="CY72" s="150"/>
      <c r="CZ72" s="150"/>
      <c r="DA72" s="150"/>
      <c r="DB72" s="150"/>
      <c r="DC72" s="150"/>
    </row>
    <row r="73" spans="1:107" s="149" customFormat="1" x14ac:dyDescent="0.25">
      <c r="A73" s="239" t="s">
        <v>53</v>
      </c>
      <c r="B73" s="240"/>
      <c r="C73" s="196">
        <f t="shared" si="6"/>
        <v>257</v>
      </c>
      <c r="D73" s="197">
        <f t="shared" si="7"/>
        <v>1</v>
      </c>
      <c r="E73" s="34">
        <f>+Enero!E73+Febrero!E73+'Marzo '!E73</f>
        <v>0</v>
      </c>
      <c r="F73" s="70">
        <f>+Enero!F73+Febrero!F73+'Marzo '!F73</f>
        <v>0</v>
      </c>
      <c r="G73" s="34">
        <f>+Enero!G73+Febrero!G73+'Marzo '!G73</f>
        <v>0</v>
      </c>
      <c r="H73" s="70">
        <f>+Enero!H73+Febrero!H73+'Marzo '!H73</f>
        <v>0</v>
      </c>
      <c r="I73" s="24">
        <f>+Enero!I73+Febrero!I73+'Marzo '!I73</f>
        <v>0</v>
      </c>
      <c r="J73" s="52">
        <f>+Enero!J73+Febrero!J73+'Marzo '!J73</f>
        <v>0</v>
      </c>
      <c r="K73" s="24">
        <f>+Enero!K73+Febrero!K73+'Marzo '!K73</f>
        <v>29</v>
      </c>
      <c r="L73" s="52">
        <f>+Enero!L73+Febrero!L73+'Marzo '!L73</f>
        <v>0</v>
      </c>
      <c r="M73" s="24">
        <f>+Enero!M73+Febrero!M73+'Marzo '!M73</f>
        <v>55</v>
      </c>
      <c r="N73" s="52">
        <f>+Enero!N73+Febrero!N73+'Marzo '!N73</f>
        <v>1</v>
      </c>
      <c r="O73" s="24">
        <f>+Enero!O73+Febrero!O73+'Marzo '!O73</f>
        <v>70</v>
      </c>
      <c r="P73" s="52">
        <f>+Enero!P73+Febrero!P73+'Marzo '!P73</f>
        <v>0</v>
      </c>
      <c r="Q73" s="24">
        <f>+Enero!Q73+Febrero!Q73+'Marzo '!Q73</f>
        <v>55</v>
      </c>
      <c r="R73" s="52">
        <f>+Enero!R73+Febrero!R73+'Marzo '!R73</f>
        <v>0</v>
      </c>
      <c r="S73" s="24">
        <f>+Enero!S73+Febrero!S73+'Marzo '!S73</f>
        <v>38</v>
      </c>
      <c r="T73" s="52">
        <f>+Enero!T73+Febrero!T73+'Marzo '!T73</f>
        <v>0</v>
      </c>
      <c r="U73" s="24">
        <f>+Enero!U73+Febrero!U73+'Marzo '!U73</f>
        <v>9</v>
      </c>
      <c r="V73" s="52">
        <f>+Enero!V73+Febrero!V73+'Marzo '!V73</f>
        <v>0</v>
      </c>
      <c r="W73" s="24">
        <f>+Enero!W73+Febrero!W73+'Marzo '!W73</f>
        <v>0</v>
      </c>
      <c r="X73" s="52">
        <f>+Enero!X73+Febrero!X73+'Marzo '!X73</f>
        <v>0</v>
      </c>
      <c r="Y73" s="24">
        <f>+Enero!Y73+Febrero!Y73+'Marzo '!Y73</f>
        <v>0</v>
      </c>
      <c r="Z73" s="52">
        <f>+Enero!Z73+Febrero!Z73+'Marzo '!Z73</f>
        <v>0</v>
      </c>
      <c r="AA73" s="24">
        <f>+Enero!AA73+Febrero!AA73+'Marzo '!AA73</f>
        <v>1</v>
      </c>
      <c r="AB73" s="52">
        <f>+Enero!AB73+Febrero!AB73+'Marzo '!AB73</f>
        <v>0</v>
      </c>
      <c r="AC73" s="24">
        <f>+Enero!AC73+Febrero!AC73+'Marzo '!AC73</f>
        <v>0</v>
      </c>
      <c r="AD73" s="52">
        <f>+Enero!AD73+Febrero!AD73+'Marzo '!AD73</f>
        <v>0</v>
      </c>
      <c r="AE73" s="24">
        <f>+Enero!AE73+Febrero!AE73+'Marzo '!AE73</f>
        <v>0</v>
      </c>
      <c r="AF73" s="52">
        <f>+Enero!AF73+Febrero!AF73+'Marzo '!AF73</f>
        <v>0</v>
      </c>
      <c r="AG73" s="24">
        <f>+Enero!AG73+Febrero!AG73+'Marzo '!AG73</f>
        <v>0</v>
      </c>
      <c r="AH73" s="52">
        <f>+Enero!AH73+Febrero!AH73+'Marzo '!AH73</f>
        <v>0</v>
      </c>
      <c r="AI73" s="24">
        <f>+Enero!AI73+Febrero!AI73+'Marzo '!AI73</f>
        <v>0</v>
      </c>
      <c r="AJ73" s="52">
        <f>+Enero!AJ73+Febrero!AJ73+'Marzo '!AJ73</f>
        <v>0</v>
      </c>
      <c r="AK73" s="34">
        <f>+Enero!AK73+Febrero!AK73+'Marzo '!AK73</f>
        <v>0</v>
      </c>
      <c r="AL73" s="198">
        <f>+Enero!AL73+Febrero!AL73+'Marzo '!AL73</f>
        <v>0</v>
      </c>
      <c r="AM73" s="198">
        <f>+Enero!AM73+Febrero!AM73+'Marzo '!AM73</f>
        <v>0</v>
      </c>
      <c r="AN73" s="40">
        <f>+Enero!AN73+Febrero!AN73+'Marzo '!AN73</f>
        <v>257</v>
      </c>
      <c r="AO73" s="40">
        <f>+Enero!AO73+Febrero!AO73+'Marzo '!AO73</f>
        <v>0</v>
      </c>
      <c r="AP73" s="37">
        <f>+Enero!AP73+Febrero!AP73+'Marzo '!AP73</f>
        <v>0</v>
      </c>
      <c r="AQ73" s="37">
        <f>+Enero!AQ73+Febrero!AQ73+'Marzo '!AQ73</f>
        <v>0</v>
      </c>
      <c r="AR73" s="195" t="s">
        <v>97</v>
      </c>
      <c r="BX73" s="150"/>
      <c r="BY73" s="150"/>
      <c r="BZ73" s="150"/>
      <c r="CA73" s="150" t="str">
        <f>IF(C73&lt;&gt;AN73," Total de exámenes Procesados NO es igual a total por sexo.-","")</f>
        <v/>
      </c>
      <c r="CB73" s="150" t="str">
        <f t="shared" si="8"/>
        <v/>
      </c>
      <c r="CC73" s="150" t="str">
        <f t="shared" si="9"/>
        <v/>
      </c>
      <c r="CD73" s="150" t="str">
        <f t="shared" si="10"/>
        <v/>
      </c>
      <c r="CE73" s="150" t="str">
        <f t="shared" si="11"/>
        <v/>
      </c>
      <c r="CF73" s="150" t="str">
        <f t="shared" si="12"/>
        <v/>
      </c>
      <c r="CG73" s="150" t="str">
        <f t="shared" si="13"/>
        <v/>
      </c>
      <c r="CH73" s="150" t="str">
        <f t="shared" si="14"/>
        <v/>
      </c>
      <c r="CI73" s="150" t="str">
        <f t="shared" si="15"/>
        <v/>
      </c>
      <c r="CJ73" s="150" t="str">
        <f t="shared" si="16"/>
        <v/>
      </c>
      <c r="CK73" s="150" t="str">
        <f t="shared" si="17"/>
        <v/>
      </c>
      <c r="CL73" s="150" t="str">
        <f t="shared" si="18"/>
        <v/>
      </c>
      <c r="CM73" s="150" t="str">
        <f t="shared" si="19"/>
        <v/>
      </c>
      <c r="CN73" s="150" t="str">
        <f t="shared" si="20"/>
        <v/>
      </c>
      <c r="CO73" s="150" t="str">
        <f t="shared" si="21"/>
        <v/>
      </c>
      <c r="CP73" s="150" t="str">
        <f t="shared" si="22"/>
        <v/>
      </c>
      <c r="CQ73" s="150" t="str">
        <f t="shared" si="23"/>
        <v/>
      </c>
      <c r="CR73" s="150" t="str">
        <f t="shared" si="24"/>
        <v/>
      </c>
      <c r="CS73" s="150" t="str">
        <f t="shared" si="25"/>
        <v/>
      </c>
      <c r="CT73" s="150" t="str">
        <f t="shared" si="26"/>
        <v/>
      </c>
      <c r="CU73" s="150"/>
      <c r="CV73" s="150"/>
      <c r="CW73" s="150"/>
      <c r="CX73" s="150"/>
      <c r="CY73" s="150"/>
      <c r="CZ73" s="150"/>
      <c r="DA73" s="150"/>
      <c r="DB73" s="150"/>
      <c r="DC73" s="150"/>
    </row>
    <row r="74" spans="1:107" s="149" customFormat="1" x14ac:dyDescent="0.25">
      <c r="A74" s="239" t="s">
        <v>54</v>
      </c>
      <c r="B74" s="240"/>
      <c r="C74" s="196">
        <f t="shared" si="6"/>
        <v>1</v>
      </c>
      <c r="D74" s="197">
        <f t="shared" si="7"/>
        <v>0</v>
      </c>
      <c r="E74" s="34">
        <f>+Enero!E74+Febrero!E74+'Marzo '!E74</f>
        <v>0</v>
      </c>
      <c r="F74" s="70">
        <f>+Enero!F74+Febrero!F74+'Marzo '!F74</f>
        <v>0</v>
      </c>
      <c r="G74" s="34">
        <f>+Enero!G74+Febrero!G74+'Marzo '!G74</f>
        <v>0</v>
      </c>
      <c r="H74" s="70">
        <f>+Enero!H74+Febrero!H74+'Marzo '!H74</f>
        <v>0</v>
      </c>
      <c r="I74" s="24">
        <f>+Enero!I74+Febrero!I74+'Marzo '!I74</f>
        <v>0</v>
      </c>
      <c r="J74" s="52">
        <f>+Enero!J74+Febrero!J74+'Marzo '!J74</f>
        <v>0</v>
      </c>
      <c r="K74" s="39">
        <f>+Enero!K74+Febrero!K74+'Marzo '!K74</f>
        <v>0</v>
      </c>
      <c r="L74" s="71">
        <f>+Enero!L74+Febrero!L74+'Marzo '!L74</f>
        <v>0</v>
      </c>
      <c r="M74" s="39">
        <f>+Enero!M74+Febrero!M74+'Marzo '!M74</f>
        <v>0</v>
      </c>
      <c r="N74" s="71">
        <f>+Enero!N74+Febrero!N74+'Marzo '!N74</f>
        <v>0</v>
      </c>
      <c r="O74" s="39">
        <f>+Enero!O74+Febrero!O74+'Marzo '!O74</f>
        <v>0</v>
      </c>
      <c r="P74" s="71">
        <f>+Enero!P74+Febrero!P74+'Marzo '!P74</f>
        <v>0</v>
      </c>
      <c r="Q74" s="39">
        <f>+Enero!Q74+Febrero!Q74+'Marzo '!Q74</f>
        <v>0</v>
      </c>
      <c r="R74" s="71">
        <f>+Enero!R74+Febrero!R74+'Marzo '!R74</f>
        <v>0</v>
      </c>
      <c r="S74" s="39">
        <f>+Enero!S74+Febrero!S74+'Marzo '!S74</f>
        <v>0</v>
      </c>
      <c r="T74" s="71">
        <f>+Enero!T74+Febrero!T74+'Marzo '!T74</f>
        <v>0</v>
      </c>
      <c r="U74" s="39">
        <f>+Enero!U74+Febrero!U74+'Marzo '!U74</f>
        <v>0</v>
      </c>
      <c r="V74" s="71">
        <f>+Enero!V74+Febrero!V74+'Marzo '!V74</f>
        <v>0</v>
      </c>
      <c r="W74" s="39">
        <f>+Enero!W74+Febrero!W74+'Marzo '!W74</f>
        <v>0</v>
      </c>
      <c r="X74" s="71">
        <f>+Enero!X74+Febrero!X74+'Marzo '!X74</f>
        <v>0</v>
      </c>
      <c r="Y74" s="39">
        <f>+Enero!Y74+Febrero!Y74+'Marzo '!Y74</f>
        <v>0</v>
      </c>
      <c r="Z74" s="71">
        <f>+Enero!Z74+Febrero!Z74+'Marzo '!Z74</f>
        <v>0</v>
      </c>
      <c r="AA74" s="39">
        <f>+Enero!AA74+Febrero!AA74+'Marzo '!AA74</f>
        <v>1</v>
      </c>
      <c r="AB74" s="71">
        <f>+Enero!AB74+Febrero!AB74+'Marzo '!AB74</f>
        <v>0</v>
      </c>
      <c r="AC74" s="39">
        <f>+Enero!AC74+Febrero!AC74+'Marzo '!AC74</f>
        <v>0</v>
      </c>
      <c r="AD74" s="71">
        <f>+Enero!AD74+Febrero!AD74+'Marzo '!AD74</f>
        <v>0</v>
      </c>
      <c r="AE74" s="39">
        <f>+Enero!AE74+Febrero!AE74+'Marzo '!AE74</f>
        <v>0</v>
      </c>
      <c r="AF74" s="71">
        <f>+Enero!AF74+Febrero!AF74+'Marzo '!AF74</f>
        <v>0</v>
      </c>
      <c r="AG74" s="39">
        <f>+Enero!AG74+Febrero!AG74+'Marzo '!AG74</f>
        <v>0</v>
      </c>
      <c r="AH74" s="71">
        <f>+Enero!AH74+Febrero!AH74+'Marzo '!AH74</f>
        <v>0</v>
      </c>
      <c r="AI74" s="39">
        <f>+Enero!AI74+Febrero!AI74+'Marzo '!AI74</f>
        <v>0</v>
      </c>
      <c r="AJ74" s="71">
        <f>+Enero!AJ74+Febrero!AJ74+'Marzo '!AJ74</f>
        <v>0</v>
      </c>
      <c r="AK74" s="34">
        <f>+Enero!AK74+Febrero!AK74+'Marzo '!AK74</f>
        <v>0</v>
      </c>
      <c r="AL74" s="198">
        <f>+Enero!AL74+Febrero!AL74+'Marzo '!AL74</f>
        <v>0</v>
      </c>
      <c r="AM74" s="198">
        <f>+Enero!AM74+Febrero!AM74+'Marzo '!AM74</f>
        <v>0</v>
      </c>
      <c r="AN74" s="40">
        <f>+Enero!AN74+Febrero!AN74+'Marzo '!AN74</f>
        <v>1</v>
      </c>
      <c r="AO74" s="40">
        <f>+Enero!AO74+Febrero!AO74+'Marzo '!AO74</f>
        <v>0</v>
      </c>
      <c r="AP74" s="37">
        <f>+Enero!AP74+Febrero!AP74+'Marzo '!AP74</f>
        <v>0</v>
      </c>
      <c r="AQ74" s="37">
        <f>+Enero!AQ74+Febrero!AQ74+'Marzo '!AQ74</f>
        <v>0</v>
      </c>
      <c r="AR74" s="195" t="s">
        <v>97</v>
      </c>
      <c r="BX74" s="150"/>
      <c r="BY74" s="150"/>
      <c r="BZ74" s="150"/>
      <c r="CA74" s="150" t="str">
        <f>IF(C74&lt;&gt;AN74," Total de exámenes Procesados NO es igual a total por sexo.-","")</f>
        <v/>
      </c>
      <c r="CB74" s="150" t="str">
        <f t="shared" si="8"/>
        <v/>
      </c>
      <c r="CC74" s="150" t="str">
        <f t="shared" si="9"/>
        <v/>
      </c>
      <c r="CD74" s="150" t="str">
        <f t="shared" si="10"/>
        <v/>
      </c>
      <c r="CE74" s="150" t="str">
        <f t="shared" si="11"/>
        <v/>
      </c>
      <c r="CF74" s="150" t="str">
        <f t="shared" si="12"/>
        <v/>
      </c>
      <c r="CG74" s="150" t="str">
        <f t="shared" si="13"/>
        <v/>
      </c>
      <c r="CH74" s="150" t="str">
        <f t="shared" si="14"/>
        <v/>
      </c>
      <c r="CI74" s="150" t="str">
        <f t="shared" si="15"/>
        <v/>
      </c>
      <c r="CJ74" s="150" t="str">
        <f t="shared" si="16"/>
        <v/>
      </c>
      <c r="CK74" s="150" t="str">
        <f t="shared" si="17"/>
        <v/>
      </c>
      <c r="CL74" s="150" t="str">
        <f t="shared" si="18"/>
        <v/>
      </c>
      <c r="CM74" s="150" t="str">
        <f t="shared" si="19"/>
        <v/>
      </c>
      <c r="CN74" s="150" t="str">
        <f t="shared" si="20"/>
        <v/>
      </c>
      <c r="CO74" s="150" t="str">
        <f t="shared" si="21"/>
        <v/>
      </c>
      <c r="CP74" s="150" t="str">
        <f t="shared" si="22"/>
        <v/>
      </c>
      <c r="CQ74" s="150" t="str">
        <f t="shared" si="23"/>
        <v/>
      </c>
      <c r="CR74" s="150" t="str">
        <f t="shared" si="24"/>
        <v/>
      </c>
      <c r="CS74" s="150" t="str">
        <f t="shared" si="25"/>
        <v/>
      </c>
      <c r="CT74" s="150" t="str">
        <f t="shared" si="26"/>
        <v/>
      </c>
      <c r="CU74" s="150"/>
      <c r="CV74" s="150"/>
      <c r="CW74" s="150"/>
      <c r="CX74" s="150"/>
      <c r="CY74" s="150"/>
      <c r="CZ74" s="150"/>
      <c r="DA74" s="150"/>
      <c r="DB74" s="150"/>
      <c r="DC74" s="150"/>
    </row>
    <row r="75" spans="1:107" s="149" customFormat="1" x14ac:dyDescent="0.25">
      <c r="A75" s="239" t="s">
        <v>14</v>
      </c>
      <c r="B75" s="240"/>
      <c r="C75" s="196">
        <f t="shared" si="6"/>
        <v>10</v>
      </c>
      <c r="D75" s="199">
        <f t="shared" si="7"/>
        <v>0</v>
      </c>
      <c r="E75" s="34">
        <f>+Enero!E75+Febrero!E75+'Marzo '!E75</f>
        <v>0</v>
      </c>
      <c r="F75" s="70">
        <f>+Enero!F75+Febrero!F75+'Marzo '!F75</f>
        <v>0</v>
      </c>
      <c r="G75" s="34">
        <f>+Enero!G75+Febrero!G75+'Marzo '!G75</f>
        <v>0</v>
      </c>
      <c r="H75" s="70">
        <f>+Enero!H75+Febrero!H75+'Marzo '!H75</f>
        <v>0</v>
      </c>
      <c r="I75" s="34">
        <f>+Enero!I75+Febrero!I75+'Marzo '!I75</f>
        <v>0</v>
      </c>
      <c r="J75" s="70">
        <f>+Enero!J75+Febrero!J75+'Marzo '!J75</f>
        <v>0</v>
      </c>
      <c r="K75" s="39">
        <f>+Enero!K75+Febrero!K75+'Marzo '!K75</f>
        <v>1</v>
      </c>
      <c r="L75" s="71">
        <f>+Enero!L75+Febrero!L75+'Marzo '!L75</f>
        <v>0</v>
      </c>
      <c r="M75" s="39">
        <f>+Enero!M75+Febrero!M75+'Marzo '!M75</f>
        <v>0</v>
      </c>
      <c r="N75" s="71">
        <f>+Enero!N75+Febrero!N75+'Marzo '!N75</f>
        <v>0</v>
      </c>
      <c r="O75" s="39">
        <f>+Enero!O75+Febrero!O75+'Marzo '!O75</f>
        <v>3</v>
      </c>
      <c r="P75" s="71">
        <f>+Enero!P75+Febrero!P75+'Marzo '!P75</f>
        <v>0</v>
      </c>
      <c r="Q75" s="39">
        <f>+Enero!Q75+Febrero!Q75+'Marzo '!Q75</f>
        <v>0</v>
      </c>
      <c r="R75" s="71">
        <f>+Enero!R75+Febrero!R75+'Marzo '!R75</f>
        <v>0</v>
      </c>
      <c r="S75" s="39">
        <f>+Enero!S75+Febrero!S75+'Marzo '!S75</f>
        <v>3</v>
      </c>
      <c r="T75" s="71">
        <f>+Enero!T75+Febrero!T75+'Marzo '!T75</f>
        <v>0</v>
      </c>
      <c r="U75" s="39">
        <f>+Enero!U75+Febrero!U75+'Marzo '!U75</f>
        <v>0</v>
      </c>
      <c r="V75" s="71">
        <f>+Enero!V75+Febrero!V75+'Marzo '!V75</f>
        <v>0</v>
      </c>
      <c r="W75" s="39">
        <f>+Enero!W75+Febrero!W75+'Marzo '!W75</f>
        <v>1</v>
      </c>
      <c r="X75" s="71">
        <f>+Enero!X75+Febrero!X75+'Marzo '!X75</f>
        <v>0</v>
      </c>
      <c r="Y75" s="39">
        <f>+Enero!Y75+Febrero!Y75+'Marzo '!Y75</f>
        <v>2</v>
      </c>
      <c r="Z75" s="71">
        <f>+Enero!Z75+Febrero!Z75+'Marzo '!Z75</f>
        <v>0</v>
      </c>
      <c r="AA75" s="39">
        <f>+Enero!AA75+Febrero!AA75+'Marzo '!AA75</f>
        <v>0</v>
      </c>
      <c r="AB75" s="71">
        <f>+Enero!AB75+Febrero!AB75+'Marzo '!AB75</f>
        <v>0</v>
      </c>
      <c r="AC75" s="39">
        <f>+Enero!AC75+Febrero!AC75+'Marzo '!AC75</f>
        <v>0</v>
      </c>
      <c r="AD75" s="71">
        <f>+Enero!AD75+Febrero!AD75+'Marzo '!AD75</f>
        <v>0</v>
      </c>
      <c r="AE75" s="39">
        <f>+Enero!AE75+Febrero!AE75+'Marzo '!AE75</f>
        <v>0</v>
      </c>
      <c r="AF75" s="71">
        <f>+Enero!AF75+Febrero!AF75+'Marzo '!AF75</f>
        <v>0</v>
      </c>
      <c r="AG75" s="39">
        <f>+Enero!AG75+Febrero!AG75+'Marzo '!AG75</f>
        <v>0</v>
      </c>
      <c r="AH75" s="71">
        <f>+Enero!AH75+Febrero!AH75+'Marzo '!AH75</f>
        <v>0</v>
      </c>
      <c r="AI75" s="39">
        <f>+Enero!AI75+Febrero!AI75+'Marzo '!AI75</f>
        <v>0</v>
      </c>
      <c r="AJ75" s="71">
        <f>+Enero!AJ75+Febrero!AJ75+'Marzo '!AJ75</f>
        <v>0</v>
      </c>
      <c r="AK75" s="39">
        <f>+Enero!AK75+Febrero!AK75+'Marzo '!AK75</f>
        <v>0</v>
      </c>
      <c r="AL75" s="37">
        <f>+Enero!AL75+Febrero!AL75+'Marzo '!AL75</f>
        <v>0</v>
      </c>
      <c r="AM75" s="40">
        <f>+Enero!AM75+Febrero!AM75+'Marzo '!AM75</f>
        <v>2</v>
      </c>
      <c r="AN75" s="40">
        <f>+Enero!AN75+Febrero!AN75+'Marzo '!AN75</f>
        <v>8</v>
      </c>
      <c r="AO75" s="40">
        <f>+Enero!AO75+Febrero!AO75+'Marzo '!AO75</f>
        <v>0</v>
      </c>
      <c r="AP75" s="37">
        <f>+Enero!AP75+Febrero!AP75+'Marzo '!AP75</f>
        <v>0</v>
      </c>
      <c r="AQ75" s="37">
        <f>+Enero!AQ75+Febrero!AQ75+'Marzo '!AQ75</f>
        <v>0</v>
      </c>
      <c r="AR75" s="195" t="s">
        <v>97</v>
      </c>
      <c r="BX75" s="150"/>
      <c r="BY75" s="150"/>
      <c r="BZ75" s="150"/>
      <c r="CA75" s="150" t="str">
        <f t="shared" ref="CA75:CA94" si="27">IF(C75&lt;&gt;SUM(AM75:AN75)," Total de exámenes Procesados NO es igual a total por sexo.-","")</f>
        <v/>
      </c>
      <c r="CB75" s="150" t="str">
        <f t="shared" si="8"/>
        <v/>
      </c>
      <c r="CC75" s="150" t="str">
        <f t="shared" si="9"/>
        <v/>
      </c>
      <c r="CD75" s="150" t="str">
        <f t="shared" si="10"/>
        <v/>
      </c>
      <c r="CE75" s="150" t="str">
        <f t="shared" si="11"/>
        <v/>
      </c>
      <c r="CF75" s="150" t="str">
        <f t="shared" si="12"/>
        <v/>
      </c>
      <c r="CG75" s="150" t="str">
        <f t="shared" si="13"/>
        <v/>
      </c>
      <c r="CH75" s="150" t="str">
        <f t="shared" si="14"/>
        <v/>
      </c>
      <c r="CI75" s="150" t="str">
        <f t="shared" si="15"/>
        <v/>
      </c>
      <c r="CJ75" s="150" t="str">
        <f t="shared" si="16"/>
        <v/>
      </c>
      <c r="CK75" s="150" t="str">
        <f t="shared" si="17"/>
        <v/>
      </c>
      <c r="CL75" s="150" t="str">
        <f t="shared" si="18"/>
        <v/>
      </c>
      <c r="CM75" s="150" t="str">
        <f t="shared" si="19"/>
        <v/>
      </c>
      <c r="CN75" s="150" t="str">
        <f t="shared" si="20"/>
        <v/>
      </c>
      <c r="CO75" s="150" t="str">
        <f t="shared" si="21"/>
        <v/>
      </c>
      <c r="CP75" s="150" t="str">
        <f t="shared" si="22"/>
        <v/>
      </c>
      <c r="CQ75" s="150" t="str">
        <f t="shared" si="23"/>
        <v/>
      </c>
      <c r="CR75" s="150" t="str">
        <f t="shared" si="24"/>
        <v/>
      </c>
      <c r="CS75" s="150" t="str">
        <f t="shared" si="25"/>
        <v/>
      </c>
      <c r="CT75" s="150" t="str">
        <f t="shared" si="26"/>
        <v/>
      </c>
      <c r="CU75" s="150"/>
      <c r="CV75" s="150"/>
      <c r="CW75" s="150"/>
      <c r="CX75" s="150"/>
      <c r="CY75" s="150"/>
      <c r="CZ75" s="150"/>
      <c r="DA75" s="150"/>
      <c r="DB75" s="150"/>
      <c r="DC75" s="150"/>
    </row>
    <row r="76" spans="1:107" s="149" customFormat="1" x14ac:dyDescent="0.25">
      <c r="A76" s="239" t="s">
        <v>19</v>
      </c>
      <c r="B76" s="240"/>
      <c r="C76" s="200">
        <f t="shared" si="6"/>
        <v>0</v>
      </c>
      <c r="D76" s="199">
        <f t="shared" si="7"/>
        <v>0</v>
      </c>
      <c r="E76" s="39">
        <f>+Enero!E76+Febrero!E76+'Marzo '!E76</f>
        <v>0</v>
      </c>
      <c r="F76" s="71">
        <f>+Enero!F76+Febrero!F76+'Marzo '!F76</f>
        <v>0</v>
      </c>
      <c r="G76" s="39">
        <f>+Enero!G76+Febrero!G76+'Marzo '!G76</f>
        <v>0</v>
      </c>
      <c r="H76" s="71">
        <f>+Enero!H76+Febrero!H76+'Marzo '!H76</f>
        <v>0</v>
      </c>
      <c r="I76" s="39">
        <f>+Enero!I76+Febrero!I76+'Marzo '!I76</f>
        <v>0</v>
      </c>
      <c r="J76" s="71">
        <f>+Enero!J76+Febrero!J76+'Marzo '!J76</f>
        <v>0</v>
      </c>
      <c r="K76" s="39">
        <f>+Enero!K76+Febrero!K76+'Marzo '!K76</f>
        <v>0</v>
      </c>
      <c r="L76" s="71">
        <f>+Enero!L76+Febrero!L76+'Marzo '!L76</f>
        <v>0</v>
      </c>
      <c r="M76" s="39">
        <f>+Enero!M76+Febrero!M76+'Marzo '!M76</f>
        <v>0</v>
      </c>
      <c r="N76" s="71">
        <f>+Enero!N76+Febrero!N76+'Marzo '!N76</f>
        <v>0</v>
      </c>
      <c r="O76" s="39">
        <f>+Enero!O76+Febrero!O76+'Marzo '!O76</f>
        <v>0</v>
      </c>
      <c r="P76" s="71">
        <f>+Enero!P76+Febrero!P76+'Marzo '!P76</f>
        <v>0</v>
      </c>
      <c r="Q76" s="39">
        <f>+Enero!Q76+Febrero!Q76+'Marzo '!Q76</f>
        <v>0</v>
      </c>
      <c r="R76" s="71">
        <f>+Enero!R76+Febrero!R76+'Marzo '!R76</f>
        <v>0</v>
      </c>
      <c r="S76" s="39">
        <f>+Enero!S76+Febrero!S76+'Marzo '!S76</f>
        <v>0</v>
      </c>
      <c r="T76" s="71">
        <f>+Enero!T76+Febrero!T76+'Marzo '!T76</f>
        <v>0</v>
      </c>
      <c r="U76" s="39">
        <f>+Enero!U76+Febrero!U76+'Marzo '!U76</f>
        <v>0</v>
      </c>
      <c r="V76" s="71">
        <f>+Enero!V76+Febrero!V76+'Marzo '!V76</f>
        <v>0</v>
      </c>
      <c r="W76" s="39">
        <f>+Enero!W76+Febrero!W76+'Marzo '!W76</f>
        <v>0</v>
      </c>
      <c r="X76" s="71">
        <f>+Enero!X76+Febrero!X76+'Marzo '!X76</f>
        <v>0</v>
      </c>
      <c r="Y76" s="39">
        <f>+Enero!Y76+Febrero!Y76+'Marzo '!Y76</f>
        <v>0</v>
      </c>
      <c r="Z76" s="71">
        <f>+Enero!Z76+Febrero!Z76+'Marzo '!Z76</f>
        <v>0</v>
      </c>
      <c r="AA76" s="39">
        <f>+Enero!AA76+Febrero!AA76+'Marzo '!AA76</f>
        <v>0</v>
      </c>
      <c r="AB76" s="71">
        <f>+Enero!AB76+Febrero!AB76+'Marzo '!AB76</f>
        <v>0</v>
      </c>
      <c r="AC76" s="39">
        <f>+Enero!AC76+Febrero!AC76+'Marzo '!AC76</f>
        <v>0</v>
      </c>
      <c r="AD76" s="71">
        <f>+Enero!AD76+Febrero!AD76+'Marzo '!AD76</f>
        <v>0</v>
      </c>
      <c r="AE76" s="39">
        <f>+Enero!AE76+Febrero!AE76+'Marzo '!AE76</f>
        <v>0</v>
      </c>
      <c r="AF76" s="71">
        <f>+Enero!AF76+Febrero!AF76+'Marzo '!AF76</f>
        <v>0</v>
      </c>
      <c r="AG76" s="39">
        <f>+Enero!AG76+Febrero!AG76+'Marzo '!AG76</f>
        <v>0</v>
      </c>
      <c r="AH76" s="71">
        <f>+Enero!AH76+Febrero!AH76+'Marzo '!AH76</f>
        <v>0</v>
      </c>
      <c r="AI76" s="39">
        <f>+Enero!AI76+Febrero!AI76+'Marzo '!AI76</f>
        <v>0</v>
      </c>
      <c r="AJ76" s="71">
        <f>+Enero!AJ76+Febrero!AJ76+'Marzo '!AJ76</f>
        <v>0</v>
      </c>
      <c r="AK76" s="39">
        <f>+Enero!AK76+Febrero!AK76+'Marzo '!AK76</f>
        <v>0</v>
      </c>
      <c r="AL76" s="37">
        <f>+Enero!AL76+Febrero!AL76+'Marzo '!AL76</f>
        <v>0</v>
      </c>
      <c r="AM76" s="40">
        <f>+Enero!AM76+Febrero!AM76+'Marzo '!AM76</f>
        <v>0</v>
      </c>
      <c r="AN76" s="40">
        <f>+Enero!AN76+Febrero!AN76+'Marzo '!AN76</f>
        <v>0</v>
      </c>
      <c r="AO76" s="40">
        <f>+Enero!AO76+Febrero!AO76+'Marzo '!AO76</f>
        <v>0</v>
      </c>
      <c r="AP76" s="37">
        <f>+Enero!AP76+Febrero!AP76+'Marzo '!AP76</f>
        <v>0</v>
      </c>
      <c r="AQ76" s="37">
        <f>+Enero!AQ76+Febrero!AQ76+'Marzo '!AQ76</f>
        <v>0</v>
      </c>
      <c r="AR76" s="195" t="s">
        <v>97</v>
      </c>
      <c r="BX76" s="150"/>
      <c r="BY76" s="150"/>
      <c r="BZ76" s="150"/>
      <c r="CA76" s="150" t="str">
        <f t="shared" si="27"/>
        <v/>
      </c>
      <c r="CB76" s="150" t="str">
        <f t="shared" si="8"/>
        <v/>
      </c>
      <c r="CC76" s="150" t="str">
        <f t="shared" si="9"/>
        <v/>
      </c>
      <c r="CD76" s="150" t="str">
        <f t="shared" si="10"/>
        <v/>
      </c>
      <c r="CE76" s="150" t="str">
        <f t="shared" si="11"/>
        <v/>
      </c>
      <c r="CF76" s="150" t="str">
        <f t="shared" si="12"/>
        <v/>
      </c>
      <c r="CG76" s="150" t="str">
        <f t="shared" si="13"/>
        <v/>
      </c>
      <c r="CH76" s="150" t="str">
        <f t="shared" si="14"/>
        <v/>
      </c>
      <c r="CI76" s="150" t="str">
        <f t="shared" si="15"/>
        <v/>
      </c>
      <c r="CJ76" s="150" t="str">
        <f t="shared" si="16"/>
        <v/>
      </c>
      <c r="CK76" s="150" t="str">
        <f t="shared" si="17"/>
        <v/>
      </c>
      <c r="CL76" s="150" t="str">
        <f t="shared" si="18"/>
        <v/>
      </c>
      <c r="CM76" s="150" t="str">
        <f t="shared" si="19"/>
        <v/>
      </c>
      <c r="CN76" s="150" t="str">
        <f t="shared" si="20"/>
        <v/>
      </c>
      <c r="CO76" s="150" t="str">
        <f t="shared" si="21"/>
        <v/>
      </c>
      <c r="CP76" s="150" t="str">
        <f t="shared" si="22"/>
        <v/>
      </c>
      <c r="CQ76" s="150" t="str">
        <f t="shared" si="23"/>
        <v/>
      </c>
      <c r="CR76" s="150" t="str">
        <f t="shared" si="24"/>
        <v/>
      </c>
      <c r="CS76" s="150" t="str">
        <f t="shared" si="25"/>
        <v/>
      </c>
      <c r="CT76" s="150" t="str">
        <f t="shared" si="26"/>
        <v/>
      </c>
      <c r="CU76" s="150"/>
      <c r="CV76" s="150"/>
      <c r="CW76" s="150"/>
      <c r="CX76" s="150"/>
      <c r="CY76" s="150"/>
      <c r="CZ76" s="150"/>
      <c r="DA76" s="150"/>
      <c r="DB76" s="150"/>
      <c r="DC76" s="150"/>
    </row>
    <row r="77" spans="1:107" s="149" customFormat="1" x14ac:dyDescent="0.25">
      <c r="A77" s="239" t="s">
        <v>55</v>
      </c>
      <c r="B77" s="240"/>
      <c r="C77" s="196">
        <f t="shared" si="6"/>
        <v>28</v>
      </c>
      <c r="D77" s="197">
        <f t="shared" si="7"/>
        <v>0</v>
      </c>
      <c r="E77" s="34">
        <f>+Enero!E77+Febrero!E77+'Marzo '!E77</f>
        <v>0</v>
      </c>
      <c r="F77" s="70">
        <f>+Enero!F77+Febrero!F77+'Marzo '!F77</f>
        <v>0</v>
      </c>
      <c r="G77" s="34">
        <f>+Enero!G77+Febrero!G77+'Marzo '!G77</f>
        <v>0</v>
      </c>
      <c r="H77" s="70">
        <f>+Enero!H77+Febrero!H77+'Marzo '!H77</f>
        <v>0</v>
      </c>
      <c r="I77" s="39">
        <f>+Enero!I77+Febrero!I77+'Marzo '!I77</f>
        <v>0</v>
      </c>
      <c r="J77" s="71">
        <f>+Enero!J77+Febrero!J77+'Marzo '!J77</f>
        <v>0</v>
      </c>
      <c r="K77" s="39">
        <f>+Enero!K77+Febrero!K77+'Marzo '!K77</f>
        <v>2</v>
      </c>
      <c r="L77" s="71">
        <f>+Enero!L77+Febrero!L77+'Marzo '!L77</f>
        <v>0</v>
      </c>
      <c r="M77" s="39">
        <f>+Enero!M77+Febrero!M77+'Marzo '!M77</f>
        <v>3</v>
      </c>
      <c r="N77" s="71">
        <f>+Enero!N77+Febrero!N77+'Marzo '!N77</f>
        <v>0</v>
      </c>
      <c r="O77" s="39">
        <f>+Enero!O77+Febrero!O77+'Marzo '!O77</f>
        <v>8</v>
      </c>
      <c r="P77" s="71">
        <f>+Enero!P77+Febrero!P77+'Marzo '!P77</f>
        <v>0</v>
      </c>
      <c r="Q77" s="39">
        <f>+Enero!Q77+Febrero!Q77+'Marzo '!Q77</f>
        <v>3</v>
      </c>
      <c r="R77" s="71">
        <f>+Enero!R77+Febrero!R77+'Marzo '!R77</f>
        <v>0</v>
      </c>
      <c r="S77" s="39">
        <f>+Enero!S77+Febrero!S77+'Marzo '!S77</f>
        <v>5</v>
      </c>
      <c r="T77" s="71">
        <f>+Enero!T77+Febrero!T77+'Marzo '!T77</f>
        <v>0</v>
      </c>
      <c r="U77" s="39">
        <f>+Enero!U77+Febrero!U77+'Marzo '!U77</f>
        <v>3</v>
      </c>
      <c r="V77" s="71">
        <f>+Enero!V77+Febrero!V77+'Marzo '!V77</f>
        <v>0</v>
      </c>
      <c r="W77" s="39">
        <f>+Enero!W77+Febrero!W77+'Marzo '!W77</f>
        <v>0</v>
      </c>
      <c r="X77" s="71">
        <f>+Enero!X77+Febrero!X77+'Marzo '!X77</f>
        <v>0</v>
      </c>
      <c r="Y77" s="39">
        <f>+Enero!Y77+Febrero!Y77+'Marzo '!Y77</f>
        <v>3</v>
      </c>
      <c r="Z77" s="71">
        <f>+Enero!Z77+Febrero!Z77+'Marzo '!Z77</f>
        <v>0</v>
      </c>
      <c r="AA77" s="39">
        <f>+Enero!AA77+Febrero!AA77+'Marzo '!AA77</f>
        <v>0</v>
      </c>
      <c r="AB77" s="71">
        <f>+Enero!AB77+Febrero!AB77+'Marzo '!AB77</f>
        <v>0</v>
      </c>
      <c r="AC77" s="39">
        <f>+Enero!AC77+Febrero!AC77+'Marzo '!AC77</f>
        <v>0</v>
      </c>
      <c r="AD77" s="71">
        <f>+Enero!AD77+Febrero!AD77+'Marzo '!AD77</f>
        <v>0</v>
      </c>
      <c r="AE77" s="39">
        <f>+Enero!AE77+Febrero!AE77+'Marzo '!AE77</f>
        <v>0</v>
      </c>
      <c r="AF77" s="71">
        <f>+Enero!AF77+Febrero!AF77+'Marzo '!AF77</f>
        <v>0</v>
      </c>
      <c r="AG77" s="39">
        <f>+Enero!AG77+Febrero!AG77+'Marzo '!AG77</f>
        <v>1</v>
      </c>
      <c r="AH77" s="71">
        <f>+Enero!AH77+Febrero!AH77+'Marzo '!AH77</f>
        <v>0</v>
      </c>
      <c r="AI77" s="39">
        <f>+Enero!AI77+Febrero!AI77+'Marzo '!AI77</f>
        <v>0</v>
      </c>
      <c r="AJ77" s="71">
        <f>+Enero!AJ77+Febrero!AJ77+'Marzo '!AJ77</f>
        <v>0</v>
      </c>
      <c r="AK77" s="39">
        <f>+Enero!AK77+Febrero!AK77+'Marzo '!AK77</f>
        <v>0</v>
      </c>
      <c r="AL77" s="37">
        <f>+Enero!AL77+Febrero!AL77+'Marzo '!AL77</f>
        <v>0</v>
      </c>
      <c r="AM77" s="40">
        <f>+Enero!AM77+Febrero!AM77+'Marzo '!AM77</f>
        <v>11</v>
      </c>
      <c r="AN77" s="40">
        <f>+Enero!AN77+Febrero!AN77+'Marzo '!AN77</f>
        <v>17</v>
      </c>
      <c r="AO77" s="40">
        <f>+Enero!AO77+Febrero!AO77+'Marzo '!AO77</f>
        <v>0</v>
      </c>
      <c r="AP77" s="37">
        <f>+Enero!AP77+Febrero!AP77+'Marzo '!AP77</f>
        <v>0</v>
      </c>
      <c r="AQ77" s="37">
        <f>+Enero!AQ77+Febrero!AQ77+'Marzo '!AQ77</f>
        <v>0</v>
      </c>
      <c r="AR77" s="195" t="s">
        <v>97</v>
      </c>
      <c r="BX77" s="150"/>
      <c r="BY77" s="150"/>
      <c r="BZ77" s="150"/>
      <c r="CA77" s="150" t="str">
        <f t="shared" si="27"/>
        <v/>
      </c>
      <c r="CB77" s="150" t="str">
        <f t="shared" si="8"/>
        <v/>
      </c>
      <c r="CC77" s="150" t="str">
        <f t="shared" si="9"/>
        <v/>
      </c>
      <c r="CD77" s="150" t="str">
        <f t="shared" si="10"/>
        <v/>
      </c>
      <c r="CE77" s="150" t="str">
        <f t="shared" si="11"/>
        <v/>
      </c>
      <c r="CF77" s="150" t="str">
        <f t="shared" si="12"/>
        <v/>
      </c>
      <c r="CG77" s="150" t="str">
        <f t="shared" si="13"/>
        <v/>
      </c>
      <c r="CH77" s="150" t="str">
        <f t="shared" si="14"/>
        <v/>
      </c>
      <c r="CI77" s="150" t="str">
        <f t="shared" si="15"/>
        <v/>
      </c>
      <c r="CJ77" s="150" t="str">
        <f t="shared" si="16"/>
        <v/>
      </c>
      <c r="CK77" s="150" t="str">
        <f t="shared" si="17"/>
        <v/>
      </c>
      <c r="CL77" s="150" t="str">
        <f t="shared" si="18"/>
        <v/>
      </c>
      <c r="CM77" s="150" t="str">
        <f t="shared" si="19"/>
        <v/>
      </c>
      <c r="CN77" s="150" t="str">
        <f t="shared" si="20"/>
        <v/>
      </c>
      <c r="CO77" s="150" t="str">
        <f t="shared" si="21"/>
        <v/>
      </c>
      <c r="CP77" s="150" t="str">
        <f t="shared" si="22"/>
        <v/>
      </c>
      <c r="CQ77" s="150" t="str">
        <f t="shared" si="23"/>
        <v/>
      </c>
      <c r="CR77" s="150" t="str">
        <f t="shared" si="24"/>
        <v/>
      </c>
      <c r="CS77" s="150" t="str">
        <f t="shared" si="25"/>
        <v/>
      </c>
      <c r="CT77" s="150" t="str">
        <f t="shared" si="26"/>
        <v/>
      </c>
      <c r="CU77" s="150"/>
      <c r="CV77" s="150"/>
      <c r="CW77" s="150"/>
      <c r="CX77" s="150"/>
      <c r="CY77" s="150"/>
      <c r="CZ77" s="150"/>
      <c r="DA77" s="150"/>
      <c r="DB77" s="150"/>
      <c r="DC77" s="150"/>
    </row>
    <row r="78" spans="1:107" s="149" customFormat="1" ht="27.75" customHeight="1" x14ac:dyDescent="0.25">
      <c r="A78" s="244" t="s">
        <v>56</v>
      </c>
      <c r="B78" s="245"/>
      <c r="C78" s="196">
        <f t="shared" si="6"/>
        <v>33</v>
      </c>
      <c r="D78" s="197">
        <f t="shared" si="7"/>
        <v>0</v>
      </c>
      <c r="E78" s="34">
        <f>+Enero!E78+Febrero!E78+'Marzo '!E78</f>
        <v>0</v>
      </c>
      <c r="F78" s="70">
        <f>+Enero!F78+Febrero!F78+'Marzo '!F78</f>
        <v>0</v>
      </c>
      <c r="G78" s="34">
        <f>+Enero!G78+Febrero!G78+'Marzo '!G78</f>
        <v>0</v>
      </c>
      <c r="H78" s="70">
        <f>+Enero!H78+Febrero!H78+'Marzo '!H78</f>
        <v>0</v>
      </c>
      <c r="I78" s="39">
        <f>+Enero!I78+Febrero!I78+'Marzo '!I78</f>
        <v>0</v>
      </c>
      <c r="J78" s="71">
        <f>+Enero!J78+Febrero!J78+'Marzo '!J78</f>
        <v>0</v>
      </c>
      <c r="K78" s="39">
        <f>+Enero!K78+Febrero!K78+'Marzo '!K78</f>
        <v>3</v>
      </c>
      <c r="L78" s="71">
        <f>+Enero!L78+Febrero!L78+'Marzo '!L78</f>
        <v>0</v>
      </c>
      <c r="M78" s="39">
        <f>+Enero!M78+Febrero!M78+'Marzo '!M78</f>
        <v>9</v>
      </c>
      <c r="N78" s="71">
        <f>+Enero!N78+Febrero!N78+'Marzo '!N78</f>
        <v>0</v>
      </c>
      <c r="O78" s="39">
        <f>+Enero!O78+Febrero!O78+'Marzo '!O78</f>
        <v>8</v>
      </c>
      <c r="P78" s="71">
        <f>+Enero!P78+Febrero!P78+'Marzo '!P78</f>
        <v>0</v>
      </c>
      <c r="Q78" s="39">
        <f>+Enero!Q78+Febrero!Q78+'Marzo '!Q78</f>
        <v>1</v>
      </c>
      <c r="R78" s="71">
        <f>+Enero!R78+Febrero!R78+'Marzo '!R78</f>
        <v>0</v>
      </c>
      <c r="S78" s="39">
        <f>+Enero!S78+Febrero!S78+'Marzo '!S78</f>
        <v>4</v>
      </c>
      <c r="T78" s="71">
        <f>+Enero!T78+Febrero!T78+'Marzo '!T78</f>
        <v>0</v>
      </c>
      <c r="U78" s="39">
        <f>+Enero!U78+Febrero!U78+'Marzo '!U78</f>
        <v>5</v>
      </c>
      <c r="V78" s="71">
        <f>+Enero!V78+Febrero!V78+'Marzo '!V78</f>
        <v>0</v>
      </c>
      <c r="W78" s="39">
        <f>+Enero!W78+Febrero!W78+'Marzo '!W78</f>
        <v>2</v>
      </c>
      <c r="X78" s="71">
        <f>+Enero!X78+Febrero!X78+'Marzo '!X78</f>
        <v>0</v>
      </c>
      <c r="Y78" s="39">
        <f>+Enero!Y78+Febrero!Y78+'Marzo '!Y78</f>
        <v>1</v>
      </c>
      <c r="Z78" s="71">
        <f>+Enero!Z78+Febrero!Z78+'Marzo '!Z78</f>
        <v>0</v>
      </c>
      <c r="AA78" s="39">
        <f>+Enero!AA78+Febrero!AA78+'Marzo '!AA78</f>
        <v>0</v>
      </c>
      <c r="AB78" s="71">
        <f>+Enero!AB78+Febrero!AB78+'Marzo '!AB78</f>
        <v>0</v>
      </c>
      <c r="AC78" s="39">
        <f>+Enero!AC78+Febrero!AC78+'Marzo '!AC78</f>
        <v>0</v>
      </c>
      <c r="AD78" s="71">
        <f>+Enero!AD78+Febrero!AD78+'Marzo '!AD78</f>
        <v>0</v>
      </c>
      <c r="AE78" s="39">
        <f>+Enero!AE78+Febrero!AE78+'Marzo '!AE78</f>
        <v>0</v>
      </c>
      <c r="AF78" s="71">
        <f>+Enero!AF78+Febrero!AF78+'Marzo '!AF78</f>
        <v>0</v>
      </c>
      <c r="AG78" s="39">
        <f>+Enero!AG78+Febrero!AG78+'Marzo '!AG78</f>
        <v>0</v>
      </c>
      <c r="AH78" s="71">
        <f>+Enero!AH78+Febrero!AH78+'Marzo '!AH78</f>
        <v>0</v>
      </c>
      <c r="AI78" s="39">
        <f>+Enero!AI78+Febrero!AI78+'Marzo '!AI78</f>
        <v>0</v>
      </c>
      <c r="AJ78" s="71">
        <f>+Enero!AJ78+Febrero!AJ78+'Marzo '!AJ78</f>
        <v>0</v>
      </c>
      <c r="AK78" s="39">
        <f>+Enero!AK78+Febrero!AK78+'Marzo '!AK78</f>
        <v>0</v>
      </c>
      <c r="AL78" s="37">
        <f>+Enero!AL78+Febrero!AL78+'Marzo '!AL78</f>
        <v>0</v>
      </c>
      <c r="AM78" s="40">
        <f>+Enero!AM78+Febrero!AM78+'Marzo '!AM78</f>
        <v>0</v>
      </c>
      <c r="AN78" s="40">
        <f>+Enero!AN78+Febrero!AN78+'Marzo '!AN78</f>
        <v>33</v>
      </c>
      <c r="AO78" s="40">
        <f>+Enero!AO78+Febrero!AO78+'Marzo '!AO78</f>
        <v>0</v>
      </c>
      <c r="AP78" s="37">
        <f>+Enero!AP78+Febrero!AP78+'Marzo '!AP78</f>
        <v>0</v>
      </c>
      <c r="AQ78" s="37">
        <f>+Enero!AQ78+Febrero!AQ78+'Marzo '!AQ78</f>
        <v>0</v>
      </c>
      <c r="AR78" s="195" t="s">
        <v>98</v>
      </c>
      <c r="BX78" s="150"/>
      <c r="BY78" s="150"/>
      <c r="BZ78" s="150"/>
      <c r="CA78" s="150" t="str">
        <f t="shared" si="27"/>
        <v/>
      </c>
      <c r="CB78" s="150" t="str">
        <f t="shared" si="8"/>
        <v/>
      </c>
      <c r="CC78" s="150" t="str">
        <f t="shared" si="9"/>
        <v/>
      </c>
      <c r="CD78" s="150" t="str">
        <f t="shared" si="10"/>
        <v/>
      </c>
      <c r="CE78" s="150" t="str">
        <f t="shared" si="11"/>
        <v/>
      </c>
      <c r="CF78" s="150" t="str">
        <f t="shared" si="12"/>
        <v/>
      </c>
      <c r="CG78" s="150" t="str">
        <f t="shared" si="13"/>
        <v/>
      </c>
      <c r="CH78" s="150" t="str">
        <f t="shared" si="14"/>
        <v/>
      </c>
      <c r="CI78" s="150" t="str">
        <f t="shared" si="15"/>
        <v/>
      </c>
      <c r="CJ78" s="150" t="str">
        <f t="shared" si="16"/>
        <v/>
      </c>
      <c r="CK78" s="150" t="str">
        <f t="shared" si="17"/>
        <v/>
      </c>
      <c r="CL78" s="150" t="str">
        <f t="shared" si="18"/>
        <v/>
      </c>
      <c r="CM78" s="150" t="str">
        <f t="shared" si="19"/>
        <v/>
      </c>
      <c r="CN78" s="150" t="str">
        <f t="shared" si="20"/>
        <v/>
      </c>
      <c r="CO78" s="150" t="str">
        <f t="shared" si="21"/>
        <v/>
      </c>
      <c r="CP78" s="150" t="str">
        <f t="shared" si="22"/>
        <v/>
      </c>
      <c r="CQ78" s="150" t="str">
        <f t="shared" si="23"/>
        <v/>
      </c>
      <c r="CR78" s="150" t="str">
        <f t="shared" si="24"/>
        <v/>
      </c>
      <c r="CS78" s="150" t="str">
        <f t="shared" si="25"/>
        <v/>
      </c>
      <c r="CT78" s="150" t="str">
        <f t="shared" si="26"/>
        <v/>
      </c>
      <c r="CU78" s="150"/>
      <c r="CV78" s="150"/>
      <c r="CW78" s="150"/>
      <c r="CX78" s="150"/>
      <c r="CY78" s="150"/>
      <c r="CZ78" s="150"/>
      <c r="DA78" s="150"/>
      <c r="DB78" s="150"/>
      <c r="DC78" s="150"/>
    </row>
    <row r="79" spans="1:107" s="149" customFormat="1" x14ac:dyDescent="0.25">
      <c r="A79" s="239" t="s">
        <v>17</v>
      </c>
      <c r="B79" s="240"/>
      <c r="C79" s="200">
        <f t="shared" si="6"/>
        <v>1</v>
      </c>
      <c r="D79" s="199">
        <f t="shared" si="7"/>
        <v>0</v>
      </c>
      <c r="E79" s="39">
        <f>+Enero!E79+Febrero!E79+'Marzo '!E79</f>
        <v>0</v>
      </c>
      <c r="F79" s="71">
        <f>+Enero!F79+Febrero!F79+'Marzo '!F79</f>
        <v>0</v>
      </c>
      <c r="G79" s="39">
        <f>+Enero!G79+Febrero!G79+'Marzo '!G79</f>
        <v>0</v>
      </c>
      <c r="H79" s="71">
        <f>+Enero!H79+Febrero!H79+'Marzo '!H79</f>
        <v>0</v>
      </c>
      <c r="I79" s="39">
        <f>+Enero!I79+Febrero!I79+'Marzo '!I79</f>
        <v>0</v>
      </c>
      <c r="J79" s="71">
        <f>+Enero!J79+Febrero!J79+'Marzo '!J79</f>
        <v>0</v>
      </c>
      <c r="K79" s="39">
        <f>+Enero!K79+Febrero!K79+'Marzo '!K79</f>
        <v>0</v>
      </c>
      <c r="L79" s="71">
        <f>+Enero!L79+Febrero!L79+'Marzo '!L79</f>
        <v>0</v>
      </c>
      <c r="M79" s="39">
        <f>+Enero!M79+Febrero!M79+'Marzo '!M79</f>
        <v>0</v>
      </c>
      <c r="N79" s="71">
        <f>+Enero!N79+Febrero!N79+'Marzo '!N79</f>
        <v>0</v>
      </c>
      <c r="O79" s="39">
        <f>+Enero!O79+Febrero!O79+'Marzo '!O79</f>
        <v>1</v>
      </c>
      <c r="P79" s="71">
        <f>+Enero!P79+Febrero!P79+'Marzo '!P79</f>
        <v>0</v>
      </c>
      <c r="Q79" s="39">
        <f>+Enero!Q79+Febrero!Q79+'Marzo '!Q79</f>
        <v>0</v>
      </c>
      <c r="R79" s="71">
        <f>+Enero!R79+Febrero!R79+'Marzo '!R79</f>
        <v>0</v>
      </c>
      <c r="S79" s="39">
        <f>+Enero!S79+Febrero!S79+'Marzo '!S79</f>
        <v>0</v>
      </c>
      <c r="T79" s="71">
        <f>+Enero!T79+Febrero!T79+'Marzo '!T79</f>
        <v>0</v>
      </c>
      <c r="U79" s="39">
        <f>+Enero!U79+Febrero!U79+'Marzo '!U79</f>
        <v>0</v>
      </c>
      <c r="V79" s="71">
        <f>+Enero!V79+Febrero!V79+'Marzo '!V79</f>
        <v>0</v>
      </c>
      <c r="W79" s="39">
        <f>+Enero!W79+Febrero!W79+'Marzo '!W79</f>
        <v>0</v>
      </c>
      <c r="X79" s="71">
        <f>+Enero!X79+Febrero!X79+'Marzo '!X79</f>
        <v>0</v>
      </c>
      <c r="Y79" s="39">
        <f>+Enero!Y79+Febrero!Y79+'Marzo '!Y79</f>
        <v>0</v>
      </c>
      <c r="Z79" s="71">
        <f>+Enero!Z79+Febrero!Z79+'Marzo '!Z79</f>
        <v>0</v>
      </c>
      <c r="AA79" s="39">
        <f>+Enero!AA79+Febrero!AA79+'Marzo '!AA79</f>
        <v>0</v>
      </c>
      <c r="AB79" s="71">
        <f>+Enero!AB79+Febrero!AB79+'Marzo '!AB79</f>
        <v>0</v>
      </c>
      <c r="AC79" s="39">
        <f>+Enero!AC79+Febrero!AC79+'Marzo '!AC79</f>
        <v>0</v>
      </c>
      <c r="AD79" s="71">
        <f>+Enero!AD79+Febrero!AD79+'Marzo '!AD79</f>
        <v>0</v>
      </c>
      <c r="AE79" s="39">
        <f>+Enero!AE79+Febrero!AE79+'Marzo '!AE79</f>
        <v>0</v>
      </c>
      <c r="AF79" s="71">
        <f>+Enero!AF79+Febrero!AF79+'Marzo '!AF79</f>
        <v>0</v>
      </c>
      <c r="AG79" s="39">
        <f>+Enero!AG79+Febrero!AG79+'Marzo '!AG79</f>
        <v>0</v>
      </c>
      <c r="AH79" s="71">
        <f>+Enero!AH79+Febrero!AH79+'Marzo '!AH79</f>
        <v>0</v>
      </c>
      <c r="AI79" s="39">
        <f>+Enero!AI79+Febrero!AI79+'Marzo '!AI79</f>
        <v>0</v>
      </c>
      <c r="AJ79" s="71">
        <f>+Enero!AJ79+Febrero!AJ79+'Marzo '!AJ79</f>
        <v>0</v>
      </c>
      <c r="AK79" s="39">
        <f>+Enero!AK79+Febrero!AK79+'Marzo '!AK79</f>
        <v>0</v>
      </c>
      <c r="AL79" s="37">
        <f>+Enero!AL79+Febrero!AL79+'Marzo '!AL79</f>
        <v>0</v>
      </c>
      <c r="AM79" s="40">
        <f>+Enero!AM79+Febrero!AM79+'Marzo '!AM79</f>
        <v>0</v>
      </c>
      <c r="AN79" s="40">
        <f>+Enero!AN79+Febrero!AN79+'Marzo '!AN79</f>
        <v>1</v>
      </c>
      <c r="AO79" s="40">
        <f>+Enero!AO79+Febrero!AO79+'Marzo '!AO79</f>
        <v>0</v>
      </c>
      <c r="AP79" s="37">
        <f>+Enero!AP79+Febrero!AP79+'Marzo '!AP79</f>
        <v>0</v>
      </c>
      <c r="AQ79" s="37">
        <f>+Enero!AQ79+Febrero!AQ79+'Marzo '!AQ79</f>
        <v>0</v>
      </c>
      <c r="AR79" s="195" t="s">
        <v>97</v>
      </c>
      <c r="BX79" s="150"/>
      <c r="BY79" s="150"/>
      <c r="BZ79" s="150"/>
      <c r="CA79" s="150" t="str">
        <f t="shared" si="27"/>
        <v/>
      </c>
      <c r="CB79" s="150" t="str">
        <f t="shared" si="8"/>
        <v/>
      </c>
      <c r="CC79" s="150" t="str">
        <f t="shared" si="9"/>
        <v/>
      </c>
      <c r="CD79" s="150" t="str">
        <f t="shared" si="10"/>
        <v/>
      </c>
      <c r="CE79" s="150" t="str">
        <f t="shared" si="11"/>
        <v/>
      </c>
      <c r="CF79" s="150" t="str">
        <f t="shared" si="12"/>
        <v/>
      </c>
      <c r="CG79" s="150" t="str">
        <f t="shared" si="13"/>
        <v/>
      </c>
      <c r="CH79" s="150" t="str">
        <f t="shared" si="14"/>
        <v/>
      </c>
      <c r="CI79" s="150" t="str">
        <f t="shared" si="15"/>
        <v/>
      </c>
      <c r="CJ79" s="150" t="str">
        <f t="shared" si="16"/>
        <v/>
      </c>
      <c r="CK79" s="150" t="str">
        <f t="shared" si="17"/>
        <v/>
      </c>
      <c r="CL79" s="150" t="str">
        <f t="shared" si="18"/>
        <v/>
      </c>
      <c r="CM79" s="150" t="str">
        <f t="shared" si="19"/>
        <v/>
      </c>
      <c r="CN79" s="150" t="str">
        <f t="shared" si="20"/>
        <v/>
      </c>
      <c r="CO79" s="150" t="str">
        <f t="shared" si="21"/>
        <v/>
      </c>
      <c r="CP79" s="150" t="str">
        <f t="shared" si="22"/>
        <v/>
      </c>
      <c r="CQ79" s="150" t="str">
        <f t="shared" si="23"/>
        <v/>
      </c>
      <c r="CR79" s="150" t="str">
        <f t="shared" si="24"/>
        <v/>
      </c>
      <c r="CS79" s="150" t="str">
        <f t="shared" si="25"/>
        <v/>
      </c>
      <c r="CT79" s="150" t="str">
        <f t="shared" si="26"/>
        <v/>
      </c>
      <c r="CU79" s="150"/>
      <c r="CV79" s="150"/>
      <c r="CW79" s="150"/>
      <c r="CX79" s="150"/>
      <c r="CY79" s="150"/>
      <c r="CZ79" s="150"/>
      <c r="DA79" s="150"/>
      <c r="DB79" s="150"/>
      <c r="DC79" s="150"/>
    </row>
    <row r="80" spans="1:107" s="149" customFormat="1" x14ac:dyDescent="0.25">
      <c r="A80" s="246" t="s">
        <v>57</v>
      </c>
      <c r="B80" s="247"/>
      <c r="C80" s="201">
        <f t="shared" si="6"/>
        <v>9</v>
      </c>
      <c r="D80" s="202">
        <f t="shared" si="7"/>
        <v>2</v>
      </c>
      <c r="E80" s="89">
        <f>+Enero!E80+Febrero!E80+'Marzo '!E80</f>
        <v>0</v>
      </c>
      <c r="F80" s="90">
        <f>+Enero!F80+Febrero!F80+'Marzo '!F80</f>
        <v>0</v>
      </c>
      <c r="G80" s="89">
        <f>+Enero!G80+Febrero!G80+'Marzo '!G80</f>
        <v>0</v>
      </c>
      <c r="H80" s="90">
        <f>+Enero!H80+Febrero!H80+'Marzo '!H80</f>
        <v>0</v>
      </c>
      <c r="I80" s="89">
        <f>+Enero!I80+Febrero!I80+'Marzo '!I80</f>
        <v>0</v>
      </c>
      <c r="J80" s="90">
        <f>+Enero!J80+Febrero!J80+'Marzo '!J80</f>
        <v>0</v>
      </c>
      <c r="K80" s="74">
        <f>+Enero!K80+Febrero!K80+'Marzo '!K80</f>
        <v>0</v>
      </c>
      <c r="L80" s="75">
        <f>+Enero!L80+Febrero!L80+'Marzo '!L80</f>
        <v>0</v>
      </c>
      <c r="M80" s="74">
        <f>+Enero!M80+Febrero!M80+'Marzo '!M80</f>
        <v>0</v>
      </c>
      <c r="N80" s="75">
        <f>+Enero!N80+Febrero!N80+'Marzo '!N80</f>
        <v>0</v>
      </c>
      <c r="O80" s="74">
        <f>+Enero!O80+Febrero!O80+'Marzo '!O80</f>
        <v>3</v>
      </c>
      <c r="P80" s="75">
        <f>+Enero!P80+Febrero!P80+'Marzo '!P80</f>
        <v>1</v>
      </c>
      <c r="Q80" s="74">
        <f>+Enero!Q80+Febrero!Q80+'Marzo '!Q80</f>
        <v>0</v>
      </c>
      <c r="R80" s="75">
        <f>+Enero!R80+Febrero!R80+'Marzo '!R80</f>
        <v>0</v>
      </c>
      <c r="S80" s="74">
        <f>+Enero!S80+Febrero!S80+'Marzo '!S80</f>
        <v>0</v>
      </c>
      <c r="T80" s="75">
        <f>+Enero!T80+Febrero!T80+'Marzo '!T80</f>
        <v>0</v>
      </c>
      <c r="U80" s="74">
        <f>+Enero!U80+Febrero!U80+'Marzo '!U80</f>
        <v>0</v>
      </c>
      <c r="V80" s="75">
        <f>+Enero!V80+Febrero!V80+'Marzo '!V80</f>
        <v>0</v>
      </c>
      <c r="W80" s="74">
        <f>+Enero!W80+Febrero!W80+'Marzo '!W80</f>
        <v>0</v>
      </c>
      <c r="X80" s="75">
        <f>+Enero!X80+Febrero!X80+'Marzo '!X80</f>
        <v>0</v>
      </c>
      <c r="Y80" s="74">
        <f>+Enero!Y80+Febrero!Y80+'Marzo '!Y80</f>
        <v>1</v>
      </c>
      <c r="Z80" s="75">
        <f>+Enero!Z80+Febrero!Z80+'Marzo '!Z80</f>
        <v>1</v>
      </c>
      <c r="AA80" s="74">
        <f>+Enero!AA80+Febrero!AA80+'Marzo '!AA80</f>
        <v>1</v>
      </c>
      <c r="AB80" s="75">
        <f>+Enero!AB80+Febrero!AB80+'Marzo '!AB80</f>
        <v>0</v>
      </c>
      <c r="AC80" s="74">
        <f>+Enero!AC80+Febrero!AC80+'Marzo '!AC80</f>
        <v>2</v>
      </c>
      <c r="AD80" s="75">
        <f>+Enero!AD80+Febrero!AD80+'Marzo '!AD80</f>
        <v>0</v>
      </c>
      <c r="AE80" s="74">
        <f>+Enero!AE80+Febrero!AE80+'Marzo '!AE80</f>
        <v>2</v>
      </c>
      <c r="AF80" s="75">
        <f>+Enero!AF80+Febrero!AF80+'Marzo '!AF80</f>
        <v>0</v>
      </c>
      <c r="AG80" s="74">
        <f>+Enero!AG80+Febrero!AG80+'Marzo '!AG80</f>
        <v>0</v>
      </c>
      <c r="AH80" s="75">
        <f>+Enero!AH80+Febrero!AH80+'Marzo '!AH80</f>
        <v>0</v>
      </c>
      <c r="AI80" s="74">
        <f>+Enero!AI80+Febrero!AI80+'Marzo '!AI80</f>
        <v>0</v>
      </c>
      <c r="AJ80" s="75">
        <f>+Enero!AJ80+Febrero!AJ80+'Marzo '!AJ80</f>
        <v>0</v>
      </c>
      <c r="AK80" s="74">
        <f>+Enero!AK80+Febrero!AK80+'Marzo '!AK80</f>
        <v>0</v>
      </c>
      <c r="AL80" s="77">
        <f>+Enero!AL80+Febrero!AL80+'Marzo '!AL80</f>
        <v>0</v>
      </c>
      <c r="AM80" s="41">
        <f>+Enero!AM80+Febrero!AM80+'Marzo '!AM80</f>
        <v>1</v>
      </c>
      <c r="AN80" s="41">
        <f>+Enero!AN80+Febrero!AN80+'Marzo '!AN80</f>
        <v>8</v>
      </c>
      <c r="AO80" s="41">
        <f>+Enero!AO80+Febrero!AO80+'Marzo '!AO80</f>
        <v>0</v>
      </c>
      <c r="AP80" s="77">
        <f>+Enero!AP80+Febrero!AP80+'Marzo '!AP80</f>
        <v>0</v>
      </c>
      <c r="AQ80" s="77">
        <f>+Enero!AQ80+Febrero!AQ80+'Marzo '!AQ80</f>
        <v>0</v>
      </c>
      <c r="AR80" s="195" t="s">
        <v>97</v>
      </c>
      <c r="BX80" s="150"/>
      <c r="BY80" s="150"/>
      <c r="BZ80" s="150"/>
      <c r="CA80" s="150" t="str">
        <f t="shared" si="27"/>
        <v/>
      </c>
      <c r="CB80" s="150" t="str">
        <f t="shared" si="8"/>
        <v/>
      </c>
      <c r="CC80" s="150" t="str">
        <f t="shared" si="9"/>
        <v/>
      </c>
      <c r="CD80" s="150" t="str">
        <f t="shared" si="10"/>
        <v/>
      </c>
      <c r="CE80" s="150" t="str">
        <f t="shared" si="11"/>
        <v/>
      </c>
      <c r="CF80" s="150" t="str">
        <f t="shared" si="12"/>
        <v/>
      </c>
      <c r="CG80" s="150" t="str">
        <f t="shared" si="13"/>
        <v/>
      </c>
      <c r="CH80" s="150" t="str">
        <f t="shared" si="14"/>
        <v/>
      </c>
      <c r="CI80" s="150" t="str">
        <f t="shared" si="15"/>
        <v/>
      </c>
      <c r="CJ80" s="150" t="str">
        <f t="shared" si="16"/>
        <v/>
      </c>
      <c r="CK80" s="150" t="str">
        <f t="shared" si="17"/>
        <v/>
      </c>
      <c r="CL80" s="150" t="str">
        <f t="shared" si="18"/>
        <v/>
      </c>
      <c r="CM80" s="150" t="str">
        <f t="shared" si="19"/>
        <v/>
      </c>
      <c r="CN80" s="150" t="str">
        <f t="shared" si="20"/>
        <v/>
      </c>
      <c r="CO80" s="150" t="str">
        <f t="shared" si="21"/>
        <v/>
      </c>
      <c r="CP80" s="150" t="str">
        <f t="shared" si="22"/>
        <v/>
      </c>
      <c r="CQ80" s="150" t="str">
        <f t="shared" si="23"/>
        <v/>
      </c>
      <c r="CR80" s="150" t="str">
        <f t="shared" si="24"/>
        <v/>
      </c>
      <c r="CS80" s="150" t="str">
        <f t="shared" si="25"/>
        <v/>
      </c>
      <c r="CT80" s="150" t="str">
        <f t="shared" si="26"/>
        <v/>
      </c>
      <c r="CU80" s="150"/>
      <c r="CV80" s="150"/>
      <c r="CW80" s="150"/>
      <c r="CX80" s="150"/>
      <c r="CY80" s="150"/>
      <c r="CZ80" s="150"/>
      <c r="DA80" s="150"/>
      <c r="DB80" s="150"/>
      <c r="DC80" s="150"/>
    </row>
    <row r="81" spans="1:107" s="149" customFormat="1" x14ac:dyDescent="0.25">
      <c r="A81" s="302" t="s">
        <v>18</v>
      </c>
      <c r="B81" s="203" t="s">
        <v>88</v>
      </c>
      <c r="C81" s="192">
        <f t="shared" si="6"/>
        <v>0</v>
      </c>
      <c r="D81" s="193">
        <f t="shared" si="7"/>
        <v>0</v>
      </c>
      <c r="E81" s="26">
        <f>+Enero!E81+Febrero!E81+'Marzo '!E81</f>
        <v>0</v>
      </c>
      <c r="F81" s="204">
        <f>+Enero!F81+Febrero!F81+'Marzo '!F81</f>
        <v>0</v>
      </c>
      <c r="G81" s="26">
        <f>+Enero!G81+Febrero!G81+'Marzo '!G81</f>
        <v>0</v>
      </c>
      <c r="H81" s="204">
        <f>+Enero!H81+Febrero!H81+'Marzo '!H81</f>
        <v>0</v>
      </c>
      <c r="I81" s="26">
        <f>+Enero!I81+Febrero!I81+'Marzo '!I81</f>
        <v>0</v>
      </c>
      <c r="J81" s="204">
        <f>+Enero!J81+Febrero!J81+'Marzo '!J81</f>
        <v>0</v>
      </c>
      <c r="K81" s="48">
        <f>+Enero!K81+Febrero!K81+'Marzo '!K81</f>
        <v>0</v>
      </c>
      <c r="L81" s="49">
        <f>+Enero!L81+Febrero!L81+'Marzo '!L81</f>
        <v>0</v>
      </c>
      <c r="M81" s="48">
        <f>+Enero!M81+Febrero!M81+'Marzo '!M81</f>
        <v>0</v>
      </c>
      <c r="N81" s="49">
        <f>+Enero!N81+Febrero!N81+'Marzo '!N81</f>
        <v>0</v>
      </c>
      <c r="O81" s="48">
        <f>+Enero!O81+Febrero!O81+'Marzo '!O81</f>
        <v>0</v>
      </c>
      <c r="P81" s="49">
        <f>+Enero!P81+Febrero!P81+'Marzo '!P81</f>
        <v>0</v>
      </c>
      <c r="Q81" s="48">
        <f>+Enero!Q81+Febrero!Q81+'Marzo '!Q81</f>
        <v>0</v>
      </c>
      <c r="R81" s="49">
        <f>+Enero!R81+Febrero!R81+'Marzo '!R81</f>
        <v>0</v>
      </c>
      <c r="S81" s="48">
        <f>+Enero!S81+Febrero!S81+'Marzo '!S81</f>
        <v>0</v>
      </c>
      <c r="T81" s="49">
        <f>+Enero!T81+Febrero!T81+'Marzo '!T81</f>
        <v>0</v>
      </c>
      <c r="U81" s="48">
        <f>+Enero!U81+Febrero!U81+'Marzo '!U81</f>
        <v>0</v>
      </c>
      <c r="V81" s="49">
        <f>+Enero!V81+Febrero!V81+'Marzo '!V81</f>
        <v>0</v>
      </c>
      <c r="W81" s="48">
        <f>+Enero!W81+Febrero!W81+'Marzo '!W81</f>
        <v>0</v>
      </c>
      <c r="X81" s="49">
        <f>+Enero!X81+Febrero!X81+'Marzo '!X81</f>
        <v>0</v>
      </c>
      <c r="Y81" s="48">
        <f>+Enero!Y81+Febrero!Y81+'Marzo '!Y81</f>
        <v>0</v>
      </c>
      <c r="Z81" s="49">
        <f>+Enero!Z81+Febrero!Z81+'Marzo '!Z81</f>
        <v>0</v>
      </c>
      <c r="AA81" s="48">
        <f>+Enero!AA81+Febrero!AA81+'Marzo '!AA81</f>
        <v>0</v>
      </c>
      <c r="AB81" s="49">
        <f>+Enero!AB81+Febrero!AB81+'Marzo '!AB81</f>
        <v>0</v>
      </c>
      <c r="AC81" s="48">
        <f>+Enero!AC81+Febrero!AC81+'Marzo '!AC81</f>
        <v>0</v>
      </c>
      <c r="AD81" s="49">
        <f>+Enero!AD81+Febrero!AD81+'Marzo '!AD81</f>
        <v>0</v>
      </c>
      <c r="AE81" s="48">
        <f>+Enero!AE81+Febrero!AE81+'Marzo '!AE81</f>
        <v>0</v>
      </c>
      <c r="AF81" s="49">
        <f>+Enero!AF81+Febrero!AF81+'Marzo '!AF81</f>
        <v>0</v>
      </c>
      <c r="AG81" s="48">
        <f>+Enero!AG81+Febrero!AG81+'Marzo '!AG81</f>
        <v>0</v>
      </c>
      <c r="AH81" s="49">
        <f>+Enero!AH81+Febrero!AH81+'Marzo '!AH81</f>
        <v>0</v>
      </c>
      <c r="AI81" s="48">
        <f>+Enero!AI81+Febrero!AI81+'Marzo '!AI81</f>
        <v>0</v>
      </c>
      <c r="AJ81" s="49">
        <f>+Enero!AJ81+Febrero!AJ81+'Marzo '!AJ81</f>
        <v>0</v>
      </c>
      <c r="AK81" s="48">
        <f>+Enero!AK81+Febrero!AK81+'Marzo '!AK81</f>
        <v>0</v>
      </c>
      <c r="AL81" s="27">
        <f>+Enero!AL81+Febrero!AL81+'Marzo '!AL81</f>
        <v>0</v>
      </c>
      <c r="AM81" s="161">
        <f>+Enero!AM81+Febrero!AM81+'Marzo '!AM81</f>
        <v>0</v>
      </c>
      <c r="AN81" s="161">
        <f>+Enero!AN81+Febrero!AN81+'Marzo '!AN81</f>
        <v>0</v>
      </c>
      <c r="AO81" s="161">
        <f>+Enero!AO81+Febrero!AO81+'Marzo '!AO81</f>
        <v>0</v>
      </c>
      <c r="AP81" s="27">
        <f>+Enero!AP81+Febrero!AP81+'Marzo '!AP81</f>
        <v>0</v>
      </c>
      <c r="AQ81" s="27">
        <f>+Enero!AQ81+Febrero!AQ81+'Marzo '!AQ81</f>
        <v>0</v>
      </c>
      <c r="AR81" s="195" t="s">
        <v>97</v>
      </c>
      <c r="BX81" s="150"/>
      <c r="BY81" s="150"/>
      <c r="BZ81" s="150"/>
      <c r="CA81" s="150" t="str">
        <f t="shared" si="27"/>
        <v/>
      </c>
      <c r="CB81" s="150" t="str">
        <f t="shared" si="8"/>
        <v/>
      </c>
      <c r="CC81" s="150" t="str">
        <f t="shared" si="9"/>
        <v/>
      </c>
      <c r="CD81" s="150" t="str">
        <f t="shared" si="10"/>
        <v/>
      </c>
      <c r="CE81" s="150" t="str">
        <f t="shared" si="11"/>
        <v/>
      </c>
      <c r="CF81" s="150" t="str">
        <f t="shared" si="12"/>
        <v/>
      </c>
      <c r="CG81" s="150" t="str">
        <f t="shared" si="13"/>
        <v/>
      </c>
      <c r="CH81" s="150" t="str">
        <f t="shared" si="14"/>
        <v/>
      </c>
      <c r="CI81" s="150" t="str">
        <f t="shared" si="15"/>
        <v/>
      </c>
      <c r="CJ81" s="150" t="str">
        <f t="shared" si="16"/>
        <v/>
      </c>
      <c r="CK81" s="150" t="str">
        <f t="shared" si="17"/>
        <v/>
      </c>
      <c r="CL81" s="150" t="str">
        <f t="shared" si="18"/>
        <v/>
      </c>
      <c r="CM81" s="150" t="str">
        <f t="shared" si="19"/>
        <v/>
      </c>
      <c r="CN81" s="150" t="str">
        <f t="shared" si="20"/>
        <v/>
      </c>
      <c r="CO81" s="150" t="str">
        <f t="shared" si="21"/>
        <v/>
      </c>
      <c r="CP81" s="150" t="str">
        <f t="shared" si="22"/>
        <v/>
      </c>
      <c r="CQ81" s="150" t="str">
        <f t="shared" si="23"/>
        <v/>
      </c>
      <c r="CR81" s="150" t="str">
        <f t="shared" si="24"/>
        <v/>
      </c>
      <c r="CS81" s="150" t="str">
        <f>IF(AL81&lt;=AK81,""," Los exámenes Reactivos de 81 y mas años NO DEBEN ser mayor a los Exámenes Procesados de la misma edad.-")</f>
        <v/>
      </c>
      <c r="CT81" s="150" t="str">
        <f>IF(AL81&lt;=AK81,""," Los exámenes Reactivos de 81 y mas años NO DEBEN ser mayor a los Exámenes Procesados de la misma edad.-")</f>
        <v/>
      </c>
      <c r="CU81" s="150"/>
      <c r="CV81" s="150"/>
      <c r="CW81" s="150"/>
      <c r="CX81" s="150"/>
      <c r="CY81" s="150"/>
      <c r="CZ81" s="150"/>
      <c r="DA81" s="150"/>
      <c r="DB81" s="150"/>
      <c r="DC81" s="150"/>
    </row>
    <row r="82" spans="1:107" s="149" customFormat="1" ht="21" x14ac:dyDescent="0.25">
      <c r="A82" s="303"/>
      <c r="B82" s="205" t="s">
        <v>89</v>
      </c>
      <c r="C82" s="196">
        <f t="shared" si="6"/>
        <v>0</v>
      </c>
      <c r="D82" s="197">
        <f t="shared" si="7"/>
        <v>0</v>
      </c>
      <c r="E82" s="34">
        <f>+Enero!E82+Febrero!E82+'Marzo '!E82</f>
        <v>0</v>
      </c>
      <c r="F82" s="70">
        <f>+Enero!F82+Febrero!F82+'Marzo '!F82</f>
        <v>0</v>
      </c>
      <c r="G82" s="34">
        <f>+Enero!G82+Febrero!G82+'Marzo '!G82</f>
        <v>0</v>
      </c>
      <c r="H82" s="70">
        <f>+Enero!H82+Febrero!H82+'Marzo '!H82</f>
        <v>0</v>
      </c>
      <c r="I82" s="34">
        <f>+Enero!I82+Febrero!I82+'Marzo '!I82</f>
        <v>0</v>
      </c>
      <c r="J82" s="70">
        <f>+Enero!J82+Febrero!J82+'Marzo '!J82</f>
        <v>0</v>
      </c>
      <c r="K82" s="39">
        <f>+Enero!K82+Febrero!K82+'Marzo '!K82</f>
        <v>0</v>
      </c>
      <c r="L82" s="71">
        <f>+Enero!L82+Febrero!L82+'Marzo '!L82</f>
        <v>0</v>
      </c>
      <c r="M82" s="39">
        <f>+Enero!M82+Febrero!M82+'Marzo '!M82</f>
        <v>0</v>
      </c>
      <c r="N82" s="71">
        <f>+Enero!N82+Febrero!N82+'Marzo '!N82</f>
        <v>0</v>
      </c>
      <c r="O82" s="39">
        <f>+Enero!O82+Febrero!O82+'Marzo '!O82</f>
        <v>0</v>
      </c>
      <c r="P82" s="71">
        <f>+Enero!P82+Febrero!P82+'Marzo '!P82</f>
        <v>0</v>
      </c>
      <c r="Q82" s="39">
        <f>+Enero!Q82+Febrero!Q82+'Marzo '!Q82</f>
        <v>0</v>
      </c>
      <c r="R82" s="71">
        <f>+Enero!R82+Febrero!R82+'Marzo '!R82</f>
        <v>0</v>
      </c>
      <c r="S82" s="39">
        <f>+Enero!S82+Febrero!S82+'Marzo '!S82</f>
        <v>0</v>
      </c>
      <c r="T82" s="71">
        <f>+Enero!T82+Febrero!T82+'Marzo '!T82</f>
        <v>0</v>
      </c>
      <c r="U82" s="39">
        <f>+Enero!U82+Febrero!U82+'Marzo '!U82</f>
        <v>0</v>
      </c>
      <c r="V82" s="71">
        <f>+Enero!V82+Febrero!V82+'Marzo '!V82</f>
        <v>0</v>
      </c>
      <c r="W82" s="39">
        <f>+Enero!W82+Febrero!W82+'Marzo '!W82</f>
        <v>0</v>
      </c>
      <c r="X82" s="71">
        <f>+Enero!X82+Febrero!X82+'Marzo '!X82</f>
        <v>0</v>
      </c>
      <c r="Y82" s="39">
        <f>+Enero!Y82+Febrero!Y82+'Marzo '!Y82</f>
        <v>0</v>
      </c>
      <c r="Z82" s="71">
        <f>+Enero!Z82+Febrero!Z82+'Marzo '!Z82</f>
        <v>0</v>
      </c>
      <c r="AA82" s="39">
        <f>+Enero!AA82+Febrero!AA82+'Marzo '!AA82</f>
        <v>0</v>
      </c>
      <c r="AB82" s="71">
        <f>+Enero!AB82+Febrero!AB82+'Marzo '!AB82</f>
        <v>0</v>
      </c>
      <c r="AC82" s="39">
        <f>+Enero!AC82+Febrero!AC82+'Marzo '!AC82</f>
        <v>0</v>
      </c>
      <c r="AD82" s="71">
        <f>+Enero!AD82+Febrero!AD82+'Marzo '!AD82</f>
        <v>0</v>
      </c>
      <c r="AE82" s="39">
        <f>+Enero!AE82+Febrero!AE82+'Marzo '!AE82</f>
        <v>0</v>
      </c>
      <c r="AF82" s="71">
        <f>+Enero!AF82+Febrero!AF82+'Marzo '!AF82</f>
        <v>0</v>
      </c>
      <c r="AG82" s="39">
        <f>+Enero!AG82+Febrero!AG82+'Marzo '!AG82</f>
        <v>0</v>
      </c>
      <c r="AH82" s="71">
        <f>+Enero!AH82+Febrero!AH82+'Marzo '!AH82</f>
        <v>0</v>
      </c>
      <c r="AI82" s="39">
        <f>+Enero!AI82+Febrero!AI82+'Marzo '!AI82</f>
        <v>0</v>
      </c>
      <c r="AJ82" s="71">
        <f>+Enero!AJ82+Febrero!AJ82+'Marzo '!AJ82</f>
        <v>0</v>
      </c>
      <c r="AK82" s="39">
        <f>+Enero!AK82+Febrero!AK82+'Marzo '!AK82</f>
        <v>0</v>
      </c>
      <c r="AL82" s="37">
        <f>+Enero!AL82+Febrero!AL82+'Marzo '!AL82</f>
        <v>0</v>
      </c>
      <c r="AM82" s="40">
        <f>+Enero!AM82+Febrero!AM82+'Marzo '!AM82</f>
        <v>0</v>
      </c>
      <c r="AN82" s="40">
        <f>+Enero!AN82+Febrero!AN82+'Marzo '!AN82</f>
        <v>0</v>
      </c>
      <c r="AO82" s="40">
        <f>+Enero!AO82+Febrero!AO82+'Marzo '!AO82</f>
        <v>0</v>
      </c>
      <c r="AP82" s="37">
        <f>+Enero!AP82+Febrero!AP82+'Marzo '!AP82</f>
        <v>0</v>
      </c>
      <c r="AQ82" s="37">
        <f>+Enero!AQ82+Febrero!AQ82+'Marzo '!AQ82</f>
        <v>0</v>
      </c>
      <c r="AR82" s="195" t="s">
        <v>97</v>
      </c>
      <c r="BX82" s="150"/>
      <c r="BY82" s="150"/>
      <c r="BZ82" s="150"/>
      <c r="CA82" s="150" t="str">
        <f t="shared" si="27"/>
        <v/>
      </c>
      <c r="CB82" s="150" t="str">
        <f t="shared" si="8"/>
        <v/>
      </c>
      <c r="CC82" s="150" t="str">
        <f t="shared" si="9"/>
        <v/>
      </c>
      <c r="CD82" s="150" t="str">
        <f t="shared" si="10"/>
        <v/>
      </c>
      <c r="CE82" s="150" t="str">
        <f t="shared" si="11"/>
        <v/>
      </c>
      <c r="CF82" s="150" t="str">
        <f t="shared" si="12"/>
        <v/>
      </c>
      <c r="CG82" s="150" t="str">
        <f t="shared" si="13"/>
        <v/>
      </c>
      <c r="CH82" s="150" t="str">
        <f t="shared" si="14"/>
        <v/>
      </c>
      <c r="CI82" s="150" t="str">
        <f t="shared" si="15"/>
        <v/>
      </c>
      <c r="CJ82" s="150" t="str">
        <f t="shared" si="16"/>
        <v/>
      </c>
      <c r="CK82" s="150" t="str">
        <f t="shared" si="17"/>
        <v/>
      </c>
      <c r="CL82" s="150" t="str">
        <f t="shared" si="18"/>
        <v/>
      </c>
      <c r="CM82" s="150" t="str">
        <f t="shared" si="19"/>
        <v/>
      </c>
      <c r="CN82" s="150" t="str">
        <f t="shared" si="20"/>
        <v/>
      </c>
      <c r="CO82" s="150" t="str">
        <f t="shared" si="21"/>
        <v/>
      </c>
      <c r="CP82" s="150" t="str">
        <f t="shared" si="22"/>
        <v/>
      </c>
      <c r="CQ82" s="150" t="str">
        <f>IF(AJ82&lt;=AI82,""," Los exámenes Reactivos de 75 a 89 años NO DEBEN ser mayor a los Exámenes Procesados de la misma edad.-")</f>
        <v/>
      </c>
      <c r="CR82" s="150" t="str">
        <f t="shared" si="24"/>
        <v/>
      </c>
      <c r="CS82" s="150" t="str">
        <f>IF(AL82&lt;=AK82,""," Los exámenes Reactivos de 80 y mas años NO DEBEN ser mayor a los Exámenes Procesados de la misma edad.-")</f>
        <v/>
      </c>
      <c r="CT82" s="150" t="str">
        <f>IF(AL82&lt;=AK82,""," Los exámenes Reactivos de 80 y mas años NO DEBEN ser mayor a los Exámenes Procesados de la misma edad.-")</f>
        <v/>
      </c>
      <c r="CU82" s="150"/>
      <c r="CV82" s="150"/>
      <c r="CW82" s="150"/>
      <c r="CX82" s="150"/>
      <c r="CY82" s="150"/>
      <c r="CZ82" s="150"/>
      <c r="DA82" s="150"/>
      <c r="DB82" s="150"/>
      <c r="DC82" s="150"/>
    </row>
    <row r="83" spans="1:107" s="149" customFormat="1" ht="21" x14ac:dyDescent="0.25">
      <c r="A83" s="304"/>
      <c r="B83" s="191" t="s">
        <v>90</v>
      </c>
      <c r="C83" s="206">
        <f t="shared" si="6"/>
        <v>0</v>
      </c>
      <c r="D83" s="207">
        <f t="shared" si="7"/>
        <v>0</v>
      </c>
      <c r="E83" s="43">
        <f>+Enero!E83+Febrero!E83+'Marzo '!E83</f>
        <v>0</v>
      </c>
      <c r="F83" s="85">
        <f>+Enero!F83+Febrero!F83+'Marzo '!F83</f>
        <v>0</v>
      </c>
      <c r="G83" s="43">
        <f>+Enero!G83+Febrero!G83+'Marzo '!G83</f>
        <v>0</v>
      </c>
      <c r="H83" s="85">
        <f>+Enero!H83+Febrero!H83+'Marzo '!H83</f>
        <v>0</v>
      </c>
      <c r="I83" s="43">
        <f>+Enero!I83+Febrero!I83+'Marzo '!I83</f>
        <v>0</v>
      </c>
      <c r="J83" s="85">
        <f>+Enero!J83+Febrero!J83+'Marzo '!J83</f>
        <v>0</v>
      </c>
      <c r="K83" s="43">
        <f>+Enero!K83+Febrero!K83+'Marzo '!K83</f>
        <v>0</v>
      </c>
      <c r="L83" s="85">
        <f>+Enero!L83+Febrero!L83+'Marzo '!L83</f>
        <v>0</v>
      </c>
      <c r="M83" s="43">
        <f>+Enero!M83+Febrero!M83+'Marzo '!M83</f>
        <v>0</v>
      </c>
      <c r="N83" s="85">
        <f>+Enero!N83+Febrero!N83+'Marzo '!N83</f>
        <v>0</v>
      </c>
      <c r="O83" s="43">
        <f>+Enero!O83+Febrero!O83+'Marzo '!O83</f>
        <v>0</v>
      </c>
      <c r="P83" s="85">
        <f>+Enero!P83+Febrero!P83+'Marzo '!P83</f>
        <v>0</v>
      </c>
      <c r="Q83" s="43">
        <f>+Enero!Q83+Febrero!Q83+'Marzo '!Q83</f>
        <v>0</v>
      </c>
      <c r="R83" s="85">
        <f>+Enero!R83+Febrero!R83+'Marzo '!R83</f>
        <v>0</v>
      </c>
      <c r="S83" s="43">
        <f>+Enero!S83+Febrero!S83+'Marzo '!S83</f>
        <v>0</v>
      </c>
      <c r="T83" s="85">
        <f>+Enero!T83+Febrero!T83+'Marzo '!T83</f>
        <v>0</v>
      </c>
      <c r="U83" s="43">
        <f>+Enero!U83+Febrero!U83+'Marzo '!U83</f>
        <v>0</v>
      </c>
      <c r="V83" s="85">
        <f>+Enero!V83+Febrero!V83+'Marzo '!V83</f>
        <v>0</v>
      </c>
      <c r="W83" s="43">
        <f>+Enero!W83+Febrero!W83+'Marzo '!W83</f>
        <v>0</v>
      </c>
      <c r="X83" s="85">
        <f>+Enero!X83+Febrero!X83+'Marzo '!X83</f>
        <v>0</v>
      </c>
      <c r="Y83" s="43">
        <f>+Enero!Y83+Febrero!Y83+'Marzo '!Y83</f>
        <v>0</v>
      </c>
      <c r="Z83" s="85">
        <f>+Enero!Z83+Febrero!Z83+'Marzo '!Z83</f>
        <v>0</v>
      </c>
      <c r="AA83" s="43">
        <f>+Enero!AA83+Febrero!AA83+'Marzo '!AA83</f>
        <v>0</v>
      </c>
      <c r="AB83" s="85">
        <f>+Enero!AB83+Febrero!AB83+'Marzo '!AB83</f>
        <v>0</v>
      </c>
      <c r="AC83" s="43">
        <f>+Enero!AC83+Febrero!AC83+'Marzo '!AC83</f>
        <v>0</v>
      </c>
      <c r="AD83" s="85">
        <f>+Enero!AD83+Febrero!AD83+'Marzo '!AD83</f>
        <v>0</v>
      </c>
      <c r="AE83" s="43">
        <f>+Enero!AE83+Febrero!AE83+'Marzo '!AE83</f>
        <v>0</v>
      </c>
      <c r="AF83" s="85">
        <f>+Enero!AF83+Febrero!AF83+'Marzo '!AF83</f>
        <v>0</v>
      </c>
      <c r="AG83" s="43">
        <f>+Enero!AG83+Febrero!AG83+'Marzo '!AG83</f>
        <v>0</v>
      </c>
      <c r="AH83" s="85">
        <f>+Enero!AH83+Febrero!AH83+'Marzo '!AH83</f>
        <v>0</v>
      </c>
      <c r="AI83" s="43">
        <f>+Enero!AI83+Febrero!AI83+'Marzo '!AI83</f>
        <v>0</v>
      </c>
      <c r="AJ83" s="85">
        <f>+Enero!AJ83+Febrero!AJ83+'Marzo '!AJ83</f>
        <v>0</v>
      </c>
      <c r="AK83" s="43">
        <f>+Enero!AK83+Febrero!AK83+'Marzo '!AK83</f>
        <v>0</v>
      </c>
      <c r="AL83" s="45">
        <f>+Enero!AL83+Febrero!AL83+'Marzo '!AL83</f>
        <v>0</v>
      </c>
      <c r="AM83" s="44">
        <f>+Enero!AM83+Febrero!AM83+'Marzo '!AM83</f>
        <v>0</v>
      </c>
      <c r="AN83" s="44">
        <f>+Enero!AN83+Febrero!AN83+'Marzo '!AN83</f>
        <v>0</v>
      </c>
      <c r="AO83" s="44">
        <f>+Enero!AO83+Febrero!AO83+'Marzo '!AO83</f>
        <v>0</v>
      </c>
      <c r="AP83" s="45">
        <f>+Enero!AP83+Febrero!AP83+'Marzo '!AP83</f>
        <v>0</v>
      </c>
      <c r="AQ83" s="45">
        <f>+Enero!AQ83+Febrero!AQ83+'Marzo '!AQ83</f>
        <v>0</v>
      </c>
      <c r="AR83" s="195" t="s">
        <v>97</v>
      </c>
      <c r="BX83" s="150"/>
      <c r="BY83" s="150"/>
      <c r="BZ83" s="150"/>
      <c r="CA83" s="150" t="str">
        <f t="shared" si="27"/>
        <v/>
      </c>
      <c r="CB83" s="150" t="str">
        <f t="shared" si="8"/>
        <v/>
      </c>
      <c r="CC83" s="150" t="str">
        <f t="shared" si="9"/>
        <v/>
      </c>
      <c r="CD83" s="150" t="str">
        <f t="shared" si="10"/>
        <v/>
      </c>
      <c r="CE83" s="150" t="str">
        <f t="shared" si="11"/>
        <v/>
      </c>
      <c r="CF83" s="150" t="str">
        <f t="shared" si="12"/>
        <v/>
      </c>
      <c r="CG83" s="150" t="str">
        <f t="shared" si="13"/>
        <v/>
      </c>
      <c r="CH83" s="150" t="str">
        <f t="shared" si="14"/>
        <v/>
      </c>
      <c r="CI83" s="150" t="str">
        <f t="shared" si="15"/>
        <v/>
      </c>
      <c r="CJ83" s="150" t="str">
        <f t="shared" si="16"/>
        <v/>
      </c>
      <c r="CK83" s="150" t="str">
        <f t="shared" si="17"/>
        <v/>
      </c>
      <c r="CL83" s="150" t="str">
        <f t="shared" si="18"/>
        <v/>
      </c>
      <c r="CM83" s="150" t="str">
        <f t="shared" si="19"/>
        <v/>
      </c>
      <c r="CN83" s="150" t="str">
        <f t="shared" si="20"/>
        <v/>
      </c>
      <c r="CO83" s="150" t="str">
        <f t="shared" si="21"/>
        <v/>
      </c>
      <c r="CP83" s="150" t="str">
        <f t="shared" si="22"/>
        <v/>
      </c>
      <c r="CQ83" s="150" t="str">
        <f t="shared" ref="CQ83:CQ94" si="28">IF(AJ83&lt;=AI83,""," Los exámenes Reactivos de 75 a 79 años NO DEBEN ser mayor a los Exámenes Procesados de la misma edad.-")</f>
        <v/>
      </c>
      <c r="CR83" s="150" t="str">
        <f t="shared" si="24"/>
        <v/>
      </c>
      <c r="CS83" s="150" t="str">
        <f>IF(AL83&lt;=AK83,""," Los exámenes Reactivos de 83 y mas años NO DEBEN ser mayor a los Exámenes Procesados de la misma edad.-")</f>
        <v/>
      </c>
      <c r="CT83" s="150" t="str">
        <f>IF(AL83&lt;=AK83,""," Los exámenes Reactivos de 83 y mas años NO DEBEN ser mayor a los Exámenes Procesados de la misma edad.-")</f>
        <v/>
      </c>
      <c r="CU83" s="150"/>
      <c r="CV83" s="150"/>
      <c r="CW83" s="150"/>
      <c r="CX83" s="150"/>
      <c r="CY83" s="150"/>
      <c r="CZ83" s="150"/>
      <c r="DA83" s="150"/>
      <c r="DB83" s="150"/>
      <c r="DC83" s="150"/>
    </row>
    <row r="84" spans="1:107" s="149" customFormat="1" x14ac:dyDescent="0.25">
      <c r="A84" s="251" t="s">
        <v>84</v>
      </c>
      <c r="B84" s="252"/>
      <c r="C84" s="196">
        <f t="shared" si="6"/>
        <v>0</v>
      </c>
      <c r="D84" s="197">
        <f t="shared" si="7"/>
        <v>0</v>
      </c>
      <c r="E84" s="24">
        <f>+Enero!E84+Febrero!E84+'Marzo '!E84</f>
        <v>0</v>
      </c>
      <c r="F84" s="52">
        <f>+Enero!F84+Febrero!F84+'Marzo '!F84</f>
        <v>0</v>
      </c>
      <c r="G84" s="208">
        <f>+Enero!G84+Febrero!G84+'Marzo '!G84</f>
        <v>0</v>
      </c>
      <c r="H84" s="209">
        <f>+Enero!H84+Febrero!H84+'Marzo '!H84</f>
        <v>0</v>
      </c>
      <c r="I84" s="208">
        <f>+Enero!I84+Febrero!I84+'Marzo '!I84</f>
        <v>0</v>
      </c>
      <c r="J84" s="209">
        <f>+Enero!J84+Febrero!J84+'Marzo '!J84</f>
        <v>0</v>
      </c>
      <c r="K84" s="208">
        <f>+Enero!K84+Febrero!K84+'Marzo '!K84</f>
        <v>0</v>
      </c>
      <c r="L84" s="209">
        <f>+Enero!L84+Febrero!L84+'Marzo '!L84</f>
        <v>0</v>
      </c>
      <c r="M84" s="208">
        <f>+Enero!M84+Febrero!M84+'Marzo '!M84</f>
        <v>0</v>
      </c>
      <c r="N84" s="209">
        <f>+Enero!N84+Febrero!N84+'Marzo '!N84</f>
        <v>0</v>
      </c>
      <c r="O84" s="208">
        <f>+Enero!O84+Febrero!O84+'Marzo '!O84</f>
        <v>0</v>
      </c>
      <c r="P84" s="209">
        <f>+Enero!P84+Febrero!P84+'Marzo '!P84</f>
        <v>0</v>
      </c>
      <c r="Q84" s="208">
        <f>+Enero!Q84+Febrero!Q84+'Marzo '!Q84</f>
        <v>0</v>
      </c>
      <c r="R84" s="209">
        <f>+Enero!R84+Febrero!R84+'Marzo '!R84</f>
        <v>0</v>
      </c>
      <c r="S84" s="208">
        <f>+Enero!S84+Febrero!S84+'Marzo '!S84</f>
        <v>0</v>
      </c>
      <c r="T84" s="209">
        <f>+Enero!T84+Febrero!T84+'Marzo '!T84</f>
        <v>0</v>
      </c>
      <c r="U84" s="208">
        <f>+Enero!U84+Febrero!U84+'Marzo '!U84</f>
        <v>0</v>
      </c>
      <c r="V84" s="209">
        <f>+Enero!V84+Febrero!V84+'Marzo '!V84</f>
        <v>0</v>
      </c>
      <c r="W84" s="208">
        <f>+Enero!W84+Febrero!W84+'Marzo '!W84</f>
        <v>0</v>
      </c>
      <c r="X84" s="209">
        <f>+Enero!X84+Febrero!X84+'Marzo '!X84</f>
        <v>0</v>
      </c>
      <c r="Y84" s="208">
        <f>+Enero!Y84+Febrero!Y84+'Marzo '!Y84</f>
        <v>0</v>
      </c>
      <c r="Z84" s="209">
        <f>+Enero!Z84+Febrero!Z84+'Marzo '!Z84</f>
        <v>0</v>
      </c>
      <c r="AA84" s="208">
        <f>+Enero!AA84+Febrero!AA84+'Marzo '!AA84</f>
        <v>0</v>
      </c>
      <c r="AB84" s="209">
        <f>+Enero!AB84+Febrero!AB84+'Marzo '!AB84</f>
        <v>0</v>
      </c>
      <c r="AC84" s="208">
        <f>+Enero!AC84+Febrero!AC84+'Marzo '!AC84</f>
        <v>0</v>
      </c>
      <c r="AD84" s="209">
        <f>+Enero!AD84+Febrero!AD84+'Marzo '!AD84</f>
        <v>0</v>
      </c>
      <c r="AE84" s="208">
        <f>+Enero!AE84+Febrero!AE84+'Marzo '!AE84</f>
        <v>0</v>
      </c>
      <c r="AF84" s="209">
        <f>+Enero!AF84+Febrero!AF84+'Marzo '!AF84</f>
        <v>0</v>
      </c>
      <c r="AG84" s="208">
        <f>+Enero!AG84+Febrero!AG84+'Marzo '!AG84</f>
        <v>0</v>
      </c>
      <c r="AH84" s="209">
        <f>+Enero!AH84+Febrero!AH84+'Marzo '!AH84</f>
        <v>0</v>
      </c>
      <c r="AI84" s="208">
        <f>+Enero!AI84+Febrero!AI84+'Marzo '!AI84</f>
        <v>0</v>
      </c>
      <c r="AJ84" s="209">
        <f>+Enero!AJ84+Febrero!AJ84+'Marzo '!AJ84</f>
        <v>0</v>
      </c>
      <c r="AK84" s="208">
        <f>+Enero!AK84+Febrero!AK84+'Marzo '!AK84</f>
        <v>0</v>
      </c>
      <c r="AL84" s="210">
        <f>+Enero!AL84+Febrero!AL84+'Marzo '!AL84</f>
        <v>0</v>
      </c>
      <c r="AM84" s="25">
        <f>+Enero!AM84+Febrero!AM84+'Marzo '!AM84</f>
        <v>0</v>
      </c>
      <c r="AN84" s="25">
        <f>+Enero!AN84+Febrero!AN84+'Marzo '!AN84</f>
        <v>0</v>
      </c>
      <c r="AO84" s="25">
        <f>+Enero!AO84+Febrero!AO84+'Marzo '!AO84</f>
        <v>0</v>
      </c>
      <c r="AP84" s="35">
        <f>+Enero!AP84+Febrero!AP84+'Marzo '!AP84</f>
        <v>0</v>
      </c>
      <c r="AQ84" s="35">
        <f>+Enero!AQ84+Febrero!AQ84+'Marzo '!AQ84</f>
        <v>0</v>
      </c>
      <c r="AR84" s="195" t="s">
        <v>97</v>
      </c>
      <c r="BX84" s="150"/>
      <c r="BY84" s="150"/>
      <c r="BZ84" s="150"/>
      <c r="CA84" s="150" t="str">
        <f t="shared" si="27"/>
        <v/>
      </c>
      <c r="CB84" s="150" t="str">
        <f t="shared" si="8"/>
        <v/>
      </c>
      <c r="CC84" s="150" t="str">
        <f t="shared" si="9"/>
        <v/>
      </c>
      <c r="CD84" s="150" t="str">
        <f t="shared" si="10"/>
        <v/>
      </c>
      <c r="CE84" s="150" t="str">
        <f t="shared" si="11"/>
        <v/>
      </c>
      <c r="CF84" s="150" t="str">
        <f t="shared" si="12"/>
        <v/>
      </c>
      <c r="CG84" s="150" t="str">
        <f t="shared" si="13"/>
        <v/>
      </c>
      <c r="CH84" s="150" t="str">
        <f t="shared" si="14"/>
        <v/>
      </c>
      <c r="CI84" s="150" t="str">
        <f t="shared" si="15"/>
        <v/>
      </c>
      <c r="CJ84" s="150" t="str">
        <f t="shared" si="16"/>
        <v/>
      </c>
      <c r="CK84" s="150" t="str">
        <f t="shared" si="17"/>
        <v/>
      </c>
      <c r="CL84" s="150" t="str">
        <f t="shared" si="18"/>
        <v/>
      </c>
      <c r="CM84" s="150" t="str">
        <f t="shared" si="19"/>
        <v/>
      </c>
      <c r="CN84" s="150" t="str">
        <f t="shared" si="20"/>
        <v/>
      </c>
      <c r="CO84" s="150" t="str">
        <f t="shared" si="21"/>
        <v/>
      </c>
      <c r="CP84" s="150" t="str">
        <f t="shared" si="22"/>
        <v/>
      </c>
      <c r="CQ84" s="150" t="str">
        <f t="shared" si="28"/>
        <v/>
      </c>
      <c r="CR84" s="150" t="str">
        <f t="shared" si="24"/>
        <v/>
      </c>
      <c r="CS84" s="150" t="str">
        <f>IF(AL84&lt;=AK84,""," Los exámenes Reactivos de 84 y mas años NO DEBEN ser mayor a los Exámenes Procesados de la misma edad.-")</f>
        <v/>
      </c>
      <c r="CT84" s="150" t="str">
        <f>IF(AL84&lt;=AK84,""," Los exámenes Reactivos de 84 y mas años NO DEBEN ser mayor a los Exámenes Procesados de la misma edad.-")</f>
        <v/>
      </c>
      <c r="CU84" s="150"/>
      <c r="CV84" s="150"/>
      <c r="CW84" s="150"/>
      <c r="CX84" s="150"/>
      <c r="CY84" s="150"/>
      <c r="CZ84" s="150"/>
      <c r="DA84" s="150"/>
      <c r="DB84" s="150"/>
      <c r="DC84" s="150"/>
    </row>
    <row r="85" spans="1:107" s="149" customFormat="1" x14ac:dyDescent="0.25">
      <c r="A85" s="239" t="s">
        <v>58</v>
      </c>
      <c r="B85" s="240"/>
      <c r="C85" s="200">
        <f t="shared" si="6"/>
        <v>2</v>
      </c>
      <c r="D85" s="199">
        <f t="shared" si="7"/>
        <v>0</v>
      </c>
      <c r="E85" s="39">
        <f>+Enero!E85+Febrero!E85+'Marzo '!E85</f>
        <v>0</v>
      </c>
      <c r="F85" s="71">
        <f>+Enero!F85+Febrero!F85+'Marzo '!F85</f>
        <v>0</v>
      </c>
      <c r="G85" s="39">
        <f>+Enero!G85+Febrero!G85+'Marzo '!G85</f>
        <v>0</v>
      </c>
      <c r="H85" s="71">
        <f>+Enero!H85+Febrero!H85+'Marzo '!H85</f>
        <v>0</v>
      </c>
      <c r="I85" s="39">
        <f>+Enero!I85+Febrero!I85+'Marzo '!I85</f>
        <v>0</v>
      </c>
      <c r="J85" s="71">
        <f>+Enero!J85+Febrero!J85+'Marzo '!J85</f>
        <v>0</v>
      </c>
      <c r="K85" s="74">
        <f>+Enero!K85+Febrero!K85+'Marzo '!K85</f>
        <v>0</v>
      </c>
      <c r="L85" s="75">
        <f>+Enero!L85+Febrero!L85+'Marzo '!L85</f>
        <v>0</v>
      </c>
      <c r="M85" s="74">
        <f>+Enero!M85+Febrero!M85+'Marzo '!M85</f>
        <v>1</v>
      </c>
      <c r="N85" s="75">
        <f>+Enero!N85+Febrero!N85+'Marzo '!N85</f>
        <v>0</v>
      </c>
      <c r="O85" s="74">
        <f>+Enero!O85+Febrero!O85+'Marzo '!O85</f>
        <v>0</v>
      </c>
      <c r="P85" s="75">
        <f>+Enero!P85+Febrero!P85+'Marzo '!P85</f>
        <v>0</v>
      </c>
      <c r="Q85" s="74">
        <f>+Enero!Q85+Febrero!Q85+'Marzo '!Q85</f>
        <v>0</v>
      </c>
      <c r="R85" s="75">
        <f>+Enero!R85+Febrero!R85+'Marzo '!R85</f>
        <v>0</v>
      </c>
      <c r="S85" s="74">
        <f>+Enero!S85+Febrero!S85+'Marzo '!S85</f>
        <v>0</v>
      </c>
      <c r="T85" s="75">
        <f>+Enero!T85+Febrero!T85+'Marzo '!T85</f>
        <v>0</v>
      </c>
      <c r="U85" s="74">
        <f>+Enero!U85+Febrero!U85+'Marzo '!U85</f>
        <v>1</v>
      </c>
      <c r="V85" s="75">
        <f>+Enero!V85+Febrero!V85+'Marzo '!V85</f>
        <v>0</v>
      </c>
      <c r="W85" s="74">
        <f>+Enero!W85+Febrero!W85+'Marzo '!W85</f>
        <v>0</v>
      </c>
      <c r="X85" s="75">
        <f>+Enero!X85+Febrero!X85+'Marzo '!X85</f>
        <v>0</v>
      </c>
      <c r="Y85" s="74">
        <f>+Enero!Y85+Febrero!Y85+'Marzo '!Y85</f>
        <v>0</v>
      </c>
      <c r="Z85" s="75">
        <f>+Enero!Z85+Febrero!Z85+'Marzo '!Z85</f>
        <v>0</v>
      </c>
      <c r="AA85" s="74">
        <f>+Enero!AA85+Febrero!AA85+'Marzo '!AA85</f>
        <v>0</v>
      </c>
      <c r="AB85" s="75">
        <f>+Enero!AB85+Febrero!AB85+'Marzo '!AB85</f>
        <v>0</v>
      </c>
      <c r="AC85" s="74">
        <f>+Enero!AC85+Febrero!AC85+'Marzo '!AC85</f>
        <v>0</v>
      </c>
      <c r="AD85" s="75">
        <f>+Enero!AD85+Febrero!AD85+'Marzo '!AD85</f>
        <v>0</v>
      </c>
      <c r="AE85" s="74">
        <f>+Enero!AE85+Febrero!AE85+'Marzo '!AE85</f>
        <v>0</v>
      </c>
      <c r="AF85" s="75">
        <f>+Enero!AF85+Febrero!AF85+'Marzo '!AF85</f>
        <v>0</v>
      </c>
      <c r="AG85" s="74">
        <f>+Enero!AG85+Febrero!AG85+'Marzo '!AG85</f>
        <v>0</v>
      </c>
      <c r="AH85" s="75">
        <f>+Enero!AH85+Febrero!AH85+'Marzo '!AH85</f>
        <v>0</v>
      </c>
      <c r="AI85" s="74">
        <f>+Enero!AI85+Febrero!AI85+'Marzo '!AI85</f>
        <v>0</v>
      </c>
      <c r="AJ85" s="75">
        <f>+Enero!AJ85+Febrero!AJ85+'Marzo '!AJ85</f>
        <v>0</v>
      </c>
      <c r="AK85" s="74">
        <f>+Enero!AK85+Febrero!AK85+'Marzo '!AK85</f>
        <v>0</v>
      </c>
      <c r="AL85" s="77">
        <f>+Enero!AL85+Febrero!AL85+'Marzo '!AL85</f>
        <v>0</v>
      </c>
      <c r="AM85" s="41">
        <f>+Enero!AM85+Febrero!AM85+'Marzo '!AM85</f>
        <v>1</v>
      </c>
      <c r="AN85" s="41">
        <f>+Enero!AN85+Febrero!AN85+'Marzo '!AN85</f>
        <v>1</v>
      </c>
      <c r="AO85" s="41">
        <f>+Enero!AO85+Febrero!AO85+'Marzo '!AO85</f>
        <v>0</v>
      </c>
      <c r="AP85" s="77">
        <f>+Enero!AP85+Febrero!AP85+'Marzo '!AP85</f>
        <v>0</v>
      </c>
      <c r="AQ85" s="77">
        <f>+Enero!AQ85+Febrero!AQ85+'Marzo '!AQ85</f>
        <v>0</v>
      </c>
      <c r="AR85" s="195" t="s">
        <v>97</v>
      </c>
      <c r="BX85" s="150"/>
      <c r="BY85" s="150"/>
      <c r="BZ85" s="150"/>
      <c r="CA85" s="150" t="str">
        <f t="shared" si="27"/>
        <v/>
      </c>
      <c r="CB85" s="150" t="str">
        <f t="shared" si="8"/>
        <v/>
      </c>
      <c r="CC85" s="150" t="str">
        <f t="shared" si="9"/>
        <v/>
      </c>
      <c r="CD85" s="150" t="str">
        <f t="shared" si="10"/>
        <v/>
      </c>
      <c r="CE85" s="150" t="str">
        <f t="shared" si="11"/>
        <v/>
      </c>
      <c r="CF85" s="150" t="str">
        <f t="shared" si="12"/>
        <v/>
      </c>
      <c r="CG85" s="150" t="str">
        <f t="shared" si="13"/>
        <v/>
      </c>
      <c r="CH85" s="150" t="str">
        <f t="shared" si="14"/>
        <v/>
      </c>
      <c r="CI85" s="150" t="str">
        <f t="shared" si="15"/>
        <v/>
      </c>
      <c r="CJ85" s="150" t="str">
        <f t="shared" si="16"/>
        <v/>
      </c>
      <c r="CK85" s="150" t="str">
        <f t="shared" si="17"/>
        <v/>
      </c>
      <c r="CL85" s="150" t="str">
        <f t="shared" si="18"/>
        <v/>
      </c>
      <c r="CM85" s="150" t="str">
        <f t="shared" si="19"/>
        <v/>
      </c>
      <c r="CN85" s="150" t="str">
        <f t="shared" si="20"/>
        <v/>
      </c>
      <c r="CO85" s="150" t="str">
        <f t="shared" si="21"/>
        <v/>
      </c>
      <c r="CP85" s="150" t="str">
        <f t="shared" si="22"/>
        <v/>
      </c>
      <c r="CQ85" s="150" t="str">
        <f t="shared" si="28"/>
        <v/>
      </c>
      <c r="CR85" s="150" t="str">
        <f t="shared" si="24"/>
        <v/>
      </c>
      <c r="CS85" s="150" t="str">
        <f>IF(AL85&lt;=AK85,""," Los exámenes Reactivos de 85 y mas años NO DEBEN ser mayor a los Exámenes Procesados de la misma edad.-")</f>
        <v/>
      </c>
      <c r="CT85" s="150" t="str">
        <f>IF(AL85&lt;=AK85,""," Los exámenes Reactivos de 85 y mas años NO DEBEN ser mayor a los Exámenes Procesados de la misma edad.-")</f>
        <v/>
      </c>
      <c r="CU85" s="150"/>
      <c r="CV85" s="150"/>
      <c r="CW85" s="150"/>
      <c r="CX85" s="150"/>
      <c r="CY85" s="150"/>
      <c r="CZ85" s="150"/>
      <c r="DA85" s="150"/>
      <c r="DB85" s="150"/>
      <c r="DC85" s="150"/>
    </row>
    <row r="86" spans="1:107" s="149" customFormat="1" x14ac:dyDescent="0.25">
      <c r="A86" s="239" t="s">
        <v>86</v>
      </c>
      <c r="B86" s="240"/>
      <c r="C86" s="200">
        <f t="shared" si="6"/>
        <v>13</v>
      </c>
      <c r="D86" s="199">
        <f t="shared" si="7"/>
        <v>0</v>
      </c>
      <c r="E86" s="39">
        <f>+Enero!E86+Febrero!E86+'Marzo '!E86</f>
        <v>0</v>
      </c>
      <c r="F86" s="71">
        <f>+Enero!F86+Febrero!F86+'Marzo '!F86</f>
        <v>0</v>
      </c>
      <c r="G86" s="39">
        <f>+Enero!G86+Febrero!G86+'Marzo '!G86</f>
        <v>0</v>
      </c>
      <c r="H86" s="71">
        <f>+Enero!H86+Febrero!H86+'Marzo '!H86</f>
        <v>0</v>
      </c>
      <c r="I86" s="39">
        <f>+Enero!I86+Febrero!I86+'Marzo '!I86</f>
        <v>2</v>
      </c>
      <c r="J86" s="71">
        <f>+Enero!J86+Febrero!J86+'Marzo '!J86</f>
        <v>0</v>
      </c>
      <c r="K86" s="74">
        <f>+Enero!K86+Febrero!K86+'Marzo '!K86</f>
        <v>5</v>
      </c>
      <c r="L86" s="75">
        <f>+Enero!L86+Febrero!L86+'Marzo '!L86</f>
        <v>0</v>
      </c>
      <c r="M86" s="74">
        <f>+Enero!M86+Febrero!M86+'Marzo '!M86</f>
        <v>2</v>
      </c>
      <c r="N86" s="75">
        <f>+Enero!N86+Febrero!N86+'Marzo '!N86</f>
        <v>0</v>
      </c>
      <c r="O86" s="74">
        <f>+Enero!O86+Febrero!O86+'Marzo '!O86</f>
        <v>1</v>
      </c>
      <c r="P86" s="75">
        <f>+Enero!P86+Febrero!P86+'Marzo '!P86</f>
        <v>0</v>
      </c>
      <c r="Q86" s="74">
        <f>+Enero!Q86+Febrero!Q86+'Marzo '!Q86</f>
        <v>1</v>
      </c>
      <c r="R86" s="75">
        <f>+Enero!R86+Febrero!R86+'Marzo '!R86</f>
        <v>0</v>
      </c>
      <c r="S86" s="74">
        <f>+Enero!S86+Febrero!S86+'Marzo '!S86</f>
        <v>1</v>
      </c>
      <c r="T86" s="75">
        <f>+Enero!T86+Febrero!T86+'Marzo '!T86</f>
        <v>0</v>
      </c>
      <c r="U86" s="74">
        <f>+Enero!U86+Febrero!U86+'Marzo '!U86</f>
        <v>0</v>
      </c>
      <c r="V86" s="75">
        <f>+Enero!V86+Febrero!V86+'Marzo '!V86</f>
        <v>0</v>
      </c>
      <c r="W86" s="74">
        <f>+Enero!W86+Febrero!W86+'Marzo '!W86</f>
        <v>0</v>
      </c>
      <c r="X86" s="75">
        <f>+Enero!X86+Febrero!X86+'Marzo '!X86</f>
        <v>0</v>
      </c>
      <c r="Y86" s="74">
        <f>+Enero!Y86+Febrero!Y86+'Marzo '!Y86</f>
        <v>0</v>
      </c>
      <c r="Z86" s="75">
        <f>+Enero!Z86+Febrero!Z86+'Marzo '!Z86</f>
        <v>0</v>
      </c>
      <c r="AA86" s="74">
        <f>+Enero!AA86+Febrero!AA86+'Marzo '!AA86</f>
        <v>0</v>
      </c>
      <c r="AB86" s="75">
        <f>+Enero!AB86+Febrero!AB86+'Marzo '!AB86</f>
        <v>0</v>
      </c>
      <c r="AC86" s="74">
        <f>+Enero!AC86+Febrero!AC86+'Marzo '!AC86</f>
        <v>0</v>
      </c>
      <c r="AD86" s="75">
        <f>+Enero!AD86+Febrero!AD86+'Marzo '!AD86</f>
        <v>0</v>
      </c>
      <c r="AE86" s="74">
        <f>+Enero!AE86+Febrero!AE86+'Marzo '!AE86</f>
        <v>0</v>
      </c>
      <c r="AF86" s="75">
        <f>+Enero!AF86+Febrero!AF86+'Marzo '!AF86</f>
        <v>0</v>
      </c>
      <c r="AG86" s="74">
        <f>+Enero!AG86+Febrero!AG86+'Marzo '!AG86</f>
        <v>1</v>
      </c>
      <c r="AH86" s="75">
        <f>+Enero!AH86+Febrero!AH86+'Marzo '!AH86</f>
        <v>0</v>
      </c>
      <c r="AI86" s="74">
        <f>+Enero!AI86+Febrero!AI86+'Marzo '!AI86</f>
        <v>0</v>
      </c>
      <c r="AJ86" s="75">
        <f>+Enero!AJ86+Febrero!AJ86+'Marzo '!AJ86</f>
        <v>0</v>
      </c>
      <c r="AK86" s="74">
        <f>+Enero!AK86+Febrero!AK86+'Marzo '!AK86</f>
        <v>0</v>
      </c>
      <c r="AL86" s="77">
        <f>+Enero!AL86+Febrero!AL86+'Marzo '!AL86</f>
        <v>0</v>
      </c>
      <c r="AM86" s="41">
        <f>+Enero!AM86+Febrero!AM86+'Marzo '!AM86</f>
        <v>1</v>
      </c>
      <c r="AN86" s="41">
        <f>+Enero!AN86+Febrero!AN86+'Marzo '!AN86</f>
        <v>12</v>
      </c>
      <c r="AO86" s="41">
        <f>+Enero!AO86+Febrero!AO86+'Marzo '!AO86</f>
        <v>0</v>
      </c>
      <c r="AP86" s="77">
        <f>+Enero!AP86+Febrero!AP86+'Marzo '!AP86</f>
        <v>0</v>
      </c>
      <c r="AQ86" s="77">
        <f>+Enero!AQ86+Febrero!AQ86+'Marzo '!AQ86</f>
        <v>0</v>
      </c>
      <c r="AR86" s="195" t="s">
        <v>97</v>
      </c>
      <c r="BX86" s="150"/>
      <c r="BY86" s="150"/>
      <c r="BZ86" s="150"/>
      <c r="CA86" s="150" t="str">
        <f t="shared" si="27"/>
        <v/>
      </c>
      <c r="CB86" s="150" t="str">
        <f t="shared" si="8"/>
        <v/>
      </c>
      <c r="CC86" s="150" t="str">
        <f t="shared" si="9"/>
        <v/>
      </c>
      <c r="CD86" s="150" t="str">
        <f t="shared" si="10"/>
        <v/>
      </c>
      <c r="CE86" s="150" t="str">
        <f t="shared" si="11"/>
        <v/>
      </c>
      <c r="CF86" s="150" t="str">
        <f t="shared" si="12"/>
        <v/>
      </c>
      <c r="CG86" s="150" t="str">
        <f t="shared" si="13"/>
        <v/>
      </c>
      <c r="CH86" s="150" t="str">
        <f t="shared" si="14"/>
        <v/>
      </c>
      <c r="CI86" s="150" t="str">
        <f t="shared" si="15"/>
        <v/>
      </c>
      <c r="CJ86" s="150" t="str">
        <f t="shared" si="16"/>
        <v/>
      </c>
      <c r="CK86" s="150" t="str">
        <f t="shared" si="17"/>
        <v/>
      </c>
      <c r="CL86" s="150" t="str">
        <f t="shared" si="18"/>
        <v/>
      </c>
      <c r="CM86" s="150" t="str">
        <f t="shared" si="19"/>
        <v/>
      </c>
      <c r="CN86" s="150" t="str">
        <f t="shared" si="20"/>
        <v/>
      </c>
      <c r="CO86" s="150" t="str">
        <f t="shared" si="21"/>
        <v/>
      </c>
      <c r="CP86" s="150" t="str">
        <f t="shared" si="22"/>
        <v/>
      </c>
      <c r="CQ86" s="150" t="str">
        <f t="shared" si="28"/>
        <v/>
      </c>
      <c r="CR86" s="150" t="str">
        <f t="shared" si="24"/>
        <v/>
      </c>
      <c r="CS86" s="150" t="str">
        <f>IF(AL86&lt;=AK86,""," Los exámenes Reactivos de 86 y mas años NO DEBEN ser mayor a los Exámenes Procesados de la misma edad.-")</f>
        <v/>
      </c>
      <c r="CT86" s="150" t="str">
        <f>IF(AL86&lt;=AK86,""," Los exámenes Reactivos de 86 y mas años NO DEBEN ser mayor a los Exámenes Procesados de la misma edad.-")</f>
        <v/>
      </c>
      <c r="CU86" s="150"/>
      <c r="CV86" s="150"/>
      <c r="CW86" s="150"/>
      <c r="CX86" s="150"/>
      <c r="CY86" s="150"/>
      <c r="CZ86" s="150"/>
      <c r="DA86" s="150"/>
      <c r="DB86" s="150"/>
      <c r="DC86" s="150"/>
    </row>
    <row r="87" spans="1:107" s="149" customFormat="1" x14ac:dyDescent="0.25">
      <c r="A87" s="239" t="s">
        <v>99</v>
      </c>
      <c r="B87" s="240"/>
      <c r="C87" s="211">
        <f t="shared" si="6"/>
        <v>0</v>
      </c>
      <c r="D87" s="212">
        <f t="shared" si="7"/>
        <v>0</v>
      </c>
      <c r="E87" s="39">
        <f>+Enero!E87+Febrero!E87+'Marzo '!E87</f>
        <v>0</v>
      </c>
      <c r="F87" s="71">
        <f>+Enero!F87+Febrero!F87+'Marzo '!F87</f>
        <v>0</v>
      </c>
      <c r="G87" s="39">
        <f>+Enero!G87+Febrero!G87+'Marzo '!G87</f>
        <v>0</v>
      </c>
      <c r="H87" s="71">
        <f>+Enero!H87+Febrero!H87+'Marzo '!H87</f>
        <v>0</v>
      </c>
      <c r="I87" s="39">
        <f>+Enero!I87+Febrero!I87+'Marzo '!I87</f>
        <v>0</v>
      </c>
      <c r="J87" s="71">
        <f>+Enero!J87+Febrero!J87+'Marzo '!J87</f>
        <v>0</v>
      </c>
      <c r="K87" s="74">
        <f>+Enero!K87+Febrero!K87+'Marzo '!K87</f>
        <v>0</v>
      </c>
      <c r="L87" s="75">
        <f>+Enero!L87+Febrero!L87+'Marzo '!L87</f>
        <v>0</v>
      </c>
      <c r="M87" s="74">
        <f>+Enero!M87+Febrero!M87+'Marzo '!M87</f>
        <v>0</v>
      </c>
      <c r="N87" s="75">
        <f>+Enero!N87+Febrero!N87+'Marzo '!N87</f>
        <v>0</v>
      </c>
      <c r="O87" s="74">
        <f>+Enero!O87+Febrero!O87+'Marzo '!O87</f>
        <v>0</v>
      </c>
      <c r="P87" s="75">
        <f>+Enero!P87+Febrero!P87+'Marzo '!P87</f>
        <v>0</v>
      </c>
      <c r="Q87" s="74">
        <f>+Enero!Q87+Febrero!Q87+'Marzo '!Q87</f>
        <v>0</v>
      </c>
      <c r="R87" s="75">
        <f>+Enero!R87+Febrero!R87+'Marzo '!R87</f>
        <v>0</v>
      </c>
      <c r="S87" s="74">
        <f>+Enero!S87+Febrero!S87+'Marzo '!S87</f>
        <v>0</v>
      </c>
      <c r="T87" s="75">
        <f>+Enero!T87+Febrero!T87+'Marzo '!T87</f>
        <v>0</v>
      </c>
      <c r="U87" s="74">
        <f>+Enero!U87+Febrero!U87+'Marzo '!U87</f>
        <v>0</v>
      </c>
      <c r="V87" s="75">
        <f>+Enero!V87+Febrero!V87+'Marzo '!V87</f>
        <v>0</v>
      </c>
      <c r="W87" s="74">
        <f>+Enero!W87+Febrero!W87+'Marzo '!W87</f>
        <v>0</v>
      </c>
      <c r="X87" s="75">
        <f>+Enero!X87+Febrero!X87+'Marzo '!X87</f>
        <v>0</v>
      </c>
      <c r="Y87" s="74">
        <f>+Enero!Y87+Febrero!Y87+'Marzo '!Y87</f>
        <v>0</v>
      </c>
      <c r="Z87" s="75">
        <f>+Enero!Z87+Febrero!Z87+'Marzo '!Z87</f>
        <v>0</v>
      </c>
      <c r="AA87" s="74">
        <f>+Enero!AA87+Febrero!AA87+'Marzo '!AA87</f>
        <v>0</v>
      </c>
      <c r="AB87" s="75">
        <f>+Enero!AB87+Febrero!AB87+'Marzo '!AB87</f>
        <v>0</v>
      </c>
      <c r="AC87" s="74">
        <f>+Enero!AC87+Febrero!AC87+'Marzo '!AC87</f>
        <v>0</v>
      </c>
      <c r="AD87" s="75">
        <f>+Enero!AD87+Febrero!AD87+'Marzo '!AD87</f>
        <v>0</v>
      </c>
      <c r="AE87" s="74">
        <f>+Enero!AE87+Febrero!AE87+'Marzo '!AE87</f>
        <v>0</v>
      </c>
      <c r="AF87" s="75">
        <f>+Enero!AF87+Febrero!AF87+'Marzo '!AF87</f>
        <v>0</v>
      </c>
      <c r="AG87" s="74">
        <f>+Enero!AG87+Febrero!AG87+'Marzo '!AG87</f>
        <v>0</v>
      </c>
      <c r="AH87" s="75">
        <f>+Enero!AH87+Febrero!AH87+'Marzo '!AH87</f>
        <v>0</v>
      </c>
      <c r="AI87" s="74">
        <f>+Enero!AI87+Febrero!AI87+'Marzo '!AI87</f>
        <v>0</v>
      </c>
      <c r="AJ87" s="75">
        <f>+Enero!AJ87+Febrero!AJ87+'Marzo '!AJ87</f>
        <v>0</v>
      </c>
      <c r="AK87" s="74">
        <f>+Enero!AK87+Febrero!AK87+'Marzo '!AK87</f>
        <v>0</v>
      </c>
      <c r="AL87" s="77">
        <f>+Enero!AL87+Febrero!AL87+'Marzo '!AL87</f>
        <v>0</v>
      </c>
      <c r="AM87" s="41">
        <f>+Enero!AM87+Febrero!AM87+'Marzo '!AM87</f>
        <v>0</v>
      </c>
      <c r="AN87" s="41">
        <f>+Enero!AN87+Febrero!AN87+'Marzo '!AN87</f>
        <v>0</v>
      </c>
      <c r="AO87" s="41">
        <f>+Enero!AO87+Febrero!AO87+'Marzo '!AO87</f>
        <v>0</v>
      </c>
      <c r="AP87" s="77">
        <f>+Enero!AP87+Febrero!AP87+'Marzo '!AP87</f>
        <v>0</v>
      </c>
      <c r="AQ87" s="77">
        <f>+Enero!AQ87+Febrero!AQ87+'Marzo '!AQ87</f>
        <v>0</v>
      </c>
      <c r="AR87" s="195" t="s">
        <v>97</v>
      </c>
      <c r="BX87" s="150"/>
      <c r="BY87" s="150"/>
      <c r="BZ87" s="150"/>
      <c r="CA87" s="150" t="str">
        <f t="shared" si="27"/>
        <v/>
      </c>
      <c r="CB87" s="150" t="str">
        <f t="shared" si="8"/>
        <v/>
      </c>
      <c r="CC87" s="150" t="str">
        <f t="shared" si="9"/>
        <v/>
      </c>
      <c r="CD87" s="150" t="str">
        <f t="shared" si="10"/>
        <v/>
      </c>
      <c r="CE87" s="150" t="str">
        <f t="shared" si="11"/>
        <v/>
      </c>
      <c r="CF87" s="150" t="str">
        <f t="shared" si="12"/>
        <v/>
      </c>
      <c r="CG87" s="150" t="str">
        <f t="shared" si="13"/>
        <v/>
      </c>
      <c r="CH87" s="150" t="str">
        <f t="shared" si="14"/>
        <v/>
      </c>
      <c r="CI87" s="150" t="str">
        <f t="shared" si="15"/>
        <v/>
      </c>
      <c r="CJ87" s="150" t="str">
        <f t="shared" si="16"/>
        <v/>
      </c>
      <c r="CK87" s="150" t="str">
        <f t="shared" si="17"/>
        <v/>
      </c>
      <c r="CL87" s="150" t="str">
        <f t="shared" si="18"/>
        <v/>
      </c>
      <c r="CM87" s="150" t="str">
        <f t="shared" si="19"/>
        <v/>
      </c>
      <c r="CN87" s="150" t="str">
        <f t="shared" si="20"/>
        <v/>
      </c>
      <c r="CO87" s="150" t="str">
        <f t="shared" si="21"/>
        <v/>
      </c>
      <c r="CP87" s="150" t="str">
        <f t="shared" si="22"/>
        <v/>
      </c>
      <c r="CQ87" s="150" t="str">
        <f t="shared" si="28"/>
        <v/>
      </c>
      <c r="CR87" s="150" t="str">
        <f t="shared" si="24"/>
        <v/>
      </c>
      <c r="CS87" s="150" t="str">
        <f>IF(AL87&lt;=AK87,""," Los exámenes Reactivos de 87 y mas años NO DEBEN ser mayor a los Exámenes Procesados de la misma edad.-")</f>
        <v/>
      </c>
      <c r="CT87" s="150" t="str">
        <f>IF(AL87&lt;=AK87,""," Los exámenes Reactivos de 87 y mas años NO DEBEN ser mayor a los Exámenes Procesados de la misma edad.-")</f>
        <v/>
      </c>
      <c r="CU87" s="150"/>
      <c r="CV87" s="150"/>
      <c r="CW87" s="150"/>
      <c r="CX87" s="150"/>
      <c r="CY87" s="150"/>
      <c r="CZ87" s="150"/>
      <c r="DA87" s="150"/>
      <c r="DB87" s="150"/>
      <c r="DC87" s="150"/>
    </row>
    <row r="88" spans="1:107" s="149" customFormat="1" x14ac:dyDescent="0.25">
      <c r="A88" s="239" t="s">
        <v>100</v>
      </c>
      <c r="B88" s="240"/>
      <c r="C88" s="211">
        <f t="shared" si="6"/>
        <v>0</v>
      </c>
      <c r="D88" s="212">
        <f t="shared" si="7"/>
        <v>0</v>
      </c>
      <c r="E88" s="39">
        <f>+Enero!E88+Febrero!E88+'Marzo '!E88</f>
        <v>0</v>
      </c>
      <c r="F88" s="71">
        <f>+Enero!F88+Febrero!F88+'Marzo '!F88</f>
        <v>0</v>
      </c>
      <c r="G88" s="39">
        <f>+Enero!G88+Febrero!G88+'Marzo '!G88</f>
        <v>0</v>
      </c>
      <c r="H88" s="71">
        <f>+Enero!H88+Febrero!H88+'Marzo '!H88</f>
        <v>0</v>
      </c>
      <c r="I88" s="39">
        <f>+Enero!I88+Febrero!I88+'Marzo '!I88</f>
        <v>0</v>
      </c>
      <c r="J88" s="71">
        <f>+Enero!J88+Febrero!J88+'Marzo '!J88</f>
        <v>0</v>
      </c>
      <c r="K88" s="74">
        <f>+Enero!K88+Febrero!K88+'Marzo '!K88</f>
        <v>0</v>
      </c>
      <c r="L88" s="75">
        <f>+Enero!L88+Febrero!L88+'Marzo '!L88</f>
        <v>0</v>
      </c>
      <c r="M88" s="74">
        <f>+Enero!M88+Febrero!M88+'Marzo '!M88</f>
        <v>0</v>
      </c>
      <c r="N88" s="75">
        <f>+Enero!N88+Febrero!N88+'Marzo '!N88</f>
        <v>0</v>
      </c>
      <c r="O88" s="74">
        <f>+Enero!O88+Febrero!O88+'Marzo '!O88</f>
        <v>0</v>
      </c>
      <c r="P88" s="75">
        <f>+Enero!P88+Febrero!P88+'Marzo '!P88</f>
        <v>0</v>
      </c>
      <c r="Q88" s="74">
        <f>+Enero!Q88+Febrero!Q88+'Marzo '!Q88</f>
        <v>0</v>
      </c>
      <c r="R88" s="75">
        <f>+Enero!R88+Febrero!R88+'Marzo '!R88</f>
        <v>0</v>
      </c>
      <c r="S88" s="74">
        <f>+Enero!S88+Febrero!S88+'Marzo '!S88</f>
        <v>0</v>
      </c>
      <c r="T88" s="75">
        <f>+Enero!T88+Febrero!T88+'Marzo '!T88</f>
        <v>0</v>
      </c>
      <c r="U88" s="74">
        <f>+Enero!U88+Febrero!U88+'Marzo '!U88</f>
        <v>0</v>
      </c>
      <c r="V88" s="75">
        <f>+Enero!V88+Febrero!V88+'Marzo '!V88</f>
        <v>0</v>
      </c>
      <c r="W88" s="74">
        <f>+Enero!W88+Febrero!W88+'Marzo '!W88</f>
        <v>0</v>
      </c>
      <c r="X88" s="75">
        <f>+Enero!X88+Febrero!X88+'Marzo '!X88</f>
        <v>0</v>
      </c>
      <c r="Y88" s="74">
        <f>+Enero!Y88+Febrero!Y88+'Marzo '!Y88</f>
        <v>0</v>
      </c>
      <c r="Z88" s="75">
        <f>+Enero!Z88+Febrero!Z88+'Marzo '!Z88</f>
        <v>0</v>
      </c>
      <c r="AA88" s="74">
        <f>+Enero!AA88+Febrero!AA88+'Marzo '!AA88</f>
        <v>0</v>
      </c>
      <c r="AB88" s="75">
        <f>+Enero!AB88+Febrero!AB88+'Marzo '!AB88</f>
        <v>0</v>
      </c>
      <c r="AC88" s="74">
        <f>+Enero!AC88+Febrero!AC88+'Marzo '!AC88</f>
        <v>0</v>
      </c>
      <c r="AD88" s="75">
        <f>+Enero!AD88+Febrero!AD88+'Marzo '!AD88</f>
        <v>0</v>
      </c>
      <c r="AE88" s="74">
        <f>+Enero!AE88+Febrero!AE88+'Marzo '!AE88</f>
        <v>0</v>
      </c>
      <c r="AF88" s="75">
        <f>+Enero!AF88+Febrero!AF88+'Marzo '!AF88</f>
        <v>0</v>
      </c>
      <c r="AG88" s="74">
        <f>+Enero!AG88+Febrero!AG88+'Marzo '!AG88</f>
        <v>0</v>
      </c>
      <c r="AH88" s="75">
        <f>+Enero!AH88+Febrero!AH88+'Marzo '!AH88</f>
        <v>0</v>
      </c>
      <c r="AI88" s="74">
        <f>+Enero!AI88+Febrero!AI88+'Marzo '!AI88</f>
        <v>0</v>
      </c>
      <c r="AJ88" s="75">
        <f>+Enero!AJ88+Febrero!AJ88+'Marzo '!AJ88</f>
        <v>0</v>
      </c>
      <c r="AK88" s="74">
        <f>+Enero!AK88+Febrero!AK88+'Marzo '!AK88</f>
        <v>0</v>
      </c>
      <c r="AL88" s="77">
        <f>+Enero!AL88+Febrero!AL88+'Marzo '!AL88</f>
        <v>0</v>
      </c>
      <c r="AM88" s="41">
        <f>+Enero!AM88+Febrero!AM88+'Marzo '!AM88</f>
        <v>0</v>
      </c>
      <c r="AN88" s="41">
        <f>+Enero!AN88+Febrero!AN88+'Marzo '!AN88</f>
        <v>0</v>
      </c>
      <c r="AO88" s="41">
        <f>+Enero!AO88+Febrero!AO88+'Marzo '!AO88</f>
        <v>0</v>
      </c>
      <c r="AP88" s="77">
        <f>+Enero!AP88+Febrero!AP88+'Marzo '!AP88</f>
        <v>0</v>
      </c>
      <c r="AQ88" s="77">
        <f>+Enero!AQ88+Febrero!AQ88+'Marzo '!AQ88</f>
        <v>0</v>
      </c>
      <c r="AR88" s="195" t="s">
        <v>97</v>
      </c>
      <c r="BX88" s="150"/>
      <c r="BY88" s="150"/>
      <c r="BZ88" s="150"/>
      <c r="CA88" s="150" t="str">
        <f t="shared" si="27"/>
        <v/>
      </c>
      <c r="CB88" s="150" t="str">
        <f t="shared" si="8"/>
        <v/>
      </c>
      <c r="CC88" s="150" t="str">
        <f t="shared" si="9"/>
        <v/>
      </c>
      <c r="CD88" s="150" t="str">
        <f t="shared" si="10"/>
        <v/>
      </c>
      <c r="CE88" s="150" t="str">
        <f t="shared" si="11"/>
        <v/>
      </c>
      <c r="CF88" s="150" t="str">
        <f t="shared" si="12"/>
        <v/>
      </c>
      <c r="CG88" s="150" t="str">
        <f t="shared" si="13"/>
        <v/>
      </c>
      <c r="CH88" s="150" t="str">
        <f t="shared" si="14"/>
        <v/>
      </c>
      <c r="CI88" s="150" t="str">
        <f t="shared" si="15"/>
        <v/>
      </c>
      <c r="CJ88" s="150" t="str">
        <f t="shared" si="16"/>
        <v/>
      </c>
      <c r="CK88" s="150" t="str">
        <f t="shared" si="17"/>
        <v/>
      </c>
      <c r="CL88" s="150" t="str">
        <f t="shared" si="18"/>
        <v/>
      </c>
      <c r="CM88" s="150" t="str">
        <f t="shared" si="19"/>
        <v/>
      </c>
      <c r="CN88" s="150" t="str">
        <f t="shared" si="20"/>
        <v/>
      </c>
      <c r="CO88" s="150" t="str">
        <f t="shared" si="21"/>
        <v/>
      </c>
      <c r="CP88" s="150" t="str">
        <f t="shared" si="22"/>
        <v/>
      </c>
      <c r="CQ88" s="150" t="str">
        <f t="shared" si="28"/>
        <v/>
      </c>
      <c r="CR88" s="150" t="str">
        <f t="shared" si="24"/>
        <v/>
      </c>
      <c r="CS88" s="150" t="str">
        <f>IF(AL88&lt;=AK88,""," Los exámenes Reactivos de 88 y mas años NO DEBEN ser mayor a los Exámenes Procesados de la misma edad.-")</f>
        <v/>
      </c>
      <c r="CT88" s="150" t="str">
        <f>IF(AL88&lt;=AK88,""," Los exámenes Reactivos de 88 y mas años NO DEBEN ser mayor a los Exámenes Procesados de la misma edad.-")</f>
        <v/>
      </c>
      <c r="CU88" s="150"/>
      <c r="CV88" s="150"/>
      <c r="CW88" s="150"/>
      <c r="CX88" s="150"/>
      <c r="CY88" s="150"/>
      <c r="CZ88" s="150"/>
      <c r="DA88" s="150"/>
      <c r="DB88" s="150"/>
      <c r="DC88" s="150"/>
    </row>
    <row r="89" spans="1:107" s="149" customFormat="1" x14ac:dyDescent="0.25">
      <c r="A89" s="133" t="s">
        <v>101</v>
      </c>
      <c r="B89" s="134"/>
      <c r="C89" s="211">
        <f t="shared" si="6"/>
        <v>2</v>
      </c>
      <c r="D89" s="212">
        <f t="shared" si="7"/>
        <v>0</v>
      </c>
      <c r="E89" s="39">
        <f>+Enero!E89+Febrero!E89+'Marzo '!E89</f>
        <v>0</v>
      </c>
      <c r="F89" s="71">
        <f>+Enero!F89+Febrero!F89+'Marzo '!F89</f>
        <v>0</v>
      </c>
      <c r="G89" s="39">
        <f>+Enero!G89+Febrero!G89+'Marzo '!G89</f>
        <v>0</v>
      </c>
      <c r="H89" s="71">
        <f>+Enero!H89+Febrero!H89+'Marzo '!H89</f>
        <v>0</v>
      </c>
      <c r="I89" s="39">
        <f>+Enero!I89+Febrero!I89+'Marzo '!I89</f>
        <v>0</v>
      </c>
      <c r="J89" s="71">
        <f>+Enero!J89+Febrero!J89+'Marzo '!J89</f>
        <v>0</v>
      </c>
      <c r="K89" s="74">
        <f>+Enero!K89+Febrero!K89+'Marzo '!K89</f>
        <v>0</v>
      </c>
      <c r="L89" s="75">
        <f>+Enero!L89+Febrero!L89+'Marzo '!L89</f>
        <v>0</v>
      </c>
      <c r="M89" s="74">
        <f>+Enero!M89+Febrero!M89+'Marzo '!M89</f>
        <v>0</v>
      </c>
      <c r="N89" s="75">
        <f>+Enero!N89+Febrero!N89+'Marzo '!N89</f>
        <v>0</v>
      </c>
      <c r="O89" s="74">
        <f>+Enero!O89+Febrero!O89+'Marzo '!O89</f>
        <v>1</v>
      </c>
      <c r="P89" s="75">
        <f>+Enero!P89+Febrero!P89+'Marzo '!P89</f>
        <v>0</v>
      </c>
      <c r="Q89" s="74">
        <f>+Enero!Q89+Febrero!Q89+'Marzo '!Q89</f>
        <v>0</v>
      </c>
      <c r="R89" s="75">
        <f>+Enero!R89+Febrero!R89+'Marzo '!R89</f>
        <v>0</v>
      </c>
      <c r="S89" s="74">
        <f>+Enero!S89+Febrero!S89+'Marzo '!S89</f>
        <v>0</v>
      </c>
      <c r="T89" s="75">
        <f>+Enero!T89+Febrero!T89+'Marzo '!T89</f>
        <v>0</v>
      </c>
      <c r="U89" s="74">
        <f>+Enero!U89+Febrero!U89+'Marzo '!U89</f>
        <v>0</v>
      </c>
      <c r="V89" s="75">
        <f>+Enero!V89+Febrero!V89+'Marzo '!V89</f>
        <v>0</v>
      </c>
      <c r="W89" s="74">
        <f>+Enero!W89+Febrero!W89+'Marzo '!W89</f>
        <v>0</v>
      </c>
      <c r="X89" s="75">
        <f>+Enero!X89+Febrero!X89+'Marzo '!X89</f>
        <v>0</v>
      </c>
      <c r="Y89" s="74">
        <f>+Enero!Y89+Febrero!Y89+'Marzo '!Y89</f>
        <v>1</v>
      </c>
      <c r="Z89" s="75">
        <f>+Enero!Z89+Febrero!Z89+'Marzo '!Z89</f>
        <v>0</v>
      </c>
      <c r="AA89" s="74">
        <f>+Enero!AA89+Febrero!AA89+'Marzo '!AA89</f>
        <v>0</v>
      </c>
      <c r="AB89" s="75">
        <f>+Enero!AB89+Febrero!AB89+'Marzo '!AB89</f>
        <v>0</v>
      </c>
      <c r="AC89" s="74">
        <f>+Enero!AC89+Febrero!AC89+'Marzo '!AC89</f>
        <v>0</v>
      </c>
      <c r="AD89" s="75">
        <f>+Enero!AD89+Febrero!AD89+'Marzo '!AD89</f>
        <v>0</v>
      </c>
      <c r="AE89" s="74">
        <f>+Enero!AE89+Febrero!AE89+'Marzo '!AE89</f>
        <v>0</v>
      </c>
      <c r="AF89" s="75">
        <f>+Enero!AF89+Febrero!AF89+'Marzo '!AF89</f>
        <v>0</v>
      </c>
      <c r="AG89" s="74">
        <f>+Enero!AG89+Febrero!AG89+'Marzo '!AG89</f>
        <v>0</v>
      </c>
      <c r="AH89" s="75">
        <f>+Enero!AH89+Febrero!AH89+'Marzo '!AH89</f>
        <v>0</v>
      </c>
      <c r="AI89" s="74">
        <f>+Enero!AI89+Febrero!AI89+'Marzo '!AI89</f>
        <v>0</v>
      </c>
      <c r="AJ89" s="75">
        <f>+Enero!AJ89+Febrero!AJ89+'Marzo '!AJ89</f>
        <v>0</v>
      </c>
      <c r="AK89" s="74">
        <f>+Enero!AK89+Febrero!AK89+'Marzo '!AK89</f>
        <v>0</v>
      </c>
      <c r="AL89" s="77">
        <f>+Enero!AL89+Febrero!AL89+'Marzo '!AL89</f>
        <v>0</v>
      </c>
      <c r="AM89" s="41">
        <f>+Enero!AM89+Febrero!AM89+'Marzo '!AM89</f>
        <v>1</v>
      </c>
      <c r="AN89" s="41">
        <f>+Enero!AN89+Febrero!AN89+'Marzo '!AN89</f>
        <v>1</v>
      </c>
      <c r="AO89" s="41">
        <f>+Enero!AO89+Febrero!AO89+'Marzo '!AO89</f>
        <v>0</v>
      </c>
      <c r="AP89" s="77">
        <f>+Enero!AP89+Febrero!AP89+'Marzo '!AP89</f>
        <v>0</v>
      </c>
      <c r="AQ89" s="77">
        <f>+Enero!AQ89+Febrero!AQ89+'Marzo '!AQ89</f>
        <v>0</v>
      </c>
      <c r="AR89" s="195" t="s">
        <v>97</v>
      </c>
      <c r="BX89" s="150"/>
      <c r="BY89" s="150"/>
      <c r="BZ89" s="150"/>
      <c r="CA89" s="150" t="str">
        <f t="shared" si="27"/>
        <v/>
      </c>
      <c r="CB89" s="150" t="str">
        <f t="shared" si="8"/>
        <v/>
      </c>
      <c r="CC89" s="150" t="str">
        <f t="shared" si="9"/>
        <v/>
      </c>
      <c r="CD89" s="150" t="str">
        <f t="shared" si="10"/>
        <v/>
      </c>
      <c r="CE89" s="150" t="str">
        <f t="shared" si="11"/>
        <v/>
      </c>
      <c r="CF89" s="150" t="str">
        <f t="shared" si="12"/>
        <v/>
      </c>
      <c r="CG89" s="150" t="str">
        <f t="shared" si="13"/>
        <v/>
      </c>
      <c r="CH89" s="150" t="str">
        <f t="shared" si="14"/>
        <v/>
      </c>
      <c r="CI89" s="150" t="str">
        <f t="shared" si="15"/>
        <v/>
      </c>
      <c r="CJ89" s="150" t="str">
        <f t="shared" si="16"/>
        <v/>
      </c>
      <c r="CK89" s="150" t="str">
        <f t="shared" si="17"/>
        <v/>
      </c>
      <c r="CL89" s="150" t="str">
        <f t="shared" si="18"/>
        <v/>
      </c>
      <c r="CM89" s="150" t="str">
        <f t="shared" si="19"/>
        <v/>
      </c>
      <c r="CN89" s="150" t="str">
        <f t="shared" si="20"/>
        <v/>
      </c>
      <c r="CO89" s="150" t="str">
        <f t="shared" si="21"/>
        <v/>
      </c>
      <c r="CP89" s="150" t="str">
        <f t="shared" si="22"/>
        <v/>
      </c>
      <c r="CQ89" s="150" t="str">
        <f t="shared" si="28"/>
        <v/>
      </c>
      <c r="CR89" s="150" t="str">
        <f t="shared" si="24"/>
        <v/>
      </c>
      <c r="CS89" s="150" t="str">
        <f>IF(AL89&lt;=AK89,""," Los exámenes Reactivos de 89 y mas años NO DEBEN ser mayor a los Exámenes Procesados de la misma edad.-")</f>
        <v/>
      </c>
      <c r="CT89" s="150" t="str">
        <f>IF(AL89&lt;=AK89,""," Los exámenes Reactivos de 89 y mas años NO DEBEN ser mayor a los Exámenes Procesados de la misma edad.-")</f>
        <v/>
      </c>
      <c r="CU89" s="150"/>
      <c r="CV89" s="150"/>
      <c r="CW89" s="150"/>
      <c r="CX89" s="150"/>
      <c r="CY89" s="150"/>
      <c r="CZ89" s="150"/>
      <c r="DA89" s="150"/>
      <c r="DB89" s="150"/>
      <c r="DC89" s="150"/>
    </row>
    <row r="90" spans="1:107" s="149" customFormat="1" x14ac:dyDescent="0.25">
      <c r="A90" s="239" t="s">
        <v>102</v>
      </c>
      <c r="B90" s="240"/>
      <c r="C90" s="211">
        <f t="shared" si="6"/>
        <v>2</v>
      </c>
      <c r="D90" s="212">
        <f t="shared" si="7"/>
        <v>0</v>
      </c>
      <c r="E90" s="34">
        <f>+Enero!E90+Febrero!E90+'Marzo '!E90</f>
        <v>0</v>
      </c>
      <c r="F90" s="70">
        <f>+Enero!F90+Febrero!F90+'Marzo '!F90</f>
        <v>0</v>
      </c>
      <c r="G90" s="34">
        <f>+Enero!G90+Febrero!G90+'Marzo '!G90</f>
        <v>0</v>
      </c>
      <c r="H90" s="70">
        <f>+Enero!H90+Febrero!H90+'Marzo '!H90</f>
        <v>0</v>
      </c>
      <c r="I90" s="34">
        <f>+Enero!I90+Febrero!I90+'Marzo '!I90</f>
        <v>0</v>
      </c>
      <c r="J90" s="70">
        <f>+Enero!J90+Febrero!J90+'Marzo '!J90</f>
        <v>0</v>
      </c>
      <c r="K90" s="74">
        <f>+Enero!K90+Febrero!K90+'Marzo '!K90</f>
        <v>0</v>
      </c>
      <c r="L90" s="75">
        <f>+Enero!L90+Febrero!L90+'Marzo '!L90</f>
        <v>0</v>
      </c>
      <c r="M90" s="74">
        <f>+Enero!M90+Febrero!M90+'Marzo '!M90</f>
        <v>0</v>
      </c>
      <c r="N90" s="75">
        <f>+Enero!N90+Febrero!N90+'Marzo '!N90</f>
        <v>0</v>
      </c>
      <c r="O90" s="74">
        <f>+Enero!O90+Febrero!O90+'Marzo '!O90</f>
        <v>1</v>
      </c>
      <c r="P90" s="75">
        <f>+Enero!P90+Febrero!P90+'Marzo '!P90</f>
        <v>0</v>
      </c>
      <c r="Q90" s="74">
        <f>+Enero!Q90+Febrero!Q90+'Marzo '!Q90</f>
        <v>0</v>
      </c>
      <c r="R90" s="75">
        <f>+Enero!R90+Febrero!R90+'Marzo '!R90</f>
        <v>0</v>
      </c>
      <c r="S90" s="74">
        <f>+Enero!S90+Febrero!S90+'Marzo '!S90</f>
        <v>0</v>
      </c>
      <c r="T90" s="75">
        <f>+Enero!T90+Febrero!T90+'Marzo '!T90</f>
        <v>0</v>
      </c>
      <c r="U90" s="74">
        <f>+Enero!U90+Febrero!U90+'Marzo '!U90</f>
        <v>1</v>
      </c>
      <c r="V90" s="75">
        <f>+Enero!V90+Febrero!V90+'Marzo '!V90</f>
        <v>0</v>
      </c>
      <c r="W90" s="74">
        <f>+Enero!W90+Febrero!W90+'Marzo '!W90</f>
        <v>0</v>
      </c>
      <c r="X90" s="75">
        <f>+Enero!X90+Febrero!X90+'Marzo '!X90</f>
        <v>0</v>
      </c>
      <c r="Y90" s="74">
        <f>+Enero!Y90+Febrero!Y90+'Marzo '!Y90</f>
        <v>0</v>
      </c>
      <c r="Z90" s="75">
        <f>+Enero!Z90+Febrero!Z90+'Marzo '!Z90</f>
        <v>0</v>
      </c>
      <c r="AA90" s="74">
        <f>+Enero!AA90+Febrero!AA90+'Marzo '!AA90</f>
        <v>0</v>
      </c>
      <c r="AB90" s="75">
        <f>+Enero!AB90+Febrero!AB90+'Marzo '!AB90</f>
        <v>0</v>
      </c>
      <c r="AC90" s="74">
        <f>+Enero!AC90+Febrero!AC90+'Marzo '!AC90</f>
        <v>0</v>
      </c>
      <c r="AD90" s="75">
        <f>+Enero!AD90+Febrero!AD90+'Marzo '!AD90</f>
        <v>0</v>
      </c>
      <c r="AE90" s="74">
        <f>+Enero!AE90+Febrero!AE90+'Marzo '!AE90</f>
        <v>0</v>
      </c>
      <c r="AF90" s="75">
        <f>+Enero!AF90+Febrero!AF90+'Marzo '!AF90</f>
        <v>0</v>
      </c>
      <c r="AG90" s="74">
        <f>+Enero!AG90+Febrero!AG90+'Marzo '!AG90</f>
        <v>0</v>
      </c>
      <c r="AH90" s="75">
        <f>+Enero!AH90+Febrero!AH90+'Marzo '!AH90</f>
        <v>0</v>
      </c>
      <c r="AI90" s="74">
        <f>+Enero!AI90+Febrero!AI90+'Marzo '!AI90</f>
        <v>0</v>
      </c>
      <c r="AJ90" s="75">
        <f>+Enero!AJ90+Febrero!AJ90+'Marzo '!AJ90</f>
        <v>0</v>
      </c>
      <c r="AK90" s="74">
        <f>+Enero!AK90+Febrero!AK90+'Marzo '!AK90</f>
        <v>0</v>
      </c>
      <c r="AL90" s="77">
        <f>+Enero!AL90+Febrero!AL90+'Marzo '!AL90</f>
        <v>0</v>
      </c>
      <c r="AM90" s="41">
        <f>+Enero!AM90+Febrero!AM90+'Marzo '!AM90</f>
        <v>0</v>
      </c>
      <c r="AN90" s="41">
        <f>+Enero!AN90+Febrero!AN90+'Marzo '!AN90</f>
        <v>2</v>
      </c>
      <c r="AO90" s="41">
        <f>+Enero!AO90+Febrero!AO90+'Marzo '!AO90</f>
        <v>0</v>
      </c>
      <c r="AP90" s="77">
        <f>+Enero!AP90+Febrero!AP90+'Marzo '!AP90</f>
        <v>0</v>
      </c>
      <c r="AQ90" s="77">
        <f>+Enero!AQ90+Febrero!AQ90+'Marzo '!AQ90</f>
        <v>0</v>
      </c>
      <c r="AR90" s="195" t="s">
        <v>97</v>
      </c>
      <c r="BX90" s="150"/>
      <c r="BY90" s="150"/>
      <c r="BZ90" s="150"/>
      <c r="CA90" s="150" t="str">
        <f t="shared" si="27"/>
        <v/>
      </c>
      <c r="CB90" s="150" t="str">
        <f t="shared" si="8"/>
        <v/>
      </c>
      <c r="CC90" s="150" t="str">
        <f t="shared" si="9"/>
        <v/>
      </c>
      <c r="CD90" s="150" t="str">
        <f t="shared" si="10"/>
        <v/>
      </c>
      <c r="CE90" s="150" t="str">
        <f t="shared" si="11"/>
        <v/>
      </c>
      <c r="CF90" s="150" t="str">
        <f t="shared" si="12"/>
        <v/>
      </c>
      <c r="CG90" s="150" t="str">
        <f t="shared" si="13"/>
        <v/>
      </c>
      <c r="CH90" s="150" t="str">
        <f t="shared" si="14"/>
        <v/>
      </c>
      <c r="CI90" s="150" t="str">
        <f t="shared" si="15"/>
        <v/>
      </c>
      <c r="CJ90" s="150" t="str">
        <f t="shared" si="16"/>
        <v/>
      </c>
      <c r="CK90" s="150" t="str">
        <f t="shared" si="17"/>
        <v/>
      </c>
      <c r="CL90" s="150" t="str">
        <f t="shared" si="18"/>
        <v/>
      </c>
      <c r="CM90" s="150" t="str">
        <f t="shared" si="19"/>
        <v/>
      </c>
      <c r="CN90" s="150" t="str">
        <f t="shared" si="20"/>
        <v/>
      </c>
      <c r="CO90" s="150" t="str">
        <f t="shared" si="21"/>
        <v/>
      </c>
      <c r="CP90" s="150" t="str">
        <f t="shared" si="22"/>
        <v/>
      </c>
      <c r="CQ90" s="150" t="str">
        <f t="shared" si="28"/>
        <v/>
      </c>
      <c r="CR90" s="150" t="str">
        <f t="shared" si="24"/>
        <v/>
      </c>
      <c r="CS90" s="150" t="str">
        <f>IF(AL90&lt;=AK90,""," Los exámenes Reactivos de 90 y mas años NO DEBEN ser mayor a los Exámenes Procesados de la misma edad.-")</f>
        <v/>
      </c>
      <c r="CT90" s="150" t="str">
        <f>IF(AL90&lt;=AK90,""," Los exámenes Reactivos de 90 y mas años NO DEBEN ser mayor a los Exámenes Procesados de la misma edad.-")</f>
        <v/>
      </c>
      <c r="CU90" s="150"/>
      <c r="CV90" s="150"/>
      <c r="CW90" s="150"/>
      <c r="CX90" s="150"/>
      <c r="CY90" s="150"/>
      <c r="CZ90" s="150"/>
      <c r="DA90" s="150"/>
      <c r="DB90" s="150"/>
      <c r="DC90" s="150"/>
    </row>
    <row r="91" spans="1:107" s="149" customFormat="1" x14ac:dyDescent="0.25">
      <c r="A91" s="239" t="s">
        <v>103</v>
      </c>
      <c r="B91" s="240"/>
      <c r="C91" s="211">
        <f t="shared" si="6"/>
        <v>0</v>
      </c>
      <c r="D91" s="212">
        <f t="shared" si="7"/>
        <v>0</v>
      </c>
      <c r="E91" s="74">
        <f>+Enero!E91+Febrero!E91+'Marzo '!E91</f>
        <v>0</v>
      </c>
      <c r="F91" s="75">
        <f>+Enero!F91+Febrero!F91+'Marzo '!F91</f>
        <v>0</v>
      </c>
      <c r="G91" s="74">
        <f>+Enero!G91+Febrero!G91+'Marzo '!G91</f>
        <v>0</v>
      </c>
      <c r="H91" s="75">
        <f>+Enero!H91+Febrero!H91+'Marzo '!H91</f>
        <v>0</v>
      </c>
      <c r="I91" s="74">
        <f>+Enero!I91+Febrero!I91+'Marzo '!I91</f>
        <v>0</v>
      </c>
      <c r="J91" s="75">
        <f>+Enero!J91+Febrero!J91+'Marzo '!J91</f>
        <v>0</v>
      </c>
      <c r="K91" s="74">
        <f>+Enero!K91+Febrero!K91+'Marzo '!K91</f>
        <v>0</v>
      </c>
      <c r="L91" s="75">
        <f>+Enero!L91+Febrero!L91+'Marzo '!L91</f>
        <v>0</v>
      </c>
      <c r="M91" s="74">
        <f>+Enero!M91+Febrero!M91+'Marzo '!M91</f>
        <v>0</v>
      </c>
      <c r="N91" s="75">
        <f>+Enero!N91+Febrero!N91+'Marzo '!N91</f>
        <v>0</v>
      </c>
      <c r="O91" s="74">
        <f>+Enero!O91+Febrero!O91+'Marzo '!O91</f>
        <v>0</v>
      </c>
      <c r="P91" s="75">
        <f>+Enero!P91+Febrero!P91+'Marzo '!P91</f>
        <v>0</v>
      </c>
      <c r="Q91" s="74">
        <f>+Enero!Q91+Febrero!Q91+'Marzo '!Q91</f>
        <v>0</v>
      </c>
      <c r="R91" s="75">
        <f>+Enero!R91+Febrero!R91+'Marzo '!R91</f>
        <v>0</v>
      </c>
      <c r="S91" s="74">
        <f>+Enero!S91+Febrero!S91+'Marzo '!S91</f>
        <v>0</v>
      </c>
      <c r="T91" s="75">
        <f>+Enero!T91+Febrero!T91+'Marzo '!T91</f>
        <v>0</v>
      </c>
      <c r="U91" s="74">
        <f>+Enero!U91+Febrero!U91+'Marzo '!U91</f>
        <v>0</v>
      </c>
      <c r="V91" s="75">
        <f>+Enero!V91+Febrero!V91+'Marzo '!V91</f>
        <v>0</v>
      </c>
      <c r="W91" s="74">
        <f>+Enero!W91+Febrero!W91+'Marzo '!W91</f>
        <v>0</v>
      </c>
      <c r="X91" s="75">
        <f>+Enero!X91+Febrero!X91+'Marzo '!X91</f>
        <v>0</v>
      </c>
      <c r="Y91" s="74">
        <f>+Enero!Y91+Febrero!Y91+'Marzo '!Y91</f>
        <v>0</v>
      </c>
      <c r="Z91" s="75">
        <f>+Enero!Z91+Febrero!Z91+'Marzo '!Z91</f>
        <v>0</v>
      </c>
      <c r="AA91" s="74">
        <f>+Enero!AA91+Febrero!AA91+'Marzo '!AA91</f>
        <v>0</v>
      </c>
      <c r="AB91" s="75">
        <f>+Enero!AB91+Febrero!AB91+'Marzo '!AB91</f>
        <v>0</v>
      </c>
      <c r="AC91" s="74">
        <f>+Enero!AC91+Febrero!AC91+'Marzo '!AC91</f>
        <v>0</v>
      </c>
      <c r="AD91" s="75">
        <f>+Enero!AD91+Febrero!AD91+'Marzo '!AD91</f>
        <v>0</v>
      </c>
      <c r="AE91" s="74">
        <f>+Enero!AE91+Febrero!AE91+'Marzo '!AE91</f>
        <v>0</v>
      </c>
      <c r="AF91" s="75">
        <f>+Enero!AF91+Febrero!AF91+'Marzo '!AF91</f>
        <v>0</v>
      </c>
      <c r="AG91" s="74">
        <f>+Enero!AG91+Febrero!AG91+'Marzo '!AG91</f>
        <v>0</v>
      </c>
      <c r="AH91" s="75">
        <f>+Enero!AH91+Febrero!AH91+'Marzo '!AH91</f>
        <v>0</v>
      </c>
      <c r="AI91" s="74">
        <f>+Enero!AI91+Febrero!AI91+'Marzo '!AI91</f>
        <v>0</v>
      </c>
      <c r="AJ91" s="75">
        <f>+Enero!AJ91+Febrero!AJ91+'Marzo '!AJ91</f>
        <v>0</v>
      </c>
      <c r="AK91" s="74">
        <f>+Enero!AK91+Febrero!AK91+'Marzo '!AK91</f>
        <v>0</v>
      </c>
      <c r="AL91" s="77">
        <f>+Enero!AL91+Febrero!AL91+'Marzo '!AL91</f>
        <v>0</v>
      </c>
      <c r="AM91" s="41">
        <f>+Enero!AM91+Febrero!AM91+'Marzo '!AM91</f>
        <v>0</v>
      </c>
      <c r="AN91" s="41">
        <f>+Enero!AN91+Febrero!AN91+'Marzo '!AN91</f>
        <v>0</v>
      </c>
      <c r="AO91" s="41">
        <f>+Enero!AO91+Febrero!AO91+'Marzo '!AO91</f>
        <v>0</v>
      </c>
      <c r="AP91" s="77">
        <f>+Enero!AP91+Febrero!AP91+'Marzo '!AP91</f>
        <v>0</v>
      </c>
      <c r="AQ91" s="77">
        <f>+Enero!AQ91+Febrero!AQ91+'Marzo '!AQ91</f>
        <v>0</v>
      </c>
      <c r="AR91" s="195" t="s">
        <v>97</v>
      </c>
      <c r="BX91" s="150"/>
      <c r="BY91" s="150"/>
      <c r="BZ91" s="150"/>
      <c r="CA91" s="150" t="str">
        <f t="shared" si="27"/>
        <v/>
      </c>
      <c r="CB91" s="150" t="str">
        <f t="shared" si="8"/>
        <v/>
      </c>
      <c r="CC91" s="150" t="str">
        <f t="shared" si="9"/>
        <v/>
      </c>
      <c r="CD91" s="150" t="str">
        <f t="shared" si="10"/>
        <v/>
      </c>
      <c r="CE91" s="150" t="str">
        <f t="shared" si="11"/>
        <v/>
      </c>
      <c r="CF91" s="150" t="str">
        <f t="shared" si="12"/>
        <v/>
      </c>
      <c r="CG91" s="150" t="str">
        <f t="shared" si="13"/>
        <v/>
      </c>
      <c r="CH91" s="150" t="str">
        <f t="shared" si="14"/>
        <v/>
      </c>
      <c r="CI91" s="150" t="str">
        <f t="shared" si="15"/>
        <v/>
      </c>
      <c r="CJ91" s="150" t="str">
        <f t="shared" si="16"/>
        <v/>
      </c>
      <c r="CK91" s="150" t="str">
        <f t="shared" si="17"/>
        <v/>
      </c>
      <c r="CL91" s="150" t="str">
        <f t="shared" si="18"/>
        <v/>
      </c>
      <c r="CM91" s="150" t="str">
        <f t="shared" si="19"/>
        <v/>
      </c>
      <c r="CN91" s="150" t="str">
        <f t="shared" si="20"/>
        <v/>
      </c>
      <c r="CO91" s="150" t="str">
        <f t="shared" si="21"/>
        <v/>
      </c>
      <c r="CP91" s="150" t="str">
        <f t="shared" si="22"/>
        <v/>
      </c>
      <c r="CQ91" s="150" t="str">
        <f t="shared" si="28"/>
        <v/>
      </c>
      <c r="CR91" s="150" t="str">
        <f t="shared" si="24"/>
        <v/>
      </c>
      <c r="CS91" s="150" t="str">
        <f>IF(AL91&lt;=AK91,""," Los exámenes Reactivos de 91 y mas años NO DEBEN ser mayor a los Exámenes Procesados de la misma edad.-")</f>
        <v/>
      </c>
      <c r="CT91" s="150" t="str">
        <f>IF(AL91&lt;=AK91,""," Los exámenes Reactivos de 91 y mas años NO DEBEN ser mayor a los Exámenes Procesados de la misma edad.-")</f>
        <v/>
      </c>
      <c r="CU91" s="150"/>
      <c r="CV91" s="150"/>
      <c r="CW91" s="150"/>
      <c r="CX91" s="150"/>
      <c r="CY91" s="150"/>
      <c r="CZ91" s="150"/>
      <c r="DA91" s="150"/>
      <c r="DB91" s="150"/>
      <c r="DC91" s="150"/>
    </row>
    <row r="92" spans="1:107" s="149" customFormat="1" x14ac:dyDescent="0.25">
      <c r="A92" s="239" t="s">
        <v>104</v>
      </c>
      <c r="B92" s="240"/>
      <c r="C92" s="211">
        <f t="shared" si="6"/>
        <v>0</v>
      </c>
      <c r="D92" s="212">
        <f t="shared" si="7"/>
        <v>0</v>
      </c>
      <c r="E92" s="74">
        <f>+Enero!E92+Febrero!E92+'Marzo '!E92</f>
        <v>0</v>
      </c>
      <c r="F92" s="75">
        <f>+Enero!F92+Febrero!F92+'Marzo '!F92</f>
        <v>0</v>
      </c>
      <c r="G92" s="74">
        <f>+Enero!G92+Febrero!G92+'Marzo '!G92</f>
        <v>0</v>
      </c>
      <c r="H92" s="75">
        <f>+Enero!H92+Febrero!H92+'Marzo '!H92</f>
        <v>0</v>
      </c>
      <c r="I92" s="74">
        <f>+Enero!I92+Febrero!I92+'Marzo '!I92</f>
        <v>0</v>
      </c>
      <c r="J92" s="75">
        <f>+Enero!J92+Febrero!J92+'Marzo '!J92</f>
        <v>0</v>
      </c>
      <c r="K92" s="74">
        <f>+Enero!K92+Febrero!K92+'Marzo '!K92</f>
        <v>0</v>
      </c>
      <c r="L92" s="75">
        <f>+Enero!L92+Febrero!L92+'Marzo '!L92</f>
        <v>0</v>
      </c>
      <c r="M92" s="74">
        <f>+Enero!M92+Febrero!M92+'Marzo '!M92</f>
        <v>0</v>
      </c>
      <c r="N92" s="75">
        <f>+Enero!N92+Febrero!N92+'Marzo '!N92</f>
        <v>0</v>
      </c>
      <c r="O92" s="74">
        <f>+Enero!O92+Febrero!O92+'Marzo '!O92</f>
        <v>0</v>
      </c>
      <c r="P92" s="75">
        <f>+Enero!P92+Febrero!P92+'Marzo '!P92</f>
        <v>0</v>
      </c>
      <c r="Q92" s="74">
        <f>+Enero!Q92+Febrero!Q92+'Marzo '!Q92</f>
        <v>0</v>
      </c>
      <c r="R92" s="75">
        <f>+Enero!R92+Febrero!R92+'Marzo '!R92</f>
        <v>0</v>
      </c>
      <c r="S92" s="74">
        <f>+Enero!S92+Febrero!S92+'Marzo '!S92</f>
        <v>0</v>
      </c>
      <c r="T92" s="75">
        <f>+Enero!T92+Febrero!T92+'Marzo '!T92</f>
        <v>0</v>
      </c>
      <c r="U92" s="74">
        <f>+Enero!U92+Febrero!U92+'Marzo '!U92</f>
        <v>0</v>
      </c>
      <c r="V92" s="75">
        <f>+Enero!V92+Febrero!V92+'Marzo '!V92</f>
        <v>0</v>
      </c>
      <c r="W92" s="74">
        <f>+Enero!W92+Febrero!W92+'Marzo '!W92</f>
        <v>0</v>
      </c>
      <c r="X92" s="75">
        <f>+Enero!X92+Febrero!X92+'Marzo '!X92</f>
        <v>0</v>
      </c>
      <c r="Y92" s="74">
        <f>+Enero!Y92+Febrero!Y92+'Marzo '!Y92</f>
        <v>0</v>
      </c>
      <c r="Z92" s="75">
        <f>+Enero!Z92+Febrero!Z92+'Marzo '!Z92</f>
        <v>0</v>
      </c>
      <c r="AA92" s="74">
        <f>+Enero!AA92+Febrero!AA92+'Marzo '!AA92</f>
        <v>0</v>
      </c>
      <c r="AB92" s="75">
        <f>+Enero!AB92+Febrero!AB92+'Marzo '!AB92</f>
        <v>0</v>
      </c>
      <c r="AC92" s="74">
        <f>+Enero!AC92+Febrero!AC92+'Marzo '!AC92</f>
        <v>0</v>
      </c>
      <c r="AD92" s="75">
        <f>+Enero!AD92+Febrero!AD92+'Marzo '!AD92</f>
        <v>0</v>
      </c>
      <c r="AE92" s="74">
        <f>+Enero!AE92+Febrero!AE92+'Marzo '!AE92</f>
        <v>0</v>
      </c>
      <c r="AF92" s="75">
        <f>+Enero!AF92+Febrero!AF92+'Marzo '!AF92</f>
        <v>0</v>
      </c>
      <c r="AG92" s="74">
        <f>+Enero!AG92+Febrero!AG92+'Marzo '!AG92</f>
        <v>0</v>
      </c>
      <c r="AH92" s="75">
        <f>+Enero!AH92+Febrero!AH92+'Marzo '!AH92</f>
        <v>0</v>
      </c>
      <c r="AI92" s="74">
        <f>+Enero!AI92+Febrero!AI92+'Marzo '!AI92</f>
        <v>0</v>
      </c>
      <c r="AJ92" s="75">
        <f>+Enero!AJ92+Febrero!AJ92+'Marzo '!AJ92</f>
        <v>0</v>
      </c>
      <c r="AK92" s="74">
        <f>+Enero!AK92+Febrero!AK92+'Marzo '!AK92</f>
        <v>0</v>
      </c>
      <c r="AL92" s="77">
        <f>+Enero!AL92+Febrero!AL92+'Marzo '!AL92</f>
        <v>0</v>
      </c>
      <c r="AM92" s="41">
        <f>+Enero!AM92+Febrero!AM92+'Marzo '!AM92</f>
        <v>0</v>
      </c>
      <c r="AN92" s="41">
        <f>+Enero!AN92+Febrero!AN92+'Marzo '!AN92</f>
        <v>0</v>
      </c>
      <c r="AO92" s="41">
        <f>+Enero!AO92+Febrero!AO92+'Marzo '!AO92</f>
        <v>0</v>
      </c>
      <c r="AP92" s="77">
        <f>+Enero!AP92+Febrero!AP92+'Marzo '!AP92</f>
        <v>0</v>
      </c>
      <c r="AQ92" s="77">
        <f>+Enero!AQ92+Febrero!AQ92+'Marzo '!AQ92</f>
        <v>0</v>
      </c>
      <c r="AR92" s="195" t="s">
        <v>97</v>
      </c>
      <c r="BX92" s="150"/>
      <c r="BY92" s="150"/>
      <c r="BZ92" s="150"/>
      <c r="CA92" s="150" t="str">
        <f t="shared" si="27"/>
        <v/>
      </c>
      <c r="CB92" s="150" t="str">
        <f t="shared" si="8"/>
        <v/>
      </c>
      <c r="CC92" s="150" t="str">
        <f t="shared" si="9"/>
        <v/>
      </c>
      <c r="CD92" s="150" t="str">
        <f t="shared" si="10"/>
        <v/>
      </c>
      <c r="CE92" s="150" t="str">
        <f t="shared" si="11"/>
        <v/>
      </c>
      <c r="CF92" s="150" t="str">
        <f t="shared" si="12"/>
        <v/>
      </c>
      <c r="CG92" s="150" t="str">
        <f t="shared" si="13"/>
        <v/>
      </c>
      <c r="CH92" s="150" t="str">
        <f t="shared" si="14"/>
        <v/>
      </c>
      <c r="CI92" s="150" t="str">
        <f t="shared" si="15"/>
        <v/>
      </c>
      <c r="CJ92" s="150" t="str">
        <f t="shared" si="16"/>
        <v/>
      </c>
      <c r="CK92" s="150" t="str">
        <f t="shared" si="17"/>
        <v/>
      </c>
      <c r="CL92" s="150" t="str">
        <f t="shared" si="18"/>
        <v/>
      </c>
      <c r="CM92" s="150" t="str">
        <f t="shared" si="19"/>
        <v/>
      </c>
      <c r="CN92" s="150" t="str">
        <f t="shared" si="20"/>
        <v/>
      </c>
      <c r="CO92" s="150" t="str">
        <f t="shared" si="21"/>
        <v/>
      </c>
      <c r="CP92" s="150" t="str">
        <f t="shared" si="22"/>
        <v/>
      </c>
      <c r="CQ92" s="150" t="str">
        <f t="shared" si="28"/>
        <v/>
      </c>
      <c r="CR92" s="150" t="str">
        <f t="shared" si="24"/>
        <v/>
      </c>
      <c r="CS92" s="150" t="str">
        <f>IF(AL92&lt;=AK92,""," Los exámenes Reactivos de 92 y mas años NO DEBEN ser mayor a los Exámenes Procesados de la misma edad.-")</f>
        <v/>
      </c>
      <c r="CT92" s="150" t="str">
        <f>IF(AL92&lt;=AK92,""," Los exámenes Reactivos de 92 y mas años NO DEBEN ser mayor a los Exámenes Procesados de la misma edad.-")</f>
        <v/>
      </c>
      <c r="CU92" s="150"/>
      <c r="CV92" s="150"/>
      <c r="CW92" s="150"/>
      <c r="CX92" s="150"/>
      <c r="CY92" s="150"/>
      <c r="CZ92" s="150"/>
      <c r="DA92" s="150"/>
      <c r="DB92" s="150"/>
      <c r="DC92" s="150"/>
    </row>
    <row r="93" spans="1:107" s="149" customFormat="1" x14ac:dyDescent="0.25">
      <c r="A93" s="239" t="s">
        <v>60</v>
      </c>
      <c r="B93" s="240"/>
      <c r="C93" s="211">
        <f t="shared" si="6"/>
        <v>63</v>
      </c>
      <c r="D93" s="212">
        <f t="shared" si="7"/>
        <v>2</v>
      </c>
      <c r="E93" s="74">
        <f>+Enero!E93+Febrero!E93+'Marzo '!E93</f>
        <v>0</v>
      </c>
      <c r="F93" s="75">
        <f>+Enero!F93+Febrero!F93+'Marzo '!F93</f>
        <v>0</v>
      </c>
      <c r="G93" s="74">
        <f>+Enero!G93+Febrero!G93+'Marzo '!G93</f>
        <v>0</v>
      </c>
      <c r="H93" s="75">
        <f>+Enero!H93+Febrero!H93+'Marzo '!H93</f>
        <v>0</v>
      </c>
      <c r="I93" s="74">
        <f>+Enero!I93+Febrero!I93+'Marzo '!I93</f>
        <v>1</v>
      </c>
      <c r="J93" s="75">
        <f>+Enero!J93+Febrero!J93+'Marzo '!J93</f>
        <v>0</v>
      </c>
      <c r="K93" s="74">
        <f>+Enero!K93+Febrero!K93+'Marzo '!K93</f>
        <v>2</v>
      </c>
      <c r="L93" s="75">
        <f>+Enero!L93+Febrero!L93+'Marzo '!L93</f>
        <v>0</v>
      </c>
      <c r="M93" s="74">
        <f>+Enero!M93+Febrero!M93+'Marzo '!M93</f>
        <v>3</v>
      </c>
      <c r="N93" s="75">
        <f>+Enero!N93+Febrero!N93+'Marzo '!N93</f>
        <v>0</v>
      </c>
      <c r="O93" s="74">
        <f>+Enero!O93+Febrero!O93+'Marzo '!O93</f>
        <v>6</v>
      </c>
      <c r="P93" s="75">
        <f>+Enero!P93+Febrero!P93+'Marzo '!P93</f>
        <v>0</v>
      </c>
      <c r="Q93" s="74">
        <f>+Enero!Q93+Febrero!Q93+'Marzo '!Q93</f>
        <v>3</v>
      </c>
      <c r="R93" s="75">
        <f>+Enero!R93+Febrero!R93+'Marzo '!R93</f>
        <v>1</v>
      </c>
      <c r="S93" s="74">
        <f>+Enero!S93+Febrero!S93+'Marzo '!S93</f>
        <v>7</v>
      </c>
      <c r="T93" s="75">
        <f>+Enero!T93+Febrero!T93+'Marzo '!T93</f>
        <v>1</v>
      </c>
      <c r="U93" s="74">
        <f>+Enero!U93+Febrero!U93+'Marzo '!U93</f>
        <v>3</v>
      </c>
      <c r="V93" s="75">
        <f>+Enero!V93+Febrero!V93+'Marzo '!V93</f>
        <v>0</v>
      </c>
      <c r="W93" s="74">
        <f>+Enero!W93+Febrero!W93+'Marzo '!W93</f>
        <v>6</v>
      </c>
      <c r="X93" s="75">
        <f>+Enero!X93+Febrero!X93+'Marzo '!X93</f>
        <v>0</v>
      </c>
      <c r="Y93" s="74">
        <f>+Enero!Y93+Febrero!Y93+'Marzo '!Y93</f>
        <v>4</v>
      </c>
      <c r="Z93" s="75">
        <f>+Enero!Z93+Febrero!Z93+'Marzo '!Z93</f>
        <v>0</v>
      </c>
      <c r="AA93" s="74">
        <f>+Enero!AA93+Febrero!AA93+'Marzo '!AA93</f>
        <v>7</v>
      </c>
      <c r="AB93" s="75">
        <f>+Enero!AB93+Febrero!AB93+'Marzo '!AB93</f>
        <v>0</v>
      </c>
      <c r="AC93" s="74">
        <f>+Enero!AC93+Febrero!AC93+'Marzo '!AC93</f>
        <v>5</v>
      </c>
      <c r="AD93" s="75">
        <f>+Enero!AD93+Febrero!AD93+'Marzo '!AD93</f>
        <v>0</v>
      </c>
      <c r="AE93" s="74">
        <f>+Enero!AE93+Febrero!AE93+'Marzo '!AE93</f>
        <v>4</v>
      </c>
      <c r="AF93" s="75">
        <f>+Enero!AF93+Febrero!AF93+'Marzo '!AF93</f>
        <v>0</v>
      </c>
      <c r="AG93" s="74">
        <f>+Enero!AG93+Febrero!AG93+'Marzo '!AG93</f>
        <v>5</v>
      </c>
      <c r="AH93" s="75">
        <f>+Enero!AH93+Febrero!AH93+'Marzo '!AH93</f>
        <v>0</v>
      </c>
      <c r="AI93" s="74">
        <f>+Enero!AI93+Febrero!AI93+'Marzo '!AI93</f>
        <v>3</v>
      </c>
      <c r="AJ93" s="75">
        <f>+Enero!AJ93+Febrero!AJ93+'Marzo '!AJ93</f>
        <v>0</v>
      </c>
      <c r="AK93" s="74">
        <f>+Enero!AK93+Febrero!AK93+'Marzo '!AK93</f>
        <v>4</v>
      </c>
      <c r="AL93" s="77">
        <f>+Enero!AL93+Febrero!AL93+'Marzo '!AL93</f>
        <v>0</v>
      </c>
      <c r="AM93" s="41">
        <f>+Enero!AM93+Febrero!AM93+'Marzo '!AM93</f>
        <v>41</v>
      </c>
      <c r="AN93" s="41">
        <f>+Enero!AN93+Febrero!AN93+'Marzo '!AN93</f>
        <v>22</v>
      </c>
      <c r="AO93" s="41">
        <f>+Enero!AO93+Febrero!AO93+'Marzo '!AO93</f>
        <v>0</v>
      </c>
      <c r="AP93" s="77">
        <f>+Enero!AP93+Febrero!AP93+'Marzo '!AP93</f>
        <v>0</v>
      </c>
      <c r="AQ93" s="77">
        <f>+Enero!AQ93+Febrero!AQ93+'Marzo '!AQ93</f>
        <v>0</v>
      </c>
      <c r="AR93" s="195" t="s">
        <v>97</v>
      </c>
      <c r="BX93" s="150"/>
      <c r="BY93" s="150"/>
      <c r="BZ93" s="150"/>
      <c r="CA93" s="150" t="str">
        <f t="shared" si="27"/>
        <v/>
      </c>
      <c r="CB93" s="150" t="str">
        <f t="shared" si="8"/>
        <v/>
      </c>
      <c r="CC93" s="150" t="str">
        <f t="shared" si="9"/>
        <v/>
      </c>
      <c r="CD93" s="150" t="str">
        <f t="shared" si="10"/>
        <v/>
      </c>
      <c r="CE93" s="150" t="str">
        <f t="shared" si="11"/>
        <v/>
      </c>
      <c r="CF93" s="150" t="str">
        <f t="shared" si="12"/>
        <v/>
      </c>
      <c r="CG93" s="150" t="str">
        <f t="shared" si="13"/>
        <v/>
      </c>
      <c r="CH93" s="150" t="str">
        <f t="shared" si="14"/>
        <v/>
      </c>
      <c r="CI93" s="150" t="str">
        <f t="shared" si="15"/>
        <v/>
      </c>
      <c r="CJ93" s="150" t="str">
        <f t="shared" si="16"/>
        <v/>
      </c>
      <c r="CK93" s="150" t="str">
        <f t="shared" si="17"/>
        <v/>
      </c>
      <c r="CL93" s="150" t="str">
        <f t="shared" si="18"/>
        <v/>
      </c>
      <c r="CM93" s="150" t="str">
        <f t="shared" si="19"/>
        <v/>
      </c>
      <c r="CN93" s="150" t="str">
        <f t="shared" si="20"/>
        <v/>
      </c>
      <c r="CO93" s="150" t="str">
        <f t="shared" si="21"/>
        <v/>
      </c>
      <c r="CP93" s="150" t="str">
        <f t="shared" si="22"/>
        <v/>
      </c>
      <c r="CQ93" s="150" t="str">
        <f t="shared" si="28"/>
        <v/>
      </c>
      <c r="CR93" s="150" t="str">
        <f t="shared" si="24"/>
        <v/>
      </c>
      <c r="CS93" s="150" t="str">
        <f>IF(AL93&lt;=AK93,""," Los exámenes Reactivos de 93 y mas años NO DEBEN ser mayor a los Exámenes Procesados de la misma edad.-")</f>
        <v/>
      </c>
      <c r="CT93" s="150" t="str">
        <f>IF(AL93&lt;=AK93,""," Los exámenes Reactivos de 93 y mas años NO DEBEN ser mayor a los Exámenes Procesados de la misma edad.-")</f>
        <v/>
      </c>
      <c r="CU93" s="150"/>
      <c r="CV93" s="150"/>
      <c r="CW93" s="150"/>
      <c r="CX93" s="150"/>
      <c r="CY93" s="150"/>
      <c r="CZ93" s="150"/>
      <c r="DA93" s="150"/>
      <c r="DB93" s="150"/>
      <c r="DC93" s="150"/>
    </row>
    <row r="94" spans="1:107" s="149" customFormat="1" x14ac:dyDescent="0.25">
      <c r="A94" s="241" t="s">
        <v>61</v>
      </c>
      <c r="B94" s="242"/>
      <c r="C94" s="206">
        <f t="shared" si="6"/>
        <v>53</v>
      </c>
      <c r="D94" s="207">
        <f t="shared" si="7"/>
        <v>1</v>
      </c>
      <c r="E94" s="83">
        <f>+Enero!E94+Febrero!E94+'Marzo '!E94</f>
        <v>0</v>
      </c>
      <c r="F94" s="84">
        <f>+Enero!F94+Febrero!F94+'Marzo '!F94</f>
        <v>0</v>
      </c>
      <c r="G94" s="83">
        <f>+Enero!G94+Febrero!G94+'Marzo '!G94</f>
        <v>0</v>
      </c>
      <c r="H94" s="84">
        <f>+Enero!H94+Febrero!H94+'Marzo '!H94</f>
        <v>0</v>
      </c>
      <c r="I94" s="43">
        <f>+Enero!I94+Febrero!I94+'Marzo '!I94</f>
        <v>1</v>
      </c>
      <c r="J94" s="85">
        <f>+Enero!J94+Febrero!J94+'Marzo '!J94</f>
        <v>0</v>
      </c>
      <c r="K94" s="43">
        <f>+Enero!K94+Febrero!K94+'Marzo '!K94</f>
        <v>3</v>
      </c>
      <c r="L94" s="85">
        <f>+Enero!L94+Febrero!L94+'Marzo '!L94</f>
        <v>0</v>
      </c>
      <c r="M94" s="43">
        <f>+Enero!M94+Febrero!M94+'Marzo '!M94</f>
        <v>7</v>
      </c>
      <c r="N94" s="85">
        <f>+Enero!N94+Febrero!N94+'Marzo '!N94</f>
        <v>0</v>
      </c>
      <c r="O94" s="43">
        <f>+Enero!O94+Febrero!O94+'Marzo '!O94</f>
        <v>10</v>
      </c>
      <c r="P94" s="85">
        <f>+Enero!P94+Febrero!P94+'Marzo '!P94</f>
        <v>0</v>
      </c>
      <c r="Q94" s="43">
        <f>+Enero!Q94+Febrero!Q94+'Marzo '!Q94</f>
        <v>2</v>
      </c>
      <c r="R94" s="85">
        <f>+Enero!R94+Febrero!R94+'Marzo '!R94</f>
        <v>0</v>
      </c>
      <c r="S94" s="43">
        <f>+Enero!S94+Febrero!S94+'Marzo '!S94</f>
        <v>13</v>
      </c>
      <c r="T94" s="85">
        <f>+Enero!T94+Febrero!T94+'Marzo '!T94</f>
        <v>0</v>
      </c>
      <c r="U94" s="43">
        <f>+Enero!U94+Febrero!U94+'Marzo '!U94</f>
        <v>8</v>
      </c>
      <c r="V94" s="85">
        <f>+Enero!V94+Febrero!V94+'Marzo '!V94</f>
        <v>0</v>
      </c>
      <c r="W94" s="43">
        <f>+Enero!W94+Febrero!W94+'Marzo '!W94</f>
        <v>3</v>
      </c>
      <c r="X94" s="85">
        <f>+Enero!X94+Febrero!X94+'Marzo '!X94</f>
        <v>1</v>
      </c>
      <c r="Y94" s="43">
        <f>+Enero!Y94+Febrero!Y94+'Marzo '!Y94</f>
        <v>3</v>
      </c>
      <c r="Z94" s="85">
        <f>+Enero!Z94+Febrero!Z94+'Marzo '!Z94</f>
        <v>0</v>
      </c>
      <c r="AA94" s="43">
        <f>+Enero!AA94+Febrero!AA94+'Marzo '!AA94</f>
        <v>0</v>
      </c>
      <c r="AB94" s="85">
        <f>+Enero!AB94+Febrero!AB94+'Marzo '!AB94</f>
        <v>0</v>
      </c>
      <c r="AC94" s="43">
        <f>+Enero!AC94+Febrero!AC94+'Marzo '!AC94</f>
        <v>1</v>
      </c>
      <c r="AD94" s="85">
        <f>+Enero!AD94+Febrero!AD94+'Marzo '!AD94</f>
        <v>0</v>
      </c>
      <c r="AE94" s="43">
        <f>+Enero!AE94+Febrero!AE94+'Marzo '!AE94</f>
        <v>1</v>
      </c>
      <c r="AF94" s="85">
        <f>+Enero!AF94+Febrero!AF94+'Marzo '!AF94</f>
        <v>0</v>
      </c>
      <c r="AG94" s="43">
        <f>+Enero!AG94+Febrero!AG94+'Marzo '!AG94</f>
        <v>0</v>
      </c>
      <c r="AH94" s="85">
        <f>+Enero!AH94+Febrero!AH94+'Marzo '!AH94</f>
        <v>0</v>
      </c>
      <c r="AI94" s="43">
        <f>+Enero!AI94+Febrero!AI94+'Marzo '!AI94</f>
        <v>1</v>
      </c>
      <c r="AJ94" s="85">
        <f>+Enero!AJ94+Febrero!AJ94+'Marzo '!AJ94</f>
        <v>0</v>
      </c>
      <c r="AK94" s="43">
        <f>+Enero!AK94+Febrero!AK94+'Marzo '!AK94</f>
        <v>0</v>
      </c>
      <c r="AL94" s="45">
        <f>+Enero!AL94+Febrero!AL94+'Marzo '!AL94</f>
        <v>0</v>
      </c>
      <c r="AM94" s="44">
        <f>+Enero!AM94+Febrero!AM94+'Marzo '!AM94</f>
        <v>22</v>
      </c>
      <c r="AN94" s="44">
        <f>+Enero!AN94+Febrero!AN94+'Marzo '!AN94</f>
        <v>31</v>
      </c>
      <c r="AO94" s="44">
        <f>+Enero!AO94+Febrero!AO94+'Marzo '!AO94</f>
        <v>0</v>
      </c>
      <c r="AP94" s="45">
        <f>+Enero!AP94+Febrero!AP94+'Marzo '!AP94</f>
        <v>0</v>
      </c>
      <c r="AQ94" s="45">
        <f>+Enero!AQ94+Febrero!AQ94+'Marzo '!AQ94</f>
        <v>0</v>
      </c>
      <c r="AR94" s="195" t="s">
        <v>97</v>
      </c>
      <c r="BX94" s="150"/>
      <c r="BY94" s="150"/>
      <c r="BZ94" s="150"/>
      <c r="CA94" s="150" t="str">
        <f t="shared" si="27"/>
        <v/>
      </c>
      <c r="CB94" s="150" t="str">
        <f t="shared" si="8"/>
        <v/>
      </c>
      <c r="CC94" s="150" t="str">
        <f t="shared" si="9"/>
        <v/>
      </c>
      <c r="CD94" s="150" t="str">
        <f t="shared" si="10"/>
        <v/>
      </c>
      <c r="CE94" s="150" t="str">
        <f t="shared" si="11"/>
        <v/>
      </c>
      <c r="CF94" s="150" t="str">
        <f t="shared" si="12"/>
        <v/>
      </c>
      <c r="CG94" s="150" t="str">
        <f t="shared" si="13"/>
        <v/>
      </c>
      <c r="CH94" s="150" t="str">
        <f t="shared" si="14"/>
        <v/>
      </c>
      <c r="CI94" s="150" t="str">
        <f t="shared" si="15"/>
        <v/>
      </c>
      <c r="CJ94" s="150" t="str">
        <f t="shared" si="16"/>
        <v/>
      </c>
      <c r="CK94" s="150" t="str">
        <f t="shared" si="17"/>
        <v/>
      </c>
      <c r="CL94" s="150" t="str">
        <f t="shared" si="18"/>
        <v/>
      </c>
      <c r="CM94" s="150" t="str">
        <f t="shared" si="19"/>
        <v/>
      </c>
      <c r="CN94" s="150" t="str">
        <f t="shared" si="20"/>
        <v/>
      </c>
      <c r="CO94" s="150" t="str">
        <f t="shared" si="21"/>
        <v/>
      </c>
      <c r="CP94" s="150" t="str">
        <f t="shared" si="22"/>
        <v/>
      </c>
      <c r="CQ94" s="150" t="str">
        <f t="shared" si="28"/>
        <v/>
      </c>
      <c r="CR94" s="150" t="str">
        <f t="shared" si="24"/>
        <v/>
      </c>
      <c r="CS94" s="150" t="str">
        <f>IF(AL94&lt;=AK94,""," Los exámenes Reactivos de 94 y mas años NO DEBEN ser mayor a los Exámenes Procesados de la misma edad.-")</f>
        <v/>
      </c>
      <c r="CT94" s="150" t="str">
        <f>IF(AL94&lt;=AK94,""," Los exámenes Reactivos de 94 y mas años NO DEBEN ser mayor a los Exámenes Procesados de la misma edad.-")</f>
        <v/>
      </c>
      <c r="CU94" s="150"/>
      <c r="CV94" s="150"/>
      <c r="CW94" s="150"/>
      <c r="CX94" s="150"/>
      <c r="CY94" s="150"/>
      <c r="CZ94" s="150"/>
      <c r="DA94" s="150"/>
      <c r="DB94" s="150"/>
      <c r="DC94" s="150"/>
    </row>
    <row r="95" spans="1:107" s="149" customFormat="1" x14ac:dyDescent="0.25">
      <c r="A95" s="57" t="s">
        <v>62</v>
      </c>
      <c r="B95" s="87"/>
      <c r="C95" s="88"/>
      <c r="D95" s="88"/>
      <c r="E95" s="88"/>
      <c r="F95" s="46"/>
      <c r="G95" s="46"/>
      <c r="H95" s="46"/>
      <c r="I95" s="13"/>
      <c r="J95" s="13"/>
      <c r="K95" s="13"/>
      <c r="L95" s="13"/>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78"/>
      <c r="AM95" s="14"/>
      <c r="AN95" s="78"/>
      <c r="AO95" s="213"/>
      <c r="AP95" s="86"/>
      <c r="AQ95" s="86"/>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row>
    <row r="96" spans="1:107" s="149" customFormat="1" ht="24.75" customHeight="1" x14ac:dyDescent="0.25">
      <c r="A96" s="259" t="s">
        <v>21</v>
      </c>
      <c r="B96" s="260"/>
      <c r="C96" s="265" t="s">
        <v>34</v>
      </c>
      <c r="D96" s="266"/>
      <c r="E96" s="253" t="s">
        <v>92</v>
      </c>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70" t="s">
        <v>93</v>
      </c>
      <c r="AN96" s="271"/>
      <c r="AO96" s="257" t="s">
        <v>94</v>
      </c>
      <c r="AP96" s="273" t="s">
        <v>95</v>
      </c>
      <c r="AQ96" s="273" t="s">
        <v>96</v>
      </c>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row>
    <row r="97" spans="1:107" s="149" customFormat="1" x14ac:dyDescent="0.25">
      <c r="A97" s="261"/>
      <c r="B97" s="262"/>
      <c r="C97" s="267"/>
      <c r="D97" s="268"/>
      <c r="E97" s="253" t="s">
        <v>35</v>
      </c>
      <c r="F97" s="254"/>
      <c r="G97" s="253" t="s">
        <v>36</v>
      </c>
      <c r="H97" s="254"/>
      <c r="I97" s="253" t="s">
        <v>37</v>
      </c>
      <c r="J97" s="254"/>
      <c r="K97" s="253" t="s">
        <v>38</v>
      </c>
      <c r="L97" s="254"/>
      <c r="M97" s="253" t="s">
        <v>39</v>
      </c>
      <c r="N97" s="254"/>
      <c r="O97" s="253" t="s">
        <v>40</v>
      </c>
      <c r="P97" s="254"/>
      <c r="Q97" s="253" t="s">
        <v>41</v>
      </c>
      <c r="R97" s="254"/>
      <c r="S97" s="253" t="s">
        <v>42</v>
      </c>
      <c r="T97" s="254"/>
      <c r="U97" s="253" t="s">
        <v>43</v>
      </c>
      <c r="V97" s="254"/>
      <c r="W97" s="253" t="s">
        <v>44</v>
      </c>
      <c r="X97" s="254"/>
      <c r="Y97" s="253" t="s">
        <v>45</v>
      </c>
      <c r="Z97" s="254"/>
      <c r="AA97" s="253" t="s">
        <v>46</v>
      </c>
      <c r="AB97" s="254"/>
      <c r="AC97" s="253" t="s">
        <v>47</v>
      </c>
      <c r="AD97" s="254"/>
      <c r="AE97" s="253" t="s">
        <v>48</v>
      </c>
      <c r="AF97" s="254"/>
      <c r="AG97" s="253" t="s">
        <v>49</v>
      </c>
      <c r="AH97" s="254"/>
      <c r="AI97" s="253" t="s">
        <v>50</v>
      </c>
      <c r="AJ97" s="254"/>
      <c r="AK97" s="253" t="s">
        <v>51</v>
      </c>
      <c r="AL97" s="254"/>
      <c r="AM97" s="255" t="s">
        <v>6</v>
      </c>
      <c r="AN97" s="257" t="s">
        <v>7</v>
      </c>
      <c r="AO97" s="272"/>
      <c r="AP97" s="274"/>
      <c r="AQ97" s="274"/>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row>
    <row r="98" spans="1:107" s="149" customFormat="1" x14ac:dyDescent="0.25">
      <c r="A98" s="263"/>
      <c r="B98" s="264"/>
      <c r="C98" s="130" t="s">
        <v>27</v>
      </c>
      <c r="D98" s="214" t="s">
        <v>28</v>
      </c>
      <c r="E98" s="137" t="s">
        <v>27</v>
      </c>
      <c r="F98" s="47" t="s">
        <v>28</v>
      </c>
      <c r="G98" s="137" t="s">
        <v>27</v>
      </c>
      <c r="H98" s="47" t="s">
        <v>28</v>
      </c>
      <c r="I98" s="137" t="s">
        <v>27</v>
      </c>
      <c r="J98" s="47" t="s">
        <v>28</v>
      </c>
      <c r="K98" s="137" t="s">
        <v>27</v>
      </c>
      <c r="L98" s="47" t="s">
        <v>28</v>
      </c>
      <c r="M98" s="137" t="s">
        <v>27</v>
      </c>
      <c r="N98" s="47" t="s">
        <v>28</v>
      </c>
      <c r="O98" s="137" t="s">
        <v>27</v>
      </c>
      <c r="P98" s="47" t="s">
        <v>28</v>
      </c>
      <c r="Q98" s="137" t="s">
        <v>27</v>
      </c>
      <c r="R98" s="47" t="s">
        <v>28</v>
      </c>
      <c r="S98" s="137" t="s">
        <v>27</v>
      </c>
      <c r="T98" s="47" t="s">
        <v>28</v>
      </c>
      <c r="U98" s="137" t="s">
        <v>27</v>
      </c>
      <c r="V98" s="47" t="s">
        <v>28</v>
      </c>
      <c r="W98" s="137" t="s">
        <v>27</v>
      </c>
      <c r="X98" s="47" t="s">
        <v>28</v>
      </c>
      <c r="Y98" s="137" t="s">
        <v>27</v>
      </c>
      <c r="Z98" s="47" t="s">
        <v>28</v>
      </c>
      <c r="AA98" s="137" t="s">
        <v>27</v>
      </c>
      <c r="AB98" s="47" t="s">
        <v>28</v>
      </c>
      <c r="AC98" s="137" t="s">
        <v>27</v>
      </c>
      <c r="AD98" s="47" t="s">
        <v>28</v>
      </c>
      <c r="AE98" s="137" t="s">
        <v>27</v>
      </c>
      <c r="AF98" s="47" t="s">
        <v>28</v>
      </c>
      <c r="AG98" s="137" t="s">
        <v>27</v>
      </c>
      <c r="AH98" s="47" t="s">
        <v>28</v>
      </c>
      <c r="AI98" s="137" t="s">
        <v>27</v>
      </c>
      <c r="AJ98" s="47" t="s">
        <v>28</v>
      </c>
      <c r="AK98" s="137" t="s">
        <v>27</v>
      </c>
      <c r="AL98" s="21" t="s">
        <v>28</v>
      </c>
      <c r="AM98" s="256"/>
      <c r="AN98" s="258"/>
      <c r="AO98" s="258"/>
      <c r="AP98" s="275"/>
      <c r="AQ98" s="275"/>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row>
    <row r="99" spans="1:107" s="149" customFormat="1" x14ac:dyDescent="0.25">
      <c r="A99" s="239" t="s">
        <v>52</v>
      </c>
      <c r="B99" s="240"/>
      <c r="C99" s="192">
        <f t="shared" ref="C99:C110" si="29">SUM(E99+G99+I99+K99+M99+O99+Q99+S99+U99+W99+Y99+AA99+AC99+AE99+AG99+AI99+AK99)</f>
        <v>0</v>
      </c>
      <c r="D99" s="193">
        <f t="shared" ref="D99:D110" si="30">SUM(F99+H99+J99+L99+N99+P99+R99+T99+V99+X99+Z99+AB99+AD99+AF99+AH99+AJ99+AL99)</f>
        <v>0</v>
      </c>
      <c r="E99" s="65">
        <f>+Enero!E99+Febrero!E99+'Marzo '!E99</f>
        <v>0</v>
      </c>
      <c r="F99" s="66">
        <f>+Enero!F99+Febrero!F99+'Marzo '!F99</f>
        <v>0</v>
      </c>
      <c r="G99" s="65">
        <f>+Enero!G99+Febrero!G99+'Marzo '!G99</f>
        <v>0</v>
      </c>
      <c r="H99" s="66">
        <f>+Enero!H99+Febrero!H99+'Marzo '!H99</f>
        <v>0</v>
      </c>
      <c r="I99" s="48">
        <f>+Enero!I99+Febrero!I99+'Marzo '!I99</f>
        <v>0</v>
      </c>
      <c r="J99" s="49">
        <f>+Enero!J99+Febrero!J99+'Marzo '!J99</f>
        <v>0</v>
      </c>
      <c r="K99" s="48">
        <f>+Enero!K99+Febrero!K99+'Marzo '!K99</f>
        <v>0</v>
      </c>
      <c r="L99" s="49">
        <f>+Enero!L99+Febrero!L99+'Marzo '!L99</f>
        <v>0</v>
      </c>
      <c r="M99" s="48">
        <f>+Enero!M99+Febrero!M99+'Marzo '!M99</f>
        <v>0</v>
      </c>
      <c r="N99" s="49">
        <f>+Enero!N99+Febrero!N99+'Marzo '!N99</f>
        <v>0</v>
      </c>
      <c r="O99" s="48">
        <f>+Enero!O99+Febrero!O99+'Marzo '!O99</f>
        <v>0</v>
      </c>
      <c r="P99" s="49">
        <f>+Enero!P99+Febrero!P99+'Marzo '!P99</f>
        <v>0</v>
      </c>
      <c r="Q99" s="48">
        <f>+Enero!Q99+Febrero!Q99+'Marzo '!Q99</f>
        <v>0</v>
      </c>
      <c r="R99" s="49">
        <f>+Enero!R99+Febrero!R99+'Marzo '!R99</f>
        <v>0</v>
      </c>
      <c r="S99" s="48">
        <f>+Enero!S99+Febrero!S99+'Marzo '!S99</f>
        <v>0</v>
      </c>
      <c r="T99" s="49">
        <f>+Enero!T99+Febrero!T99+'Marzo '!T99</f>
        <v>0</v>
      </c>
      <c r="U99" s="48">
        <f>+Enero!U99+Febrero!U99+'Marzo '!U99</f>
        <v>0</v>
      </c>
      <c r="V99" s="49">
        <f>+Enero!V99+Febrero!V99+'Marzo '!V99</f>
        <v>0</v>
      </c>
      <c r="W99" s="48">
        <f>+Enero!W99+Febrero!W99+'Marzo '!W99</f>
        <v>0</v>
      </c>
      <c r="X99" s="49">
        <f>+Enero!X99+Febrero!X99+'Marzo '!X99</f>
        <v>0</v>
      </c>
      <c r="Y99" s="48">
        <f>+Enero!Y99+Febrero!Y99+'Marzo '!Y99</f>
        <v>0</v>
      </c>
      <c r="Z99" s="49">
        <f>+Enero!Z99+Febrero!Z99+'Marzo '!Z99</f>
        <v>0</v>
      </c>
      <c r="AA99" s="48">
        <f>+Enero!AA99+Febrero!AA99+'Marzo '!AA99</f>
        <v>0</v>
      </c>
      <c r="AB99" s="49">
        <f>+Enero!AB99+Febrero!AB99+'Marzo '!AB99</f>
        <v>0</v>
      </c>
      <c r="AC99" s="48">
        <f>+Enero!AC99+Febrero!AC99+'Marzo '!AC99</f>
        <v>0</v>
      </c>
      <c r="AD99" s="49">
        <f>+Enero!AD99+Febrero!AD99+'Marzo '!AD99</f>
        <v>0</v>
      </c>
      <c r="AE99" s="48">
        <f>+Enero!AE99+Febrero!AE99+'Marzo '!AE99</f>
        <v>0</v>
      </c>
      <c r="AF99" s="49">
        <f>+Enero!AF99+Febrero!AF99+'Marzo '!AF99</f>
        <v>0</v>
      </c>
      <c r="AG99" s="48">
        <f>+Enero!AG99+Febrero!AG99+'Marzo '!AG99</f>
        <v>0</v>
      </c>
      <c r="AH99" s="49">
        <f>+Enero!AH99+Febrero!AH99+'Marzo '!AH99</f>
        <v>0</v>
      </c>
      <c r="AI99" s="48">
        <f>+Enero!AI99+Febrero!AI99+'Marzo '!AI99</f>
        <v>0</v>
      </c>
      <c r="AJ99" s="49">
        <f>+Enero!AJ99+Febrero!AJ99+'Marzo '!AJ99</f>
        <v>0</v>
      </c>
      <c r="AK99" s="65">
        <f>+Enero!AK99+Febrero!AK99+'Marzo '!AK99</f>
        <v>0</v>
      </c>
      <c r="AL99" s="194">
        <f>+Enero!AL99+Febrero!AL99+'Marzo '!AL99</f>
        <v>0</v>
      </c>
      <c r="AM99" s="65">
        <f>+Enero!AM99+Febrero!AM99+'Marzo '!AM99</f>
        <v>0</v>
      </c>
      <c r="AN99" s="40">
        <f>+Enero!AN99+Febrero!AN99+'Marzo '!AN99</f>
        <v>0</v>
      </c>
      <c r="AO99" s="40">
        <f>+Enero!AO99+Febrero!AO99+'Marzo '!AO99</f>
        <v>0</v>
      </c>
      <c r="AP99" s="37">
        <f>+Enero!AP99+Febrero!AP99+'Marzo '!AP99</f>
        <v>0</v>
      </c>
      <c r="AQ99" s="37">
        <f>+Enero!AQ99+Febrero!AQ99+'Marzo '!AQ99</f>
        <v>0</v>
      </c>
      <c r="AR99" s="195" t="s">
        <v>97</v>
      </c>
      <c r="BX99" s="150"/>
      <c r="BY99" s="150"/>
      <c r="BZ99" s="150"/>
      <c r="CA99" s="150" t="str">
        <f>IF(C99&lt;&gt;AN99," Total de exámenes Procesados NO es igual a total por sexo.-","")</f>
        <v/>
      </c>
      <c r="CB99" s="150" t="str">
        <f t="shared" ref="CB99:CB121" si="31">IF(F99&lt;=E99,""," Los exámenes Reactivos de 0 a 4 años NO DEBEN ser mayor a los Exámenes Procesados de la misma edad.-")</f>
        <v/>
      </c>
      <c r="CC99" s="150" t="str">
        <f t="shared" ref="CC99:CC121" si="32">IF(H99&lt;=G99,""," Los exámenes Reactivos de 5 a 9 años NO DEBEN ser mayor a los Exámenes Procesados de la misma edad.-")</f>
        <v/>
      </c>
      <c r="CD99" s="150" t="str">
        <f t="shared" ref="CD99:CD121" si="33">IF(J99&lt;=I99,""," Los exámenes Reactivos de 10 a 14 años NO DEBEN ser mayor a los Exámenes Procesados de la misma edad.-")</f>
        <v/>
      </c>
      <c r="CE99" s="150" t="str">
        <f t="shared" ref="CE99:CE121" si="34">IF(L99&lt;=K99,""," Los exámenes Reactivos de 15 a 19 años NO DEBEN ser mayor a los Exámenes Procesados de la misma edad.-")</f>
        <v/>
      </c>
      <c r="CF99" s="150" t="str">
        <f t="shared" ref="CF99:CF121" si="35">IF(N99&lt;=M99,""," Los exámenes Reactivos de 20 a 24 años NO DEBEN ser mayor a los Exámenes Procesados de la misma edad.-")</f>
        <v/>
      </c>
      <c r="CG99" s="150" t="str">
        <f t="shared" ref="CG99:CG121" si="36">IF(P99&lt;=O99,""," Los exámenes Reactivos de 25 a 29 años NO DEBEN ser mayor a los Exámenes Procesados de la misma edad.-")</f>
        <v/>
      </c>
      <c r="CH99" s="150" t="str">
        <f t="shared" ref="CH99:CH121" si="37">IF(R99&lt;=Q99,""," Los exámenes Reactivos de 30 a 34 años NO DEBEN ser mayor a los Exámenes Procesados de la misma edad.-")</f>
        <v/>
      </c>
      <c r="CI99" s="150" t="str">
        <f t="shared" ref="CI99:CI121" si="38">IF(T99&lt;=S99,""," Los exámenes Reactivos de 35 a 39 años NO DEBEN ser mayor a los Exámenes Procesados de la misma edad.-")</f>
        <v/>
      </c>
      <c r="CJ99" s="150" t="str">
        <f t="shared" ref="CJ99:CJ121" si="39">IF(V99&lt;=U99,""," Los exámenes Reactivos de 40 a 44 años NO DEBEN ser mayor a los Exámenes Procesados de la misma edad.-")</f>
        <v/>
      </c>
      <c r="CK99" s="150" t="str">
        <f t="shared" ref="CK99:CK121" si="40">IF(X99&lt;=W99,""," Los exámenes Reactivos de 45 a 49 años NO DEBEN ser mayor a los Exámenes Procesados de la misma edad.-")</f>
        <v/>
      </c>
      <c r="CL99" s="150" t="str">
        <f t="shared" ref="CL99:CL121" si="41">IF(Z99&lt;=Y99,""," Los exámenes Reactivos de 50 a 54 años NO DEBEN ser mayor a los Exámenes Procesados de la misma edad.-")</f>
        <v/>
      </c>
      <c r="CM99" s="150" t="str">
        <f t="shared" ref="CM99:CM121" si="42">IF(AB99&lt;=AA99,""," Los exámenes Reactivos de 55 a 59 años NO DEBEN ser mayor a los Exámenes Procesados de la misma edad.-")</f>
        <v/>
      </c>
      <c r="CN99" s="150" t="str">
        <f t="shared" ref="CN99:CN121" si="43">IF(AD99&lt;=AC99,""," Los exámenes Reactivos de 60 a 64 años NO DEBEN ser mayor a los Exámenes Procesados de la misma edad.-")</f>
        <v/>
      </c>
      <c r="CO99" s="150" t="str">
        <f t="shared" ref="CO99:CO121" si="44">IF(AF99&lt;=AE99,""," Los exámenes Reactivos de 65 a 69 años NO DEBEN ser mayor a los Exámenes Procesados de la misma edad.-")</f>
        <v/>
      </c>
      <c r="CP99" s="150" t="str">
        <f t="shared" ref="CP99:CP121" si="45">IF(AH99&lt;=AG99,""," Los exámenes Reactivos de 70 a 74 años NO DEBEN ser mayor a los Exámenes Procesados de la misma edad.-")</f>
        <v/>
      </c>
      <c r="CQ99" s="150" t="str">
        <f t="shared" ref="CQ99:CQ121" si="46">IF(AJ99&lt;=AI99,""," Los exámenes Reactivos de 75 a 79 años NO DEBEN ser mayor a los Exámenes Procesados de la misma edad.-")</f>
        <v/>
      </c>
      <c r="CR99" s="150" t="str">
        <f t="shared" ref="CR99:CR121" si="47">IF(AL99&lt;=AK99,""," Los exámenes Reactivos de 80 y mas años NO DEBEN ser mayor a los Exámenes Procesados de la misma edad.-")</f>
        <v/>
      </c>
      <c r="CS99" s="150"/>
      <c r="CT99" s="150"/>
      <c r="CU99" s="150"/>
      <c r="CV99" s="150"/>
      <c r="CW99" s="150"/>
      <c r="CX99" s="150"/>
      <c r="CY99" s="150"/>
      <c r="CZ99" s="150"/>
      <c r="DA99" s="150"/>
      <c r="DB99" s="150"/>
      <c r="DC99" s="150"/>
    </row>
    <row r="100" spans="1:107" s="149" customFormat="1" x14ac:dyDescent="0.25">
      <c r="A100" s="239" t="s">
        <v>53</v>
      </c>
      <c r="B100" s="240"/>
      <c r="C100" s="196">
        <f t="shared" si="29"/>
        <v>0</v>
      </c>
      <c r="D100" s="197">
        <f t="shared" si="30"/>
        <v>0</v>
      </c>
      <c r="E100" s="34">
        <f>+Enero!E100+Febrero!E100+'Marzo '!E100</f>
        <v>0</v>
      </c>
      <c r="F100" s="70">
        <f>+Enero!F100+Febrero!F100+'Marzo '!F100</f>
        <v>0</v>
      </c>
      <c r="G100" s="34">
        <f>+Enero!G100+Febrero!G100+'Marzo '!G100</f>
        <v>0</v>
      </c>
      <c r="H100" s="70">
        <f>+Enero!H100+Febrero!H100+'Marzo '!H100</f>
        <v>0</v>
      </c>
      <c r="I100" s="24">
        <f>+Enero!I100+Febrero!I100+'Marzo '!I100</f>
        <v>0</v>
      </c>
      <c r="J100" s="52">
        <f>+Enero!J100+Febrero!J100+'Marzo '!J100</f>
        <v>0</v>
      </c>
      <c r="K100" s="24">
        <f>+Enero!K100+Febrero!K100+'Marzo '!K100</f>
        <v>0</v>
      </c>
      <c r="L100" s="52">
        <f>+Enero!L100+Febrero!L100+'Marzo '!L100</f>
        <v>0</v>
      </c>
      <c r="M100" s="24">
        <f>+Enero!M100+Febrero!M100+'Marzo '!M100</f>
        <v>0</v>
      </c>
      <c r="N100" s="52">
        <f>+Enero!N100+Febrero!N100+'Marzo '!N100</f>
        <v>0</v>
      </c>
      <c r="O100" s="24">
        <f>+Enero!O100+Febrero!O100+'Marzo '!O100</f>
        <v>0</v>
      </c>
      <c r="P100" s="52">
        <f>+Enero!P100+Febrero!P100+'Marzo '!P100</f>
        <v>0</v>
      </c>
      <c r="Q100" s="24">
        <f>+Enero!Q100+Febrero!Q100+'Marzo '!Q100</f>
        <v>0</v>
      </c>
      <c r="R100" s="52">
        <f>+Enero!R100+Febrero!R100+'Marzo '!R100</f>
        <v>0</v>
      </c>
      <c r="S100" s="24">
        <f>+Enero!S100+Febrero!S100+'Marzo '!S100</f>
        <v>0</v>
      </c>
      <c r="T100" s="52">
        <f>+Enero!T100+Febrero!T100+'Marzo '!T100</f>
        <v>0</v>
      </c>
      <c r="U100" s="24">
        <f>+Enero!U100+Febrero!U100+'Marzo '!U100</f>
        <v>0</v>
      </c>
      <c r="V100" s="52">
        <f>+Enero!V100+Febrero!V100+'Marzo '!V100</f>
        <v>0</v>
      </c>
      <c r="W100" s="24">
        <f>+Enero!W100+Febrero!W100+'Marzo '!W100</f>
        <v>0</v>
      </c>
      <c r="X100" s="52">
        <f>+Enero!X100+Febrero!X100+'Marzo '!X100</f>
        <v>0</v>
      </c>
      <c r="Y100" s="24">
        <f>+Enero!Y100+Febrero!Y100+'Marzo '!Y100</f>
        <v>0</v>
      </c>
      <c r="Z100" s="52">
        <f>+Enero!Z100+Febrero!Z100+'Marzo '!Z100</f>
        <v>0</v>
      </c>
      <c r="AA100" s="24">
        <f>+Enero!AA100+Febrero!AA100+'Marzo '!AA100</f>
        <v>0</v>
      </c>
      <c r="AB100" s="52">
        <f>+Enero!AB100+Febrero!AB100+'Marzo '!AB100</f>
        <v>0</v>
      </c>
      <c r="AC100" s="24">
        <f>+Enero!AC100+Febrero!AC100+'Marzo '!AC100</f>
        <v>0</v>
      </c>
      <c r="AD100" s="52">
        <f>+Enero!AD100+Febrero!AD100+'Marzo '!AD100</f>
        <v>0</v>
      </c>
      <c r="AE100" s="24">
        <f>+Enero!AE100+Febrero!AE100+'Marzo '!AE100</f>
        <v>0</v>
      </c>
      <c r="AF100" s="52">
        <f>+Enero!AF100+Febrero!AF100+'Marzo '!AF100</f>
        <v>0</v>
      </c>
      <c r="AG100" s="24">
        <f>+Enero!AG100+Febrero!AG100+'Marzo '!AG100</f>
        <v>0</v>
      </c>
      <c r="AH100" s="52">
        <f>+Enero!AH100+Febrero!AH100+'Marzo '!AH100</f>
        <v>0</v>
      </c>
      <c r="AI100" s="24">
        <f>+Enero!AI100+Febrero!AI100+'Marzo '!AI100</f>
        <v>0</v>
      </c>
      <c r="AJ100" s="52">
        <f>+Enero!AJ100+Febrero!AJ100+'Marzo '!AJ100</f>
        <v>0</v>
      </c>
      <c r="AK100" s="34">
        <f>+Enero!AK100+Febrero!AK100+'Marzo '!AK100</f>
        <v>0</v>
      </c>
      <c r="AL100" s="198">
        <f>+Enero!AL100+Febrero!AL100+'Marzo '!AL100</f>
        <v>0</v>
      </c>
      <c r="AM100" s="34">
        <f>+Enero!AM100+Febrero!AM100+'Marzo '!AM100</f>
        <v>0</v>
      </c>
      <c r="AN100" s="40">
        <f>+Enero!AN100+Febrero!AN100+'Marzo '!AN100</f>
        <v>0</v>
      </c>
      <c r="AO100" s="40">
        <f>+Enero!AO100+Febrero!AO100+'Marzo '!AO100</f>
        <v>0</v>
      </c>
      <c r="AP100" s="37">
        <f>+Enero!AP100+Febrero!AP100+'Marzo '!AP100</f>
        <v>0</v>
      </c>
      <c r="AQ100" s="37">
        <f>+Enero!AQ100+Febrero!AQ100+'Marzo '!AQ100</f>
        <v>0</v>
      </c>
      <c r="AR100" s="195" t="s">
        <v>97</v>
      </c>
      <c r="BX100" s="150"/>
      <c r="BY100" s="150"/>
      <c r="BZ100" s="150"/>
      <c r="CA100" s="150" t="str">
        <f>IF(C100&lt;&gt;AN100," Total de exámenes Procesados NO es igual a total por sexo.-","")</f>
        <v/>
      </c>
      <c r="CB100" s="150" t="str">
        <f t="shared" si="31"/>
        <v/>
      </c>
      <c r="CC100" s="150" t="str">
        <f t="shared" si="32"/>
        <v/>
      </c>
      <c r="CD100" s="150" t="str">
        <f t="shared" si="33"/>
        <v/>
      </c>
      <c r="CE100" s="150" t="str">
        <f t="shared" si="34"/>
        <v/>
      </c>
      <c r="CF100" s="150" t="str">
        <f t="shared" si="35"/>
        <v/>
      </c>
      <c r="CG100" s="150" t="str">
        <f t="shared" si="36"/>
        <v/>
      </c>
      <c r="CH100" s="150" t="str">
        <f t="shared" si="37"/>
        <v/>
      </c>
      <c r="CI100" s="150" t="str">
        <f t="shared" si="38"/>
        <v/>
      </c>
      <c r="CJ100" s="150" t="str">
        <f t="shared" si="39"/>
        <v/>
      </c>
      <c r="CK100" s="150" t="str">
        <f t="shared" si="40"/>
        <v/>
      </c>
      <c r="CL100" s="150" t="str">
        <f t="shared" si="41"/>
        <v/>
      </c>
      <c r="CM100" s="150" t="str">
        <f t="shared" si="42"/>
        <v/>
      </c>
      <c r="CN100" s="150" t="str">
        <f t="shared" si="43"/>
        <v/>
      </c>
      <c r="CO100" s="150" t="str">
        <f t="shared" si="44"/>
        <v/>
      </c>
      <c r="CP100" s="150" t="str">
        <f t="shared" si="45"/>
        <v/>
      </c>
      <c r="CQ100" s="150" t="str">
        <f t="shared" si="46"/>
        <v/>
      </c>
      <c r="CR100" s="150" t="str">
        <f t="shared" si="47"/>
        <v/>
      </c>
      <c r="CS100" s="150"/>
      <c r="CT100" s="150"/>
      <c r="CU100" s="150"/>
      <c r="CV100" s="150"/>
      <c r="CW100" s="150"/>
      <c r="CX100" s="150"/>
      <c r="CY100" s="150"/>
      <c r="CZ100" s="150"/>
      <c r="DA100" s="150"/>
      <c r="DB100" s="150"/>
      <c r="DC100" s="150"/>
    </row>
    <row r="101" spans="1:107" s="149" customFormat="1" x14ac:dyDescent="0.25">
      <c r="A101" s="239" t="s">
        <v>54</v>
      </c>
      <c r="B101" s="240"/>
      <c r="C101" s="196">
        <f t="shared" si="29"/>
        <v>0</v>
      </c>
      <c r="D101" s="197">
        <f t="shared" si="30"/>
        <v>0</v>
      </c>
      <c r="E101" s="34">
        <f>+Enero!E101+Febrero!E101+'Marzo '!E101</f>
        <v>0</v>
      </c>
      <c r="F101" s="70">
        <f>+Enero!F101+Febrero!F101+'Marzo '!F101</f>
        <v>0</v>
      </c>
      <c r="G101" s="34">
        <f>+Enero!G101+Febrero!G101+'Marzo '!G101</f>
        <v>0</v>
      </c>
      <c r="H101" s="70">
        <f>+Enero!H101+Febrero!H101+'Marzo '!H101</f>
        <v>0</v>
      </c>
      <c r="I101" s="24">
        <f>+Enero!I101+Febrero!I101+'Marzo '!I101</f>
        <v>0</v>
      </c>
      <c r="J101" s="52">
        <f>+Enero!J101+Febrero!J101+'Marzo '!J101</f>
        <v>0</v>
      </c>
      <c r="K101" s="39">
        <f>+Enero!K101+Febrero!K101+'Marzo '!K101</f>
        <v>0</v>
      </c>
      <c r="L101" s="71">
        <f>+Enero!L101+Febrero!L101+'Marzo '!L101</f>
        <v>0</v>
      </c>
      <c r="M101" s="39">
        <f>+Enero!M101+Febrero!M101+'Marzo '!M101</f>
        <v>0</v>
      </c>
      <c r="N101" s="71">
        <f>+Enero!N101+Febrero!N101+'Marzo '!N101</f>
        <v>0</v>
      </c>
      <c r="O101" s="39">
        <f>+Enero!O101+Febrero!O101+'Marzo '!O101</f>
        <v>0</v>
      </c>
      <c r="P101" s="71">
        <f>+Enero!P101+Febrero!P101+'Marzo '!P101</f>
        <v>0</v>
      </c>
      <c r="Q101" s="39">
        <f>+Enero!Q101+Febrero!Q101+'Marzo '!Q101</f>
        <v>0</v>
      </c>
      <c r="R101" s="71">
        <f>+Enero!R101+Febrero!R101+'Marzo '!R101</f>
        <v>0</v>
      </c>
      <c r="S101" s="39">
        <f>+Enero!S101+Febrero!S101+'Marzo '!S101</f>
        <v>0</v>
      </c>
      <c r="T101" s="71">
        <f>+Enero!T101+Febrero!T101+'Marzo '!T101</f>
        <v>0</v>
      </c>
      <c r="U101" s="39">
        <f>+Enero!U101+Febrero!U101+'Marzo '!U101</f>
        <v>0</v>
      </c>
      <c r="V101" s="71">
        <f>+Enero!V101+Febrero!V101+'Marzo '!V101</f>
        <v>0</v>
      </c>
      <c r="W101" s="39">
        <f>+Enero!W101+Febrero!W101+'Marzo '!W101</f>
        <v>0</v>
      </c>
      <c r="X101" s="71">
        <f>+Enero!X101+Febrero!X101+'Marzo '!X101</f>
        <v>0</v>
      </c>
      <c r="Y101" s="39">
        <f>+Enero!Y101+Febrero!Y101+'Marzo '!Y101</f>
        <v>0</v>
      </c>
      <c r="Z101" s="71">
        <f>+Enero!Z101+Febrero!Z101+'Marzo '!Z101</f>
        <v>0</v>
      </c>
      <c r="AA101" s="39">
        <f>+Enero!AA101+Febrero!AA101+'Marzo '!AA101</f>
        <v>0</v>
      </c>
      <c r="AB101" s="71">
        <f>+Enero!AB101+Febrero!AB101+'Marzo '!AB101</f>
        <v>0</v>
      </c>
      <c r="AC101" s="39">
        <f>+Enero!AC101+Febrero!AC101+'Marzo '!AC101</f>
        <v>0</v>
      </c>
      <c r="AD101" s="71">
        <f>+Enero!AD101+Febrero!AD101+'Marzo '!AD101</f>
        <v>0</v>
      </c>
      <c r="AE101" s="39">
        <f>+Enero!AE101+Febrero!AE101+'Marzo '!AE101</f>
        <v>0</v>
      </c>
      <c r="AF101" s="71">
        <f>+Enero!AF101+Febrero!AF101+'Marzo '!AF101</f>
        <v>0</v>
      </c>
      <c r="AG101" s="39">
        <f>+Enero!AG101+Febrero!AG101+'Marzo '!AG101</f>
        <v>0</v>
      </c>
      <c r="AH101" s="71">
        <f>+Enero!AH101+Febrero!AH101+'Marzo '!AH101</f>
        <v>0</v>
      </c>
      <c r="AI101" s="39">
        <f>+Enero!AI101+Febrero!AI101+'Marzo '!AI101</f>
        <v>0</v>
      </c>
      <c r="AJ101" s="71">
        <f>+Enero!AJ101+Febrero!AJ101+'Marzo '!AJ101</f>
        <v>0</v>
      </c>
      <c r="AK101" s="34">
        <f>+Enero!AK101+Febrero!AK101+'Marzo '!AK101</f>
        <v>0</v>
      </c>
      <c r="AL101" s="198">
        <f>+Enero!AL101+Febrero!AL101+'Marzo '!AL101</f>
        <v>0</v>
      </c>
      <c r="AM101" s="215">
        <f>+Enero!AM101+Febrero!AM101+'Marzo '!AM101</f>
        <v>0</v>
      </c>
      <c r="AN101" s="40">
        <f>+Enero!AN101+Febrero!AN101+'Marzo '!AN101</f>
        <v>0</v>
      </c>
      <c r="AO101" s="40">
        <f>+Enero!AO101+Febrero!AO101+'Marzo '!AO101</f>
        <v>0</v>
      </c>
      <c r="AP101" s="37">
        <f>+Enero!AP101+Febrero!AP101+'Marzo '!AP101</f>
        <v>0</v>
      </c>
      <c r="AQ101" s="37">
        <f>+Enero!AQ101+Febrero!AQ101+'Marzo '!AQ101</f>
        <v>0</v>
      </c>
      <c r="AR101" s="195" t="s">
        <v>97</v>
      </c>
      <c r="BX101" s="150"/>
      <c r="BY101" s="150"/>
      <c r="BZ101" s="150"/>
      <c r="CA101" s="150" t="str">
        <f>IF(C101&lt;&gt;AN101," Total de exámenes Procesados NO es igual a total por sexo.-","")</f>
        <v/>
      </c>
      <c r="CB101" s="150" t="str">
        <f t="shared" si="31"/>
        <v/>
      </c>
      <c r="CC101" s="150" t="str">
        <f t="shared" si="32"/>
        <v/>
      </c>
      <c r="CD101" s="150" t="str">
        <f t="shared" si="33"/>
        <v/>
      </c>
      <c r="CE101" s="150" t="str">
        <f t="shared" si="34"/>
        <v/>
      </c>
      <c r="CF101" s="150" t="str">
        <f t="shared" si="35"/>
        <v/>
      </c>
      <c r="CG101" s="150" t="str">
        <f t="shared" si="36"/>
        <v/>
      </c>
      <c r="CH101" s="150" t="str">
        <f t="shared" si="37"/>
        <v/>
      </c>
      <c r="CI101" s="150" t="str">
        <f t="shared" si="38"/>
        <v/>
      </c>
      <c r="CJ101" s="150" t="str">
        <f t="shared" si="39"/>
        <v/>
      </c>
      <c r="CK101" s="150" t="str">
        <f t="shared" si="40"/>
        <v/>
      </c>
      <c r="CL101" s="150" t="str">
        <f t="shared" si="41"/>
        <v/>
      </c>
      <c r="CM101" s="150" t="str">
        <f t="shared" si="42"/>
        <v/>
      </c>
      <c r="CN101" s="150" t="str">
        <f t="shared" si="43"/>
        <v/>
      </c>
      <c r="CO101" s="150" t="str">
        <f t="shared" si="44"/>
        <v/>
      </c>
      <c r="CP101" s="150" t="str">
        <f t="shared" si="45"/>
        <v/>
      </c>
      <c r="CQ101" s="150" t="str">
        <f t="shared" si="46"/>
        <v/>
      </c>
      <c r="CR101" s="150" t="str">
        <f t="shared" si="47"/>
        <v/>
      </c>
      <c r="CS101" s="150"/>
      <c r="CT101" s="150"/>
      <c r="CU101" s="150"/>
      <c r="CV101" s="150"/>
      <c r="CW101" s="150"/>
      <c r="CX101" s="150"/>
      <c r="CY101" s="150"/>
      <c r="CZ101" s="150"/>
      <c r="DA101" s="150"/>
      <c r="DB101" s="150"/>
      <c r="DC101" s="150"/>
    </row>
    <row r="102" spans="1:107" s="149" customFormat="1" x14ac:dyDescent="0.25">
      <c r="A102" s="239" t="s">
        <v>14</v>
      </c>
      <c r="B102" s="240"/>
      <c r="C102" s="196">
        <f t="shared" si="29"/>
        <v>0</v>
      </c>
      <c r="D102" s="199">
        <f t="shared" si="30"/>
        <v>0</v>
      </c>
      <c r="E102" s="34">
        <f>+Enero!E102+Febrero!E102+'Marzo '!E102</f>
        <v>0</v>
      </c>
      <c r="F102" s="70">
        <f>+Enero!F102+Febrero!F102+'Marzo '!F102</f>
        <v>0</v>
      </c>
      <c r="G102" s="34">
        <f>+Enero!G102+Febrero!G102+'Marzo '!G102</f>
        <v>0</v>
      </c>
      <c r="H102" s="70">
        <f>+Enero!H102+Febrero!H102+'Marzo '!H102</f>
        <v>0</v>
      </c>
      <c r="I102" s="34">
        <f>+Enero!I102+Febrero!I102+'Marzo '!I102</f>
        <v>0</v>
      </c>
      <c r="J102" s="70">
        <f>+Enero!J102+Febrero!J102+'Marzo '!J102</f>
        <v>0</v>
      </c>
      <c r="K102" s="39">
        <f>+Enero!K102+Febrero!K102+'Marzo '!K102</f>
        <v>0</v>
      </c>
      <c r="L102" s="71">
        <f>+Enero!L102+Febrero!L102+'Marzo '!L102</f>
        <v>0</v>
      </c>
      <c r="M102" s="39">
        <f>+Enero!M102+Febrero!M102+'Marzo '!M102</f>
        <v>0</v>
      </c>
      <c r="N102" s="71">
        <f>+Enero!N102+Febrero!N102+'Marzo '!N102</f>
        <v>0</v>
      </c>
      <c r="O102" s="39">
        <f>+Enero!O102+Febrero!O102+'Marzo '!O102</f>
        <v>0</v>
      </c>
      <c r="P102" s="71">
        <f>+Enero!P102+Febrero!P102+'Marzo '!P102</f>
        <v>0</v>
      </c>
      <c r="Q102" s="39">
        <f>+Enero!Q102+Febrero!Q102+'Marzo '!Q102</f>
        <v>0</v>
      </c>
      <c r="R102" s="71">
        <f>+Enero!R102+Febrero!R102+'Marzo '!R102</f>
        <v>0</v>
      </c>
      <c r="S102" s="39">
        <f>+Enero!S102+Febrero!S102+'Marzo '!S102</f>
        <v>0</v>
      </c>
      <c r="T102" s="71">
        <f>+Enero!T102+Febrero!T102+'Marzo '!T102</f>
        <v>0</v>
      </c>
      <c r="U102" s="39">
        <f>+Enero!U102+Febrero!U102+'Marzo '!U102</f>
        <v>0</v>
      </c>
      <c r="V102" s="71">
        <f>+Enero!V102+Febrero!V102+'Marzo '!V102</f>
        <v>0</v>
      </c>
      <c r="W102" s="39">
        <f>+Enero!W102+Febrero!W102+'Marzo '!W102</f>
        <v>0</v>
      </c>
      <c r="X102" s="71">
        <f>+Enero!X102+Febrero!X102+'Marzo '!X102</f>
        <v>0</v>
      </c>
      <c r="Y102" s="39">
        <f>+Enero!Y102+Febrero!Y102+'Marzo '!Y102</f>
        <v>0</v>
      </c>
      <c r="Z102" s="71">
        <f>+Enero!Z102+Febrero!Z102+'Marzo '!Z102</f>
        <v>0</v>
      </c>
      <c r="AA102" s="39">
        <f>+Enero!AA102+Febrero!AA102+'Marzo '!AA102</f>
        <v>0</v>
      </c>
      <c r="AB102" s="71">
        <f>+Enero!AB102+Febrero!AB102+'Marzo '!AB102</f>
        <v>0</v>
      </c>
      <c r="AC102" s="39">
        <f>+Enero!AC102+Febrero!AC102+'Marzo '!AC102</f>
        <v>0</v>
      </c>
      <c r="AD102" s="71">
        <f>+Enero!AD102+Febrero!AD102+'Marzo '!AD102</f>
        <v>0</v>
      </c>
      <c r="AE102" s="39">
        <f>+Enero!AE102+Febrero!AE102+'Marzo '!AE102</f>
        <v>0</v>
      </c>
      <c r="AF102" s="71">
        <f>+Enero!AF102+Febrero!AF102+'Marzo '!AF102</f>
        <v>0</v>
      </c>
      <c r="AG102" s="39">
        <f>+Enero!AG102+Febrero!AG102+'Marzo '!AG102</f>
        <v>0</v>
      </c>
      <c r="AH102" s="71">
        <f>+Enero!AH102+Febrero!AH102+'Marzo '!AH102</f>
        <v>0</v>
      </c>
      <c r="AI102" s="39">
        <f>+Enero!AI102+Febrero!AI102+'Marzo '!AI102</f>
        <v>0</v>
      </c>
      <c r="AJ102" s="71">
        <f>+Enero!AJ102+Febrero!AJ102+'Marzo '!AJ102</f>
        <v>0</v>
      </c>
      <c r="AK102" s="39">
        <f>+Enero!AK102+Febrero!AK102+'Marzo '!AK102</f>
        <v>0</v>
      </c>
      <c r="AL102" s="37">
        <f>+Enero!AL102+Febrero!AL102+'Marzo '!AL102</f>
        <v>0</v>
      </c>
      <c r="AM102" s="165">
        <f>+Enero!AM102+Febrero!AM102+'Marzo '!AM102</f>
        <v>0</v>
      </c>
      <c r="AN102" s="40">
        <f>+Enero!AN102+Febrero!AN102+'Marzo '!AN102</f>
        <v>0</v>
      </c>
      <c r="AO102" s="40">
        <f>+Enero!AO102+Febrero!AO102+'Marzo '!AO102</f>
        <v>0</v>
      </c>
      <c r="AP102" s="37">
        <f>+Enero!AP102+Febrero!AP102+'Marzo '!AP102</f>
        <v>0</v>
      </c>
      <c r="AQ102" s="37">
        <f>+Enero!AQ102+Febrero!AQ102+'Marzo '!AQ102</f>
        <v>0</v>
      </c>
      <c r="AR102" s="195" t="s">
        <v>97</v>
      </c>
      <c r="BX102" s="150"/>
      <c r="BY102" s="150"/>
      <c r="BZ102" s="150"/>
      <c r="CA102" s="150" t="str">
        <f t="shared" ref="CA102:CA110" si="48">IF(C102&lt;&gt;SUM(AM102:AN102)," Total de exámenes Procesados NO es igual a total por sexo.-","")</f>
        <v/>
      </c>
      <c r="CB102" s="150" t="str">
        <f t="shared" si="31"/>
        <v/>
      </c>
      <c r="CC102" s="150" t="str">
        <f t="shared" si="32"/>
        <v/>
      </c>
      <c r="CD102" s="150" t="str">
        <f t="shared" si="33"/>
        <v/>
      </c>
      <c r="CE102" s="150" t="str">
        <f t="shared" si="34"/>
        <v/>
      </c>
      <c r="CF102" s="150" t="str">
        <f t="shared" si="35"/>
        <v/>
      </c>
      <c r="CG102" s="150" t="str">
        <f t="shared" si="36"/>
        <v/>
      </c>
      <c r="CH102" s="150" t="str">
        <f t="shared" si="37"/>
        <v/>
      </c>
      <c r="CI102" s="150" t="str">
        <f t="shared" si="38"/>
        <v/>
      </c>
      <c r="CJ102" s="150" t="str">
        <f t="shared" si="39"/>
        <v/>
      </c>
      <c r="CK102" s="150" t="str">
        <f t="shared" si="40"/>
        <v/>
      </c>
      <c r="CL102" s="150" t="str">
        <f t="shared" si="41"/>
        <v/>
      </c>
      <c r="CM102" s="150" t="str">
        <f t="shared" si="42"/>
        <v/>
      </c>
      <c r="CN102" s="150" t="str">
        <f t="shared" si="43"/>
        <v/>
      </c>
      <c r="CO102" s="150" t="str">
        <f t="shared" si="44"/>
        <v/>
      </c>
      <c r="CP102" s="150" t="str">
        <f t="shared" si="45"/>
        <v/>
      </c>
      <c r="CQ102" s="150" t="str">
        <f t="shared" si="46"/>
        <v/>
      </c>
      <c r="CR102" s="150" t="str">
        <f t="shared" si="47"/>
        <v/>
      </c>
      <c r="CS102" s="150"/>
      <c r="CT102" s="150"/>
      <c r="CU102" s="150"/>
      <c r="CV102" s="150"/>
      <c r="CW102" s="150"/>
      <c r="CX102" s="150"/>
      <c r="CY102" s="150"/>
      <c r="CZ102" s="150"/>
      <c r="DA102" s="150"/>
      <c r="DB102" s="150"/>
      <c r="DC102" s="150"/>
    </row>
    <row r="103" spans="1:107" s="149" customFormat="1" x14ac:dyDescent="0.25">
      <c r="A103" s="239" t="s">
        <v>19</v>
      </c>
      <c r="B103" s="240"/>
      <c r="C103" s="200">
        <f t="shared" si="29"/>
        <v>0</v>
      </c>
      <c r="D103" s="199">
        <f t="shared" si="30"/>
        <v>0</v>
      </c>
      <c r="E103" s="39">
        <f>+Enero!E103+Febrero!E103+'Marzo '!E103</f>
        <v>0</v>
      </c>
      <c r="F103" s="71">
        <f>+Enero!F103+Febrero!F103+'Marzo '!F103</f>
        <v>0</v>
      </c>
      <c r="G103" s="39">
        <f>+Enero!G103+Febrero!G103+'Marzo '!G103</f>
        <v>0</v>
      </c>
      <c r="H103" s="71">
        <f>+Enero!H103+Febrero!H103+'Marzo '!H103</f>
        <v>0</v>
      </c>
      <c r="I103" s="39">
        <f>+Enero!I103+Febrero!I103+'Marzo '!I103</f>
        <v>0</v>
      </c>
      <c r="J103" s="71">
        <f>+Enero!J103+Febrero!J103+'Marzo '!J103</f>
        <v>0</v>
      </c>
      <c r="K103" s="39">
        <f>+Enero!K103+Febrero!K103+'Marzo '!K103</f>
        <v>0</v>
      </c>
      <c r="L103" s="71">
        <f>+Enero!L103+Febrero!L103+'Marzo '!L103</f>
        <v>0</v>
      </c>
      <c r="M103" s="39">
        <f>+Enero!M103+Febrero!M103+'Marzo '!M103</f>
        <v>0</v>
      </c>
      <c r="N103" s="71">
        <f>+Enero!N103+Febrero!N103+'Marzo '!N103</f>
        <v>0</v>
      </c>
      <c r="O103" s="39">
        <f>+Enero!O103+Febrero!O103+'Marzo '!O103</f>
        <v>0</v>
      </c>
      <c r="P103" s="71">
        <f>+Enero!P103+Febrero!P103+'Marzo '!P103</f>
        <v>0</v>
      </c>
      <c r="Q103" s="39">
        <f>+Enero!Q103+Febrero!Q103+'Marzo '!Q103</f>
        <v>0</v>
      </c>
      <c r="R103" s="71">
        <f>+Enero!R103+Febrero!R103+'Marzo '!R103</f>
        <v>0</v>
      </c>
      <c r="S103" s="39">
        <f>+Enero!S103+Febrero!S103+'Marzo '!S103</f>
        <v>0</v>
      </c>
      <c r="T103" s="71">
        <f>+Enero!T103+Febrero!T103+'Marzo '!T103</f>
        <v>0</v>
      </c>
      <c r="U103" s="39">
        <f>+Enero!U103+Febrero!U103+'Marzo '!U103</f>
        <v>0</v>
      </c>
      <c r="V103" s="71">
        <f>+Enero!V103+Febrero!V103+'Marzo '!V103</f>
        <v>0</v>
      </c>
      <c r="W103" s="39">
        <f>+Enero!W103+Febrero!W103+'Marzo '!W103</f>
        <v>0</v>
      </c>
      <c r="X103" s="71">
        <f>+Enero!X103+Febrero!X103+'Marzo '!X103</f>
        <v>0</v>
      </c>
      <c r="Y103" s="39">
        <f>+Enero!Y103+Febrero!Y103+'Marzo '!Y103</f>
        <v>0</v>
      </c>
      <c r="Z103" s="71">
        <f>+Enero!Z103+Febrero!Z103+'Marzo '!Z103</f>
        <v>0</v>
      </c>
      <c r="AA103" s="39">
        <f>+Enero!AA103+Febrero!AA103+'Marzo '!AA103</f>
        <v>0</v>
      </c>
      <c r="AB103" s="71">
        <f>+Enero!AB103+Febrero!AB103+'Marzo '!AB103</f>
        <v>0</v>
      </c>
      <c r="AC103" s="39">
        <f>+Enero!AC103+Febrero!AC103+'Marzo '!AC103</f>
        <v>0</v>
      </c>
      <c r="AD103" s="71">
        <f>+Enero!AD103+Febrero!AD103+'Marzo '!AD103</f>
        <v>0</v>
      </c>
      <c r="AE103" s="39">
        <f>+Enero!AE103+Febrero!AE103+'Marzo '!AE103</f>
        <v>0</v>
      </c>
      <c r="AF103" s="71">
        <f>+Enero!AF103+Febrero!AF103+'Marzo '!AF103</f>
        <v>0</v>
      </c>
      <c r="AG103" s="39">
        <f>+Enero!AG103+Febrero!AG103+'Marzo '!AG103</f>
        <v>0</v>
      </c>
      <c r="AH103" s="71">
        <f>+Enero!AH103+Febrero!AH103+'Marzo '!AH103</f>
        <v>0</v>
      </c>
      <c r="AI103" s="39">
        <f>+Enero!AI103+Febrero!AI103+'Marzo '!AI103</f>
        <v>0</v>
      </c>
      <c r="AJ103" s="71">
        <f>+Enero!AJ103+Febrero!AJ103+'Marzo '!AJ103</f>
        <v>0</v>
      </c>
      <c r="AK103" s="39">
        <f>+Enero!AK103+Febrero!AK103+'Marzo '!AK103</f>
        <v>0</v>
      </c>
      <c r="AL103" s="37">
        <f>+Enero!AL103+Febrero!AL103+'Marzo '!AL103</f>
        <v>0</v>
      </c>
      <c r="AM103" s="165">
        <f>+Enero!AM103+Febrero!AM103+'Marzo '!AM103</f>
        <v>0</v>
      </c>
      <c r="AN103" s="40">
        <f>+Enero!AN103+Febrero!AN103+'Marzo '!AN103</f>
        <v>0</v>
      </c>
      <c r="AO103" s="40">
        <f>+Enero!AO103+Febrero!AO103+'Marzo '!AO103</f>
        <v>0</v>
      </c>
      <c r="AP103" s="37">
        <f>+Enero!AP103+Febrero!AP103+'Marzo '!AP103</f>
        <v>0</v>
      </c>
      <c r="AQ103" s="37">
        <f>+Enero!AQ103+Febrero!AQ103+'Marzo '!AQ103</f>
        <v>0</v>
      </c>
      <c r="AR103" s="195" t="s">
        <v>97</v>
      </c>
      <c r="BX103" s="150"/>
      <c r="BY103" s="150"/>
      <c r="BZ103" s="150"/>
      <c r="CA103" s="150" t="str">
        <f t="shared" si="48"/>
        <v/>
      </c>
      <c r="CB103" s="150" t="str">
        <f t="shared" si="31"/>
        <v/>
      </c>
      <c r="CC103" s="150" t="str">
        <f t="shared" si="32"/>
        <v/>
      </c>
      <c r="CD103" s="150" t="str">
        <f t="shared" si="33"/>
        <v/>
      </c>
      <c r="CE103" s="150" t="str">
        <f t="shared" si="34"/>
        <v/>
      </c>
      <c r="CF103" s="150" t="str">
        <f t="shared" si="35"/>
        <v/>
      </c>
      <c r="CG103" s="150" t="str">
        <f t="shared" si="36"/>
        <v/>
      </c>
      <c r="CH103" s="150" t="str">
        <f t="shared" si="37"/>
        <v/>
      </c>
      <c r="CI103" s="150" t="str">
        <f t="shared" si="38"/>
        <v/>
      </c>
      <c r="CJ103" s="150" t="str">
        <f t="shared" si="39"/>
        <v/>
      </c>
      <c r="CK103" s="150" t="str">
        <f t="shared" si="40"/>
        <v/>
      </c>
      <c r="CL103" s="150" t="str">
        <f t="shared" si="41"/>
        <v/>
      </c>
      <c r="CM103" s="150" t="str">
        <f t="shared" si="42"/>
        <v/>
      </c>
      <c r="CN103" s="150" t="str">
        <f t="shared" si="43"/>
        <v/>
      </c>
      <c r="CO103" s="150" t="str">
        <f t="shared" si="44"/>
        <v/>
      </c>
      <c r="CP103" s="150" t="str">
        <f t="shared" si="45"/>
        <v/>
      </c>
      <c r="CQ103" s="150" t="str">
        <f t="shared" si="46"/>
        <v/>
      </c>
      <c r="CR103" s="150" t="str">
        <f t="shared" si="47"/>
        <v/>
      </c>
      <c r="CS103" s="150"/>
      <c r="CT103" s="150"/>
      <c r="CU103" s="150"/>
      <c r="CV103" s="150"/>
      <c r="CW103" s="150"/>
      <c r="CX103" s="150"/>
      <c r="CY103" s="150"/>
      <c r="CZ103" s="150"/>
      <c r="DA103" s="150"/>
      <c r="DB103" s="150"/>
      <c r="DC103" s="150"/>
    </row>
    <row r="104" spans="1:107" s="149" customFormat="1" x14ac:dyDescent="0.25">
      <c r="A104" s="239" t="s">
        <v>55</v>
      </c>
      <c r="B104" s="240"/>
      <c r="C104" s="196">
        <f t="shared" si="29"/>
        <v>0</v>
      </c>
      <c r="D104" s="197">
        <f t="shared" si="30"/>
        <v>0</v>
      </c>
      <c r="E104" s="34">
        <f>+Enero!E104+Febrero!E104+'Marzo '!E104</f>
        <v>0</v>
      </c>
      <c r="F104" s="70">
        <f>+Enero!F104+Febrero!F104+'Marzo '!F104</f>
        <v>0</v>
      </c>
      <c r="G104" s="34">
        <f>+Enero!G104+Febrero!G104+'Marzo '!G104</f>
        <v>0</v>
      </c>
      <c r="H104" s="70">
        <f>+Enero!H104+Febrero!H104+'Marzo '!H104</f>
        <v>0</v>
      </c>
      <c r="I104" s="39">
        <f>+Enero!I104+Febrero!I104+'Marzo '!I104</f>
        <v>0</v>
      </c>
      <c r="J104" s="71">
        <f>+Enero!J104+Febrero!J104+'Marzo '!J104</f>
        <v>0</v>
      </c>
      <c r="K104" s="39">
        <f>+Enero!K104+Febrero!K104+'Marzo '!K104</f>
        <v>0</v>
      </c>
      <c r="L104" s="71">
        <f>+Enero!L104+Febrero!L104+'Marzo '!L104</f>
        <v>0</v>
      </c>
      <c r="M104" s="39">
        <f>+Enero!M104+Febrero!M104+'Marzo '!M104</f>
        <v>0</v>
      </c>
      <c r="N104" s="71">
        <f>+Enero!N104+Febrero!N104+'Marzo '!N104</f>
        <v>0</v>
      </c>
      <c r="O104" s="39">
        <f>+Enero!O104+Febrero!O104+'Marzo '!O104</f>
        <v>0</v>
      </c>
      <c r="P104" s="71">
        <f>+Enero!P104+Febrero!P104+'Marzo '!P104</f>
        <v>0</v>
      </c>
      <c r="Q104" s="39">
        <f>+Enero!Q104+Febrero!Q104+'Marzo '!Q104</f>
        <v>0</v>
      </c>
      <c r="R104" s="71">
        <f>+Enero!R104+Febrero!R104+'Marzo '!R104</f>
        <v>0</v>
      </c>
      <c r="S104" s="39">
        <f>+Enero!S104+Febrero!S104+'Marzo '!S104</f>
        <v>0</v>
      </c>
      <c r="T104" s="71">
        <f>+Enero!T104+Febrero!T104+'Marzo '!T104</f>
        <v>0</v>
      </c>
      <c r="U104" s="39">
        <f>+Enero!U104+Febrero!U104+'Marzo '!U104</f>
        <v>0</v>
      </c>
      <c r="V104" s="71">
        <f>+Enero!V104+Febrero!V104+'Marzo '!V104</f>
        <v>0</v>
      </c>
      <c r="W104" s="39">
        <f>+Enero!W104+Febrero!W104+'Marzo '!W104</f>
        <v>0</v>
      </c>
      <c r="X104" s="71">
        <f>+Enero!X104+Febrero!X104+'Marzo '!X104</f>
        <v>0</v>
      </c>
      <c r="Y104" s="39">
        <f>+Enero!Y104+Febrero!Y104+'Marzo '!Y104</f>
        <v>0</v>
      </c>
      <c r="Z104" s="71">
        <f>+Enero!Z104+Febrero!Z104+'Marzo '!Z104</f>
        <v>0</v>
      </c>
      <c r="AA104" s="39">
        <f>+Enero!AA104+Febrero!AA104+'Marzo '!AA104</f>
        <v>0</v>
      </c>
      <c r="AB104" s="71">
        <f>+Enero!AB104+Febrero!AB104+'Marzo '!AB104</f>
        <v>0</v>
      </c>
      <c r="AC104" s="39">
        <f>+Enero!AC104+Febrero!AC104+'Marzo '!AC104</f>
        <v>0</v>
      </c>
      <c r="AD104" s="71">
        <f>+Enero!AD104+Febrero!AD104+'Marzo '!AD104</f>
        <v>0</v>
      </c>
      <c r="AE104" s="39">
        <f>+Enero!AE104+Febrero!AE104+'Marzo '!AE104</f>
        <v>0</v>
      </c>
      <c r="AF104" s="71">
        <f>+Enero!AF104+Febrero!AF104+'Marzo '!AF104</f>
        <v>0</v>
      </c>
      <c r="AG104" s="39">
        <f>+Enero!AG104+Febrero!AG104+'Marzo '!AG104</f>
        <v>0</v>
      </c>
      <c r="AH104" s="71">
        <f>+Enero!AH104+Febrero!AH104+'Marzo '!AH104</f>
        <v>0</v>
      </c>
      <c r="AI104" s="39">
        <f>+Enero!AI104+Febrero!AI104+'Marzo '!AI104</f>
        <v>0</v>
      </c>
      <c r="AJ104" s="71">
        <f>+Enero!AJ104+Febrero!AJ104+'Marzo '!AJ104</f>
        <v>0</v>
      </c>
      <c r="AK104" s="39">
        <f>+Enero!AK104+Febrero!AK104+'Marzo '!AK104</f>
        <v>0</v>
      </c>
      <c r="AL104" s="37">
        <f>+Enero!AL104+Febrero!AL104+'Marzo '!AL104</f>
        <v>0</v>
      </c>
      <c r="AM104" s="165">
        <f>+Enero!AM104+Febrero!AM104+'Marzo '!AM104</f>
        <v>0</v>
      </c>
      <c r="AN104" s="40">
        <f>+Enero!AN104+Febrero!AN104+'Marzo '!AN104</f>
        <v>0</v>
      </c>
      <c r="AO104" s="40">
        <f>+Enero!AO104+Febrero!AO104+'Marzo '!AO104</f>
        <v>0</v>
      </c>
      <c r="AP104" s="37">
        <f>+Enero!AP104+Febrero!AP104+'Marzo '!AP104</f>
        <v>0</v>
      </c>
      <c r="AQ104" s="37">
        <f>+Enero!AQ104+Febrero!AQ104+'Marzo '!AQ104</f>
        <v>0</v>
      </c>
      <c r="AR104" s="195" t="s">
        <v>97</v>
      </c>
      <c r="BX104" s="150"/>
      <c r="BY104" s="150"/>
      <c r="BZ104" s="150"/>
      <c r="CA104" s="150" t="str">
        <f t="shared" si="48"/>
        <v/>
      </c>
      <c r="CB104" s="150" t="str">
        <f t="shared" si="31"/>
        <v/>
      </c>
      <c r="CC104" s="150" t="str">
        <f t="shared" si="32"/>
        <v/>
      </c>
      <c r="CD104" s="150" t="str">
        <f t="shared" si="33"/>
        <v/>
      </c>
      <c r="CE104" s="150" t="str">
        <f t="shared" si="34"/>
        <v/>
      </c>
      <c r="CF104" s="150" t="str">
        <f t="shared" si="35"/>
        <v/>
      </c>
      <c r="CG104" s="150" t="str">
        <f t="shared" si="36"/>
        <v/>
      </c>
      <c r="CH104" s="150" t="str">
        <f t="shared" si="37"/>
        <v/>
      </c>
      <c r="CI104" s="150" t="str">
        <f t="shared" si="38"/>
        <v/>
      </c>
      <c r="CJ104" s="150" t="str">
        <f t="shared" si="39"/>
        <v/>
      </c>
      <c r="CK104" s="150" t="str">
        <f t="shared" si="40"/>
        <v/>
      </c>
      <c r="CL104" s="150" t="str">
        <f t="shared" si="41"/>
        <v/>
      </c>
      <c r="CM104" s="150" t="str">
        <f t="shared" si="42"/>
        <v/>
      </c>
      <c r="CN104" s="150" t="str">
        <f t="shared" si="43"/>
        <v/>
      </c>
      <c r="CO104" s="150" t="str">
        <f t="shared" si="44"/>
        <v/>
      </c>
      <c r="CP104" s="150" t="str">
        <f t="shared" si="45"/>
        <v/>
      </c>
      <c r="CQ104" s="150" t="str">
        <f t="shared" si="46"/>
        <v/>
      </c>
      <c r="CR104" s="150" t="str">
        <f t="shared" si="47"/>
        <v/>
      </c>
      <c r="CS104" s="150"/>
      <c r="CT104" s="150"/>
      <c r="CU104" s="150"/>
      <c r="CV104" s="150"/>
      <c r="CW104" s="150"/>
      <c r="CX104" s="150"/>
      <c r="CY104" s="150"/>
      <c r="CZ104" s="150"/>
      <c r="DA104" s="150"/>
      <c r="DB104" s="150"/>
      <c r="DC104" s="150"/>
    </row>
    <row r="105" spans="1:107" s="149" customFormat="1" ht="26.25" customHeight="1" x14ac:dyDescent="0.25">
      <c r="A105" s="244" t="s">
        <v>56</v>
      </c>
      <c r="B105" s="245"/>
      <c r="C105" s="196">
        <f t="shared" si="29"/>
        <v>0</v>
      </c>
      <c r="D105" s="197">
        <f t="shared" si="30"/>
        <v>0</v>
      </c>
      <c r="E105" s="34">
        <f>+Enero!E105+Febrero!E105+'Marzo '!E105</f>
        <v>0</v>
      </c>
      <c r="F105" s="70">
        <f>+Enero!F105+Febrero!F105+'Marzo '!F105</f>
        <v>0</v>
      </c>
      <c r="G105" s="34">
        <f>+Enero!G105+Febrero!G105+'Marzo '!G105</f>
        <v>0</v>
      </c>
      <c r="H105" s="70">
        <f>+Enero!H105+Febrero!H105+'Marzo '!H105</f>
        <v>0</v>
      </c>
      <c r="I105" s="39">
        <f>+Enero!I105+Febrero!I105+'Marzo '!I105</f>
        <v>0</v>
      </c>
      <c r="J105" s="71">
        <f>+Enero!J105+Febrero!J105+'Marzo '!J105</f>
        <v>0</v>
      </c>
      <c r="K105" s="39">
        <f>+Enero!K105+Febrero!K105+'Marzo '!K105</f>
        <v>0</v>
      </c>
      <c r="L105" s="71">
        <f>+Enero!L105+Febrero!L105+'Marzo '!L105</f>
        <v>0</v>
      </c>
      <c r="M105" s="39">
        <f>+Enero!M105+Febrero!M105+'Marzo '!M105</f>
        <v>0</v>
      </c>
      <c r="N105" s="71">
        <f>+Enero!N105+Febrero!N105+'Marzo '!N105</f>
        <v>0</v>
      </c>
      <c r="O105" s="39">
        <f>+Enero!O105+Febrero!O105+'Marzo '!O105</f>
        <v>0</v>
      </c>
      <c r="P105" s="71">
        <f>+Enero!P105+Febrero!P105+'Marzo '!P105</f>
        <v>0</v>
      </c>
      <c r="Q105" s="39">
        <f>+Enero!Q105+Febrero!Q105+'Marzo '!Q105</f>
        <v>0</v>
      </c>
      <c r="R105" s="71">
        <f>+Enero!R105+Febrero!R105+'Marzo '!R105</f>
        <v>0</v>
      </c>
      <c r="S105" s="39">
        <f>+Enero!S105+Febrero!S105+'Marzo '!S105</f>
        <v>0</v>
      </c>
      <c r="T105" s="71">
        <f>+Enero!T105+Febrero!T105+'Marzo '!T105</f>
        <v>0</v>
      </c>
      <c r="U105" s="39">
        <f>+Enero!U105+Febrero!U105+'Marzo '!U105</f>
        <v>0</v>
      </c>
      <c r="V105" s="71">
        <f>+Enero!V105+Febrero!V105+'Marzo '!V105</f>
        <v>0</v>
      </c>
      <c r="W105" s="39">
        <f>+Enero!W105+Febrero!W105+'Marzo '!W105</f>
        <v>0</v>
      </c>
      <c r="X105" s="71">
        <f>+Enero!X105+Febrero!X105+'Marzo '!X105</f>
        <v>0</v>
      </c>
      <c r="Y105" s="39">
        <f>+Enero!Y105+Febrero!Y105+'Marzo '!Y105</f>
        <v>0</v>
      </c>
      <c r="Z105" s="71">
        <f>+Enero!Z105+Febrero!Z105+'Marzo '!Z105</f>
        <v>0</v>
      </c>
      <c r="AA105" s="39">
        <f>+Enero!AA105+Febrero!AA105+'Marzo '!AA105</f>
        <v>0</v>
      </c>
      <c r="AB105" s="71">
        <f>+Enero!AB105+Febrero!AB105+'Marzo '!AB105</f>
        <v>0</v>
      </c>
      <c r="AC105" s="39">
        <f>+Enero!AC105+Febrero!AC105+'Marzo '!AC105</f>
        <v>0</v>
      </c>
      <c r="AD105" s="71">
        <f>+Enero!AD105+Febrero!AD105+'Marzo '!AD105</f>
        <v>0</v>
      </c>
      <c r="AE105" s="39">
        <f>+Enero!AE105+Febrero!AE105+'Marzo '!AE105</f>
        <v>0</v>
      </c>
      <c r="AF105" s="71">
        <f>+Enero!AF105+Febrero!AF105+'Marzo '!AF105</f>
        <v>0</v>
      </c>
      <c r="AG105" s="39">
        <f>+Enero!AG105+Febrero!AG105+'Marzo '!AG105</f>
        <v>0</v>
      </c>
      <c r="AH105" s="71">
        <f>+Enero!AH105+Febrero!AH105+'Marzo '!AH105</f>
        <v>0</v>
      </c>
      <c r="AI105" s="39">
        <f>+Enero!AI105+Febrero!AI105+'Marzo '!AI105</f>
        <v>0</v>
      </c>
      <c r="AJ105" s="71">
        <f>+Enero!AJ105+Febrero!AJ105+'Marzo '!AJ105</f>
        <v>0</v>
      </c>
      <c r="AK105" s="39">
        <f>+Enero!AK105+Febrero!AK105+'Marzo '!AK105</f>
        <v>0</v>
      </c>
      <c r="AL105" s="37">
        <f>+Enero!AL105+Febrero!AL105+'Marzo '!AL105</f>
        <v>0</v>
      </c>
      <c r="AM105" s="165">
        <f>+Enero!AM105+Febrero!AM105+'Marzo '!AM105</f>
        <v>0</v>
      </c>
      <c r="AN105" s="40">
        <f>+Enero!AN105+Febrero!AN105+'Marzo '!AN105</f>
        <v>0</v>
      </c>
      <c r="AO105" s="40">
        <f>+Enero!AO105+Febrero!AO105+'Marzo '!AO105</f>
        <v>0</v>
      </c>
      <c r="AP105" s="37">
        <f>+Enero!AP105+Febrero!AP105+'Marzo '!AP105</f>
        <v>0</v>
      </c>
      <c r="AQ105" s="37">
        <f>+Enero!AQ105+Febrero!AQ105+'Marzo '!AQ105</f>
        <v>0</v>
      </c>
      <c r="AR105" s="195" t="s">
        <v>97</v>
      </c>
      <c r="BX105" s="150"/>
      <c r="BY105" s="150"/>
      <c r="BZ105" s="150"/>
      <c r="CA105" s="150" t="str">
        <f t="shared" si="48"/>
        <v/>
      </c>
      <c r="CB105" s="150" t="str">
        <f t="shared" si="31"/>
        <v/>
      </c>
      <c r="CC105" s="150" t="str">
        <f t="shared" si="32"/>
        <v/>
      </c>
      <c r="CD105" s="150" t="str">
        <f t="shared" si="33"/>
        <v/>
      </c>
      <c r="CE105" s="150" t="str">
        <f t="shared" si="34"/>
        <v/>
      </c>
      <c r="CF105" s="150" t="str">
        <f t="shared" si="35"/>
        <v/>
      </c>
      <c r="CG105" s="150" t="str">
        <f t="shared" si="36"/>
        <v/>
      </c>
      <c r="CH105" s="150" t="str">
        <f t="shared" si="37"/>
        <v/>
      </c>
      <c r="CI105" s="150" t="str">
        <f t="shared" si="38"/>
        <v/>
      </c>
      <c r="CJ105" s="150" t="str">
        <f t="shared" si="39"/>
        <v/>
      </c>
      <c r="CK105" s="150" t="str">
        <f t="shared" si="40"/>
        <v/>
      </c>
      <c r="CL105" s="150" t="str">
        <f t="shared" si="41"/>
        <v/>
      </c>
      <c r="CM105" s="150" t="str">
        <f t="shared" si="42"/>
        <v/>
      </c>
      <c r="CN105" s="150" t="str">
        <f t="shared" si="43"/>
        <v/>
      </c>
      <c r="CO105" s="150" t="str">
        <f t="shared" si="44"/>
        <v/>
      </c>
      <c r="CP105" s="150" t="str">
        <f t="shared" si="45"/>
        <v/>
      </c>
      <c r="CQ105" s="150" t="str">
        <f t="shared" si="46"/>
        <v/>
      </c>
      <c r="CR105" s="150" t="str">
        <f t="shared" si="47"/>
        <v/>
      </c>
      <c r="CS105" s="150"/>
      <c r="CT105" s="150"/>
      <c r="CU105" s="150"/>
      <c r="CV105" s="150"/>
      <c r="CW105" s="150"/>
      <c r="CX105" s="150"/>
      <c r="CY105" s="150"/>
      <c r="CZ105" s="150"/>
      <c r="DA105" s="150"/>
      <c r="DB105" s="150"/>
      <c r="DC105" s="150"/>
    </row>
    <row r="106" spans="1:107" s="149" customFormat="1" x14ac:dyDescent="0.25">
      <c r="A106" s="239" t="s">
        <v>17</v>
      </c>
      <c r="B106" s="240"/>
      <c r="C106" s="200">
        <f t="shared" si="29"/>
        <v>0</v>
      </c>
      <c r="D106" s="199">
        <f t="shared" si="30"/>
        <v>0</v>
      </c>
      <c r="E106" s="39">
        <f>+Enero!E106+Febrero!E106+'Marzo '!E106</f>
        <v>0</v>
      </c>
      <c r="F106" s="71">
        <f>+Enero!F106+Febrero!F106+'Marzo '!F106</f>
        <v>0</v>
      </c>
      <c r="G106" s="39">
        <f>+Enero!G106+Febrero!G106+'Marzo '!G106</f>
        <v>0</v>
      </c>
      <c r="H106" s="71">
        <f>+Enero!H106+Febrero!H106+'Marzo '!H106</f>
        <v>0</v>
      </c>
      <c r="I106" s="39">
        <f>+Enero!I106+Febrero!I106+'Marzo '!I106</f>
        <v>0</v>
      </c>
      <c r="J106" s="71">
        <f>+Enero!J106+Febrero!J106+'Marzo '!J106</f>
        <v>0</v>
      </c>
      <c r="K106" s="39">
        <f>+Enero!K106+Febrero!K106+'Marzo '!K106</f>
        <v>0</v>
      </c>
      <c r="L106" s="71">
        <f>+Enero!L106+Febrero!L106+'Marzo '!L106</f>
        <v>0</v>
      </c>
      <c r="M106" s="39">
        <f>+Enero!M106+Febrero!M106+'Marzo '!M106</f>
        <v>0</v>
      </c>
      <c r="N106" s="71">
        <f>+Enero!N106+Febrero!N106+'Marzo '!N106</f>
        <v>0</v>
      </c>
      <c r="O106" s="39">
        <f>+Enero!O106+Febrero!O106+'Marzo '!O106</f>
        <v>0</v>
      </c>
      <c r="P106" s="71">
        <f>+Enero!P106+Febrero!P106+'Marzo '!P106</f>
        <v>0</v>
      </c>
      <c r="Q106" s="39">
        <f>+Enero!Q106+Febrero!Q106+'Marzo '!Q106</f>
        <v>0</v>
      </c>
      <c r="R106" s="71">
        <f>+Enero!R106+Febrero!R106+'Marzo '!R106</f>
        <v>0</v>
      </c>
      <c r="S106" s="39">
        <f>+Enero!S106+Febrero!S106+'Marzo '!S106</f>
        <v>0</v>
      </c>
      <c r="T106" s="71">
        <f>+Enero!T106+Febrero!T106+'Marzo '!T106</f>
        <v>0</v>
      </c>
      <c r="U106" s="39">
        <f>+Enero!U106+Febrero!U106+'Marzo '!U106</f>
        <v>0</v>
      </c>
      <c r="V106" s="71">
        <f>+Enero!V106+Febrero!V106+'Marzo '!V106</f>
        <v>0</v>
      </c>
      <c r="W106" s="39">
        <f>+Enero!W106+Febrero!W106+'Marzo '!W106</f>
        <v>0</v>
      </c>
      <c r="X106" s="71">
        <f>+Enero!X106+Febrero!X106+'Marzo '!X106</f>
        <v>0</v>
      </c>
      <c r="Y106" s="39">
        <f>+Enero!Y106+Febrero!Y106+'Marzo '!Y106</f>
        <v>0</v>
      </c>
      <c r="Z106" s="71">
        <f>+Enero!Z106+Febrero!Z106+'Marzo '!Z106</f>
        <v>0</v>
      </c>
      <c r="AA106" s="39">
        <f>+Enero!AA106+Febrero!AA106+'Marzo '!AA106</f>
        <v>0</v>
      </c>
      <c r="AB106" s="71">
        <f>+Enero!AB106+Febrero!AB106+'Marzo '!AB106</f>
        <v>0</v>
      </c>
      <c r="AC106" s="39">
        <f>+Enero!AC106+Febrero!AC106+'Marzo '!AC106</f>
        <v>0</v>
      </c>
      <c r="AD106" s="71">
        <f>+Enero!AD106+Febrero!AD106+'Marzo '!AD106</f>
        <v>0</v>
      </c>
      <c r="AE106" s="39">
        <f>+Enero!AE106+Febrero!AE106+'Marzo '!AE106</f>
        <v>0</v>
      </c>
      <c r="AF106" s="71">
        <f>+Enero!AF106+Febrero!AF106+'Marzo '!AF106</f>
        <v>0</v>
      </c>
      <c r="AG106" s="39">
        <f>+Enero!AG106+Febrero!AG106+'Marzo '!AG106</f>
        <v>0</v>
      </c>
      <c r="AH106" s="71">
        <f>+Enero!AH106+Febrero!AH106+'Marzo '!AH106</f>
        <v>0</v>
      </c>
      <c r="AI106" s="39">
        <f>+Enero!AI106+Febrero!AI106+'Marzo '!AI106</f>
        <v>0</v>
      </c>
      <c r="AJ106" s="71">
        <f>+Enero!AJ106+Febrero!AJ106+'Marzo '!AJ106</f>
        <v>0</v>
      </c>
      <c r="AK106" s="39">
        <f>+Enero!AK106+Febrero!AK106+'Marzo '!AK106</f>
        <v>0</v>
      </c>
      <c r="AL106" s="37">
        <f>+Enero!AL106+Febrero!AL106+'Marzo '!AL106</f>
        <v>0</v>
      </c>
      <c r="AM106" s="165">
        <f>+Enero!AM106+Febrero!AM106+'Marzo '!AM106</f>
        <v>0</v>
      </c>
      <c r="AN106" s="40">
        <f>+Enero!AN106+Febrero!AN106+'Marzo '!AN106</f>
        <v>0</v>
      </c>
      <c r="AO106" s="40">
        <f>+Enero!AO106+Febrero!AO106+'Marzo '!AO106</f>
        <v>0</v>
      </c>
      <c r="AP106" s="37">
        <f>+Enero!AP106+Febrero!AP106+'Marzo '!AP106</f>
        <v>0</v>
      </c>
      <c r="AQ106" s="37">
        <f>+Enero!AQ106+Febrero!AQ106+'Marzo '!AQ106</f>
        <v>0</v>
      </c>
      <c r="AR106" s="195" t="s">
        <v>97</v>
      </c>
      <c r="BX106" s="150"/>
      <c r="BY106" s="150"/>
      <c r="BZ106" s="150"/>
      <c r="CA106" s="150" t="str">
        <f t="shared" si="48"/>
        <v/>
      </c>
      <c r="CB106" s="150" t="str">
        <f t="shared" si="31"/>
        <v/>
      </c>
      <c r="CC106" s="150" t="str">
        <f t="shared" si="32"/>
        <v/>
      </c>
      <c r="CD106" s="150" t="str">
        <f t="shared" si="33"/>
        <v/>
      </c>
      <c r="CE106" s="150" t="str">
        <f t="shared" si="34"/>
        <v/>
      </c>
      <c r="CF106" s="150" t="str">
        <f t="shared" si="35"/>
        <v/>
      </c>
      <c r="CG106" s="150" t="str">
        <f t="shared" si="36"/>
        <v/>
      </c>
      <c r="CH106" s="150" t="str">
        <f t="shared" si="37"/>
        <v/>
      </c>
      <c r="CI106" s="150" t="str">
        <f t="shared" si="38"/>
        <v/>
      </c>
      <c r="CJ106" s="150" t="str">
        <f t="shared" si="39"/>
        <v/>
      </c>
      <c r="CK106" s="150" t="str">
        <f t="shared" si="40"/>
        <v/>
      </c>
      <c r="CL106" s="150" t="str">
        <f t="shared" si="41"/>
        <v/>
      </c>
      <c r="CM106" s="150" t="str">
        <f t="shared" si="42"/>
        <v/>
      </c>
      <c r="CN106" s="150" t="str">
        <f t="shared" si="43"/>
        <v/>
      </c>
      <c r="CO106" s="150" t="str">
        <f t="shared" si="44"/>
        <v/>
      </c>
      <c r="CP106" s="150" t="str">
        <f t="shared" si="45"/>
        <v/>
      </c>
      <c r="CQ106" s="150" t="str">
        <f t="shared" si="46"/>
        <v/>
      </c>
      <c r="CR106" s="150" t="str">
        <f t="shared" si="47"/>
        <v/>
      </c>
      <c r="CS106" s="150"/>
      <c r="CT106" s="150"/>
      <c r="CU106" s="150"/>
      <c r="CV106" s="150"/>
      <c r="CW106" s="150"/>
      <c r="CX106" s="150"/>
      <c r="CY106" s="150"/>
      <c r="CZ106" s="150"/>
      <c r="DA106" s="150"/>
      <c r="DB106" s="150"/>
      <c r="DC106" s="150"/>
    </row>
    <row r="107" spans="1:107" s="149" customFormat="1" x14ac:dyDescent="0.25">
      <c r="A107" s="246" t="s">
        <v>57</v>
      </c>
      <c r="B107" s="247"/>
      <c r="C107" s="201">
        <f t="shared" si="29"/>
        <v>0</v>
      </c>
      <c r="D107" s="202">
        <f t="shared" si="30"/>
        <v>0</v>
      </c>
      <c r="E107" s="89">
        <f>+Enero!E107+Febrero!E107+'Marzo '!E107</f>
        <v>0</v>
      </c>
      <c r="F107" s="90">
        <f>+Enero!F107+Febrero!F107+'Marzo '!F107</f>
        <v>0</v>
      </c>
      <c r="G107" s="89">
        <f>+Enero!G107+Febrero!G107+'Marzo '!G107</f>
        <v>0</v>
      </c>
      <c r="H107" s="90">
        <f>+Enero!H107+Febrero!H107+'Marzo '!H107</f>
        <v>0</v>
      </c>
      <c r="I107" s="89">
        <f>+Enero!I107+Febrero!I107+'Marzo '!I107</f>
        <v>0</v>
      </c>
      <c r="J107" s="90">
        <f>+Enero!J107+Febrero!J107+'Marzo '!J107</f>
        <v>0</v>
      </c>
      <c r="K107" s="74">
        <f>+Enero!K107+Febrero!K107+'Marzo '!K107</f>
        <v>0</v>
      </c>
      <c r="L107" s="75">
        <f>+Enero!L107+Febrero!L107+'Marzo '!L107</f>
        <v>0</v>
      </c>
      <c r="M107" s="74">
        <f>+Enero!M107+Febrero!M107+'Marzo '!M107</f>
        <v>0</v>
      </c>
      <c r="N107" s="75">
        <f>+Enero!N107+Febrero!N107+'Marzo '!N107</f>
        <v>0</v>
      </c>
      <c r="O107" s="74">
        <f>+Enero!O107+Febrero!O107+'Marzo '!O107</f>
        <v>0</v>
      </c>
      <c r="P107" s="75">
        <f>+Enero!P107+Febrero!P107+'Marzo '!P107</f>
        <v>0</v>
      </c>
      <c r="Q107" s="74">
        <f>+Enero!Q107+Febrero!Q107+'Marzo '!Q107</f>
        <v>0</v>
      </c>
      <c r="R107" s="75">
        <f>+Enero!R107+Febrero!R107+'Marzo '!R107</f>
        <v>0</v>
      </c>
      <c r="S107" s="74">
        <f>+Enero!S107+Febrero!S107+'Marzo '!S107</f>
        <v>0</v>
      </c>
      <c r="T107" s="75">
        <f>+Enero!T107+Febrero!T107+'Marzo '!T107</f>
        <v>0</v>
      </c>
      <c r="U107" s="74">
        <f>+Enero!U107+Febrero!U107+'Marzo '!U107</f>
        <v>0</v>
      </c>
      <c r="V107" s="75">
        <f>+Enero!V107+Febrero!V107+'Marzo '!V107</f>
        <v>0</v>
      </c>
      <c r="W107" s="74">
        <f>+Enero!W107+Febrero!W107+'Marzo '!W107</f>
        <v>0</v>
      </c>
      <c r="X107" s="75">
        <f>+Enero!X107+Febrero!X107+'Marzo '!X107</f>
        <v>0</v>
      </c>
      <c r="Y107" s="74">
        <f>+Enero!Y107+Febrero!Y107+'Marzo '!Y107</f>
        <v>0</v>
      </c>
      <c r="Z107" s="75">
        <f>+Enero!Z107+Febrero!Z107+'Marzo '!Z107</f>
        <v>0</v>
      </c>
      <c r="AA107" s="74">
        <f>+Enero!AA107+Febrero!AA107+'Marzo '!AA107</f>
        <v>0</v>
      </c>
      <c r="AB107" s="75">
        <f>+Enero!AB107+Febrero!AB107+'Marzo '!AB107</f>
        <v>0</v>
      </c>
      <c r="AC107" s="74">
        <f>+Enero!AC107+Febrero!AC107+'Marzo '!AC107</f>
        <v>0</v>
      </c>
      <c r="AD107" s="75">
        <f>+Enero!AD107+Febrero!AD107+'Marzo '!AD107</f>
        <v>0</v>
      </c>
      <c r="AE107" s="74">
        <f>+Enero!AE107+Febrero!AE107+'Marzo '!AE107</f>
        <v>0</v>
      </c>
      <c r="AF107" s="75">
        <f>+Enero!AF107+Febrero!AF107+'Marzo '!AF107</f>
        <v>0</v>
      </c>
      <c r="AG107" s="74">
        <f>+Enero!AG107+Febrero!AG107+'Marzo '!AG107</f>
        <v>0</v>
      </c>
      <c r="AH107" s="75">
        <f>+Enero!AH107+Febrero!AH107+'Marzo '!AH107</f>
        <v>0</v>
      </c>
      <c r="AI107" s="74">
        <f>+Enero!AI107+Febrero!AI107+'Marzo '!AI107</f>
        <v>0</v>
      </c>
      <c r="AJ107" s="75">
        <f>+Enero!AJ107+Febrero!AJ107+'Marzo '!AJ107</f>
        <v>0</v>
      </c>
      <c r="AK107" s="74">
        <f>+Enero!AK107+Febrero!AK107+'Marzo '!AK107</f>
        <v>0</v>
      </c>
      <c r="AL107" s="77">
        <f>+Enero!AL107+Febrero!AL107+'Marzo '!AL107</f>
        <v>0</v>
      </c>
      <c r="AM107" s="216">
        <f>+Enero!AM107+Febrero!AM107+'Marzo '!AM107</f>
        <v>0</v>
      </c>
      <c r="AN107" s="41">
        <f>+Enero!AN107+Febrero!AN107+'Marzo '!AN107</f>
        <v>0</v>
      </c>
      <c r="AO107" s="41">
        <f>+Enero!AO107+Febrero!AO107+'Marzo '!AO107</f>
        <v>0</v>
      </c>
      <c r="AP107" s="77">
        <f>+Enero!AP107+Febrero!AP107+'Marzo '!AP107</f>
        <v>0</v>
      </c>
      <c r="AQ107" s="77">
        <f>+Enero!AQ107+Febrero!AQ107+'Marzo '!AQ107</f>
        <v>0</v>
      </c>
      <c r="AR107" s="195" t="s">
        <v>97</v>
      </c>
      <c r="BX107" s="150"/>
      <c r="BY107" s="150"/>
      <c r="BZ107" s="150"/>
      <c r="CA107" s="150" t="str">
        <f t="shared" si="48"/>
        <v/>
      </c>
      <c r="CB107" s="150" t="str">
        <f t="shared" si="31"/>
        <v/>
      </c>
      <c r="CC107" s="150" t="str">
        <f t="shared" si="32"/>
        <v/>
      </c>
      <c r="CD107" s="150" t="str">
        <f t="shared" si="33"/>
        <v/>
      </c>
      <c r="CE107" s="150" t="str">
        <f t="shared" si="34"/>
        <v/>
      </c>
      <c r="CF107" s="150" t="str">
        <f t="shared" si="35"/>
        <v/>
      </c>
      <c r="CG107" s="150" t="str">
        <f t="shared" si="36"/>
        <v/>
      </c>
      <c r="CH107" s="150" t="str">
        <f t="shared" si="37"/>
        <v/>
      </c>
      <c r="CI107" s="150" t="str">
        <f t="shared" si="38"/>
        <v/>
      </c>
      <c r="CJ107" s="150" t="str">
        <f t="shared" si="39"/>
        <v/>
      </c>
      <c r="CK107" s="150" t="str">
        <f t="shared" si="40"/>
        <v/>
      </c>
      <c r="CL107" s="150" t="str">
        <f t="shared" si="41"/>
        <v/>
      </c>
      <c r="CM107" s="150" t="str">
        <f t="shared" si="42"/>
        <v/>
      </c>
      <c r="CN107" s="150" t="str">
        <f t="shared" si="43"/>
        <v/>
      </c>
      <c r="CO107" s="150" t="str">
        <f t="shared" si="44"/>
        <v/>
      </c>
      <c r="CP107" s="150" t="str">
        <f t="shared" si="45"/>
        <v/>
      </c>
      <c r="CQ107" s="150" t="str">
        <f t="shared" si="46"/>
        <v/>
      </c>
      <c r="CR107" s="150" t="str">
        <f t="shared" si="47"/>
        <v/>
      </c>
      <c r="CS107" s="150"/>
      <c r="CT107" s="150"/>
      <c r="CU107" s="150"/>
      <c r="CV107" s="150"/>
      <c r="CW107" s="150"/>
      <c r="CX107" s="150"/>
      <c r="CY107" s="150"/>
      <c r="CZ107" s="150"/>
      <c r="DA107" s="150"/>
      <c r="DB107" s="150"/>
      <c r="DC107" s="150"/>
    </row>
    <row r="108" spans="1:107" s="149" customFormat="1" x14ac:dyDescent="0.25">
      <c r="A108" s="248" t="s">
        <v>18</v>
      </c>
      <c r="B108" s="203" t="s">
        <v>88</v>
      </c>
      <c r="C108" s="192">
        <f t="shared" si="29"/>
        <v>0</v>
      </c>
      <c r="D108" s="193">
        <f t="shared" si="30"/>
        <v>0</v>
      </c>
      <c r="E108" s="26">
        <f>+Enero!E108+Febrero!E108+'Marzo '!E108</f>
        <v>0</v>
      </c>
      <c r="F108" s="204">
        <f>+Enero!F108+Febrero!F108+'Marzo '!F108</f>
        <v>0</v>
      </c>
      <c r="G108" s="26">
        <f>+Enero!G108+Febrero!G108+'Marzo '!G108</f>
        <v>0</v>
      </c>
      <c r="H108" s="204">
        <f>+Enero!H108+Febrero!H108+'Marzo '!H108</f>
        <v>0</v>
      </c>
      <c r="I108" s="26">
        <f>+Enero!I108+Febrero!I108+'Marzo '!I108</f>
        <v>0</v>
      </c>
      <c r="J108" s="204">
        <f>+Enero!J108+Febrero!J108+'Marzo '!J108</f>
        <v>0</v>
      </c>
      <c r="K108" s="48">
        <f>+Enero!K108+Febrero!K108+'Marzo '!K108</f>
        <v>0</v>
      </c>
      <c r="L108" s="49">
        <f>+Enero!L108+Febrero!L108+'Marzo '!L108</f>
        <v>0</v>
      </c>
      <c r="M108" s="48">
        <f>+Enero!M108+Febrero!M108+'Marzo '!M108</f>
        <v>0</v>
      </c>
      <c r="N108" s="49">
        <f>+Enero!N108+Febrero!N108+'Marzo '!N108</f>
        <v>0</v>
      </c>
      <c r="O108" s="48">
        <f>+Enero!O108+Febrero!O108+'Marzo '!O108</f>
        <v>0</v>
      </c>
      <c r="P108" s="49">
        <f>+Enero!P108+Febrero!P108+'Marzo '!P108</f>
        <v>0</v>
      </c>
      <c r="Q108" s="48">
        <f>+Enero!Q108+Febrero!Q108+'Marzo '!Q108</f>
        <v>0</v>
      </c>
      <c r="R108" s="49">
        <f>+Enero!R108+Febrero!R108+'Marzo '!R108</f>
        <v>0</v>
      </c>
      <c r="S108" s="48">
        <f>+Enero!S108+Febrero!S108+'Marzo '!S108</f>
        <v>0</v>
      </c>
      <c r="T108" s="49">
        <f>+Enero!T108+Febrero!T108+'Marzo '!T108</f>
        <v>0</v>
      </c>
      <c r="U108" s="48">
        <f>+Enero!U108+Febrero!U108+'Marzo '!U108</f>
        <v>0</v>
      </c>
      <c r="V108" s="49">
        <f>+Enero!V108+Febrero!V108+'Marzo '!V108</f>
        <v>0</v>
      </c>
      <c r="W108" s="48">
        <f>+Enero!W108+Febrero!W108+'Marzo '!W108</f>
        <v>0</v>
      </c>
      <c r="X108" s="49">
        <f>+Enero!X108+Febrero!X108+'Marzo '!X108</f>
        <v>0</v>
      </c>
      <c r="Y108" s="48">
        <f>+Enero!Y108+Febrero!Y108+'Marzo '!Y108</f>
        <v>0</v>
      </c>
      <c r="Z108" s="49">
        <f>+Enero!Z108+Febrero!Z108+'Marzo '!Z108</f>
        <v>0</v>
      </c>
      <c r="AA108" s="48">
        <f>+Enero!AA108+Febrero!AA108+'Marzo '!AA108</f>
        <v>0</v>
      </c>
      <c r="AB108" s="49">
        <f>+Enero!AB108+Febrero!AB108+'Marzo '!AB108</f>
        <v>0</v>
      </c>
      <c r="AC108" s="48">
        <f>+Enero!AC108+Febrero!AC108+'Marzo '!AC108</f>
        <v>0</v>
      </c>
      <c r="AD108" s="49">
        <f>+Enero!AD108+Febrero!AD108+'Marzo '!AD108</f>
        <v>0</v>
      </c>
      <c r="AE108" s="48">
        <f>+Enero!AE108+Febrero!AE108+'Marzo '!AE108</f>
        <v>0</v>
      </c>
      <c r="AF108" s="49">
        <f>+Enero!AF108+Febrero!AF108+'Marzo '!AF108</f>
        <v>0</v>
      </c>
      <c r="AG108" s="48">
        <f>+Enero!AG108+Febrero!AG108+'Marzo '!AG108</f>
        <v>0</v>
      </c>
      <c r="AH108" s="49">
        <f>+Enero!AH108+Febrero!AH108+'Marzo '!AH108</f>
        <v>0</v>
      </c>
      <c r="AI108" s="48">
        <f>+Enero!AI108+Febrero!AI108+'Marzo '!AI108</f>
        <v>0</v>
      </c>
      <c r="AJ108" s="49">
        <f>+Enero!AJ108+Febrero!AJ108+'Marzo '!AJ108</f>
        <v>0</v>
      </c>
      <c r="AK108" s="48">
        <f>+Enero!AK108+Febrero!AK108+'Marzo '!AK108</f>
        <v>0</v>
      </c>
      <c r="AL108" s="27">
        <f>+Enero!AL108+Febrero!AL108+'Marzo '!AL108</f>
        <v>0</v>
      </c>
      <c r="AM108" s="217">
        <f>+Enero!AM108+Febrero!AM108+'Marzo '!AM108</f>
        <v>0</v>
      </c>
      <c r="AN108" s="161">
        <f>+Enero!AN108+Febrero!AN108+'Marzo '!AN108</f>
        <v>0</v>
      </c>
      <c r="AO108" s="161">
        <f>+Enero!AO108+Febrero!AO108+'Marzo '!AO108</f>
        <v>0</v>
      </c>
      <c r="AP108" s="27">
        <f>+Enero!AP108+Febrero!AP108+'Marzo '!AP108</f>
        <v>0</v>
      </c>
      <c r="AQ108" s="27">
        <f>+Enero!AQ108+Febrero!AQ108+'Marzo '!AQ108</f>
        <v>0</v>
      </c>
      <c r="AR108" s="195" t="s">
        <v>97</v>
      </c>
      <c r="BX108" s="150"/>
      <c r="BY108" s="150"/>
      <c r="BZ108" s="150"/>
      <c r="CA108" s="150" t="str">
        <f t="shared" si="48"/>
        <v/>
      </c>
      <c r="CB108" s="150" t="str">
        <f t="shared" si="31"/>
        <v/>
      </c>
      <c r="CC108" s="150" t="str">
        <f t="shared" si="32"/>
        <v/>
      </c>
      <c r="CD108" s="150" t="str">
        <f t="shared" si="33"/>
        <v/>
      </c>
      <c r="CE108" s="150" t="str">
        <f t="shared" si="34"/>
        <v/>
      </c>
      <c r="CF108" s="150" t="str">
        <f t="shared" si="35"/>
        <v/>
      </c>
      <c r="CG108" s="150" t="str">
        <f t="shared" si="36"/>
        <v/>
      </c>
      <c r="CH108" s="150" t="str">
        <f t="shared" si="37"/>
        <v/>
      </c>
      <c r="CI108" s="150" t="str">
        <f t="shared" si="38"/>
        <v/>
      </c>
      <c r="CJ108" s="150" t="str">
        <f t="shared" si="39"/>
        <v/>
      </c>
      <c r="CK108" s="150" t="str">
        <f t="shared" si="40"/>
        <v/>
      </c>
      <c r="CL108" s="150" t="str">
        <f t="shared" si="41"/>
        <v/>
      </c>
      <c r="CM108" s="150" t="str">
        <f t="shared" si="42"/>
        <v/>
      </c>
      <c r="CN108" s="150" t="str">
        <f t="shared" si="43"/>
        <v/>
      </c>
      <c r="CO108" s="150" t="str">
        <f t="shared" si="44"/>
        <v/>
      </c>
      <c r="CP108" s="150" t="str">
        <f t="shared" si="45"/>
        <v/>
      </c>
      <c r="CQ108" s="150" t="str">
        <f t="shared" si="46"/>
        <v/>
      </c>
      <c r="CR108" s="150" t="str">
        <f t="shared" si="47"/>
        <v/>
      </c>
      <c r="CS108" s="150"/>
      <c r="CT108" s="150"/>
      <c r="CU108" s="150"/>
      <c r="CV108" s="150"/>
      <c r="CW108" s="150"/>
      <c r="CX108" s="150"/>
      <c r="CY108" s="150"/>
      <c r="CZ108" s="150"/>
      <c r="DA108" s="150"/>
      <c r="DB108" s="150"/>
      <c r="DC108" s="150"/>
    </row>
    <row r="109" spans="1:107" s="149" customFormat="1" ht="21" x14ac:dyDescent="0.25">
      <c r="A109" s="249"/>
      <c r="B109" s="205" t="s">
        <v>89</v>
      </c>
      <c r="C109" s="196">
        <f t="shared" si="29"/>
        <v>0</v>
      </c>
      <c r="D109" s="197">
        <f t="shared" si="30"/>
        <v>0</v>
      </c>
      <c r="E109" s="34">
        <f>+Enero!E109+Febrero!E109+'Marzo '!E109</f>
        <v>0</v>
      </c>
      <c r="F109" s="70">
        <f>+Enero!F109+Febrero!F109+'Marzo '!F109</f>
        <v>0</v>
      </c>
      <c r="G109" s="34">
        <f>+Enero!G109+Febrero!G109+'Marzo '!G109</f>
        <v>0</v>
      </c>
      <c r="H109" s="70">
        <f>+Enero!H109+Febrero!H109+'Marzo '!H109</f>
        <v>0</v>
      </c>
      <c r="I109" s="34">
        <f>+Enero!I109+Febrero!I109+'Marzo '!I109</f>
        <v>0</v>
      </c>
      <c r="J109" s="70">
        <f>+Enero!J109+Febrero!J109+'Marzo '!J109</f>
        <v>0</v>
      </c>
      <c r="K109" s="39">
        <f>+Enero!K109+Febrero!K109+'Marzo '!K109</f>
        <v>0</v>
      </c>
      <c r="L109" s="71">
        <f>+Enero!L109+Febrero!L109+'Marzo '!L109</f>
        <v>0</v>
      </c>
      <c r="M109" s="39">
        <f>+Enero!M109+Febrero!M109+'Marzo '!M109</f>
        <v>0</v>
      </c>
      <c r="N109" s="71">
        <f>+Enero!N109+Febrero!N109+'Marzo '!N109</f>
        <v>0</v>
      </c>
      <c r="O109" s="39">
        <f>+Enero!O109+Febrero!O109+'Marzo '!O109</f>
        <v>0</v>
      </c>
      <c r="P109" s="71">
        <f>+Enero!P109+Febrero!P109+'Marzo '!P109</f>
        <v>0</v>
      </c>
      <c r="Q109" s="39">
        <f>+Enero!Q109+Febrero!Q109+'Marzo '!Q109</f>
        <v>0</v>
      </c>
      <c r="R109" s="71">
        <f>+Enero!R109+Febrero!R109+'Marzo '!R109</f>
        <v>0</v>
      </c>
      <c r="S109" s="39">
        <f>+Enero!S109+Febrero!S109+'Marzo '!S109</f>
        <v>0</v>
      </c>
      <c r="T109" s="71">
        <f>+Enero!T109+Febrero!T109+'Marzo '!T109</f>
        <v>0</v>
      </c>
      <c r="U109" s="39">
        <f>+Enero!U109+Febrero!U109+'Marzo '!U109</f>
        <v>0</v>
      </c>
      <c r="V109" s="71">
        <f>+Enero!V109+Febrero!V109+'Marzo '!V109</f>
        <v>0</v>
      </c>
      <c r="W109" s="39">
        <f>+Enero!W109+Febrero!W109+'Marzo '!W109</f>
        <v>0</v>
      </c>
      <c r="X109" s="71">
        <f>+Enero!X109+Febrero!X109+'Marzo '!X109</f>
        <v>0</v>
      </c>
      <c r="Y109" s="39">
        <f>+Enero!Y109+Febrero!Y109+'Marzo '!Y109</f>
        <v>0</v>
      </c>
      <c r="Z109" s="71">
        <f>+Enero!Z109+Febrero!Z109+'Marzo '!Z109</f>
        <v>0</v>
      </c>
      <c r="AA109" s="39">
        <f>+Enero!AA109+Febrero!AA109+'Marzo '!AA109</f>
        <v>0</v>
      </c>
      <c r="AB109" s="71">
        <f>+Enero!AB109+Febrero!AB109+'Marzo '!AB109</f>
        <v>0</v>
      </c>
      <c r="AC109" s="39">
        <f>+Enero!AC109+Febrero!AC109+'Marzo '!AC109</f>
        <v>0</v>
      </c>
      <c r="AD109" s="71">
        <f>+Enero!AD109+Febrero!AD109+'Marzo '!AD109</f>
        <v>0</v>
      </c>
      <c r="AE109" s="39">
        <f>+Enero!AE109+Febrero!AE109+'Marzo '!AE109</f>
        <v>0</v>
      </c>
      <c r="AF109" s="71">
        <f>+Enero!AF109+Febrero!AF109+'Marzo '!AF109</f>
        <v>0</v>
      </c>
      <c r="AG109" s="39">
        <f>+Enero!AG109+Febrero!AG109+'Marzo '!AG109</f>
        <v>0</v>
      </c>
      <c r="AH109" s="71">
        <f>+Enero!AH109+Febrero!AH109+'Marzo '!AH109</f>
        <v>0</v>
      </c>
      <c r="AI109" s="39">
        <f>+Enero!AI109+Febrero!AI109+'Marzo '!AI109</f>
        <v>0</v>
      </c>
      <c r="AJ109" s="71">
        <f>+Enero!AJ109+Febrero!AJ109+'Marzo '!AJ109</f>
        <v>0</v>
      </c>
      <c r="AK109" s="39">
        <f>+Enero!AK109+Febrero!AK109+'Marzo '!AK109</f>
        <v>0</v>
      </c>
      <c r="AL109" s="37">
        <f>+Enero!AL109+Febrero!AL109+'Marzo '!AL109</f>
        <v>0</v>
      </c>
      <c r="AM109" s="165">
        <f>+Enero!AM109+Febrero!AM109+'Marzo '!AM109</f>
        <v>0</v>
      </c>
      <c r="AN109" s="40">
        <f>+Enero!AN109+Febrero!AN109+'Marzo '!AN109</f>
        <v>0</v>
      </c>
      <c r="AO109" s="40">
        <f>+Enero!AO109+Febrero!AO109+'Marzo '!AO109</f>
        <v>0</v>
      </c>
      <c r="AP109" s="37">
        <f>+Enero!AP109+Febrero!AP109+'Marzo '!AP109</f>
        <v>0</v>
      </c>
      <c r="AQ109" s="37">
        <f>+Enero!AQ109+Febrero!AQ109+'Marzo '!AQ109</f>
        <v>0</v>
      </c>
      <c r="AR109" s="195" t="s">
        <v>97</v>
      </c>
      <c r="BX109" s="150"/>
      <c r="BY109" s="150"/>
      <c r="BZ109" s="150"/>
      <c r="CA109" s="150" t="str">
        <f t="shared" si="48"/>
        <v/>
      </c>
      <c r="CB109" s="150" t="str">
        <f t="shared" si="31"/>
        <v/>
      </c>
      <c r="CC109" s="150" t="str">
        <f t="shared" si="32"/>
        <v/>
      </c>
      <c r="CD109" s="150" t="str">
        <f t="shared" si="33"/>
        <v/>
      </c>
      <c r="CE109" s="150" t="str">
        <f t="shared" si="34"/>
        <v/>
      </c>
      <c r="CF109" s="150" t="str">
        <f t="shared" si="35"/>
        <v/>
      </c>
      <c r="CG109" s="150" t="str">
        <f t="shared" si="36"/>
        <v/>
      </c>
      <c r="CH109" s="150" t="str">
        <f t="shared" si="37"/>
        <v/>
      </c>
      <c r="CI109" s="150" t="str">
        <f t="shared" si="38"/>
        <v/>
      </c>
      <c r="CJ109" s="150" t="str">
        <f t="shared" si="39"/>
        <v/>
      </c>
      <c r="CK109" s="150" t="str">
        <f t="shared" si="40"/>
        <v/>
      </c>
      <c r="CL109" s="150" t="str">
        <f t="shared" si="41"/>
        <v/>
      </c>
      <c r="CM109" s="150" t="str">
        <f t="shared" si="42"/>
        <v/>
      </c>
      <c r="CN109" s="150" t="str">
        <f t="shared" si="43"/>
        <v/>
      </c>
      <c r="CO109" s="150" t="str">
        <f t="shared" si="44"/>
        <v/>
      </c>
      <c r="CP109" s="150" t="str">
        <f t="shared" si="45"/>
        <v/>
      </c>
      <c r="CQ109" s="150" t="str">
        <f t="shared" si="46"/>
        <v/>
      </c>
      <c r="CR109" s="150" t="str">
        <f t="shared" si="47"/>
        <v/>
      </c>
      <c r="CS109" s="150"/>
      <c r="CT109" s="150"/>
      <c r="CU109" s="150"/>
      <c r="CV109" s="150"/>
      <c r="CW109" s="150"/>
      <c r="CX109" s="150"/>
      <c r="CY109" s="150"/>
      <c r="CZ109" s="150"/>
      <c r="DA109" s="150"/>
      <c r="DB109" s="150"/>
      <c r="DC109" s="150"/>
    </row>
    <row r="110" spans="1:107" s="149" customFormat="1" ht="21" x14ac:dyDescent="0.25">
      <c r="A110" s="250"/>
      <c r="B110" s="191" t="s">
        <v>105</v>
      </c>
      <c r="C110" s="206">
        <f t="shared" si="29"/>
        <v>0</v>
      </c>
      <c r="D110" s="207">
        <f t="shared" si="30"/>
        <v>0</v>
      </c>
      <c r="E110" s="43">
        <f>+Enero!E110+Febrero!E110+'Marzo '!E110</f>
        <v>0</v>
      </c>
      <c r="F110" s="85">
        <f>+Enero!F110+Febrero!F110+'Marzo '!F110</f>
        <v>0</v>
      </c>
      <c r="G110" s="43">
        <f>+Enero!G110+Febrero!G110+'Marzo '!G110</f>
        <v>0</v>
      </c>
      <c r="H110" s="85">
        <f>+Enero!H110+Febrero!H110+'Marzo '!H110</f>
        <v>0</v>
      </c>
      <c r="I110" s="43">
        <f>+Enero!I110+Febrero!I110+'Marzo '!I110</f>
        <v>0</v>
      </c>
      <c r="J110" s="85">
        <f>+Enero!J110+Febrero!J110+'Marzo '!J110</f>
        <v>0</v>
      </c>
      <c r="K110" s="43">
        <f>+Enero!K110+Febrero!K110+'Marzo '!K110</f>
        <v>0</v>
      </c>
      <c r="L110" s="85">
        <f>+Enero!L110+Febrero!L110+'Marzo '!L110</f>
        <v>0</v>
      </c>
      <c r="M110" s="43">
        <f>+Enero!M110+Febrero!M110+'Marzo '!M110</f>
        <v>0</v>
      </c>
      <c r="N110" s="85">
        <f>+Enero!N110+Febrero!N110+'Marzo '!N110</f>
        <v>0</v>
      </c>
      <c r="O110" s="43">
        <f>+Enero!O110+Febrero!O110+'Marzo '!O110</f>
        <v>0</v>
      </c>
      <c r="P110" s="85">
        <f>+Enero!P110+Febrero!P110+'Marzo '!P110</f>
        <v>0</v>
      </c>
      <c r="Q110" s="43">
        <f>+Enero!Q110+Febrero!Q110+'Marzo '!Q110</f>
        <v>0</v>
      </c>
      <c r="R110" s="85">
        <f>+Enero!R110+Febrero!R110+'Marzo '!R110</f>
        <v>0</v>
      </c>
      <c r="S110" s="43">
        <f>+Enero!S110+Febrero!S110+'Marzo '!S110</f>
        <v>0</v>
      </c>
      <c r="T110" s="85">
        <f>+Enero!T110+Febrero!T110+'Marzo '!T110</f>
        <v>0</v>
      </c>
      <c r="U110" s="43">
        <f>+Enero!U110+Febrero!U110+'Marzo '!U110</f>
        <v>0</v>
      </c>
      <c r="V110" s="85">
        <f>+Enero!V110+Febrero!V110+'Marzo '!V110</f>
        <v>0</v>
      </c>
      <c r="W110" s="43">
        <f>+Enero!W110+Febrero!W110+'Marzo '!W110</f>
        <v>0</v>
      </c>
      <c r="X110" s="85">
        <f>+Enero!X110+Febrero!X110+'Marzo '!X110</f>
        <v>0</v>
      </c>
      <c r="Y110" s="43">
        <f>+Enero!Y110+Febrero!Y110+'Marzo '!Y110</f>
        <v>0</v>
      </c>
      <c r="Z110" s="85">
        <f>+Enero!Z110+Febrero!Z110+'Marzo '!Z110</f>
        <v>0</v>
      </c>
      <c r="AA110" s="43">
        <f>+Enero!AA110+Febrero!AA110+'Marzo '!AA110</f>
        <v>0</v>
      </c>
      <c r="AB110" s="85">
        <f>+Enero!AB110+Febrero!AB110+'Marzo '!AB110</f>
        <v>0</v>
      </c>
      <c r="AC110" s="43">
        <f>+Enero!AC110+Febrero!AC110+'Marzo '!AC110</f>
        <v>0</v>
      </c>
      <c r="AD110" s="85">
        <f>+Enero!AD110+Febrero!AD110+'Marzo '!AD110</f>
        <v>0</v>
      </c>
      <c r="AE110" s="43">
        <f>+Enero!AE110+Febrero!AE110+'Marzo '!AE110</f>
        <v>0</v>
      </c>
      <c r="AF110" s="85">
        <f>+Enero!AF110+Febrero!AF110+'Marzo '!AF110</f>
        <v>0</v>
      </c>
      <c r="AG110" s="43">
        <f>+Enero!AG110+Febrero!AG110+'Marzo '!AG110</f>
        <v>0</v>
      </c>
      <c r="AH110" s="85">
        <f>+Enero!AH110+Febrero!AH110+'Marzo '!AH110</f>
        <v>0</v>
      </c>
      <c r="AI110" s="43">
        <f>+Enero!AI110+Febrero!AI110+'Marzo '!AI110</f>
        <v>0</v>
      </c>
      <c r="AJ110" s="85">
        <f>+Enero!AJ110+Febrero!AJ110+'Marzo '!AJ110</f>
        <v>0</v>
      </c>
      <c r="AK110" s="43">
        <f>+Enero!AK110+Febrero!AK110+'Marzo '!AK110</f>
        <v>0</v>
      </c>
      <c r="AL110" s="45">
        <f>+Enero!AL110+Febrero!AL110+'Marzo '!AL110</f>
        <v>0</v>
      </c>
      <c r="AM110" s="218">
        <f>+Enero!AM110+Febrero!AM110+'Marzo '!AM110</f>
        <v>0</v>
      </c>
      <c r="AN110" s="44">
        <f>+Enero!AN110+Febrero!AN110+'Marzo '!AN110</f>
        <v>0</v>
      </c>
      <c r="AO110" s="44">
        <f>+Enero!AO110+Febrero!AO110+'Marzo '!AO110</f>
        <v>0</v>
      </c>
      <c r="AP110" s="45">
        <f>+Enero!AP110+Febrero!AP110+'Marzo '!AP110</f>
        <v>0</v>
      </c>
      <c r="AQ110" s="45">
        <f>+Enero!AQ110+Febrero!AQ110+'Marzo '!AQ110</f>
        <v>0</v>
      </c>
      <c r="AR110" s="195" t="s">
        <v>97</v>
      </c>
      <c r="BX110" s="150"/>
      <c r="BY110" s="150"/>
      <c r="BZ110" s="150"/>
      <c r="CA110" s="150" t="str">
        <f t="shared" si="48"/>
        <v/>
      </c>
      <c r="CB110" s="150" t="str">
        <f t="shared" si="31"/>
        <v/>
      </c>
      <c r="CC110" s="150" t="str">
        <f t="shared" si="32"/>
        <v/>
      </c>
      <c r="CD110" s="150" t="str">
        <f t="shared" si="33"/>
        <v/>
      </c>
      <c r="CE110" s="150" t="str">
        <f t="shared" si="34"/>
        <v/>
      </c>
      <c r="CF110" s="150" t="str">
        <f t="shared" si="35"/>
        <v/>
      </c>
      <c r="CG110" s="150" t="str">
        <f t="shared" si="36"/>
        <v/>
      </c>
      <c r="CH110" s="150" t="str">
        <f t="shared" si="37"/>
        <v/>
      </c>
      <c r="CI110" s="150" t="str">
        <f t="shared" si="38"/>
        <v/>
      </c>
      <c r="CJ110" s="150" t="str">
        <f t="shared" si="39"/>
        <v/>
      </c>
      <c r="CK110" s="150" t="str">
        <f t="shared" si="40"/>
        <v/>
      </c>
      <c r="CL110" s="150" t="str">
        <f t="shared" si="41"/>
        <v/>
      </c>
      <c r="CM110" s="150" t="str">
        <f t="shared" si="42"/>
        <v/>
      </c>
      <c r="CN110" s="150" t="str">
        <f t="shared" si="43"/>
        <v/>
      </c>
      <c r="CO110" s="150" t="str">
        <f t="shared" si="44"/>
        <v/>
      </c>
      <c r="CP110" s="150" t="str">
        <f t="shared" si="45"/>
        <v/>
      </c>
      <c r="CQ110" s="150" t="str">
        <f t="shared" si="46"/>
        <v/>
      </c>
      <c r="CR110" s="150" t="str">
        <f t="shared" si="47"/>
        <v/>
      </c>
      <c r="CS110" s="150"/>
      <c r="CT110" s="150"/>
      <c r="CU110" s="150"/>
      <c r="CV110" s="150"/>
      <c r="CW110" s="150"/>
      <c r="CX110" s="150"/>
      <c r="CY110" s="150"/>
      <c r="CZ110" s="150"/>
      <c r="DA110" s="150"/>
      <c r="DB110" s="150"/>
      <c r="DC110" s="150"/>
    </row>
    <row r="111" spans="1:107" s="149" customFormat="1" x14ac:dyDescent="0.25">
      <c r="A111" s="251" t="s">
        <v>84</v>
      </c>
      <c r="B111" s="252"/>
      <c r="C111" s="196">
        <f t="shared" ref="C111:C121" si="49">SUM(E111+G111+I111+K111+M111+O111+Q111+S111+U111+W111+Y111+AA111+AC111+AE111+AG111+AI111+AK111)</f>
        <v>0</v>
      </c>
      <c r="D111" s="197">
        <f t="shared" ref="D111:D121" si="50">SUM(F111+H111+J111+L111+N111+P111+R111+T111+V111+X111+Z111+AB111+AD111+AF111+AH111+AJ111+AL111)</f>
        <v>0</v>
      </c>
      <c r="E111" s="24">
        <f>+Enero!E111+Febrero!E111+'Marzo '!E111</f>
        <v>0</v>
      </c>
      <c r="F111" s="52">
        <f>+Enero!F111+Febrero!F111+'Marzo '!F111</f>
        <v>0</v>
      </c>
      <c r="G111" s="208">
        <f>+Enero!G111+Febrero!G111+'Marzo '!G111</f>
        <v>0</v>
      </c>
      <c r="H111" s="209">
        <f>+Enero!H111+Febrero!H111+'Marzo '!H111</f>
        <v>0</v>
      </c>
      <c r="I111" s="208">
        <f>+Enero!I111+Febrero!I111+'Marzo '!I111</f>
        <v>0</v>
      </c>
      <c r="J111" s="209">
        <f>+Enero!J111+Febrero!J111+'Marzo '!J111</f>
        <v>0</v>
      </c>
      <c r="K111" s="208">
        <f>+Enero!K111+Febrero!K111+'Marzo '!K111</f>
        <v>0</v>
      </c>
      <c r="L111" s="209">
        <f>+Enero!L111+Febrero!L111+'Marzo '!L111</f>
        <v>0</v>
      </c>
      <c r="M111" s="208">
        <f>+Enero!M111+Febrero!M111+'Marzo '!M111</f>
        <v>0</v>
      </c>
      <c r="N111" s="209">
        <f>+Enero!N111+Febrero!N111+'Marzo '!N111</f>
        <v>0</v>
      </c>
      <c r="O111" s="208">
        <f>+Enero!O111+Febrero!O111+'Marzo '!O111</f>
        <v>0</v>
      </c>
      <c r="P111" s="209">
        <f>+Enero!P111+Febrero!P111+'Marzo '!P111</f>
        <v>0</v>
      </c>
      <c r="Q111" s="208">
        <f>+Enero!Q111+Febrero!Q111+'Marzo '!Q111</f>
        <v>0</v>
      </c>
      <c r="R111" s="209">
        <f>+Enero!R111+Febrero!R111+'Marzo '!R111</f>
        <v>0</v>
      </c>
      <c r="S111" s="208">
        <f>+Enero!S111+Febrero!S111+'Marzo '!S111</f>
        <v>0</v>
      </c>
      <c r="T111" s="209">
        <f>+Enero!T111+Febrero!T111+'Marzo '!T111</f>
        <v>0</v>
      </c>
      <c r="U111" s="208">
        <f>+Enero!U111+Febrero!U111+'Marzo '!U111</f>
        <v>0</v>
      </c>
      <c r="V111" s="209">
        <f>+Enero!V111+Febrero!V111+'Marzo '!V111</f>
        <v>0</v>
      </c>
      <c r="W111" s="208">
        <f>+Enero!W111+Febrero!W111+'Marzo '!W111</f>
        <v>0</v>
      </c>
      <c r="X111" s="209">
        <f>+Enero!X111+Febrero!X111+'Marzo '!X111</f>
        <v>0</v>
      </c>
      <c r="Y111" s="208">
        <f>+Enero!Y111+Febrero!Y111+'Marzo '!Y111</f>
        <v>0</v>
      </c>
      <c r="Z111" s="209">
        <f>+Enero!Z111+Febrero!Z111+'Marzo '!Z111</f>
        <v>0</v>
      </c>
      <c r="AA111" s="208">
        <f>+Enero!AA111+Febrero!AA111+'Marzo '!AA111</f>
        <v>0</v>
      </c>
      <c r="AB111" s="209">
        <f>+Enero!AB111+Febrero!AB111+'Marzo '!AB111</f>
        <v>0</v>
      </c>
      <c r="AC111" s="208">
        <f>+Enero!AC111+Febrero!AC111+'Marzo '!AC111</f>
        <v>0</v>
      </c>
      <c r="AD111" s="209">
        <f>+Enero!AD111+Febrero!AD111+'Marzo '!AD111</f>
        <v>0</v>
      </c>
      <c r="AE111" s="208">
        <f>+Enero!AE111+Febrero!AE111+'Marzo '!AE111</f>
        <v>0</v>
      </c>
      <c r="AF111" s="209">
        <f>+Enero!AF111+Febrero!AF111+'Marzo '!AF111</f>
        <v>0</v>
      </c>
      <c r="AG111" s="208">
        <f>+Enero!AG111+Febrero!AG111+'Marzo '!AG111</f>
        <v>0</v>
      </c>
      <c r="AH111" s="209">
        <f>+Enero!AH111+Febrero!AH111+'Marzo '!AH111</f>
        <v>0</v>
      </c>
      <c r="AI111" s="208">
        <f>+Enero!AI111+Febrero!AI111+'Marzo '!AI111</f>
        <v>0</v>
      </c>
      <c r="AJ111" s="209">
        <f>+Enero!AJ111+Febrero!AJ111+'Marzo '!AJ111</f>
        <v>0</v>
      </c>
      <c r="AK111" s="208">
        <f>+Enero!AK111+Febrero!AK111+'Marzo '!AK111</f>
        <v>0</v>
      </c>
      <c r="AL111" s="210">
        <f>+Enero!AL111+Febrero!AL111+'Marzo '!AL111</f>
        <v>0</v>
      </c>
      <c r="AM111" s="159">
        <f>+Enero!AM111+Febrero!AM111+'Marzo '!AM111</f>
        <v>0</v>
      </c>
      <c r="AN111" s="25">
        <f>+Enero!AN111+Febrero!AN111+'Marzo '!AN111</f>
        <v>0</v>
      </c>
      <c r="AO111" s="25">
        <f>+Enero!AO111+Febrero!AO111+'Marzo '!AO111</f>
        <v>0</v>
      </c>
      <c r="AP111" s="35">
        <f>+Enero!AP111+Febrero!AP111+'Marzo '!AP111</f>
        <v>0</v>
      </c>
      <c r="AQ111" s="35">
        <f>+Enero!AQ111+Febrero!AQ111+'Marzo '!AQ111</f>
        <v>0</v>
      </c>
      <c r="AR111" s="195" t="s">
        <v>97</v>
      </c>
      <c r="BX111" s="150"/>
      <c r="BY111" s="150"/>
      <c r="BZ111" s="150"/>
      <c r="CA111" s="150" t="str">
        <f t="shared" ref="CA111:CA121" si="51">IF(C111&lt;&gt;SUM(AM111:AN111)," Total de exámenes Procesados NO es igual a total por sexo.-","")</f>
        <v/>
      </c>
      <c r="CB111" s="150" t="str">
        <f t="shared" si="31"/>
        <v/>
      </c>
      <c r="CC111" s="150" t="str">
        <f t="shared" si="32"/>
        <v/>
      </c>
      <c r="CD111" s="150" t="str">
        <f t="shared" si="33"/>
        <v/>
      </c>
      <c r="CE111" s="150" t="str">
        <f t="shared" si="34"/>
        <v/>
      </c>
      <c r="CF111" s="150" t="str">
        <f t="shared" si="35"/>
        <v/>
      </c>
      <c r="CG111" s="150" t="str">
        <f t="shared" si="36"/>
        <v/>
      </c>
      <c r="CH111" s="150" t="str">
        <f t="shared" si="37"/>
        <v/>
      </c>
      <c r="CI111" s="150" t="str">
        <f t="shared" si="38"/>
        <v/>
      </c>
      <c r="CJ111" s="150" t="str">
        <f t="shared" si="39"/>
        <v/>
      </c>
      <c r="CK111" s="150" t="str">
        <f t="shared" si="40"/>
        <v/>
      </c>
      <c r="CL111" s="150" t="str">
        <f t="shared" si="41"/>
        <v/>
      </c>
      <c r="CM111" s="150" t="str">
        <f t="shared" si="42"/>
        <v/>
      </c>
      <c r="CN111" s="150" t="str">
        <f t="shared" si="43"/>
        <v/>
      </c>
      <c r="CO111" s="150" t="str">
        <f t="shared" si="44"/>
        <v/>
      </c>
      <c r="CP111" s="150" t="str">
        <f t="shared" si="45"/>
        <v/>
      </c>
      <c r="CQ111" s="150" t="str">
        <f t="shared" si="46"/>
        <v/>
      </c>
      <c r="CR111" s="150" t="str">
        <f t="shared" si="47"/>
        <v/>
      </c>
      <c r="CS111" s="150"/>
      <c r="CT111" s="150"/>
      <c r="CU111" s="150"/>
      <c r="CV111" s="150"/>
      <c r="CW111" s="150"/>
      <c r="CX111" s="150"/>
      <c r="CY111" s="150"/>
      <c r="CZ111" s="150"/>
      <c r="DA111" s="150"/>
      <c r="DB111" s="150"/>
      <c r="DC111" s="150"/>
    </row>
    <row r="112" spans="1:107" s="149" customFormat="1" x14ac:dyDescent="0.25">
      <c r="A112" s="239" t="s">
        <v>58</v>
      </c>
      <c r="B112" s="240"/>
      <c r="C112" s="200">
        <f t="shared" si="49"/>
        <v>0</v>
      </c>
      <c r="D112" s="199">
        <f t="shared" si="50"/>
        <v>0</v>
      </c>
      <c r="E112" s="74">
        <f>+Enero!E112+Febrero!E112+'Marzo '!E112</f>
        <v>0</v>
      </c>
      <c r="F112" s="75">
        <f>+Enero!F112+Febrero!F112+'Marzo '!F112</f>
        <v>0</v>
      </c>
      <c r="G112" s="74">
        <f>+Enero!G112+Febrero!G112+'Marzo '!G112</f>
        <v>0</v>
      </c>
      <c r="H112" s="75">
        <f>+Enero!H112+Febrero!H112+'Marzo '!H112</f>
        <v>0</v>
      </c>
      <c r="I112" s="74">
        <f>+Enero!I112+Febrero!I112+'Marzo '!I112</f>
        <v>0</v>
      </c>
      <c r="J112" s="75">
        <f>+Enero!J112+Febrero!J112+'Marzo '!J112</f>
        <v>0</v>
      </c>
      <c r="K112" s="74">
        <f>+Enero!K112+Febrero!K112+'Marzo '!K112</f>
        <v>0</v>
      </c>
      <c r="L112" s="75">
        <f>+Enero!L112+Febrero!L112+'Marzo '!L112</f>
        <v>0</v>
      </c>
      <c r="M112" s="74">
        <f>+Enero!M112+Febrero!M112+'Marzo '!M112</f>
        <v>0</v>
      </c>
      <c r="N112" s="75">
        <f>+Enero!N112+Febrero!N112+'Marzo '!N112</f>
        <v>0</v>
      </c>
      <c r="O112" s="74">
        <f>+Enero!O112+Febrero!O112+'Marzo '!O112</f>
        <v>0</v>
      </c>
      <c r="P112" s="75">
        <f>+Enero!P112+Febrero!P112+'Marzo '!P112</f>
        <v>0</v>
      </c>
      <c r="Q112" s="74">
        <f>+Enero!Q112+Febrero!Q112+'Marzo '!Q112</f>
        <v>0</v>
      </c>
      <c r="R112" s="75">
        <f>+Enero!R112+Febrero!R112+'Marzo '!R112</f>
        <v>0</v>
      </c>
      <c r="S112" s="74">
        <f>+Enero!S112+Febrero!S112+'Marzo '!S112</f>
        <v>0</v>
      </c>
      <c r="T112" s="75">
        <f>+Enero!T112+Febrero!T112+'Marzo '!T112</f>
        <v>0</v>
      </c>
      <c r="U112" s="74">
        <f>+Enero!U112+Febrero!U112+'Marzo '!U112</f>
        <v>0</v>
      </c>
      <c r="V112" s="75">
        <f>+Enero!V112+Febrero!V112+'Marzo '!V112</f>
        <v>0</v>
      </c>
      <c r="W112" s="74">
        <f>+Enero!W112+Febrero!W112+'Marzo '!W112</f>
        <v>0</v>
      </c>
      <c r="X112" s="75">
        <f>+Enero!X112+Febrero!X112+'Marzo '!X112</f>
        <v>0</v>
      </c>
      <c r="Y112" s="74">
        <f>+Enero!Y112+Febrero!Y112+'Marzo '!Y112</f>
        <v>0</v>
      </c>
      <c r="Z112" s="75">
        <f>+Enero!Z112+Febrero!Z112+'Marzo '!Z112</f>
        <v>0</v>
      </c>
      <c r="AA112" s="74">
        <f>+Enero!AA112+Febrero!AA112+'Marzo '!AA112</f>
        <v>0</v>
      </c>
      <c r="AB112" s="75">
        <f>+Enero!AB112+Febrero!AB112+'Marzo '!AB112</f>
        <v>0</v>
      </c>
      <c r="AC112" s="74">
        <f>+Enero!AC112+Febrero!AC112+'Marzo '!AC112</f>
        <v>0</v>
      </c>
      <c r="AD112" s="75">
        <f>+Enero!AD112+Febrero!AD112+'Marzo '!AD112</f>
        <v>0</v>
      </c>
      <c r="AE112" s="74">
        <f>+Enero!AE112+Febrero!AE112+'Marzo '!AE112</f>
        <v>0</v>
      </c>
      <c r="AF112" s="75">
        <f>+Enero!AF112+Febrero!AF112+'Marzo '!AF112</f>
        <v>0</v>
      </c>
      <c r="AG112" s="74">
        <f>+Enero!AG112+Febrero!AG112+'Marzo '!AG112</f>
        <v>0</v>
      </c>
      <c r="AH112" s="75">
        <f>+Enero!AH112+Febrero!AH112+'Marzo '!AH112</f>
        <v>0</v>
      </c>
      <c r="AI112" s="74">
        <f>+Enero!AI112+Febrero!AI112+'Marzo '!AI112</f>
        <v>0</v>
      </c>
      <c r="AJ112" s="75">
        <f>+Enero!AJ112+Febrero!AJ112+'Marzo '!AJ112</f>
        <v>0</v>
      </c>
      <c r="AK112" s="74">
        <f>+Enero!AK112+Febrero!AK112+'Marzo '!AK112</f>
        <v>0</v>
      </c>
      <c r="AL112" s="77">
        <f>+Enero!AL112+Febrero!AL112+'Marzo '!AL112</f>
        <v>0</v>
      </c>
      <c r="AM112" s="216">
        <f>+Enero!AM112+Febrero!AM112+'Marzo '!AM112</f>
        <v>0</v>
      </c>
      <c r="AN112" s="41">
        <f>+Enero!AN112+Febrero!AN112+'Marzo '!AN112</f>
        <v>0</v>
      </c>
      <c r="AO112" s="41">
        <f>+Enero!AO112+Febrero!AO112+'Marzo '!AO112</f>
        <v>0</v>
      </c>
      <c r="AP112" s="77">
        <f>+Enero!AP112+Febrero!AP112+'Marzo '!AP112</f>
        <v>0</v>
      </c>
      <c r="AQ112" s="77">
        <f>+Enero!AQ112+Febrero!AQ112+'Marzo '!AQ112</f>
        <v>0</v>
      </c>
      <c r="AR112" s="195" t="s">
        <v>97</v>
      </c>
      <c r="BX112" s="150"/>
      <c r="BY112" s="150"/>
      <c r="BZ112" s="150"/>
      <c r="CA112" s="150" t="str">
        <f t="shared" si="51"/>
        <v/>
      </c>
      <c r="CB112" s="150" t="str">
        <f t="shared" si="31"/>
        <v/>
      </c>
      <c r="CC112" s="150" t="str">
        <f t="shared" si="32"/>
        <v/>
      </c>
      <c r="CD112" s="150" t="str">
        <f t="shared" si="33"/>
        <v/>
      </c>
      <c r="CE112" s="150" t="str">
        <f t="shared" si="34"/>
        <v/>
      </c>
      <c r="CF112" s="150" t="str">
        <f t="shared" si="35"/>
        <v/>
      </c>
      <c r="CG112" s="150" t="str">
        <f t="shared" si="36"/>
        <v/>
      </c>
      <c r="CH112" s="150" t="str">
        <f t="shared" si="37"/>
        <v/>
      </c>
      <c r="CI112" s="150" t="str">
        <f t="shared" si="38"/>
        <v/>
      </c>
      <c r="CJ112" s="150" t="str">
        <f t="shared" si="39"/>
        <v/>
      </c>
      <c r="CK112" s="150" t="str">
        <f t="shared" si="40"/>
        <v/>
      </c>
      <c r="CL112" s="150" t="str">
        <f t="shared" si="41"/>
        <v/>
      </c>
      <c r="CM112" s="150" t="str">
        <f t="shared" si="42"/>
        <v/>
      </c>
      <c r="CN112" s="150" t="str">
        <f t="shared" si="43"/>
        <v/>
      </c>
      <c r="CO112" s="150" t="str">
        <f t="shared" si="44"/>
        <v/>
      </c>
      <c r="CP112" s="150" t="str">
        <f t="shared" si="45"/>
        <v/>
      </c>
      <c r="CQ112" s="150" t="str">
        <f t="shared" si="46"/>
        <v/>
      </c>
      <c r="CR112" s="150" t="str">
        <f t="shared" si="47"/>
        <v/>
      </c>
      <c r="CS112" s="150"/>
      <c r="CT112" s="150"/>
      <c r="CU112" s="150"/>
      <c r="CV112" s="150"/>
      <c r="CW112" s="150"/>
      <c r="CX112" s="150"/>
      <c r="CY112" s="150"/>
      <c r="CZ112" s="150"/>
      <c r="DA112" s="150"/>
      <c r="DB112" s="150"/>
      <c r="DC112" s="150"/>
    </row>
    <row r="113" spans="1:107" s="149" customFormat="1" x14ac:dyDescent="0.25">
      <c r="A113" s="239" t="s">
        <v>86</v>
      </c>
      <c r="B113" s="240"/>
      <c r="C113" s="200">
        <f t="shared" si="49"/>
        <v>0</v>
      </c>
      <c r="D113" s="199">
        <f t="shared" si="50"/>
        <v>0</v>
      </c>
      <c r="E113" s="74">
        <f>+Enero!E113+Febrero!E113+'Marzo '!E113</f>
        <v>0</v>
      </c>
      <c r="F113" s="75">
        <f>+Enero!F113+Febrero!F113+'Marzo '!F113</f>
        <v>0</v>
      </c>
      <c r="G113" s="74">
        <f>+Enero!G113+Febrero!G113+'Marzo '!G113</f>
        <v>0</v>
      </c>
      <c r="H113" s="75">
        <f>+Enero!H113+Febrero!H113+'Marzo '!H113</f>
        <v>0</v>
      </c>
      <c r="I113" s="74">
        <f>+Enero!I113+Febrero!I113+'Marzo '!I113</f>
        <v>0</v>
      </c>
      <c r="J113" s="75">
        <f>+Enero!J113+Febrero!J113+'Marzo '!J113</f>
        <v>0</v>
      </c>
      <c r="K113" s="74">
        <f>+Enero!K113+Febrero!K113+'Marzo '!K113</f>
        <v>0</v>
      </c>
      <c r="L113" s="75">
        <f>+Enero!L113+Febrero!L113+'Marzo '!L113</f>
        <v>0</v>
      </c>
      <c r="M113" s="74">
        <f>+Enero!M113+Febrero!M113+'Marzo '!M113</f>
        <v>0</v>
      </c>
      <c r="N113" s="75">
        <f>+Enero!N113+Febrero!N113+'Marzo '!N113</f>
        <v>0</v>
      </c>
      <c r="O113" s="74">
        <f>+Enero!O113+Febrero!O113+'Marzo '!O113</f>
        <v>0</v>
      </c>
      <c r="P113" s="75">
        <f>+Enero!P113+Febrero!P113+'Marzo '!P113</f>
        <v>0</v>
      </c>
      <c r="Q113" s="74">
        <f>+Enero!Q113+Febrero!Q113+'Marzo '!Q113</f>
        <v>0</v>
      </c>
      <c r="R113" s="75">
        <f>+Enero!R113+Febrero!R113+'Marzo '!R113</f>
        <v>0</v>
      </c>
      <c r="S113" s="74">
        <f>+Enero!S113+Febrero!S113+'Marzo '!S113</f>
        <v>0</v>
      </c>
      <c r="T113" s="75">
        <f>+Enero!T113+Febrero!T113+'Marzo '!T113</f>
        <v>0</v>
      </c>
      <c r="U113" s="74">
        <f>+Enero!U113+Febrero!U113+'Marzo '!U113</f>
        <v>0</v>
      </c>
      <c r="V113" s="75">
        <f>+Enero!V113+Febrero!V113+'Marzo '!V113</f>
        <v>0</v>
      </c>
      <c r="W113" s="74">
        <f>+Enero!W113+Febrero!W113+'Marzo '!W113</f>
        <v>0</v>
      </c>
      <c r="X113" s="75">
        <f>+Enero!X113+Febrero!X113+'Marzo '!X113</f>
        <v>0</v>
      </c>
      <c r="Y113" s="74">
        <f>+Enero!Y113+Febrero!Y113+'Marzo '!Y113</f>
        <v>0</v>
      </c>
      <c r="Z113" s="75">
        <f>+Enero!Z113+Febrero!Z113+'Marzo '!Z113</f>
        <v>0</v>
      </c>
      <c r="AA113" s="74">
        <f>+Enero!AA113+Febrero!AA113+'Marzo '!AA113</f>
        <v>0</v>
      </c>
      <c r="AB113" s="75">
        <f>+Enero!AB113+Febrero!AB113+'Marzo '!AB113</f>
        <v>0</v>
      </c>
      <c r="AC113" s="74">
        <f>+Enero!AC113+Febrero!AC113+'Marzo '!AC113</f>
        <v>0</v>
      </c>
      <c r="AD113" s="75">
        <f>+Enero!AD113+Febrero!AD113+'Marzo '!AD113</f>
        <v>0</v>
      </c>
      <c r="AE113" s="74">
        <f>+Enero!AE113+Febrero!AE113+'Marzo '!AE113</f>
        <v>0</v>
      </c>
      <c r="AF113" s="75">
        <f>+Enero!AF113+Febrero!AF113+'Marzo '!AF113</f>
        <v>0</v>
      </c>
      <c r="AG113" s="74">
        <f>+Enero!AG113+Febrero!AG113+'Marzo '!AG113</f>
        <v>0</v>
      </c>
      <c r="AH113" s="75">
        <f>+Enero!AH113+Febrero!AH113+'Marzo '!AH113</f>
        <v>0</v>
      </c>
      <c r="AI113" s="74">
        <f>+Enero!AI113+Febrero!AI113+'Marzo '!AI113</f>
        <v>0</v>
      </c>
      <c r="AJ113" s="75">
        <f>+Enero!AJ113+Febrero!AJ113+'Marzo '!AJ113</f>
        <v>0</v>
      </c>
      <c r="AK113" s="74">
        <f>+Enero!AK113+Febrero!AK113+'Marzo '!AK113</f>
        <v>0</v>
      </c>
      <c r="AL113" s="77">
        <f>+Enero!AL113+Febrero!AL113+'Marzo '!AL113</f>
        <v>0</v>
      </c>
      <c r="AM113" s="216">
        <f>+Enero!AM113+Febrero!AM113+'Marzo '!AM113</f>
        <v>0</v>
      </c>
      <c r="AN113" s="41">
        <f>+Enero!AN113+Febrero!AN113+'Marzo '!AN113</f>
        <v>0</v>
      </c>
      <c r="AO113" s="41">
        <f>+Enero!AO113+Febrero!AO113+'Marzo '!AO113</f>
        <v>0</v>
      </c>
      <c r="AP113" s="77">
        <f>+Enero!AP113+Febrero!AP113+'Marzo '!AP113</f>
        <v>0</v>
      </c>
      <c r="AQ113" s="77">
        <f>+Enero!AQ113+Febrero!AQ113+'Marzo '!AQ113</f>
        <v>0</v>
      </c>
      <c r="AR113" s="195" t="s">
        <v>97</v>
      </c>
      <c r="BX113" s="150"/>
      <c r="BY113" s="150"/>
      <c r="BZ113" s="150"/>
      <c r="CA113" s="150" t="str">
        <f t="shared" si="51"/>
        <v/>
      </c>
      <c r="CB113" s="150" t="str">
        <f t="shared" si="31"/>
        <v/>
      </c>
      <c r="CC113" s="150" t="str">
        <f t="shared" si="32"/>
        <v/>
      </c>
      <c r="CD113" s="150" t="str">
        <f t="shared" si="33"/>
        <v/>
      </c>
      <c r="CE113" s="150" t="str">
        <f t="shared" si="34"/>
        <v/>
      </c>
      <c r="CF113" s="150" t="str">
        <f t="shared" si="35"/>
        <v/>
      </c>
      <c r="CG113" s="150" t="str">
        <f t="shared" si="36"/>
        <v/>
      </c>
      <c r="CH113" s="150" t="str">
        <f t="shared" si="37"/>
        <v/>
      </c>
      <c r="CI113" s="150" t="str">
        <f t="shared" si="38"/>
        <v/>
      </c>
      <c r="CJ113" s="150" t="str">
        <f t="shared" si="39"/>
        <v/>
      </c>
      <c r="CK113" s="150" t="str">
        <f t="shared" si="40"/>
        <v/>
      </c>
      <c r="CL113" s="150" t="str">
        <f t="shared" si="41"/>
        <v/>
      </c>
      <c r="CM113" s="150" t="str">
        <f t="shared" si="42"/>
        <v/>
      </c>
      <c r="CN113" s="150" t="str">
        <f t="shared" si="43"/>
        <v/>
      </c>
      <c r="CO113" s="150" t="str">
        <f t="shared" si="44"/>
        <v/>
      </c>
      <c r="CP113" s="150" t="str">
        <f t="shared" si="45"/>
        <v/>
      </c>
      <c r="CQ113" s="150" t="str">
        <f t="shared" si="46"/>
        <v/>
      </c>
      <c r="CR113" s="150" t="str">
        <f t="shared" si="47"/>
        <v/>
      </c>
      <c r="CS113" s="150"/>
      <c r="CT113" s="150"/>
      <c r="CU113" s="150"/>
      <c r="CV113" s="150"/>
      <c r="CW113" s="150"/>
      <c r="CX113" s="150"/>
      <c r="CY113" s="150"/>
      <c r="CZ113" s="150"/>
      <c r="DA113" s="150"/>
      <c r="DB113" s="150"/>
      <c r="DC113" s="150"/>
    </row>
    <row r="114" spans="1:107" s="149" customFormat="1" x14ac:dyDescent="0.25">
      <c r="A114" s="239" t="s">
        <v>99</v>
      </c>
      <c r="B114" s="240"/>
      <c r="C114" s="211">
        <f t="shared" si="49"/>
        <v>0</v>
      </c>
      <c r="D114" s="212">
        <f t="shared" si="50"/>
        <v>0</v>
      </c>
      <c r="E114" s="74">
        <f>+Enero!E114+Febrero!E114+'Marzo '!E114</f>
        <v>0</v>
      </c>
      <c r="F114" s="75">
        <f>+Enero!F114+Febrero!F114+'Marzo '!F114</f>
        <v>0</v>
      </c>
      <c r="G114" s="74">
        <f>+Enero!G114+Febrero!G114+'Marzo '!G114</f>
        <v>0</v>
      </c>
      <c r="H114" s="75">
        <f>+Enero!H114+Febrero!H114+'Marzo '!H114</f>
        <v>0</v>
      </c>
      <c r="I114" s="74">
        <f>+Enero!I114+Febrero!I114+'Marzo '!I114</f>
        <v>0</v>
      </c>
      <c r="J114" s="75">
        <f>+Enero!J114+Febrero!J114+'Marzo '!J114</f>
        <v>0</v>
      </c>
      <c r="K114" s="74">
        <f>+Enero!K114+Febrero!K114+'Marzo '!K114</f>
        <v>0</v>
      </c>
      <c r="L114" s="75">
        <f>+Enero!L114+Febrero!L114+'Marzo '!L114</f>
        <v>0</v>
      </c>
      <c r="M114" s="74">
        <f>+Enero!M114+Febrero!M114+'Marzo '!M114</f>
        <v>0</v>
      </c>
      <c r="N114" s="75">
        <f>+Enero!N114+Febrero!N114+'Marzo '!N114</f>
        <v>0</v>
      </c>
      <c r="O114" s="74">
        <f>+Enero!O114+Febrero!O114+'Marzo '!O114</f>
        <v>0</v>
      </c>
      <c r="P114" s="75">
        <f>+Enero!P114+Febrero!P114+'Marzo '!P114</f>
        <v>0</v>
      </c>
      <c r="Q114" s="74">
        <f>+Enero!Q114+Febrero!Q114+'Marzo '!Q114</f>
        <v>0</v>
      </c>
      <c r="R114" s="75">
        <f>+Enero!R114+Febrero!R114+'Marzo '!R114</f>
        <v>0</v>
      </c>
      <c r="S114" s="74">
        <f>+Enero!S114+Febrero!S114+'Marzo '!S114</f>
        <v>0</v>
      </c>
      <c r="T114" s="75">
        <f>+Enero!T114+Febrero!T114+'Marzo '!T114</f>
        <v>0</v>
      </c>
      <c r="U114" s="74">
        <f>+Enero!U114+Febrero!U114+'Marzo '!U114</f>
        <v>0</v>
      </c>
      <c r="V114" s="75">
        <f>+Enero!V114+Febrero!V114+'Marzo '!V114</f>
        <v>0</v>
      </c>
      <c r="W114" s="74">
        <f>+Enero!W114+Febrero!W114+'Marzo '!W114</f>
        <v>0</v>
      </c>
      <c r="X114" s="75">
        <f>+Enero!X114+Febrero!X114+'Marzo '!X114</f>
        <v>0</v>
      </c>
      <c r="Y114" s="74">
        <f>+Enero!Y114+Febrero!Y114+'Marzo '!Y114</f>
        <v>0</v>
      </c>
      <c r="Z114" s="75">
        <f>+Enero!Z114+Febrero!Z114+'Marzo '!Z114</f>
        <v>0</v>
      </c>
      <c r="AA114" s="74">
        <f>+Enero!AA114+Febrero!AA114+'Marzo '!AA114</f>
        <v>0</v>
      </c>
      <c r="AB114" s="75">
        <f>+Enero!AB114+Febrero!AB114+'Marzo '!AB114</f>
        <v>0</v>
      </c>
      <c r="AC114" s="74">
        <f>+Enero!AC114+Febrero!AC114+'Marzo '!AC114</f>
        <v>0</v>
      </c>
      <c r="AD114" s="75">
        <f>+Enero!AD114+Febrero!AD114+'Marzo '!AD114</f>
        <v>0</v>
      </c>
      <c r="AE114" s="74">
        <f>+Enero!AE114+Febrero!AE114+'Marzo '!AE114</f>
        <v>0</v>
      </c>
      <c r="AF114" s="75">
        <f>+Enero!AF114+Febrero!AF114+'Marzo '!AF114</f>
        <v>0</v>
      </c>
      <c r="AG114" s="74">
        <f>+Enero!AG114+Febrero!AG114+'Marzo '!AG114</f>
        <v>0</v>
      </c>
      <c r="AH114" s="75">
        <f>+Enero!AH114+Febrero!AH114+'Marzo '!AH114</f>
        <v>0</v>
      </c>
      <c r="AI114" s="74">
        <f>+Enero!AI114+Febrero!AI114+'Marzo '!AI114</f>
        <v>0</v>
      </c>
      <c r="AJ114" s="75">
        <f>+Enero!AJ114+Febrero!AJ114+'Marzo '!AJ114</f>
        <v>0</v>
      </c>
      <c r="AK114" s="74">
        <f>+Enero!AK114+Febrero!AK114+'Marzo '!AK114</f>
        <v>0</v>
      </c>
      <c r="AL114" s="77">
        <f>+Enero!AL114+Febrero!AL114+'Marzo '!AL114</f>
        <v>0</v>
      </c>
      <c r="AM114" s="216">
        <f>+Enero!AM114+Febrero!AM114+'Marzo '!AM114</f>
        <v>0</v>
      </c>
      <c r="AN114" s="41">
        <f>+Enero!AN114+Febrero!AN114+'Marzo '!AN114</f>
        <v>0</v>
      </c>
      <c r="AO114" s="41">
        <f>+Enero!AO114+Febrero!AO114+'Marzo '!AO114</f>
        <v>0</v>
      </c>
      <c r="AP114" s="77">
        <f>+Enero!AP114+Febrero!AP114+'Marzo '!AP114</f>
        <v>0</v>
      </c>
      <c r="AQ114" s="77">
        <f>+Enero!AQ114+Febrero!AQ114+'Marzo '!AQ114</f>
        <v>0</v>
      </c>
      <c r="AR114" s="195" t="s">
        <v>97</v>
      </c>
      <c r="BX114" s="150"/>
      <c r="BY114" s="150"/>
      <c r="BZ114" s="150"/>
      <c r="CA114" s="150" t="str">
        <f t="shared" si="51"/>
        <v/>
      </c>
      <c r="CB114" s="150" t="str">
        <f t="shared" si="31"/>
        <v/>
      </c>
      <c r="CC114" s="150" t="str">
        <f t="shared" si="32"/>
        <v/>
      </c>
      <c r="CD114" s="150" t="str">
        <f t="shared" si="33"/>
        <v/>
      </c>
      <c r="CE114" s="150" t="str">
        <f t="shared" si="34"/>
        <v/>
      </c>
      <c r="CF114" s="150" t="str">
        <f t="shared" si="35"/>
        <v/>
      </c>
      <c r="CG114" s="150" t="str">
        <f t="shared" si="36"/>
        <v/>
      </c>
      <c r="CH114" s="150" t="str">
        <f t="shared" si="37"/>
        <v/>
      </c>
      <c r="CI114" s="150" t="str">
        <f t="shared" si="38"/>
        <v/>
      </c>
      <c r="CJ114" s="150" t="str">
        <f t="shared" si="39"/>
        <v/>
      </c>
      <c r="CK114" s="150" t="str">
        <f t="shared" si="40"/>
        <v/>
      </c>
      <c r="CL114" s="150" t="str">
        <f t="shared" si="41"/>
        <v/>
      </c>
      <c r="CM114" s="150" t="str">
        <f t="shared" si="42"/>
        <v/>
      </c>
      <c r="CN114" s="150" t="str">
        <f t="shared" si="43"/>
        <v/>
      </c>
      <c r="CO114" s="150" t="str">
        <f t="shared" si="44"/>
        <v/>
      </c>
      <c r="CP114" s="150" t="str">
        <f t="shared" si="45"/>
        <v/>
      </c>
      <c r="CQ114" s="150" t="str">
        <f t="shared" si="46"/>
        <v/>
      </c>
      <c r="CR114" s="150" t="str">
        <f t="shared" si="47"/>
        <v/>
      </c>
      <c r="CS114" s="150"/>
      <c r="CT114" s="150"/>
      <c r="CU114" s="150"/>
      <c r="CV114" s="150"/>
      <c r="CW114" s="150"/>
      <c r="CX114" s="150"/>
      <c r="CY114" s="150"/>
      <c r="CZ114" s="150"/>
      <c r="DA114" s="150"/>
      <c r="DB114" s="150"/>
      <c r="DC114" s="150"/>
    </row>
    <row r="115" spans="1:107" s="149" customFormat="1" x14ac:dyDescent="0.25">
      <c r="A115" s="239" t="s">
        <v>100</v>
      </c>
      <c r="B115" s="240"/>
      <c r="C115" s="211">
        <f t="shared" si="49"/>
        <v>0</v>
      </c>
      <c r="D115" s="212">
        <f t="shared" si="50"/>
        <v>0</v>
      </c>
      <c r="E115" s="74">
        <f>+Enero!E115+Febrero!E115+'Marzo '!E115</f>
        <v>0</v>
      </c>
      <c r="F115" s="75">
        <f>+Enero!F115+Febrero!F115+'Marzo '!F115</f>
        <v>0</v>
      </c>
      <c r="G115" s="74">
        <f>+Enero!G115+Febrero!G115+'Marzo '!G115</f>
        <v>0</v>
      </c>
      <c r="H115" s="75">
        <f>+Enero!H115+Febrero!H115+'Marzo '!H115</f>
        <v>0</v>
      </c>
      <c r="I115" s="74">
        <f>+Enero!I115+Febrero!I115+'Marzo '!I115</f>
        <v>0</v>
      </c>
      <c r="J115" s="75">
        <f>+Enero!J115+Febrero!J115+'Marzo '!J115</f>
        <v>0</v>
      </c>
      <c r="K115" s="74">
        <f>+Enero!K115+Febrero!K115+'Marzo '!K115</f>
        <v>0</v>
      </c>
      <c r="L115" s="75">
        <f>+Enero!L115+Febrero!L115+'Marzo '!L115</f>
        <v>0</v>
      </c>
      <c r="M115" s="74">
        <f>+Enero!M115+Febrero!M115+'Marzo '!M115</f>
        <v>0</v>
      </c>
      <c r="N115" s="75">
        <f>+Enero!N115+Febrero!N115+'Marzo '!N115</f>
        <v>0</v>
      </c>
      <c r="O115" s="74">
        <f>+Enero!O115+Febrero!O115+'Marzo '!O115</f>
        <v>0</v>
      </c>
      <c r="P115" s="75">
        <f>+Enero!P115+Febrero!P115+'Marzo '!P115</f>
        <v>0</v>
      </c>
      <c r="Q115" s="74">
        <f>+Enero!Q115+Febrero!Q115+'Marzo '!Q115</f>
        <v>0</v>
      </c>
      <c r="R115" s="75">
        <f>+Enero!R115+Febrero!R115+'Marzo '!R115</f>
        <v>0</v>
      </c>
      <c r="S115" s="74">
        <f>+Enero!S115+Febrero!S115+'Marzo '!S115</f>
        <v>0</v>
      </c>
      <c r="T115" s="75">
        <f>+Enero!T115+Febrero!T115+'Marzo '!T115</f>
        <v>0</v>
      </c>
      <c r="U115" s="74">
        <f>+Enero!U115+Febrero!U115+'Marzo '!U115</f>
        <v>0</v>
      </c>
      <c r="V115" s="75">
        <f>+Enero!V115+Febrero!V115+'Marzo '!V115</f>
        <v>0</v>
      </c>
      <c r="W115" s="74">
        <f>+Enero!W115+Febrero!W115+'Marzo '!W115</f>
        <v>0</v>
      </c>
      <c r="X115" s="75">
        <f>+Enero!X115+Febrero!X115+'Marzo '!X115</f>
        <v>0</v>
      </c>
      <c r="Y115" s="74">
        <f>+Enero!Y115+Febrero!Y115+'Marzo '!Y115</f>
        <v>0</v>
      </c>
      <c r="Z115" s="75">
        <f>+Enero!Z115+Febrero!Z115+'Marzo '!Z115</f>
        <v>0</v>
      </c>
      <c r="AA115" s="74">
        <f>+Enero!AA115+Febrero!AA115+'Marzo '!AA115</f>
        <v>0</v>
      </c>
      <c r="AB115" s="75">
        <f>+Enero!AB115+Febrero!AB115+'Marzo '!AB115</f>
        <v>0</v>
      </c>
      <c r="AC115" s="74">
        <f>+Enero!AC115+Febrero!AC115+'Marzo '!AC115</f>
        <v>0</v>
      </c>
      <c r="AD115" s="75">
        <f>+Enero!AD115+Febrero!AD115+'Marzo '!AD115</f>
        <v>0</v>
      </c>
      <c r="AE115" s="74">
        <f>+Enero!AE115+Febrero!AE115+'Marzo '!AE115</f>
        <v>0</v>
      </c>
      <c r="AF115" s="75">
        <f>+Enero!AF115+Febrero!AF115+'Marzo '!AF115</f>
        <v>0</v>
      </c>
      <c r="AG115" s="74">
        <f>+Enero!AG115+Febrero!AG115+'Marzo '!AG115</f>
        <v>0</v>
      </c>
      <c r="AH115" s="75">
        <f>+Enero!AH115+Febrero!AH115+'Marzo '!AH115</f>
        <v>0</v>
      </c>
      <c r="AI115" s="74">
        <f>+Enero!AI115+Febrero!AI115+'Marzo '!AI115</f>
        <v>0</v>
      </c>
      <c r="AJ115" s="75">
        <f>+Enero!AJ115+Febrero!AJ115+'Marzo '!AJ115</f>
        <v>0</v>
      </c>
      <c r="AK115" s="74">
        <f>+Enero!AK115+Febrero!AK115+'Marzo '!AK115</f>
        <v>0</v>
      </c>
      <c r="AL115" s="77">
        <f>+Enero!AL115+Febrero!AL115+'Marzo '!AL115</f>
        <v>0</v>
      </c>
      <c r="AM115" s="216">
        <f>+Enero!AM115+Febrero!AM115+'Marzo '!AM115</f>
        <v>0</v>
      </c>
      <c r="AN115" s="41">
        <f>+Enero!AN115+Febrero!AN115+'Marzo '!AN115</f>
        <v>0</v>
      </c>
      <c r="AO115" s="41">
        <f>+Enero!AO115+Febrero!AO115+'Marzo '!AO115</f>
        <v>0</v>
      </c>
      <c r="AP115" s="77">
        <f>+Enero!AP115+Febrero!AP115+'Marzo '!AP115</f>
        <v>0</v>
      </c>
      <c r="AQ115" s="77">
        <f>+Enero!AQ115+Febrero!AQ115+'Marzo '!AQ115</f>
        <v>0</v>
      </c>
      <c r="AR115" s="195" t="s">
        <v>97</v>
      </c>
      <c r="BX115" s="150"/>
      <c r="BY115" s="150"/>
      <c r="BZ115" s="150"/>
      <c r="CA115" s="150" t="str">
        <f t="shared" si="51"/>
        <v/>
      </c>
      <c r="CB115" s="150" t="str">
        <f t="shared" si="31"/>
        <v/>
      </c>
      <c r="CC115" s="150" t="str">
        <f t="shared" si="32"/>
        <v/>
      </c>
      <c r="CD115" s="150" t="str">
        <f t="shared" si="33"/>
        <v/>
      </c>
      <c r="CE115" s="150" t="str">
        <f t="shared" si="34"/>
        <v/>
      </c>
      <c r="CF115" s="150" t="str">
        <f t="shared" si="35"/>
        <v/>
      </c>
      <c r="CG115" s="150" t="str">
        <f t="shared" si="36"/>
        <v/>
      </c>
      <c r="CH115" s="150" t="str">
        <f t="shared" si="37"/>
        <v/>
      </c>
      <c r="CI115" s="150" t="str">
        <f t="shared" si="38"/>
        <v/>
      </c>
      <c r="CJ115" s="150" t="str">
        <f t="shared" si="39"/>
        <v/>
      </c>
      <c r="CK115" s="150" t="str">
        <f t="shared" si="40"/>
        <v/>
      </c>
      <c r="CL115" s="150" t="str">
        <f t="shared" si="41"/>
        <v/>
      </c>
      <c r="CM115" s="150" t="str">
        <f t="shared" si="42"/>
        <v/>
      </c>
      <c r="CN115" s="150" t="str">
        <f t="shared" si="43"/>
        <v/>
      </c>
      <c r="CO115" s="150" t="str">
        <f t="shared" si="44"/>
        <v/>
      </c>
      <c r="CP115" s="150" t="str">
        <f t="shared" si="45"/>
        <v/>
      </c>
      <c r="CQ115" s="150" t="str">
        <f t="shared" si="46"/>
        <v/>
      </c>
      <c r="CR115" s="150" t="str">
        <f t="shared" si="47"/>
        <v/>
      </c>
      <c r="CS115" s="150"/>
      <c r="CT115" s="150"/>
      <c r="CU115" s="150"/>
      <c r="CV115" s="150"/>
      <c r="CW115" s="150"/>
      <c r="CX115" s="150"/>
      <c r="CY115" s="150"/>
      <c r="CZ115" s="150"/>
      <c r="DA115" s="150"/>
      <c r="DB115" s="150"/>
      <c r="DC115" s="150"/>
    </row>
    <row r="116" spans="1:107" s="149" customFormat="1" x14ac:dyDescent="0.25">
      <c r="A116" s="133" t="s">
        <v>101</v>
      </c>
      <c r="B116" s="134"/>
      <c r="C116" s="211">
        <f t="shared" si="49"/>
        <v>0</v>
      </c>
      <c r="D116" s="212">
        <f t="shared" si="50"/>
        <v>0</v>
      </c>
      <c r="E116" s="74">
        <f>+Enero!E116+Febrero!E116+'Marzo '!E116</f>
        <v>0</v>
      </c>
      <c r="F116" s="75">
        <f>+Enero!F116+Febrero!F116+'Marzo '!F116</f>
        <v>0</v>
      </c>
      <c r="G116" s="74">
        <f>+Enero!G116+Febrero!G116+'Marzo '!G116</f>
        <v>0</v>
      </c>
      <c r="H116" s="75">
        <f>+Enero!H116+Febrero!H116+'Marzo '!H116</f>
        <v>0</v>
      </c>
      <c r="I116" s="74">
        <f>+Enero!I116+Febrero!I116+'Marzo '!I116</f>
        <v>0</v>
      </c>
      <c r="J116" s="75">
        <f>+Enero!J116+Febrero!J116+'Marzo '!J116</f>
        <v>0</v>
      </c>
      <c r="K116" s="74">
        <f>+Enero!K116+Febrero!K116+'Marzo '!K116</f>
        <v>0</v>
      </c>
      <c r="L116" s="75">
        <f>+Enero!L116+Febrero!L116+'Marzo '!L116</f>
        <v>0</v>
      </c>
      <c r="M116" s="74">
        <f>+Enero!M116+Febrero!M116+'Marzo '!M116</f>
        <v>0</v>
      </c>
      <c r="N116" s="75">
        <f>+Enero!N116+Febrero!N116+'Marzo '!N116</f>
        <v>0</v>
      </c>
      <c r="O116" s="74">
        <f>+Enero!O116+Febrero!O116+'Marzo '!O116</f>
        <v>0</v>
      </c>
      <c r="P116" s="75">
        <f>+Enero!P116+Febrero!P116+'Marzo '!P116</f>
        <v>0</v>
      </c>
      <c r="Q116" s="74">
        <f>+Enero!Q116+Febrero!Q116+'Marzo '!Q116</f>
        <v>0</v>
      </c>
      <c r="R116" s="75">
        <f>+Enero!R116+Febrero!R116+'Marzo '!R116</f>
        <v>0</v>
      </c>
      <c r="S116" s="74">
        <f>+Enero!S116+Febrero!S116+'Marzo '!S116</f>
        <v>0</v>
      </c>
      <c r="T116" s="75">
        <f>+Enero!T116+Febrero!T116+'Marzo '!T116</f>
        <v>0</v>
      </c>
      <c r="U116" s="74">
        <f>+Enero!U116+Febrero!U116+'Marzo '!U116</f>
        <v>0</v>
      </c>
      <c r="V116" s="75">
        <f>+Enero!V116+Febrero!V116+'Marzo '!V116</f>
        <v>0</v>
      </c>
      <c r="W116" s="74">
        <f>+Enero!W116+Febrero!W116+'Marzo '!W116</f>
        <v>0</v>
      </c>
      <c r="X116" s="75">
        <f>+Enero!X116+Febrero!X116+'Marzo '!X116</f>
        <v>0</v>
      </c>
      <c r="Y116" s="74">
        <f>+Enero!Y116+Febrero!Y116+'Marzo '!Y116</f>
        <v>0</v>
      </c>
      <c r="Z116" s="75">
        <f>+Enero!Z116+Febrero!Z116+'Marzo '!Z116</f>
        <v>0</v>
      </c>
      <c r="AA116" s="74">
        <f>+Enero!AA116+Febrero!AA116+'Marzo '!AA116</f>
        <v>0</v>
      </c>
      <c r="AB116" s="75">
        <f>+Enero!AB116+Febrero!AB116+'Marzo '!AB116</f>
        <v>0</v>
      </c>
      <c r="AC116" s="74">
        <f>+Enero!AC116+Febrero!AC116+'Marzo '!AC116</f>
        <v>0</v>
      </c>
      <c r="AD116" s="75">
        <f>+Enero!AD116+Febrero!AD116+'Marzo '!AD116</f>
        <v>0</v>
      </c>
      <c r="AE116" s="74">
        <f>+Enero!AE116+Febrero!AE116+'Marzo '!AE116</f>
        <v>0</v>
      </c>
      <c r="AF116" s="75">
        <f>+Enero!AF116+Febrero!AF116+'Marzo '!AF116</f>
        <v>0</v>
      </c>
      <c r="AG116" s="74">
        <f>+Enero!AG116+Febrero!AG116+'Marzo '!AG116</f>
        <v>0</v>
      </c>
      <c r="AH116" s="75">
        <f>+Enero!AH116+Febrero!AH116+'Marzo '!AH116</f>
        <v>0</v>
      </c>
      <c r="AI116" s="74">
        <f>+Enero!AI116+Febrero!AI116+'Marzo '!AI116</f>
        <v>0</v>
      </c>
      <c r="AJ116" s="75">
        <f>+Enero!AJ116+Febrero!AJ116+'Marzo '!AJ116</f>
        <v>0</v>
      </c>
      <c r="AK116" s="74">
        <f>+Enero!AK116+Febrero!AK116+'Marzo '!AK116</f>
        <v>0</v>
      </c>
      <c r="AL116" s="77">
        <f>+Enero!AL116+Febrero!AL116+'Marzo '!AL116</f>
        <v>0</v>
      </c>
      <c r="AM116" s="216">
        <f>+Enero!AM116+Febrero!AM116+'Marzo '!AM116</f>
        <v>0</v>
      </c>
      <c r="AN116" s="41">
        <f>+Enero!AN116+Febrero!AN116+'Marzo '!AN116</f>
        <v>0</v>
      </c>
      <c r="AO116" s="41">
        <f>+Enero!AO116+Febrero!AO116+'Marzo '!AO116</f>
        <v>0</v>
      </c>
      <c r="AP116" s="77">
        <f>+Enero!AP116+Febrero!AP116+'Marzo '!AP116</f>
        <v>0</v>
      </c>
      <c r="AQ116" s="77">
        <f>+Enero!AQ116+Febrero!AQ116+'Marzo '!AQ116</f>
        <v>0</v>
      </c>
      <c r="AR116" s="195" t="s">
        <v>97</v>
      </c>
      <c r="BX116" s="150"/>
      <c r="BY116" s="150"/>
      <c r="BZ116" s="150"/>
      <c r="CA116" s="150" t="str">
        <f t="shared" si="51"/>
        <v/>
      </c>
      <c r="CB116" s="150" t="str">
        <f t="shared" si="31"/>
        <v/>
      </c>
      <c r="CC116" s="150" t="str">
        <f t="shared" si="32"/>
        <v/>
      </c>
      <c r="CD116" s="150" t="str">
        <f t="shared" si="33"/>
        <v/>
      </c>
      <c r="CE116" s="150" t="str">
        <f t="shared" si="34"/>
        <v/>
      </c>
      <c r="CF116" s="150" t="str">
        <f t="shared" si="35"/>
        <v/>
      </c>
      <c r="CG116" s="150" t="str">
        <f t="shared" si="36"/>
        <v/>
      </c>
      <c r="CH116" s="150" t="str">
        <f t="shared" si="37"/>
        <v/>
      </c>
      <c r="CI116" s="150" t="str">
        <f t="shared" si="38"/>
        <v/>
      </c>
      <c r="CJ116" s="150" t="str">
        <f t="shared" si="39"/>
        <v/>
      </c>
      <c r="CK116" s="150" t="str">
        <f t="shared" si="40"/>
        <v/>
      </c>
      <c r="CL116" s="150" t="str">
        <f t="shared" si="41"/>
        <v/>
      </c>
      <c r="CM116" s="150" t="str">
        <f t="shared" si="42"/>
        <v/>
      </c>
      <c r="CN116" s="150" t="str">
        <f t="shared" si="43"/>
        <v/>
      </c>
      <c r="CO116" s="150" t="str">
        <f t="shared" si="44"/>
        <v/>
      </c>
      <c r="CP116" s="150" t="str">
        <f t="shared" si="45"/>
        <v/>
      </c>
      <c r="CQ116" s="150" t="str">
        <f t="shared" si="46"/>
        <v/>
      </c>
      <c r="CR116" s="150" t="str">
        <f t="shared" si="47"/>
        <v/>
      </c>
      <c r="CS116" s="150"/>
      <c r="CT116" s="150"/>
      <c r="CU116" s="150"/>
      <c r="CV116" s="150"/>
      <c r="CW116" s="150"/>
      <c r="CX116" s="150"/>
      <c r="CY116" s="150"/>
      <c r="CZ116" s="150"/>
      <c r="DA116" s="150"/>
      <c r="DB116" s="150"/>
      <c r="DC116" s="150"/>
    </row>
    <row r="117" spans="1:107" s="149" customFormat="1" x14ac:dyDescent="0.25">
      <c r="A117" s="239" t="s">
        <v>102</v>
      </c>
      <c r="B117" s="240"/>
      <c r="C117" s="211">
        <f t="shared" si="49"/>
        <v>0</v>
      </c>
      <c r="D117" s="212">
        <f t="shared" si="50"/>
        <v>0</v>
      </c>
      <c r="E117" s="89">
        <f>+Enero!E117+Febrero!E117+'Marzo '!E117</f>
        <v>0</v>
      </c>
      <c r="F117" s="90">
        <f>+Enero!F117+Febrero!F117+'Marzo '!F117</f>
        <v>0</v>
      </c>
      <c r="G117" s="89">
        <f>+Enero!G117+Febrero!G117+'Marzo '!G117</f>
        <v>0</v>
      </c>
      <c r="H117" s="90">
        <f>+Enero!H117+Febrero!H117+'Marzo '!H117</f>
        <v>0</v>
      </c>
      <c r="I117" s="89">
        <f>+Enero!I117+Febrero!I117+'Marzo '!I117</f>
        <v>0</v>
      </c>
      <c r="J117" s="90">
        <f>+Enero!J117+Febrero!J117+'Marzo '!J117</f>
        <v>0</v>
      </c>
      <c r="K117" s="74">
        <f>+Enero!K117+Febrero!K117+'Marzo '!K117</f>
        <v>0</v>
      </c>
      <c r="L117" s="75">
        <f>+Enero!L117+Febrero!L117+'Marzo '!L117</f>
        <v>0</v>
      </c>
      <c r="M117" s="74">
        <f>+Enero!M117+Febrero!M117+'Marzo '!M117</f>
        <v>0</v>
      </c>
      <c r="N117" s="75">
        <f>+Enero!N117+Febrero!N117+'Marzo '!N117</f>
        <v>0</v>
      </c>
      <c r="O117" s="74">
        <f>+Enero!O117+Febrero!O117+'Marzo '!O117</f>
        <v>0</v>
      </c>
      <c r="P117" s="75">
        <f>+Enero!P117+Febrero!P117+'Marzo '!P117</f>
        <v>0</v>
      </c>
      <c r="Q117" s="74">
        <f>+Enero!Q117+Febrero!Q117+'Marzo '!Q117</f>
        <v>0</v>
      </c>
      <c r="R117" s="75">
        <f>+Enero!R117+Febrero!R117+'Marzo '!R117</f>
        <v>0</v>
      </c>
      <c r="S117" s="74">
        <f>+Enero!S117+Febrero!S117+'Marzo '!S117</f>
        <v>0</v>
      </c>
      <c r="T117" s="75">
        <f>+Enero!T117+Febrero!T117+'Marzo '!T117</f>
        <v>0</v>
      </c>
      <c r="U117" s="74">
        <f>+Enero!U117+Febrero!U117+'Marzo '!U117</f>
        <v>0</v>
      </c>
      <c r="V117" s="75">
        <f>+Enero!V117+Febrero!V117+'Marzo '!V117</f>
        <v>0</v>
      </c>
      <c r="W117" s="74">
        <f>+Enero!W117+Febrero!W117+'Marzo '!W117</f>
        <v>0</v>
      </c>
      <c r="X117" s="75">
        <f>+Enero!X117+Febrero!X117+'Marzo '!X117</f>
        <v>0</v>
      </c>
      <c r="Y117" s="74">
        <f>+Enero!Y117+Febrero!Y117+'Marzo '!Y117</f>
        <v>0</v>
      </c>
      <c r="Z117" s="75">
        <f>+Enero!Z117+Febrero!Z117+'Marzo '!Z117</f>
        <v>0</v>
      </c>
      <c r="AA117" s="74">
        <f>+Enero!AA117+Febrero!AA117+'Marzo '!AA117</f>
        <v>0</v>
      </c>
      <c r="AB117" s="75">
        <f>+Enero!AB117+Febrero!AB117+'Marzo '!AB117</f>
        <v>0</v>
      </c>
      <c r="AC117" s="74">
        <f>+Enero!AC117+Febrero!AC117+'Marzo '!AC117</f>
        <v>0</v>
      </c>
      <c r="AD117" s="75">
        <f>+Enero!AD117+Febrero!AD117+'Marzo '!AD117</f>
        <v>0</v>
      </c>
      <c r="AE117" s="74">
        <f>+Enero!AE117+Febrero!AE117+'Marzo '!AE117</f>
        <v>0</v>
      </c>
      <c r="AF117" s="75">
        <f>+Enero!AF117+Febrero!AF117+'Marzo '!AF117</f>
        <v>0</v>
      </c>
      <c r="AG117" s="74">
        <f>+Enero!AG117+Febrero!AG117+'Marzo '!AG117</f>
        <v>0</v>
      </c>
      <c r="AH117" s="75">
        <f>+Enero!AH117+Febrero!AH117+'Marzo '!AH117</f>
        <v>0</v>
      </c>
      <c r="AI117" s="74">
        <f>+Enero!AI117+Febrero!AI117+'Marzo '!AI117</f>
        <v>0</v>
      </c>
      <c r="AJ117" s="75">
        <f>+Enero!AJ117+Febrero!AJ117+'Marzo '!AJ117</f>
        <v>0</v>
      </c>
      <c r="AK117" s="74">
        <f>+Enero!AK117+Febrero!AK117+'Marzo '!AK117</f>
        <v>0</v>
      </c>
      <c r="AL117" s="77">
        <f>+Enero!AL117+Febrero!AL117+'Marzo '!AL117</f>
        <v>0</v>
      </c>
      <c r="AM117" s="216">
        <f>+Enero!AM117+Febrero!AM117+'Marzo '!AM117</f>
        <v>0</v>
      </c>
      <c r="AN117" s="41">
        <f>+Enero!AN117+Febrero!AN117+'Marzo '!AN117</f>
        <v>0</v>
      </c>
      <c r="AO117" s="41">
        <f>+Enero!AO117+Febrero!AO117+'Marzo '!AO117</f>
        <v>0</v>
      </c>
      <c r="AP117" s="77">
        <f>+Enero!AP117+Febrero!AP117+'Marzo '!AP117</f>
        <v>0</v>
      </c>
      <c r="AQ117" s="77">
        <f>+Enero!AQ117+Febrero!AQ117+'Marzo '!AQ117</f>
        <v>0</v>
      </c>
      <c r="AR117" s="195" t="s">
        <v>97</v>
      </c>
      <c r="BX117" s="150"/>
      <c r="BY117" s="150"/>
      <c r="BZ117" s="150"/>
      <c r="CA117" s="150" t="str">
        <f t="shared" si="51"/>
        <v/>
      </c>
      <c r="CB117" s="150" t="str">
        <f t="shared" si="31"/>
        <v/>
      </c>
      <c r="CC117" s="150" t="str">
        <f t="shared" si="32"/>
        <v/>
      </c>
      <c r="CD117" s="150" t="str">
        <f t="shared" si="33"/>
        <v/>
      </c>
      <c r="CE117" s="150" t="str">
        <f t="shared" si="34"/>
        <v/>
      </c>
      <c r="CF117" s="150" t="str">
        <f t="shared" si="35"/>
        <v/>
      </c>
      <c r="CG117" s="150" t="str">
        <f t="shared" si="36"/>
        <v/>
      </c>
      <c r="CH117" s="150" t="str">
        <f t="shared" si="37"/>
        <v/>
      </c>
      <c r="CI117" s="150" t="str">
        <f t="shared" si="38"/>
        <v/>
      </c>
      <c r="CJ117" s="150" t="str">
        <f t="shared" si="39"/>
        <v/>
      </c>
      <c r="CK117" s="150" t="str">
        <f t="shared" si="40"/>
        <v/>
      </c>
      <c r="CL117" s="150" t="str">
        <f t="shared" si="41"/>
        <v/>
      </c>
      <c r="CM117" s="150" t="str">
        <f t="shared" si="42"/>
        <v/>
      </c>
      <c r="CN117" s="150" t="str">
        <f t="shared" si="43"/>
        <v/>
      </c>
      <c r="CO117" s="150" t="str">
        <f t="shared" si="44"/>
        <v/>
      </c>
      <c r="CP117" s="150" t="str">
        <f t="shared" si="45"/>
        <v/>
      </c>
      <c r="CQ117" s="150" t="str">
        <f t="shared" si="46"/>
        <v/>
      </c>
      <c r="CR117" s="150" t="str">
        <f t="shared" si="47"/>
        <v/>
      </c>
      <c r="CS117" s="150"/>
      <c r="CT117" s="150"/>
      <c r="CU117" s="150"/>
      <c r="CV117" s="150"/>
      <c r="CW117" s="150"/>
      <c r="CX117" s="150"/>
      <c r="CY117" s="150"/>
      <c r="CZ117" s="150"/>
      <c r="DA117" s="150"/>
      <c r="DB117" s="150"/>
      <c r="DC117" s="150"/>
    </row>
    <row r="118" spans="1:107" s="149" customFormat="1" x14ac:dyDescent="0.25">
      <c r="A118" s="239" t="s">
        <v>103</v>
      </c>
      <c r="B118" s="240"/>
      <c r="C118" s="211">
        <f t="shared" si="49"/>
        <v>0</v>
      </c>
      <c r="D118" s="212">
        <f t="shared" si="50"/>
        <v>0</v>
      </c>
      <c r="E118" s="74">
        <f>+Enero!E118+Febrero!E118+'Marzo '!E118</f>
        <v>0</v>
      </c>
      <c r="F118" s="75">
        <f>+Enero!F118+Febrero!F118+'Marzo '!F118</f>
        <v>0</v>
      </c>
      <c r="G118" s="74">
        <f>+Enero!G118+Febrero!G118+'Marzo '!G118</f>
        <v>0</v>
      </c>
      <c r="H118" s="75">
        <f>+Enero!H118+Febrero!H118+'Marzo '!H118</f>
        <v>0</v>
      </c>
      <c r="I118" s="74">
        <f>+Enero!I118+Febrero!I118+'Marzo '!I118</f>
        <v>0</v>
      </c>
      <c r="J118" s="75">
        <f>+Enero!J118+Febrero!J118+'Marzo '!J118</f>
        <v>0</v>
      </c>
      <c r="K118" s="74">
        <f>+Enero!K118+Febrero!K118+'Marzo '!K118</f>
        <v>0</v>
      </c>
      <c r="L118" s="75">
        <f>+Enero!L118+Febrero!L118+'Marzo '!L118</f>
        <v>0</v>
      </c>
      <c r="M118" s="74">
        <f>+Enero!M118+Febrero!M118+'Marzo '!M118</f>
        <v>0</v>
      </c>
      <c r="N118" s="75">
        <f>+Enero!N118+Febrero!N118+'Marzo '!N118</f>
        <v>0</v>
      </c>
      <c r="O118" s="74">
        <f>+Enero!O118+Febrero!O118+'Marzo '!O118</f>
        <v>0</v>
      </c>
      <c r="P118" s="75">
        <f>+Enero!P118+Febrero!P118+'Marzo '!P118</f>
        <v>0</v>
      </c>
      <c r="Q118" s="74">
        <f>+Enero!Q118+Febrero!Q118+'Marzo '!Q118</f>
        <v>0</v>
      </c>
      <c r="R118" s="75">
        <f>+Enero!R118+Febrero!R118+'Marzo '!R118</f>
        <v>0</v>
      </c>
      <c r="S118" s="74">
        <f>+Enero!S118+Febrero!S118+'Marzo '!S118</f>
        <v>0</v>
      </c>
      <c r="T118" s="75">
        <f>+Enero!T118+Febrero!T118+'Marzo '!T118</f>
        <v>0</v>
      </c>
      <c r="U118" s="74">
        <f>+Enero!U118+Febrero!U118+'Marzo '!U118</f>
        <v>0</v>
      </c>
      <c r="V118" s="75">
        <f>+Enero!V118+Febrero!V118+'Marzo '!V118</f>
        <v>0</v>
      </c>
      <c r="W118" s="74">
        <f>+Enero!W118+Febrero!W118+'Marzo '!W118</f>
        <v>0</v>
      </c>
      <c r="X118" s="75">
        <f>+Enero!X118+Febrero!X118+'Marzo '!X118</f>
        <v>0</v>
      </c>
      <c r="Y118" s="74">
        <f>+Enero!Y118+Febrero!Y118+'Marzo '!Y118</f>
        <v>0</v>
      </c>
      <c r="Z118" s="75">
        <f>+Enero!Z118+Febrero!Z118+'Marzo '!Z118</f>
        <v>0</v>
      </c>
      <c r="AA118" s="74">
        <f>+Enero!AA118+Febrero!AA118+'Marzo '!AA118</f>
        <v>0</v>
      </c>
      <c r="AB118" s="75">
        <f>+Enero!AB118+Febrero!AB118+'Marzo '!AB118</f>
        <v>0</v>
      </c>
      <c r="AC118" s="74">
        <f>+Enero!AC118+Febrero!AC118+'Marzo '!AC118</f>
        <v>0</v>
      </c>
      <c r="AD118" s="75">
        <f>+Enero!AD118+Febrero!AD118+'Marzo '!AD118</f>
        <v>0</v>
      </c>
      <c r="AE118" s="74">
        <f>+Enero!AE118+Febrero!AE118+'Marzo '!AE118</f>
        <v>0</v>
      </c>
      <c r="AF118" s="75">
        <f>+Enero!AF118+Febrero!AF118+'Marzo '!AF118</f>
        <v>0</v>
      </c>
      <c r="AG118" s="74">
        <f>+Enero!AG118+Febrero!AG118+'Marzo '!AG118</f>
        <v>0</v>
      </c>
      <c r="AH118" s="75">
        <f>+Enero!AH118+Febrero!AH118+'Marzo '!AH118</f>
        <v>0</v>
      </c>
      <c r="AI118" s="74">
        <f>+Enero!AI118+Febrero!AI118+'Marzo '!AI118</f>
        <v>0</v>
      </c>
      <c r="AJ118" s="75">
        <f>+Enero!AJ118+Febrero!AJ118+'Marzo '!AJ118</f>
        <v>0</v>
      </c>
      <c r="AK118" s="74">
        <f>+Enero!AK118+Febrero!AK118+'Marzo '!AK118</f>
        <v>0</v>
      </c>
      <c r="AL118" s="77">
        <f>+Enero!AL118+Febrero!AL118+'Marzo '!AL118</f>
        <v>0</v>
      </c>
      <c r="AM118" s="216">
        <f>+Enero!AM118+Febrero!AM118+'Marzo '!AM118</f>
        <v>0</v>
      </c>
      <c r="AN118" s="41">
        <f>+Enero!AN118+Febrero!AN118+'Marzo '!AN118</f>
        <v>0</v>
      </c>
      <c r="AO118" s="41">
        <f>+Enero!AO118+Febrero!AO118+'Marzo '!AO118</f>
        <v>0</v>
      </c>
      <c r="AP118" s="77">
        <f>+Enero!AP118+Febrero!AP118+'Marzo '!AP118</f>
        <v>0</v>
      </c>
      <c r="AQ118" s="77">
        <f>+Enero!AQ118+Febrero!AQ118+'Marzo '!AQ118</f>
        <v>0</v>
      </c>
      <c r="AR118" s="195" t="s">
        <v>97</v>
      </c>
      <c r="BX118" s="150"/>
      <c r="BY118" s="150"/>
      <c r="BZ118" s="150"/>
      <c r="CA118" s="150" t="str">
        <f t="shared" si="51"/>
        <v/>
      </c>
      <c r="CB118" s="150" t="str">
        <f t="shared" si="31"/>
        <v/>
      </c>
      <c r="CC118" s="150" t="str">
        <f t="shared" si="32"/>
        <v/>
      </c>
      <c r="CD118" s="150" t="str">
        <f t="shared" si="33"/>
        <v/>
      </c>
      <c r="CE118" s="150" t="str">
        <f t="shared" si="34"/>
        <v/>
      </c>
      <c r="CF118" s="150" t="str">
        <f t="shared" si="35"/>
        <v/>
      </c>
      <c r="CG118" s="150" t="str">
        <f t="shared" si="36"/>
        <v/>
      </c>
      <c r="CH118" s="150" t="str">
        <f t="shared" si="37"/>
        <v/>
      </c>
      <c r="CI118" s="150" t="str">
        <f t="shared" si="38"/>
        <v/>
      </c>
      <c r="CJ118" s="150" t="str">
        <f t="shared" si="39"/>
        <v/>
      </c>
      <c r="CK118" s="150" t="str">
        <f t="shared" si="40"/>
        <v/>
      </c>
      <c r="CL118" s="150" t="str">
        <f t="shared" si="41"/>
        <v/>
      </c>
      <c r="CM118" s="150" t="str">
        <f t="shared" si="42"/>
        <v/>
      </c>
      <c r="CN118" s="150" t="str">
        <f t="shared" si="43"/>
        <v/>
      </c>
      <c r="CO118" s="150" t="str">
        <f t="shared" si="44"/>
        <v/>
      </c>
      <c r="CP118" s="150" t="str">
        <f t="shared" si="45"/>
        <v/>
      </c>
      <c r="CQ118" s="150" t="str">
        <f t="shared" si="46"/>
        <v/>
      </c>
      <c r="CR118" s="150" t="str">
        <f t="shared" si="47"/>
        <v/>
      </c>
      <c r="CS118" s="150"/>
      <c r="CT118" s="150"/>
      <c r="CU118" s="150"/>
      <c r="CV118" s="150"/>
      <c r="CW118" s="150"/>
      <c r="CX118" s="150"/>
      <c r="CY118" s="150"/>
      <c r="CZ118" s="150"/>
      <c r="DA118" s="150"/>
      <c r="DB118" s="150"/>
      <c r="DC118" s="150"/>
    </row>
    <row r="119" spans="1:107" s="149" customFormat="1" x14ac:dyDescent="0.25">
      <c r="A119" s="239" t="s">
        <v>104</v>
      </c>
      <c r="B119" s="240"/>
      <c r="C119" s="211">
        <f t="shared" si="49"/>
        <v>0</v>
      </c>
      <c r="D119" s="212">
        <f t="shared" si="50"/>
        <v>0</v>
      </c>
      <c r="E119" s="74">
        <f>+Enero!E119+Febrero!E119+'Marzo '!E119</f>
        <v>0</v>
      </c>
      <c r="F119" s="75">
        <f>+Enero!F119+Febrero!F119+'Marzo '!F119</f>
        <v>0</v>
      </c>
      <c r="G119" s="74">
        <f>+Enero!G119+Febrero!G119+'Marzo '!G119</f>
        <v>0</v>
      </c>
      <c r="H119" s="75">
        <f>+Enero!H119+Febrero!H119+'Marzo '!H119</f>
        <v>0</v>
      </c>
      <c r="I119" s="74">
        <f>+Enero!I119+Febrero!I119+'Marzo '!I119</f>
        <v>0</v>
      </c>
      <c r="J119" s="75">
        <f>+Enero!J119+Febrero!J119+'Marzo '!J119</f>
        <v>0</v>
      </c>
      <c r="K119" s="74">
        <f>+Enero!K119+Febrero!K119+'Marzo '!K119</f>
        <v>0</v>
      </c>
      <c r="L119" s="75">
        <f>+Enero!L119+Febrero!L119+'Marzo '!L119</f>
        <v>0</v>
      </c>
      <c r="M119" s="74">
        <f>+Enero!M119+Febrero!M119+'Marzo '!M119</f>
        <v>0</v>
      </c>
      <c r="N119" s="75">
        <f>+Enero!N119+Febrero!N119+'Marzo '!N119</f>
        <v>0</v>
      </c>
      <c r="O119" s="74">
        <f>+Enero!O119+Febrero!O119+'Marzo '!O119</f>
        <v>0</v>
      </c>
      <c r="P119" s="75">
        <f>+Enero!P119+Febrero!P119+'Marzo '!P119</f>
        <v>0</v>
      </c>
      <c r="Q119" s="74">
        <f>+Enero!Q119+Febrero!Q119+'Marzo '!Q119</f>
        <v>0</v>
      </c>
      <c r="R119" s="75">
        <f>+Enero!R119+Febrero!R119+'Marzo '!R119</f>
        <v>0</v>
      </c>
      <c r="S119" s="74">
        <f>+Enero!S119+Febrero!S119+'Marzo '!S119</f>
        <v>0</v>
      </c>
      <c r="T119" s="75">
        <f>+Enero!T119+Febrero!T119+'Marzo '!T119</f>
        <v>0</v>
      </c>
      <c r="U119" s="74">
        <f>+Enero!U119+Febrero!U119+'Marzo '!U119</f>
        <v>0</v>
      </c>
      <c r="V119" s="75">
        <f>+Enero!V119+Febrero!V119+'Marzo '!V119</f>
        <v>0</v>
      </c>
      <c r="W119" s="74">
        <f>+Enero!W119+Febrero!W119+'Marzo '!W119</f>
        <v>0</v>
      </c>
      <c r="X119" s="75">
        <f>+Enero!X119+Febrero!X119+'Marzo '!X119</f>
        <v>0</v>
      </c>
      <c r="Y119" s="74">
        <f>+Enero!Y119+Febrero!Y119+'Marzo '!Y119</f>
        <v>0</v>
      </c>
      <c r="Z119" s="75">
        <f>+Enero!Z119+Febrero!Z119+'Marzo '!Z119</f>
        <v>0</v>
      </c>
      <c r="AA119" s="74">
        <f>+Enero!AA119+Febrero!AA119+'Marzo '!AA119</f>
        <v>0</v>
      </c>
      <c r="AB119" s="75">
        <f>+Enero!AB119+Febrero!AB119+'Marzo '!AB119</f>
        <v>0</v>
      </c>
      <c r="AC119" s="74">
        <f>+Enero!AC119+Febrero!AC119+'Marzo '!AC119</f>
        <v>0</v>
      </c>
      <c r="AD119" s="75">
        <f>+Enero!AD119+Febrero!AD119+'Marzo '!AD119</f>
        <v>0</v>
      </c>
      <c r="AE119" s="74">
        <f>+Enero!AE119+Febrero!AE119+'Marzo '!AE119</f>
        <v>0</v>
      </c>
      <c r="AF119" s="75">
        <f>+Enero!AF119+Febrero!AF119+'Marzo '!AF119</f>
        <v>0</v>
      </c>
      <c r="AG119" s="74">
        <f>+Enero!AG119+Febrero!AG119+'Marzo '!AG119</f>
        <v>0</v>
      </c>
      <c r="AH119" s="75">
        <f>+Enero!AH119+Febrero!AH119+'Marzo '!AH119</f>
        <v>0</v>
      </c>
      <c r="AI119" s="74">
        <f>+Enero!AI119+Febrero!AI119+'Marzo '!AI119</f>
        <v>0</v>
      </c>
      <c r="AJ119" s="75">
        <f>+Enero!AJ119+Febrero!AJ119+'Marzo '!AJ119</f>
        <v>0</v>
      </c>
      <c r="AK119" s="74">
        <f>+Enero!AK119+Febrero!AK119+'Marzo '!AK119</f>
        <v>0</v>
      </c>
      <c r="AL119" s="77">
        <f>+Enero!AL119+Febrero!AL119+'Marzo '!AL119</f>
        <v>0</v>
      </c>
      <c r="AM119" s="216">
        <f>+Enero!AM119+Febrero!AM119+'Marzo '!AM119</f>
        <v>0</v>
      </c>
      <c r="AN119" s="41">
        <f>+Enero!AN119+Febrero!AN119+'Marzo '!AN119</f>
        <v>0</v>
      </c>
      <c r="AO119" s="41">
        <f>+Enero!AO119+Febrero!AO119+'Marzo '!AO119</f>
        <v>0</v>
      </c>
      <c r="AP119" s="77">
        <f>+Enero!AP119+Febrero!AP119+'Marzo '!AP119</f>
        <v>0</v>
      </c>
      <c r="AQ119" s="77">
        <f>+Enero!AQ119+Febrero!AQ119+'Marzo '!AQ119</f>
        <v>0</v>
      </c>
      <c r="AR119" s="195" t="s">
        <v>97</v>
      </c>
      <c r="BX119" s="150"/>
      <c r="BY119" s="150"/>
      <c r="BZ119" s="150"/>
      <c r="CA119" s="150" t="str">
        <f t="shared" si="51"/>
        <v/>
      </c>
      <c r="CB119" s="150" t="str">
        <f t="shared" si="31"/>
        <v/>
      </c>
      <c r="CC119" s="150" t="str">
        <f t="shared" si="32"/>
        <v/>
      </c>
      <c r="CD119" s="150" t="str">
        <f t="shared" si="33"/>
        <v/>
      </c>
      <c r="CE119" s="150" t="str">
        <f t="shared" si="34"/>
        <v/>
      </c>
      <c r="CF119" s="150" t="str">
        <f t="shared" si="35"/>
        <v/>
      </c>
      <c r="CG119" s="150" t="str">
        <f t="shared" si="36"/>
        <v/>
      </c>
      <c r="CH119" s="150" t="str">
        <f t="shared" si="37"/>
        <v/>
      </c>
      <c r="CI119" s="150" t="str">
        <f t="shared" si="38"/>
        <v/>
      </c>
      <c r="CJ119" s="150" t="str">
        <f t="shared" si="39"/>
        <v/>
      </c>
      <c r="CK119" s="150" t="str">
        <f t="shared" si="40"/>
        <v/>
      </c>
      <c r="CL119" s="150" t="str">
        <f t="shared" si="41"/>
        <v/>
      </c>
      <c r="CM119" s="150" t="str">
        <f t="shared" si="42"/>
        <v/>
      </c>
      <c r="CN119" s="150" t="str">
        <f t="shared" si="43"/>
        <v/>
      </c>
      <c r="CO119" s="150" t="str">
        <f t="shared" si="44"/>
        <v/>
      </c>
      <c r="CP119" s="150" t="str">
        <f t="shared" si="45"/>
        <v/>
      </c>
      <c r="CQ119" s="150" t="str">
        <f t="shared" si="46"/>
        <v/>
      </c>
      <c r="CR119" s="150" t="str">
        <f t="shared" si="47"/>
        <v/>
      </c>
      <c r="CS119" s="150"/>
      <c r="CT119" s="150"/>
      <c r="CU119" s="150"/>
      <c r="CV119" s="150"/>
      <c r="CW119" s="150"/>
      <c r="CX119" s="150"/>
      <c r="CY119" s="150"/>
      <c r="CZ119" s="150"/>
      <c r="DA119" s="150"/>
      <c r="DB119" s="150"/>
      <c r="DC119" s="150"/>
    </row>
    <row r="120" spans="1:107" s="149" customFormat="1" x14ac:dyDescent="0.25">
      <c r="A120" s="239" t="s">
        <v>60</v>
      </c>
      <c r="B120" s="240"/>
      <c r="C120" s="211">
        <f t="shared" si="49"/>
        <v>0</v>
      </c>
      <c r="D120" s="212">
        <f t="shared" si="50"/>
        <v>0</v>
      </c>
      <c r="E120" s="74">
        <f>+Enero!E120+Febrero!E120+'Marzo '!E120</f>
        <v>0</v>
      </c>
      <c r="F120" s="75">
        <f>+Enero!F120+Febrero!F120+'Marzo '!F120</f>
        <v>0</v>
      </c>
      <c r="G120" s="74">
        <f>+Enero!G120+Febrero!G120+'Marzo '!G120</f>
        <v>0</v>
      </c>
      <c r="H120" s="75">
        <f>+Enero!H120+Febrero!H120+'Marzo '!H120</f>
        <v>0</v>
      </c>
      <c r="I120" s="74">
        <f>+Enero!I120+Febrero!I120+'Marzo '!I120</f>
        <v>0</v>
      </c>
      <c r="J120" s="75">
        <f>+Enero!J120+Febrero!J120+'Marzo '!J120</f>
        <v>0</v>
      </c>
      <c r="K120" s="74">
        <f>+Enero!K120+Febrero!K120+'Marzo '!K120</f>
        <v>0</v>
      </c>
      <c r="L120" s="75">
        <f>+Enero!L120+Febrero!L120+'Marzo '!L120</f>
        <v>0</v>
      </c>
      <c r="M120" s="74">
        <f>+Enero!M120+Febrero!M120+'Marzo '!M120</f>
        <v>0</v>
      </c>
      <c r="N120" s="75">
        <f>+Enero!N120+Febrero!N120+'Marzo '!N120</f>
        <v>0</v>
      </c>
      <c r="O120" s="74">
        <f>+Enero!O120+Febrero!O120+'Marzo '!O120</f>
        <v>0</v>
      </c>
      <c r="P120" s="75">
        <f>+Enero!P120+Febrero!P120+'Marzo '!P120</f>
        <v>0</v>
      </c>
      <c r="Q120" s="74">
        <f>+Enero!Q120+Febrero!Q120+'Marzo '!Q120</f>
        <v>0</v>
      </c>
      <c r="R120" s="75">
        <f>+Enero!R120+Febrero!R120+'Marzo '!R120</f>
        <v>0</v>
      </c>
      <c r="S120" s="74">
        <f>+Enero!S120+Febrero!S120+'Marzo '!S120</f>
        <v>0</v>
      </c>
      <c r="T120" s="75">
        <f>+Enero!T120+Febrero!T120+'Marzo '!T120</f>
        <v>0</v>
      </c>
      <c r="U120" s="74">
        <f>+Enero!U120+Febrero!U120+'Marzo '!U120</f>
        <v>0</v>
      </c>
      <c r="V120" s="75">
        <f>+Enero!V120+Febrero!V120+'Marzo '!V120</f>
        <v>0</v>
      </c>
      <c r="W120" s="74">
        <f>+Enero!W120+Febrero!W120+'Marzo '!W120</f>
        <v>0</v>
      </c>
      <c r="X120" s="75">
        <f>+Enero!X120+Febrero!X120+'Marzo '!X120</f>
        <v>0</v>
      </c>
      <c r="Y120" s="74">
        <f>+Enero!Y120+Febrero!Y120+'Marzo '!Y120</f>
        <v>0</v>
      </c>
      <c r="Z120" s="75">
        <f>+Enero!Z120+Febrero!Z120+'Marzo '!Z120</f>
        <v>0</v>
      </c>
      <c r="AA120" s="74">
        <f>+Enero!AA120+Febrero!AA120+'Marzo '!AA120</f>
        <v>0</v>
      </c>
      <c r="AB120" s="75">
        <f>+Enero!AB120+Febrero!AB120+'Marzo '!AB120</f>
        <v>0</v>
      </c>
      <c r="AC120" s="74">
        <f>+Enero!AC120+Febrero!AC120+'Marzo '!AC120</f>
        <v>0</v>
      </c>
      <c r="AD120" s="75">
        <f>+Enero!AD120+Febrero!AD120+'Marzo '!AD120</f>
        <v>0</v>
      </c>
      <c r="AE120" s="74">
        <f>+Enero!AE120+Febrero!AE120+'Marzo '!AE120</f>
        <v>0</v>
      </c>
      <c r="AF120" s="75">
        <f>+Enero!AF120+Febrero!AF120+'Marzo '!AF120</f>
        <v>0</v>
      </c>
      <c r="AG120" s="74">
        <f>+Enero!AG120+Febrero!AG120+'Marzo '!AG120</f>
        <v>0</v>
      </c>
      <c r="AH120" s="75">
        <f>+Enero!AH120+Febrero!AH120+'Marzo '!AH120</f>
        <v>0</v>
      </c>
      <c r="AI120" s="74">
        <f>+Enero!AI120+Febrero!AI120+'Marzo '!AI120</f>
        <v>0</v>
      </c>
      <c r="AJ120" s="75">
        <f>+Enero!AJ120+Febrero!AJ120+'Marzo '!AJ120</f>
        <v>0</v>
      </c>
      <c r="AK120" s="74">
        <f>+Enero!AK120+Febrero!AK120+'Marzo '!AK120</f>
        <v>0</v>
      </c>
      <c r="AL120" s="77">
        <f>+Enero!AL120+Febrero!AL120+'Marzo '!AL120</f>
        <v>0</v>
      </c>
      <c r="AM120" s="216">
        <f>+Enero!AM120+Febrero!AM120+'Marzo '!AM120</f>
        <v>0</v>
      </c>
      <c r="AN120" s="41">
        <f>+Enero!AN120+Febrero!AN120+'Marzo '!AN120</f>
        <v>0</v>
      </c>
      <c r="AO120" s="41">
        <f>+Enero!AO120+Febrero!AO120+'Marzo '!AO120</f>
        <v>0</v>
      </c>
      <c r="AP120" s="77">
        <f>+Enero!AP120+Febrero!AP120+'Marzo '!AP120</f>
        <v>0</v>
      </c>
      <c r="AQ120" s="77">
        <f>+Enero!AQ120+Febrero!AQ120+'Marzo '!AQ120</f>
        <v>0</v>
      </c>
      <c r="AR120" s="195" t="s">
        <v>97</v>
      </c>
      <c r="BX120" s="150"/>
      <c r="BY120" s="150"/>
      <c r="BZ120" s="150"/>
      <c r="CA120" s="150" t="str">
        <f t="shared" si="51"/>
        <v/>
      </c>
      <c r="CB120" s="150" t="str">
        <f t="shared" si="31"/>
        <v/>
      </c>
      <c r="CC120" s="150" t="str">
        <f t="shared" si="32"/>
        <v/>
      </c>
      <c r="CD120" s="150" t="str">
        <f t="shared" si="33"/>
        <v/>
      </c>
      <c r="CE120" s="150" t="str">
        <f t="shared" si="34"/>
        <v/>
      </c>
      <c r="CF120" s="150" t="str">
        <f t="shared" si="35"/>
        <v/>
      </c>
      <c r="CG120" s="150" t="str">
        <f t="shared" si="36"/>
        <v/>
      </c>
      <c r="CH120" s="150" t="str">
        <f t="shared" si="37"/>
        <v/>
      </c>
      <c r="CI120" s="150" t="str">
        <f t="shared" si="38"/>
        <v/>
      </c>
      <c r="CJ120" s="150" t="str">
        <f t="shared" si="39"/>
        <v/>
      </c>
      <c r="CK120" s="150" t="str">
        <f t="shared" si="40"/>
        <v/>
      </c>
      <c r="CL120" s="150" t="str">
        <f t="shared" si="41"/>
        <v/>
      </c>
      <c r="CM120" s="150" t="str">
        <f t="shared" si="42"/>
        <v/>
      </c>
      <c r="CN120" s="150" t="str">
        <f t="shared" si="43"/>
        <v/>
      </c>
      <c r="CO120" s="150" t="str">
        <f t="shared" si="44"/>
        <v/>
      </c>
      <c r="CP120" s="150" t="str">
        <f t="shared" si="45"/>
        <v/>
      </c>
      <c r="CQ120" s="150" t="str">
        <f t="shared" si="46"/>
        <v/>
      </c>
      <c r="CR120" s="150" t="str">
        <f t="shared" si="47"/>
        <v/>
      </c>
      <c r="CS120" s="150"/>
      <c r="CT120" s="150"/>
      <c r="CU120" s="150"/>
      <c r="CV120" s="150"/>
      <c r="CW120" s="150"/>
      <c r="CX120" s="150"/>
      <c r="CY120" s="150"/>
      <c r="CZ120" s="150"/>
      <c r="DA120" s="150"/>
      <c r="DB120" s="150"/>
      <c r="DC120" s="150"/>
    </row>
    <row r="121" spans="1:107" s="149" customFormat="1" x14ac:dyDescent="0.25">
      <c r="A121" s="241" t="s">
        <v>61</v>
      </c>
      <c r="B121" s="242"/>
      <c r="C121" s="206">
        <f t="shared" si="49"/>
        <v>0</v>
      </c>
      <c r="D121" s="207">
        <f t="shared" si="50"/>
        <v>0</v>
      </c>
      <c r="E121" s="83">
        <f>+Enero!E121+Febrero!E121+'Marzo '!E121</f>
        <v>0</v>
      </c>
      <c r="F121" s="84">
        <f>+Enero!F121+Febrero!F121+'Marzo '!F121</f>
        <v>0</v>
      </c>
      <c r="G121" s="83">
        <f>+Enero!G121+Febrero!G121+'Marzo '!G121</f>
        <v>0</v>
      </c>
      <c r="H121" s="84">
        <f>+Enero!H121+Febrero!H121+'Marzo '!H121</f>
        <v>0</v>
      </c>
      <c r="I121" s="43">
        <f>+Enero!I121+Febrero!I121+'Marzo '!I121</f>
        <v>0</v>
      </c>
      <c r="J121" s="85">
        <f>+Enero!J121+Febrero!J121+'Marzo '!J121</f>
        <v>0</v>
      </c>
      <c r="K121" s="43">
        <f>+Enero!K121+Febrero!K121+'Marzo '!K121</f>
        <v>0</v>
      </c>
      <c r="L121" s="85">
        <f>+Enero!L121+Febrero!L121+'Marzo '!L121</f>
        <v>0</v>
      </c>
      <c r="M121" s="43">
        <f>+Enero!M121+Febrero!M121+'Marzo '!M121</f>
        <v>0</v>
      </c>
      <c r="N121" s="85">
        <f>+Enero!N121+Febrero!N121+'Marzo '!N121</f>
        <v>0</v>
      </c>
      <c r="O121" s="43">
        <f>+Enero!O121+Febrero!O121+'Marzo '!O121</f>
        <v>0</v>
      </c>
      <c r="P121" s="85">
        <f>+Enero!P121+Febrero!P121+'Marzo '!P121</f>
        <v>0</v>
      </c>
      <c r="Q121" s="43">
        <f>+Enero!Q121+Febrero!Q121+'Marzo '!Q121</f>
        <v>0</v>
      </c>
      <c r="R121" s="85">
        <f>+Enero!R121+Febrero!R121+'Marzo '!R121</f>
        <v>0</v>
      </c>
      <c r="S121" s="43">
        <f>+Enero!S121+Febrero!S121+'Marzo '!S121</f>
        <v>0</v>
      </c>
      <c r="T121" s="85">
        <f>+Enero!T121+Febrero!T121+'Marzo '!T121</f>
        <v>0</v>
      </c>
      <c r="U121" s="43">
        <f>+Enero!U121+Febrero!U121+'Marzo '!U121</f>
        <v>0</v>
      </c>
      <c r="V121" s="85">
        <f>+Enero!V121+Febrero!V121+'Marzo '!V121</f>
        <v>0</v>
      </c>
      <c r="W121" s="43">
        <f>+Enero!W121+Febrero!W121+'Marzo '!W121</f>
        <v>0</v>
      </c>
      <c r="X121" s="85">
        <f>+Enero!X121+Febrero!X121+'Marzo '!X121</f>
        <v>0</v>
      </c>
      <c r="Y121" s="43">
        <f>+Enero!Y121+Febrero!Y121+'Marzo '!Y121</f>
        <v>0</v>
      </c>
      <c r="Z121" s="85">
        <f>+Enero!Z121+Febrero!Z121+'Marzo '!Z121</f>
        <v>0</v>
      </c>
      <c r="AA121" s="43">
        <f>+Enero!AA121+Febrero!AA121+'Marzo '!AA121</f>
        <v>0</v>
      </c>
      <c r="AB121" s="85">
        <f>+Enero!AB121+Febrero!AB121+'Marzo '!AB121</f>
        <v>0</v>
      </c>
      <c r="AC121" s="43">
        <f>+Enero!AC121+Febrero!AC121+'Marzo '!AC121</f>
        <v>0</v>
      </c>
      <c r="AD121" s="85">
        <f>+Enero!AD121+Febrero!AD121+'Marzo '!AD121</f>
        <v>0</v>
      </c>
      <c r="AE121" s="43">
        <f>+Enero!AE121+Febrero!AE121+'Marzo '!AE121</f>
        <v>0</v>
      </c>
      <c r="AF121" s="85">
        <f>+Enero!AF121+Febrero!AF121+'Marzo '!AF121</f>
        <v>0</v>
      </c>
      <c r="AG121" s="43">
        <f>+Enero!AG121+Febrero!AG121+'Marzo '!AG121</f>
        <v>0</v>
      </c>
      <c r="AH121" s="85">
        <f>+Enero!AH121+Febrero!AH121+'Marzo '!AH121</f>
        <v>0</v>
      </c>
      <c r="AI121" s="43">
        <f>+Enero!AI121+Febrero!AI121+'Marzo '!AI121</f>
        <v>0</v>
      </c>
      <c r="AJ121" s="85">
        <f>+Enero!AJ121+Febrero!AJ121+'Marzo '!AJ121</f>
        <v>0</v>
      </c>
      <c r="AK121" s="43">
        <f>+Enero!AK121+Febrero!AK121+'Marzo '!AK121</f>
        <v>0</v>
      </c>
      <c r="AL121" s="45">
        <f>+Enero!AL121+Febrero!AL121+'Marzo '!AL121</f>
        <v>0</v>
      </c>
      <c r="AM121" s="218">
        <f>+Enero!AM121+Febrero!AM121+'Marzo '!AM121</f>
        <v>0</v>
      </c>
      <c r="AN121" s="44">
        <f>+Enero!AN121+Febrero!AN121+'Marzo '!AN121</f>
        <v>0</v>
      </c>
      <c r="AO121" s="44">
        <f>+Enero!AO121+Febrero!AO121+'Marzo '!AO121</f>
        <v>0</v>
      </c>
      <c r="AP121" s="45">
        <f>+Enero!AP121+Febrero!AP121+'Marzo '!AP121</f>
        <v>0</v>
      </c>
      <c r="AQ121" s="45">
        <f>+Enero!AQ121+Febrero!AQ121+'Marzo '!AQ121</f>
        <v>0</v>
      </c>
      <c r="AR121" s="195" t="s">
        <v>97</v>
      </c>
      <c r="BX121" s="150"/>
      <c r="BY121" s="150"/>
      <c r="BZ121" s="150"/>
      <c r="CA121" s="150" t="str">
        <f t="shared" si="51"/>
        <v/>
      </c>
      <c r="CB121" s="150" t="str">
        <f t="shared" si="31"/>
        <v/>
      </c>
      <c r="CC121" s="150" t="str">
        <f t="shared" si="32"/>
        <v/>
      </c>
      <c r="CD121" s="150" t="str">
        <f t="shared" si="33"/>
        <v/>
      </c>
      <c r="CE121" s="150" t="str">
        <f t="shared" si="34"/>
        <v/>
      </c>
      <c r="CF121" s="150" t="str">
        <f t="shared" si="35"/>
        <v/>
      </c>
      <c r="CG121" s="150" t="str">
        <f t="shared" si="36"/>
        <v/>
      </c>
      <c r="CH121" s="150" t="str">
        <f t="shared" si="37"/>
        <v/>
      </c>
      <c r="CI121" s="150" t="str">
        <f t="shared" si="38"/>
        <v/>
      </c>
      <c r="CJ121" s="150" t="str">
        <f t="shared" si="39"/>
        <v/>
      </c>
      <c r="CK121" s="150" t="str">
        <f t="shared" si="40"/>
        <v/>
      </c>
      <c r="CL121" s="150" t="str">
        <f t="shared" si="41"/>
        <v/>
      </c>
      <c r="CM121" s="150" t="str">
        <f t="shared" si="42"/>
        <v/>
      </c>
      <c r="CN121" s="150" t="str">
        <f t="shared" si="43"/>
        <v/>
      </c>
      <c r="CO121" s="150" t="str">
        <f t="shared" si="44"/>
        <v/>
      </c>
      <c r="CP121" s="150" t="str">
        <f t="shared" si="45"/>
        <v/>
      </c>
      <c r="CQ121" s="150" t="str">
        <f t="shared" si="46"/>
        <v/>
      </c>
      <c r="CR121" s="150" t="str">
        <f t="shared" si="47"/>
        <v/>
      </c>
      <c r="CS121" s="150"/>
      <c r="CT121" s="150"/>
      <c r="CU121" s="150"/>
      <c r="CV121" s="150"/>
      <c r="CW121" s="150"/>
      <c r="CX121" s="150"/>
      <c r="CY121" s="150"/>
      <c r="CZ121" s="150"/>
      <c r="DA121" s="150"/>
      <c r="DB121" s="150"/>
      <c r="DC121" s="150"/>
    </row>
    <row r="122" spans="1:107" s="149" customFormat="1" ht="15" customHeight="1" x14ac:dyDescent="0.25">
      <c r="A122" s="219" t="s">
        <v>63</v>
      </c>
      <c r="B122" s="220"/>
      <c r="C122" s="220"/>
      <c r="D122" s="220"/>
      <c r="E122" s="220"/>
      <c r="F122" s="220"/>
      <c r="G122" s="22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row>
    <row r="123" spans="1:107" s="149" customFormat="1" ht="50.25" customHeight="1" x14ac:dyDescent="0.25">
      <c r="A123" s="94" t="s">
        <v>64</v>
      </c>
      <c r="B123" s="243" t="s">
        <v>65</v>
      </c>
      <c r="C123" s="243"/>
      <c r="D123" s="243" t="s">
        <v>66</v>
      </c>
      <c r="E123" s="243"/>
      <c r="F123" s="243" t="s">
        <v>67</v>
      </c>
      <c r="G123" s="243"/>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row>
    <row r="124" spans="1:107" s="149" customFormat="1" ht="25.5" customHeight="1" x14ac:dyDescent="0.25">
      <c r="A124" s="95" t="s">
        <v>68</v>
      </c>
      <c r="B124" s="231">
        <f>+Enero!B124+Febrero!B124+'Marzo '!B124</f>
        <v>0</v>
      </c>
      <c r="C124" s="232">
        <f>+Enero!C124+Febrero!C124+'Marzo '!C124</f>
        <v>0</v>
      </c>
      <c r="D124" s="232">
        <f>+Enero!D124+Febrero!D124+'Marzo '!D124</f>
        <v>0</v>
      </c>
      <c r="E124" s="232">
        <f>+Enero!E124+Febrero!E124+'Marzo '!E124</f>
        <v>0</v>
      </c>
      <c r="F124" s="232">
        <f>+Enero!F124+Febrero!F124+'Marzo '!F124</f>
        <v>0</v>
      </c>
      <c r="G124" s="233">
        <f>+Enero!G124+Febrero!G124+'Marzo '!G124</f>
        <v>0</v>
      </c>
      <c r="H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row>
    <row r="125" spans="1:107" s="149" customFormat="1" ht="25.5" customHeight="1" x14ac:dyDescent="0.25">
      <c r="A125" s="95" t="s">
        <v>69</v>
      </c>
      <c r="B125" s="234">
        <f>+Enero!B125+Febrero!B125+'Marzo '!B125</f>
        <v>0</v>
      </c>
      <c r="C125" s="235">
        <f>+Enero!C125+Febrero!C125+'Marzo '!C125</f>
        <v>0</v>
      </c>
      <c r="D125" s="235">
        <f>+Enero!D125+Febrero!D125+'Marzo '!D125</f>
        <v>0</v>
      </c>
      <c r="E125" s="235">
        <f>+Enero!E125+Febrero!E125+'Marzo '!E125</f>
        <v>0</v>
      </c>
      <c r="F125" s="235">
        <f>+Enero!F125+Febrero!F125+'Marzo '!F125</f>
        <v>0</v>
      </c>
      <c r="G125" s="236">
        <f>+Enero!G125+Febrero!G125+'Marzo '!G125</f>
        <v>0</v>
      </c>
      <c r="H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row>
    <row r="126" spans="1:107" s="149" customFormat="1" ht="25.5" customHeight="1" x14ac:dyDescent="0.25">
      <c r="A126" s="95" t="s">
        <v>70</v>
      </c>
      <c r="B126" s="234">
        <f>+Enero!B126+Febrero!B126+'Marzo '!B126</f>
        <v>0</v>
      </c>
      <c r="C126" s="235">
        <f>+Enero!C126+Febrero!C126+'Marzo '!C126</f>
        <v>0</v>
      </c>
      <c r="D126" s="235">
        <f>+Enero!D126+Febrero!D126+'Marzo '!D126</f>
        <v>0</v>
      </c>
      <c r="E126" s="235">
        <f>+Enero!E126+Febrero!E126+'Marzo '!E126</f>
        <v>0</v>
      </c>
      <c r="F126" s="237">
        <f>+Enero!F126+Febrero!F126+'Marzo '!F126</f>
        <v>0</v>
      </c>
      <c r="G126" s="238">
        <f>+Enero!G126+Febrero!G126+'Marzo '!G126</f>
        <v>0</v>
      </c>
      <c r="H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row>
    <row r="127" spans="1:107" s="149" customFormat="1" ht="25.5" customHeight="1" x14ac:dyDescent="0.25">
      <c r="A127" s="95" t="s">
        <v>71</v>
      </c>
      <c r="B127" s="228">
        <f>+Enero!B127+Febrero!B127+'Marzo '!B127</f>
        <v>0</v>
      </c>
      <c r="C127" s="229">
        <f>+Enero!C127+Febrero!C127+'Marzo '!C127</f>
        <v>0</v>
      </c>
      <c r="D127" s="229">
        <f>+Enero!D127+Febrero!D127+'Marzo '!D127</f>
        <v>0</v>
      </c>
      <c r="E127" s="229">
        <f>+Enero!E127+Febrero!E127+'Marzo '!E127</f>
        <v>0</v>
      </c>
      <c r="F127" s="229">
        <f>+Enero!F127+Febrero!F127+'Marzo '!F127</f>
        <v>0</v>
      </c>
      <c r="G127" s="230">
        <f>+Enero!G127+Febrero!G127+'Marzo '!G127</f>
        <v>0</v>
      </c>
      <c r="H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row>
    <row r="169" spans="76:107" s="149" customFormat="1" x14ac:dyDescent="0.25">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row>
    <row r="170" spans="76:107" s="149" customFormat="1" x14ac:dyDescent="0.25">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row>
    <row r="171" spans="76:107" s="149" customFormat="1" x14ac:dyDescent="0.25">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row>
    <row r="172" spans="76:107" s="149" customFormat="1" x14ac:dyDescent="0.25">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row>
    <row r="173" spans="76:107" s="149" customFormat="1" x14ac:dyDescent="0.25">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row>
    <row r="174" spans="76:107" s="149" customFormat="1" x14ac:dyDescent="0.25">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row>
    <row r="175" spans="76:107" s="149" customFormat="1" x14ac:dyDescent="0.25">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row>
    <row r="176" spans="76:107" s="149" customFormat="1" x14ac:dyDescent="0.25">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row>
    <row r="177" spans="76:107" s="149" customFormat="1" x14ac:dyDescent="0.25">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row>
    <row r="195" spans="1:107" s="149" customFormat="1" hidden="1" x14ac:dyDescent="0.25">
      <c r="A195" s="221">
        <f>SUM(E12:F29,J12:K29,B34:K51,C55:P59,C63:P67,C72:D94,C99:D121,B124:C127)</f>
        <v>6787</v>
      </c>
      <c r="B195" s="149">
        <f>SUM(CF6:CL130)</f>
        <v>0</v>
      </c>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row>
  </sheetData>
  <mergeCells count="143">
    <mergeCell ref="A87:B87"/>
    <mergeCell ref="A88:B88"/>
    <mergeCell ref="A72:B72"/>
    <mergeCell ref="A73:B73"/>
    <mergeCell ref="A74:B74"/>
    <mergeCell ref="A75:B75"/>
    <mergeCell ref="A84:B84"/>
    <mergeCell ref="A86:B86"/>
    <mergeCell ref="A78:B78"/>
    <mergeCell ref="A79:B79"/>
    <mergeCell ref="A80:B80"/>
    <mergeCell ref="A81:A83"/>
    <mergeCell ref="A85:B85"/>
    <mergeCell ref="A76:B76"/>
    <mergeCell ref="A77:B77"/>
    <mergeCell ref="C53:E53"/>
    <mergeCell ref="F53:H53"/>
    <mergeCell ref="I53:K53"/>
    <mergeCell ref="L53:N53"/>
    <mergeCell ref="O53:P53"/>
    <mergeCell ref="A60:R60"/>
    <mergeCell ref="A61:B62"/>
    <mergeCell ref="C61:E61"/>
    <mergeCell ref="F61:H61"/>
    <mergeCell ref="I61:K61"/>
    <mergeCell ref="A90:B90"/>
    <mergeCell ref="A91:B91"/>
    <mergeCell ref="A92:B92"/>
    <mergeCell ref="A6:P6"/>
    <mergeCell ref="J8:P8"/>
    <mergeCell ref="A9:A11"/>
    <mergeCell ref="B9:F9"/>
    <mergeCell ref="G9:K9"/>
    <mergeCell ref="B10:D10"/>
    <mergeCell ref="E10:F10"/>
    <mergeCell ref="G10:I10"/>
    <mergeCell ref="J10:K10"/>
    <mergeCell ref="A31:A33"/>
    <mergeCell ref="B31:F31"/>
    <mergeCell ref="G31:K31"/>
    <mergeCell ref="B32:D32"/>
    <mergeCell ref="E32:F32"/>
    <mergeCell ref="G32:I32"/>
    <mergeCell ref="J32:K32"/>
    <mergeCell ref="A55:B55"/>
    <mergeCell ref="A56:A58"/>
    <mergeCell ref="A59:B59"/>
    <mergeCell ref="A52:Q52"/>
    <mergeCell ref="A53:B54"/>
    <mergeCell ref="L61:N61"/>
    <mergeCell ref="O61:P61"/>
    <mergeCell ref="A63:B63"/>
    <mergeCell ref="A64:A66"/>
    <mergeCell ref="A67:B67"/>
    <mergeCell ref="A69:B71"/>
    <mergeCell ref="C69:D70"/>
    <mergeCell ref="E69:AL69"/>
    <mergeCell ref="AM69:AN69"/>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I97:AJ97"/>
    <mergeCell ref="AK97:AL97"/>
    <mergeCell ref="AM97:AM98"/>
    <mergeCell ref="AN97:AN98"/>
    <mergeCell ref="A99:B99"/>
    <mergeCell ref="A100:B100"/>
    <mergeCell ref="A101:B101"/>
    <mergeCell ref="A102:B102"/>
    <mergeCell ref="A103:B103"/>
    <mergeCell ref="A104:B104"/>
    <mergeCell ref="A105:B105"/>
    <mergeCell ref="A106:B106"/>
    <mergeCell ref="A107:B107"/>
    <mergeCell ref="A108:A110"/>
    <mergeCell ref="A111:B111"/>
    <mergeCell ref="A112:B112"/>
    <mergeCell ref="A113:B113"/>
    <mergeCell ref="A114:B114"/>
    <mergeCell ref="A115:B115"/>
    <mergeCell ref="A117:B117"/>
    <mergeCell ref="A118:B118"/>
    <mergeCell ref="A119:B119"/>
    <mergeCell ref="A120:B120"/>
    <mergeCell ref="A121:B121"/>
    <mergeCell ref="B123:C123"/>
    <mergeCell ref="D123:E123"/>
    <mergeCell ref="F123:G123"/>
    <mergeCell ref="B127:C127"/>
    <mergeCell ref="D127:E127"/>
    <mergeCell ref="F127:G127"/>
    <mergeCell ref="B124:C124"/>
    <mergeCell ref="D124:E124"/>
    <mergeCell ref="F124:G124"/>
    <mergeCell ref="B125:C125"/>
    <mergeCell ref="D125:E125"/>
    <mergeCell ref="F125:G125"/>
    <mergeCell ref="B126:C126"/>
    <mergeCell ref="D126:E126"/>
    <mergeCell ref="F126:G126"/>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sqref="A1:XFD104857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292"/>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307"/>
      <c r="B7" s="307"/>
      <c r="C7" s="307"/>
      <c r="D7" s="307"/>
      <c r="E7" s="307"/>
      <c r="F7" s="307"/>
      <c r="G7" s="307"/>
      <c r="H7" s="307"/>
      <c r="I7" s="15"/>
      <c r="J7" s="307"/>
      <c r="K7" s="307"/>
      <c r="L7" s="307"/>
      <c r="M7" s="307"/>
      <c r="N7" s="307"/>
      <c r="O7" s="293"/>
      <c r="P7" s="293"/>
      <c r="Q7" s="16"/>
      <c r="AL7" s="14"/>
      <c r="AM7" s="14"/>
      <c r="AN7" s="14"/>
      <c r="AO7" s="14"/>
      <c r="BK7" s="4"/>
      <c r="BL7" s="4"/>
      <c r="BM7" s="4"/>
      <c r="BN7" s="4"/>
      <c r="BO7" s="4"/>
      <c r="BP7" s="4"/>
      <c r="BQ7" s="4"/>
      <c r="BR7" s="4"/>
    </row>
    <row r="8" spans="1:76" s="14" customFormat="1" ht="24.75" customHeight="1" x14ac:dyDescent="0.15">
      <c r="A8" s="273"/>
      <c r="B8" s="270"/>
      <c r="C8" s="291"/>
      <c r="D8" s="291"/>
      <c r="E8" s="295"/>
      <c r="F8" s="298"/>
      <c r="G8" s="291"/>
      <c r="H8" s="291"/>
      <c r="I8" s="271"/>
      <c r="J8" s="17"/>
      <c r="K8" s="270"/>
      <c r="L8" s="291"/>
      <c r="M8" s="291"/>
      <c r="N8" s="291"/>
      <c r="O8" s="298"/>
      <c r="P8" s="291"/>
      <c r="Q8" s="291"/>
      <c r="R8" s="271"/>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274"/>
      <c r="B9" s="296"/>
      <c r="C9" s="296"/>
      <c r="D9" s="296"/>
      <c r="E9" s="297"/>
      <c r="F9" s="270"/>
      <c r="G9" s="271"/>
      <c r="H9" s="270"/>
      <c r="I9" s="271"/>
      <c r="J9" s="17"/>
      <c r="K9" s="270"/>
      <c r="L9" s="271"/>
      <c r="M9" s="270"/>
      <c r="N9" s="291"/>
      <c r="O9" s="298"/>
      <c r="P9" s="271"/>
      <c r="Q9" s="270"/>
      <c r="R9" s="271"/>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275"/>
      <c r="B10" s="18"/>
      <c r="C10" s="19"/>
      <c r="D10" s="109"/>
      <c r="E10" s="20"/>
      <c r="F10" s="98"/>
      <c r="G10" s="19"/>
      <c r="H10" s="109"/>
      <c r="I10" s="21"/>
      <c r="J10" s="22"/>
      <c r="K10" s="18"/>
      <c r="L10" s="19"/>
      <c r="M10" s="109"/>
      <c r="N10" s="99"/>
      <c r="O10" s="98"/>
      <c r="P10" s="19"/>
      <c r="Q10" s="109"/>
      <c r="R10" s="21"/>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c r="B11" s="24"/>
      <c r="C11" s="25"/>
      <c r="D11" s="26"/>
      <c r="E11" s="100"/>
      <c r="F11" s="101"/>
      <c r="G11" s="35"/>
      <c r="H11" s="26"/>
      <c r="I11" s="27"/>
      <c r="J11" s="28"/>
      <c r="K11" s="24"/>
      <c r="L11" s="25"/>
      <c r="M11" s="26"/>
      <c r="N11" s="100"/>
      <c r="O11" s="101"/>
      <c r="P11" s="27"/>
      <c r="Q11" s="26"/>
      <c r="R11" s="27"/>
      <c r="S11" s="29"/>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c r="BD11" s="32"/>
      <c r="BE11" s="32"/>
      <c r="BF11" s="32"/>
      <c r="BG11" s="33"/>
      <c r="BH11" s="33"/>
      <c r="BJ11" s="7"/>
      <c r="BS11" s="50"/>
      <c r="BT11" s="50"/>
      <c r="BU11" s="50"/>
      <c r="BV11" s="50"/>
      <c r="BW11" s="50"/>
      <c r="BX11" s="50"/>
    </row>
    <row r="12" spans="1:76" s="14" customFormat="1" ht="15.75" customHeight="1" x14ac:dyDescent="0.15">
      <c r="A12" s="23"/>
      <c r="B12" s="24"/>
      <c r="C12" s="25"/>
      <c r="D12" s="34"/>
      <c r="E12" s="100"/>
      <c r="F12" s="102"/>
      <c r="G12" s="35"/>
      <c r="H12" s="34"/>
      <c r="I12" s="35"/>
      <c r="J12" s="28"/>
      <c r="K12" s="24"/>
      <c r="L12" s="25"/>
      <c r="M12" s="34"/>
      <c r="N12" s="100"/>
      <c r="O12" s="102"/>
      <c r="P12" s="35"/>
      <c r="Q12" s="34"/>
      <c r="R12" s="35"/>
      <c r="S12" s="29"/>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c r="BD12" s="32"/>
      <c r="BE12" s="32"/>
      <c r="BF12" s="32"/>
      <c r="BG12" s="33"/>
      <c r="BH12" s="33"/>
      <c r="BJ12" s="7"/>
      <c r="BS12" s="50"/>
      <c r="BT12" s="50"/>
      <c r="BU12" s="50"/>
      <c r="BV12" s="50"/>
      <c r="BW12" s="50"/>
      <c r="BX12" s="50"/>
    </row>
    <row r="13" spans="1:76" s="14" customFormat="1" ht="15.75" customHeight="1" x14ac:dyDescent="0.15">
      <c r="A13" s="23"/>
      <c r="B13" s="24"/>
      <c r="C13" s="25"/>
      <c r="D13" s="34"/>
      <c r="E13" s="100"/>
      <c r="F13" s="102"/>
      <c r="G13" s="35"/>
      <c r="H13" s="34"/>
      <c r="I13" s="35"/>
      <c r="J13" s="28"/>
      <c r="K13" s="24"/>
      <c r="L13" s="25"/>
      <c r="M13" s="34"/>
      <c r="N13" s="100"/>
      <c r="O13" s="102"/>
      <c r="P13" s="35"/>
      <c r="Q13" s="34"/>
      <c r="R13" s="35"/>
      <c r="S13" s="29"/>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c r="BD13" s="32"/>
      <c r="BE13" s="32"/>
      <c r="BF13" s="32"/>
      <c r="BG13" s="33"/>
      <c r="BH13" s="33"/>
      <c r="BJ13" s="7"/>
      <c r="BS13" s="50"/>
      <c r="BT13" s="50"/>
      <c r="BU13" s="50"/>
      <c r="BV13" s="50"/>
      <c r="BW13" s="50"/>
      <c r="BX13" s="50"/>
    </row>
    <row r="14" spans="1:76" s="14" customFormat="1" ht="20.25" customHeight="1" x14ac:dyDescent="0.15">
      <c r="A14" s="23"/>
      <c r="B14" s="24"/>
      <c r="C14" s="25"/>
      <c r="D14" s="34"/>
      <c r="E14" s="100"/>
      <c r="F14" s="102"/>
      <c r="G14" s="35"/>
      <c r="H14" s="34"/>
      <c r="I14" s="35"/>
      <c r="J14" s="28"/>
      <c r="K14" s="24"/>
      <c r="L14" s="25"/>
      <c r="M14" s="34"/>
      <c r="N14" s="100"/>
      <c r="O14" s="102"/>
      <c r="P14" s="35"/>
      <c r="Q14" s="34"/>
      <c r="R14" s="35"/>
      <c r="S14" s="29"/>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c r="BD14" s="32"/>
      <c r="BE14" s="32"/>
      <c r="BF14" s="32"/>
      <c r="BG14" s="33"/>
      <c r="BH14" s="33"/>
      <c r="BJ14" s="7"/>
      <c r="BS14" s="50"/>
      <c r="BT14" s="50"/>
      <c r="BU14" s="50"/>
      <c r="BV14" s="50"/>
      <c r="BW14" s="50"/>
      <c r="BX14" s="50"/>
    </row>
    <row r="15" spans="1:76" s="14" customFormat="1" ht="20.25" customHeight="1" x14ac:dyDescent="0.15">
      <c r="A15" s="36"/>
      <c r="B15" s="24"/>
      <c r="C15" s="25"/>
      <c r="D15" s="34"/>
      <c r="E15" s="100"/>
      <c r="F15" s="102"/>
      <c r="G15" s="35"/>
      <c r="H15" s="34"/>
      <c r="I15" s="37"/>
      <c r="J15" s="28"/>
      <c r="K15" s="24"/>
      <c r="L15" s="25"/>
      <c r="M15" s="34"/>
      <c r="N15" s="100"/>
      <c r="O15" s="102"/>
      <c r="P15" s="35"/>
      <c r="Q15" s="34"/>
      <c r="R15" s="37"/>
      <c r="S15" s="29"/>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c r="BD15" s="32"/>
      <c r="BE15" s="32"/>
      <c r="BF15" s="32"/>
      <c r="BG15" s="33"/>
      <c r="BH15" s="33"/>
      <c r="BJ15" s="7"/>
      <c r="BS15" s="50"/>
      <c r="BT15" s="50"/>
      <c r="BU15" s="50"/>
      <c r="BV15" s="50"/>
      <c r="BW15" s="50"/>
      <c r="BX15" s="50"/>
    </row>
    <row r="16" spans="1:76" s="14" customFormat="1" ht="15.75" customHeight="1" x14ac:dyDescent="0.15">
      <c r="A16" s="38"/>
      <c r="B16" s="39"/>
      <c r="C16" s="40"/>
      <c r="D16" s="34"/>
      <c r="E16" s="100"/>
      <c r="F16" s="102"/>
      <c r="G16" s="35"/>
      <c r="H16" s="34"/>
      <c r="I16" s="41"/>
      <c r="J16" s="28"/>
      <c r="K16" s="39"/>
      <c r="L16" s="40"/>
      <c r="M16" s="34"/>
      <c r="N16" s="100"/>
      <c r="O16" s="102"/>
      <c r="P16" s="35"/>
      <c r="Q16" s="34"/>
      <c r="R16" s="41"/>
      <c r="S16" s="29"/>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c r="BD16" s="32"/>
      <c r="BE16" s="32"/>
      <c r="BF16" s="32"/>
      <c r="BG16" s="33"/>
      <c r="BH16" s="33"/>
      <c r="BJ16" s="7"/>
      <c r="BS16" s="50"/>
      <c r="BT16" s="50"/>
      <c r="BU16" s="50"/>
      <c r="BV16" s="50"/>
      <c r="BW16" s="50"/>
      <c r="BX16" s="50"/>
    </row>
    <row r="17" spans="1:76" s="14" customFormat="1" ht="15.75" customHeight="1" x14ac:dyDescent="0.15">
      <c r="A17" s="38"/>
      <c r="B17" s="39"/>
      <c r="C17" s="40"/>
      <c r="D17" s="34"/>
      <c r="E17" s="100"/>
      <c r="F17" s="102"/>
      <c r="G17" s="35"/>
      <c r="H17" s="34"/>
      <c r="I17" s="37"/>
      <c r="J17" s="28"/>
      <c r="K17" s="39"/>
      <c r="L17" s="40"/>
      <c r="M17" s="34"/>
      <c r="N17" s="100"/>
      <c r="O17" s="102"/>
      <c r="P17" s="35"/>
      <c r="Q17" s="34"/>
      <c r="R17" s="37"/>
      <c r="S17" s="29"/>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c r="BD17" s="32"/>
      <c r="BE17" s="32"/>
      <c r="BF17" s="32"/>
      <c r="BG17" s="33"/>
      <c r="BH17" s="33"/>
      <c r="BJ17" s="7"/>
      <c r="BS17" s="50"/>
      <c r="BT17" s="50"/>
      <c r="BU17" s="50"/>
      <c r="BV17" s="50"/>
      <c r="BW17" s="50"/>
      <c r="BX17" s="50"/>
    </row>
    <row r="18" spans="1:76" s="14" customFormat="1" ht="15.75" customHeight="1" x14ac:dyDescent="0.15">
      <c r="A18" s="38"/>
      <c r="B18" s="39"/>
      <c r="C18" s="40"/>
      <c r="D18" s="34"/>
      <c r="E18" s="100"/>
      <c r="F18" s="102"/>
      <c r="G18" s="35"/>
      <c r="H18" s="34"/>
      <c r="I18" s="37"/>
      <c r="J18" s="28"/>
      <c r="K18" s="39"/>
      <c r="L18" s="40"/>
      <c r="M18" s="34"/>
      <c r="N18" s="100"/>
      <c r="O18" s="102"/>
      <c r="P18" s="35"/>
      <c r="Q18" s="34"/>
      <c r="R18" s="37"/>
      <c r="S18" s="29"/>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c r="BD18" s="32"/>
      <c r="BE18" s="32"/>
      <c r="BF18" s="32"/>
      <c r="BG18" s="33"/>
      <c r="BH18" s="33"/>
      <c r="BJ18" s="7"/>
      <c r="BS18" s="50"/>
      <c r="BT18" s="50"/>
      <c r="BU18" s="50"/>
      <c r="BV18" s="50"/>
      <c r="BW18" s="50"/>
      <c r="BX18" s="50"/>
    </row>
    <row r="19" spans="1:76" s="14" customFormat="1" ht="24.75" customHeight="1" x14ac:dyDescent="0.15">
      <c r="A19" s="36"/>
      <c r="B19" s="39"/>
      <c r="C19" s="40"/>
      <c r="D19" s="39"/>
      <c r="E19" s="103"/>
      <c r="F19" s="104"/>
      <c r="G19" s="37"/>
      <c r="H19" s="39"/>
      <c r="I19" s="37"/>
      <c r="J19" s="28"/>
      <c r="K19" s="39"/>
      <c r="L19" s="40"/>
      <c r="M19" s="39"/>
      <c r="N19" s="103"/>
      <c r="O19" s="104"/>
      <c r="P19" s="37"/>
      <c r="Q19" s="39"/>
      <c r="R19" s="37"/>
      <c r="S19" s="29"/>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c r="BD19" s="32"/>
      <c r="BE19" s="32"/>
      <c r="BF19" s="32"/>
      <c r="BG19" s="33"/>
      <c r="BH19" s="33"/>
      <c r="BJ19" s="7"/>
      <c r="BS19" s="50"/>
      <c r="BT19" s="50"/>
      <c r="BU19" s="50"/>
      <c r="BV19" s="50"/>
      <c r="BW19" s="50"/>
      <c r="BX19" s="50"/>
    </row>
    <row r="20" spans="1:76" s="14" customFormat="1" ht="15.75" customHeight="1" x14ac:dyDescent="0.15">
      <c r="A20" s="36"/>
      <c r="B20" s="39"/>
      <c r="C20" s="40"/>
      <c r="D20" s="39"/>
      <c r="E20" s="103"/>
      <c r="F20" s="104"/>
      <c r="G20" s="37"/>
      <c r="H20" s="39"/>
      <c r="I20" s="37"/>
      <c r="J20" s="28"/>
      <c r="K20" s="39"/>
      <c r="L20" s="40"/>
      <c r="M20" s="39"/>
      <c r="N20" s="103"/>
      <c r="O20" s="104"/>
      <c r="P20" s="37"/>
      <c r="Q20" s="39"/>
      <c r="R20" s="37"/>
      <c r="S20" s="29"/>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c r="BD20" s="32"/>
      <c r="BE20" s="32"/>
      <c r="BF20" s="32"/>
      <c r="BG20" s="33"/>
      <c r="BH20" s="33"/>
      <c r="BJ20" s="7"/>
      <c r="BS20" s="50"/>
      <c r="BT20" s="50"/>
      <c r="BU20" s="50"/>
      <c r="BV20" s="50"/>
      <c r="BW20" s="50"/>
      <c r="BX20" s="50"/>
    </row>
    <row r="21" spans="1:76" s="14" customFormat="1" ht="15.75" customHeight="1" x14ac:dyDescent="0.15">
      <c r="A21" s="38"/>
      <c r="B21" s="39"/>
      <c r="C21" s="40"/>
      <c r="D21" s="39"/>
      <c r="E21" s="103"/>
      <c r="F21" s="104"/>
      <c r="G21" s="37"/>
      <c r="H21" s="39"/>
      <c r="I21" s="37"/>
      <c r="J21" s="28"/>
      <c r="K21" s="39"/>
      <c r="L21" s="40"/>
      <c r="M21" s="39"/>
      <c r="N21" s="103"/>
      <c r="O21" s="104"/>
      <c r="P21" s="37"/>
      <c r="Q21" s="39"/>
      <c r="R21" s="37"/>
      <c r="S21" s="29"/>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c r="BD21" s="32"/>
      <c r="BE21" s="32"/>
      <c r="BF21" s="32"/>
      <c r="BG21" s="33"/>
      <c r="BH21" s="33"/>
      <c r="BJ21" s="7"/>
      <c r="BS21" s="50"/>
      <c r="BT21" s="50"/>
      <c r="BU21" s="50"/>
      <c r="BV21" s="50"/>
      <c r="BW21" s="50"/>
      <c r="BX21" s="50"/>
    </row>
    <row r="22" spans="1:76" s="14" customFormat="1" ht="15.75" customHeight="1" x14ac:dyDescent="0.15">
      <c r="A22" s="38"/>
      <c r="B22" s="39"/>
      <c r="C22" s="40"/>
      <c r="D22" s="39"/>
      <c r="E22" s="103"/>
      <c r="F22" s="104"/>
      <c r="G22" s="37"/>
      <c r="H22" s="39"/>
      <c r="I22" s="37"/>
      <c r="J22" s="28"/>
      <c r="K22" s="39"/>
      <c r="L22" s="40"/>
      <c r="M22" s="39"/>
      <c r="N22" s="103"/>
      <c r="O22" s="104"/>
      <c r="P22" s="37"/>
      <c r="Q22" s="39"/>
      <c r="R22" s="37"/>
      <c r="S22" s="29"/>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c r="BD22" s="32"/>
      <c r="BE22" s="32"/>
      <c r="BF22" s="32"/>
      <c r="BG22" s="33"/>
      <c r="BH22" s="33"/>
      <c r="BJ22" s="7"/>
      <c r="BS22" s="50"/>
      <c r="BT22" s="50"/>
      <c r="BU22" s="50"/>
      <c r="BV22" s="50"/>
      <c r="BW22" s="50"/>
      <c r="BX22" s="50"/>
    </row>
    <row r="23" spans="1:76" s="14" customFormat="1" ht="15.75" customHeight="1" x14ac:dyDescent="0.15">
      <c r="A23" s="38"/>
      <c r="B23" s="39"/>
      <c r="C23" s="40"/>
      <c r="D23" s="39"/>
      <c r="E23" s="103"/>
      <c r="F23" s="104"/>
      <c r="G23" s="37"/>
      <c r="H23" s="39"/>
      <c r="I23" s="37"/>
      <c r="J23" s="28"/>
      <c r="K23" s="39"/>
      <c r="L23" s="40"/>
      <c r="M23" s="39"/>
      <c r="N23" s="103"/>
      <c r="O23" s="104"/>
      <c r="P23" s="37"/>
      <c r="Q23" s="39"/>
      <c r="R23" s="37"/>
      <c r="S23" s="29"/>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c r="BD23" s="32"/>
      <c r="BE23" s="32"/>
      <c r="BF23" s="32"/>
      <c r="BG23" s="33"/>
      <c r="BH23" s="33"/>
      <c r="BJ23" s="7"/>
      <c r="BS23" s="50"/>
      <c r="BT23" s="50"/>
      <c r="BU23" s="50"/>
      <c r="BV23" s="50"/>
      <c r="BW23" s="50"/>
      <c r="BX23" s="50"/>
    </row>
    <row r="24" spans="1:76" s="14" customFormat="1" ht="15.75" customHeight="1" x14ac:dyDescent="0.15">
      <c r="A24" s="38"/>
      <c r="B24" s="39"/>
      <c r="C24" s="40"/>
      <c r="D24" s="39"/>
      <c r="E24" s="103"/>
      <c r="F24" s="104"/>
      <c r="G24" s="37"/>
      <c r="H24" s="39"/>
      <c r="I24" s="37"/>
      <c r="J24" s="28"/>
      <c r="K24" s="39"/>
      <c r="L24" s="40"/>
      <c r="M24" s="39"/>
      <c r="N24" s="103"/>
      <c r="O24" s="104"/>
      <c r="P24" s="37"/>
      <c r="Q24" s="39"/>
      <c r="R24" s="37"/>
      <c r="S24" s="29"/>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c r="BD24" s="32"/>
      <c r="BE24" s="32"/>
      <c r="BF24" s="32"/>
      <c r="BG24" s="33"/>
      <c r="BH24" s="33"/>
      <c r="BJ24" s="7"/>
      <c r="BS24" s="50"/>
      <c r="BT24" s="50"/>
      <c r="BU24" s="50"/>
      <c r="BV24" s="50"/>
      <c r="BW24" s="50"/>
      <c r="BX24" s="50"/>
    </row>
    <row r="25" spans="1:76" s="14" customFormat="1" ht="15.75" customHeight="1" x14ac:dyDescent="0.15">
      <c r="A25" s="38"/>
      <c r="B25" s="39"/>
      <c r="C25" s="40"/>
      <c r="D25" s="39"/>
      <c r="E25" s="103"/>
      <c r="F25" s="104"/>
      <c r="G25" s="37"/>
      <c r="H25" s="39"/>
      <c r="I25" s="37"/>
      <c r="J25" s="28"/>
      <c r="K25" s="39"/>
      <c r="L25" s="40"/>
      <c r="M25" s="39"/>
      <c r="N25" s="103"/>
      <c r="O25" s="104"/>
      <c r="P25" s="37"/>
      <c r="Q25" s="39"/>
      <c r="R25" s="37"/>
      <c r="S25" s="29"/>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c r="BD25" s="32"/>
      <c r="BE25" s="32"/>
      <c r="BF25" s="32"/>
      <c r="BG25" s="33"/>
      <c r="BH25" s="33"/>
      <c r="BJ25" s="7"/>
      <c r="BS25" s="50"/>
      <c r="BT25" s="50"/>
      <c r="BU25" s="50"/>
      <c r="BV25" s="50"/>
      <c r="BW25" s="50"/>
      <c r="BX25" s="50"/>
    </row>
    <row r="26" spans="1:76" s="14" customFormat="1" ht="15.75" customHeight="1" x14ac:dyDescent="0.15">
      <c r="A26" s="42"/>
      <c r="B26" s="43"/>
      <c r="C26" s="44"/>
      <c r="D26" s="43"/>
      <c r="E26" s="105"/>
      <c r="F26" s="106"/>
      <c r="G26" s="45"/>
      <c r="H26" s="43"/>
      <c r="I26" s="45"/>
      <c r="J26" s="28"/>
      <c r="K26" s="43"/>
      <c r="L26" s="44"/>
      <c r="M26" s="43"/>
      <c r="N26" s="105"/>
      <c r="O26" s="106"/>
      <c r="P26" s="45"/>
      <c r="Q26" s="43"/>
      <c r="R26" s="45"/>
      <c r="S26" s="29"/>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c r="BD26" s="32"/>
      <c r="BE26" s="32"/>
      <c r="BF26" s="32"/>
      <c r="BG26" s="33"/>
      <c r="BH26" s="33"/>
      <c r="BJ26" s="7"/>
      <c r="BS26" s="50"/>
      <c r="BT26" s="50"/>
      <c r="BU26" s="50"/>
      <c r="BV26" s="50"/>
      <c r="BW26" s="50"/>
      <c r="BX26" s="50"/>
    </row>
    <row r="27" spans="1:76" s="13" customFormat="1" ht="30" customHeight="1" x14ac:dyDescent="0.2">
      <c r="A27" s="46"/>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301"/>
      <c r="B28" s="257"/>
      <c r="C28" s="253"/>
      <c r="D28" s="269"/>
      <c r="E28" s="254"/>
      <c r="F28" s="278"/>
      <c r="G28" s="278"/>
      <c r="H28" s="278"/>
      <c r="I28" s="278"/>
      <c r="J28" s="278"/>
      <c r="K28" s="278"/>
      <c r="L28" s="278"/>
      <c r="M28" s="278"/>
      <c r="N28" s="278"/>
      <c r="O28" s="278"/>
      <c r="P28" s="278"/>
      <c r="Q28" s="278"/>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94"/>
      <c r="B29" s="258"/>
      <c r="C29" s="109"/>
      <c r="D29" s="47"/>
      <c r="E29" s="110"/>
      <c r="F29" s="109"/>
      <c r="G29" s="47"/>
      <c r="H29" s="110"/>
      <c r="I29" s="109"/>
      <c r="J29" s="47"/>
      <c r="K29" s="110"/>
      <c r="L29" s="109"/>
      <c r="M29" s="47"/>
      <c r="N29" s="110"/>
      <c r="O29" s="109"/>
      <c r="P29" s="47"/>
      <c r="Q29" s="110"/>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308"/>
      <c r="B30" s="309"/>
      <c r="C30" s="48"/>
      <c r="D30" s="49"/>
      <c r="E30" s="25"/>
      <c r="F30" s="48"/>
      <c r="G30" s="49"/>
      <c r="H30" s="25"/>
      <c r="I30" s="48"/>
      <c r="J30" s="49"/>
      <c r="K30" s="25"/>
      <c r="L30" s="48"/>
      <c r="M30" s="49"/>
      <c r="N30" s="25"/>
      <c r="O30" s="48"/>
      <c r="P30" s="49"/>
      <c r="Q30" s="25"/>
      <c r="R30" s="29"/>
      <c r="AJ30" s="30"/>
      <c r="AK30" s="30"/>
      <c r="AM30" s="31"/>
      <c r="AP30" s="13"/>
      <c r="AU30" s="13"/>
      <c r="AV30" s="13"/>
      <c r="AW30" s="13"/>
      <c r="AX30" s="13"/>
      <c r="AY30" s="13"/>
      <c r="AZ30" s="13"/>
      <c r="BA30" s="32"/>
      <c r="BB30" s="32"/>
      <c r="BC30" s="32"/>
      <c r="BD30" s="32"/>
      <c r="BE30" s="32"/>
      <c r="BK30" s="7"/>
      <c r="BL30" s="7"/>
      <c r="BM30" s="7"/>
      <c r="BN30" s="7"/>
      <c r="BO30" s="7"/>
      <c r="BP30" s="7"/>
      <c r="BQ30" s="7"/>
      <c r="BR30" s="7"/>
      <c r="BS30" s="50"/>
      <c r="BT30" s="50"/>
      <c r="BU30" s="50"/>
      <c r="BV30" s="50"/>
      <c r="BW30" s="50"/>
    </row>
    <row r="31" spans="1:76" s="14" customFormat="1" ht="15.75" customHeight="1" x14ac:dyDescent="0.15">
      <c r="A31" s="310"/>
      <c r="B31" s="51"/>
      <c r="C31" s="24"/>
      <c r="D31" s="52"/>
      <c r="E31" s="25"/>
      <c r="F31" s="24"/>
      <c r="G31" s="52"/>
      <c r="H31" s="25"/>
      <c r="I31" s="24"/>
      <c r="J31" s="52"/>
      <c r="K31" s="25"/>
      <c r="L31" s="24"/>
      <c r="M31" s="52"/>
      <c r="N31" s="25"/>
      <c r="O31" s="24"/>
      <c r="P31" s="52"/>
      <c r="Q31" s="25"/>
      <c r="R31" s="53"/>
      <c r="AJ31" s="30"/>
      <c r="AK31" s="30"/>
      <c r="AM31" s="31"/>
      <c r="AP31" s="13"/>
      <c r="AU31" s="13"/>
      <c r="AV31" s="13"/>
      <c r="AW31" s="13"/>
      <c r="AX31" s="13"/>
      <c r="AY31" s="13"/>
      <c r="AZ31" s="13"/>
      <c r="BA31" s="32"/>
      <c r="BB31" s="32"/>
      <c r="BC31" s="32"/>
      <c r="BD31" s="32"/>
      <c r="BE31" s="32"/>
      <c r="BK31" s="7"/>
      <c r="BL31" s="7"/>
      <c r="BM31" s="7"/>
      <c r="BN31" s="7"/>
      <c r="BO31" s="7"/>
      <c r="BP31" s="7"/>
      <c r="BQ31" s="7"/>
      <c r="BR31" s="7"/>
      <c r="BS31" s="50"/>
      <c r="BT31" s="50"/>
      <c r="BU31" s="50"/>
      <c r="BV31" s="50"/>
      <c r="BW31" s="50"/>
    </row>
    <row r="32" spans="1:76" s="14" customFormat="1" ht="15.75" customHeight="1" x14ac:dyDescent="0.15">
      <c r="A32" s="310"/>
      <c r="B32" s="51"/>
      <c r="C32" s="24"/>
      <c r="D32" s="52"/>
      <c r="E32" s="25"/>
      <c r="F32" s="24"/>
      <c r="G32" s="52"/>
      <c r="H32" s="25"/>
      <c r="I32" s="24"/>
      <c r="J32" s="52"/>
      <c r="K32" s="25"/>
      <c r="L32" s="24"/>
      <c r="M32" s="52"/>
      <c r="N32" s="25"/>
      <c r="O32" s="24"/>
      <c r="P32" s="52"/>
      <c r="Q32" s="25"/>
      <c r="R32" s="29"/>
      <c r="AJ32" s="30"/>
      <c r="AK32" s="30"/>
      <c r="AM32" s="31"/>
      <c r="AP32" s="13"/>
      <c r="AU32" s="13"/>
      <c r="AV32" s="13"/>
      <c r="AW32" s="13"/>
      <c r="AX32" s="13"/>
      <c r="AY32" s="13"/>
      <c r="AZ32" s="13"/>
      <c r="BA32" s="32"/>
      <c r="BB32" s="32"/>
      <c r="BC32" s="32"/>
      <c r="BD32" s="32"/>
      <c r="BE32" s="32"/>
      <c r="BK32" s="7"/>
      <c r="BL32" s="7"/>
      <c r="BM32" s="7"/>
      <c r="BN32" s="7"/>
      <c r="BO32" s="7"/>
      <c r="BP32" s="7"/>
      <c r="BQ32" s="7"/>
      <c r="BR32" s="7"/>
      <c r="BS32" s="50"/>
      <c r="BT32" s="50"/>
      <c r="BU32" s="50"/>
      <c r="BV32" s="50"/>
      <c r="BW32" s="50"/>
    </row>
    <row r="33" spans="1:88" s="14" customFormat="1" ht="18" customHeight="1" x14ac:dyDescent="0.15">
      <c r="A33" s="310"/>
      <c r="B33" s="51"/>
      <c r="C33" s="24"/>
      <c r="D33" s="52"/>
      <c r="E33" s="25"/>
      <c r="F33" s="24"/>
      <c r="G33" s="52"/>
      <c r="H33" s="25"/>
      <c r="I33" s="24"/>
      <c r="J33" s="52"/>
      <c r="K33" s="25"/>
      <c r="L33" s="24"/>
      <c r="M33" s="52"/>
      <c r="N33" s="25"/>
      <c r="O33" s="24"/>
      <c r="P33" s="52"/>
      <c r="Q33" s="25"/>
      <c r="R33" s="29"/>
      <c r="AJ33" s="30"/>
      <c r="AK33" s="30"/>
      <c r="AM33" s="31"/>
      <c r="AP33" s="13"/>
      <c r="AU33" s="13"/>
      <c r="AV33" s="13"/>
      <c r="AW33" s="13"/>
      <c r="AX33" s="13"/>
      <c r="AY33" s="13"/>
      <c r="AZ33" s="13"/>
      <c r="BA33" s="32"/>
      <c r="BB33" s="32"/>
      <c r="BC33" s="32"/>
      <c r="BD33" s="32"/>
      <c r="BE33" s="32"/>
      <c r="BK33" s="7"/>
      <c r="BL33" s="7"/>
      <c r="BM33" s="7"/>
      <c r="BN33" s="7"/>
      <c r="BO33" s="7"/>
      <c r="BP33" s="7"/>
      <c r="BQ33" s="7"/>
      <c r="BR33" s="7"/>
      <c r="BS33" s="50"/>
      <c r="BT33" s="50"/>
      <c r="BU33" s="50"/>
      <c r="BV33" s="50"/>
      <c r="BW33" s="50"/>
    </row>
    <row r="34" spans="1:88" s="14" customFormat="1" ht="15.75" customHeight="1" x14ac:dyDescent="0.15">
      <c r="A34" s="311"/>
      <c r="B34" s="312"/>
      <c r="C34" s="54"/>
      <c r="D34" s="55"/>
      <c r="E34" s="56"/>
      <c r="F34" s="54"/>
      <c r="G34" s="55"/>
      <c r="H34" s="56"/>
      <c r="I34" s="54"/>
      <c r="J34" s="55"/>
      <c r="K34" s="56"/>
      <c r="L34" s="54"/>
      <c r="M34" s="55"/>
      <c r="N34" s="56"/>
      <c r="O34" s="54"/>
      <c r="P34" s="55"/>
      <c r="Q34" s="56"/>
      <c r="R34" s="29"/>
      <c r="AJ34" s="30"/>
      <c r="AK34" s="30"/>
      <c r="AP34" s="13"/>
      <c r="AU34" s="13"/>
      <c r="AV34" s="13"/>
      <c r="AW34" s="13"/>
      <c r="AX34" s="13"/>
      <c r="AY34" s="13"/>
      <c r="AZ34" s="13"/>
      <c r="BA34" s="32"/>
      <c r="BB34" s="32"/>
      <c r="BC34" s="32"/>
      <c r="BD34" s="32"/>
      <c r="BE34" s="32"/>
      <c r="BK34" s="7"/>
      <c r="BL34" s="7"/>
      <c r="BM34" s="7"/>
      <c r="BN34" s="7"/>
      <c r="BO34" s="7"/>
      <c r="BP34" s="7"/>
      <c r="BQ34" s="7"/>
      <c r="BR34" s="7"/>
      <c r="BS34" s="50"/>
      <c r="BT34" s="50"/>
      <c r="BU34" s="50"/>
      <c r="BV34" s="50"/>
      <c r="BW34" s="50"/>
    </row>
    <row r="35" spans="1:88" s="14" customFormat="1" ht="30" customHeight="1" x14ac:dyDescent="0.2">
      <c r="A35" s="57"/>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301"/>
      <c r="B36" s="257"/>
      <c r="C36" s="253"/>
      <c r="D36" s="269"/>
      <c r="E36" s="254"/>
      <c r="F36" s="278"/>
      <c r="G36" s="278"/>
      <c r="H36" s="278"/>
      <c r="I36" s="278"/>
      <c r="J36" s="278"/>
      <c r="K36" s="278"/>
      <c r="L36" s="278"/>
      <c r="M36" s="278"/>
      <c r="N36" s="278"/>
      <c r="O36" s="278"/>
      <c r="P36" s="278"/>
      <c r="Q36" s="278"/>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94"/>
      <c r="B37" s="258"/>
      <c r="C37" s="109"/>
      <c r="D37" s="47"/>
      <c r="E37" s="110"/>
      <c r="F37" s="109"/>
      <c r="G37" s="47"/>
      <c r="H37" s="110"/>
      <c r="I37" s="109"/>
      <c r="J37" s="47"/>
      <c r="K37" s="110"/>
      <c r="L37" s="109"/>
      <c r="M37" s="47"/>
      <c r="N37" s="110"/>
      <c r="O37" s="109"/>
      <c r="P37" s="47"/>
      <c r="Q37" s="110"/>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308"/>
      <c r="B38" s="309"/>
      <c r="C38" s="48"/>
      <c r="D38" s="49"/>
      <c r="E38" s="25"/>
      <c r="F38" s="48"/>
      <c r="G38" s="49"/>
      <c r="H38" s="25"/>
      <c r="I38" s="48"/>
      <c r="J38" s="49"/>
      <c r="K38" s="25"/>
      <c r="L38" s="48"/>
      <c r="M38" s="49"/>
      <c r="N38" s="25"/>
      <c r="O38" s="48"/>
      <c r="P38" s="49"/>
      <c r="Q38" s="25"/>
      <c r="R38" s="29"/>
      <c r="AJ38" s="30"/>
      <c r="AK38" s="30"/>
      <c r="AM38" s="31"/>
      <c r="AP38" s="13"/>
      <c r="AU38" s="13"/>
      <c r="AV38" s="13"/>
      <c r="AW38" s="13"/>
      <c r="AX38" s="13"/>
      <c r="AY38" s="13"/>
      <c r="AZ38" s="13"/>
      <c r="BA38" s="32"/>
      <c r="BB38" s="32"/>
      <c r="BC38" s="32"/>
      <c r="BD38" s="32"/>
      <c r="BE38" s="32"/>
      <c r="BK38" s="7"/>
      <c r="BL38" s="7"/>
      <c r="BM38" s="7"/>
      <c r="BN38" s="7"/>
      <c r="BO38" s="7"/>
      <c r="BP38" s="7"/>
      <c r="BQ38" s="7"/>
      <c r="BR38" s="7"/>
      <c r="BS38" s="50"/>
      <c r="BT38" s="50"/>
      <c r="BU38" s="50"/>
      <c r="BV38" s="50"/>
      <c r="BW38" s="50"/>
    </row>
    <row r="39" spans="1:88" s="14" customFormat="1" ht="15.75" customHeight="1" x14ac:dyDescent="0.15">
      <c r="A39" s="310"/>
      <c r="B39" s="51"/>
      <c r="C39" s="24"/>
      <c r="D39" s="52"/>
      <c r="E39" s="25"/>
      <c r="F39" s="24"/>
      <c r="G39" s="52"/>
      <c r="H39" s="25"/>
      <c r="I39" s="24"/>
      <c r="J39" s="52"/>
      <c r="K39" s="25"/>
      <c r="L39" s="24"/>
      <c r="M39" s="52"/>
      <c r="N39" s="25"/>
      <c r="O39" s="24"/>
      <c r="P39" s="52"/>
      <c r="Q39" s="25"/>
      <c r="R39" s="29"/>
      <c r="AJ39" s="30"/>
      <c r="AK39" s="30"/>
      <c r="AM39" s="31"/>
      <c r="AP39" s="13"/>
      <c r="AU39" s="13"/>
      <c r="AV39" s="13"/>
      <c r="AW39" s="13"/>
      <c r="AX39" s="13"/>
      <c r="AY39" s="13"/>
      <c r="AZ39" s="13"/>
      <c r="BA39" s="32"/>
      <c r="BB39" s="32"/>
      <c r="BC39" s="32"/>
      <c r="BD39" s="32"/>
      <c r="BE39" s="32"/>
      <c r="BK39" s="7"/>
      <c r="BL39" s="7"/>
      <c r="BM39" s="7"/>
      <c r="BN39" s="7"/>
      <c r="BO39" s="7"/>
      <c r="BP39" s="7"/>
      <c r="BQ39" s="7"/>
      <c r="BR39" s="7"/>
      <c r="BS39" s="50"/>
      <c r="BT39" s="50"/>
      <c r="BU39" s="50"/>
      <c r="BV39" s="50"/>
      <c r="BW39" s="50"/>
    </row>
    <row r="40" spans="1:88" s="14" customFormat="1" ht="25.5" customHeight="1" x14ac:dyDescent="0.15">
      <c r="A40" s="310"/>
      <c r="B40" s="51"/>
      <c r="C40" s="24"/>
      <c r="D40" s="52"/>
      <c r="E40" s="25"/>
      <c r="F40" s="24"/>
      <c r="G40" s="52"/>
      <c r="H40" s="25"/>
      <c r="I40" s="24"/>
      <c r="J40" s="52"/>
      <c r="K40" s="25"/>
      <c r="L40" s="24"/>
      <c r="M40" s="52"/>
      <c r="N40" s="25"/>
      <c r="O40" s="24"/>
      <c r="P40" s="52"/>
      <c r="Q40" s="25"/>
      <c r="R40" s="29"/>
      <c r="AJ40" s="30"/>
      <c r="AK40" s="30"/>
      <c r="AM40" s="31"/>
      <c r="AP40" s="13"/>
      <c r="AU40" s="13"/>
      <c r="AV40" s="13"/>
      <c r="AW40" s="13"/>
      <c r="AX40" s="13"/>
      <c r="AY40" s="13"/>
      <c r="AZ40" s="13"/>
      <c r="BA40" s="32"/>
      <c r="BB40" s="32"/>
      <c r="BC40" s="32"/>
      <c r="BD40" s="32"/>
      <c r="BE40" s="32"/>
      <c r="BK40" s="7"/>
      <c r="BL40" s="7"/>
      <c r="BM40" s="7"/>
      <c r="BN40" s="7"/>
      <c r="BO40" s="7"/>
      <c r="BP40" s="7"/>
      <c r="BQ40" s="7"/>
      <c r="BR40" s="7"/>
      <c r="BS40" s="50"/>
      <c r="BT40" s="50"/>
      <c r="BU40" s="50"/>
      <c r="BV40" s="50"/>
      <c r="BW40" s="50"/>
    </row>
    <row r="41" spans="1:88" s="14" customFormat="1" ht="23.25" customHeight="1" x14ac:dyDescent="0.15">
      <c r="A41" s="310"/>
      <c r="B41" s="51"/>
      <c r="C41" s="24"/>
      <c r="D41" s="52"/>
      <c r="E41" s="25"/>
      <c r="F41" s="24"/>
      <c r="G41" s="52"/>
      <c r="H41" s="25"/>
      <c r="I41" s="24"/>
      <c r="J41" s="52"/>
      <c r="K41" s="25"/>
      <c r="L41" s="24"/>
      <c r="M41" s="52"/>
      <c r="N41" s="25"/>
      <c r="O41" s="24"/>
      <c r="P41" s="52"/>
      <c r="Q41" s="25"/>
      <c r="R41" s="29"/>
      <c r="AJ41" s="30"/>
      <c r="AK41" s="30"/>
      <c r="AM41" s="31"/>
      <c r="AP41" s="13"/>
      <c r="AU41" s="13"/>
      <c r="AV41" s="13"/>
      <c r="AW41" s="13"/>
      <c r="AX41" s="13"/>
      <c r="AY41" s="13"/>
      <c r="AZ41" s="13"/>
      <c r="BA41" s="32"/>
      <c r="BB41" s="32"/>
      <c r="BC41" s="32"/>
      <c r="BD41" s="32"/>
      <c r="BE41" s="32"/>
      <c r="BK41" s="7"/>
      <c r="BL41" s="7"/>
      <c r="BM41" s="7"/>
      <c r="BN41" s="7"/>
      <c r="BO41" s="7"/>
      <c r="BP41" s="7"/>
      <c r="BQ41" s="7"/>
      <c r="BR41" s="7"/>
      <c r="BS41" s="50"/>
      <c r="BT41" s="50"/>
      <c r="BU41" s="50"/>
      <c r="BV41" s="50"/>
      <c r="BW41" s="50"/>
    </row>
    <row r="42" spans="1:88" s="14" customFormat="1" ht="15.75" customHeight="1" x14ac:dyDescent="0.15">
      <c r="A42" s="311"/>
      <c r="B42" s="312"/>
      <c r="C42" s="54"/>
      <c r="D42" s="55"/>
      <c r="E42" s="56"/>
      <c r="F42" s="54"/>
      <c r="G42" s="55"/>
      <c r="H42" s="56"/>
      <c r="I42" s="54"/>
      <c r="J42" s="55"/>
      <c r="K42" s="56"/>
      <c r="L42" s="54"/>
      <c r="M42" s="55"/>
      <c r="N42" s="56"/>
      <c r="O42" s="54"/>
      <c r="P42" s="55"/>
      <c r="Q42" s="56"/>
      <c r="R42" s="29"/>
      <c r="AJ42" s="30"/>
      <c r="AK42" s="30"/>
      <c r="AM42" s="31"/>
      <c r="AP42" s="13"/>
      <c r="AU42" s="13"/>
      <c r="AV42" s="13"/>
      <c r="AW42" s="13"/>
      <c r="AX42" s="13"/>
      <c r="AY42" s="13"/>
      <c r="AZ42" s="13"/>
      <c r="BA42" s="32"/>
      <c r="BB42" s="32"/>
      <c r="BC42" s="32"/>
      <c r="BD42" s="32"/>
      <c r="BE42" s="32"/>
      <c r="BK42" s="7"/>
      <c r="BL42" s="7"/>
      <c r="BM42" s="7"/>
      <c r="BN42" s="7"/>
      <c r="BO42" s="7"/>
      <c r="BP42" s="7"/>
      <c r="BQ42" s="7"/>
      <c r="BR42" s="7"/>
      <c r="BS42" s="50"/>
      <c r="BT42" s="50"/>
      <c r="BU42" s="50"/>
      <c r="BV42" s="50"/>
      <c r="BW42" s="50"/>
    </row>
    <row r="43" spans="1:88" s="13" customFormat="1" ht="30" customHeight="1" x14ac:dyDescent="0.2">
      <c r="A43" s="57"/>
      <c r="B43" s="57"/>
      <c r="C43" s="57"/>
      <c r="D43" s="57"/>
      <c r="E43" s="61"/>
      <c r="O43" s="16"/>
      <c r="AL43" s="14"/>
      <c r="AM43" s="14"/>
      <c r="AN43" s="14"/>
      <c r="AO43" s="14"/>
      <c r="BJ43" s="4"/>
    </row>
    <row r="44" spans="1:88" s="14" customFormat="1" ht="23.25" customHeight="1" x14ac:dyDescent="0.15">
      <c r="A44" s="301"/>
      <c r="B44" s="257"/>
      <c r="C44" s="265"/>
      <c r="D44" s="266"/>
      <c r="E44" s="253"/>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54"/>
      <c r="AM44" s="296"/>
      <c r="AN44" s="278"/>
      <c r="BX44" s="7"/>
    </row>
    <row r="45" spans="1:88" s="14" customFormat="1" ht="15.75" customHeight="1" x14ac:dyDescent="0.15">
      <c r="A45" s="315"/>
      <c r="B45" s="272"/>
      <c r="C45" s="267"/>
      <c r="D45" s="268"/>
      <c r="E45" s="253"/>
      <c r="F45" s="254"/>
      <c r="G45" s="253"/>
      <c r="H45" s="254"/>
      <c r="I45" s="253"/>
      <c r="J45" s="254"/>
      <c r="K45" s="253"/>
      <c r="L45" s="254"/>
      <c r="M45" s="253"/>
      <c r="N45" s="254"/>
      <c r="O45" s="253"/>
      <c r="P45" s="254"/>
      <c r="Q45" s="253"/>
      <c r="R45" s="254"/>
      <c r="S45" s="253"/>
      <c r="T45" s="254"/>
      <c r="U45" s="253"/>
      <c r="V45" s="254"/>
      <c r="W45" s="253"/>
      <c r="X45" s="254"/>
      <c r="Y45" s="253"/>
      <c r="Z45" s="254"/>
      <c r="AA45" s="253"/>
      <c r="AB45" s="254"/>
      <c r="AC45" s="253"/>
      <c r="AD45" s="254"/>
      <c r="AE45" s="253"/>
      <c r="AF45" s="254"/>
      <c r="AG45" s="253"/>
      <c r="AH45" s="254"/>
      <c r="AI45" s="253"/>
      <c r="AJ45" s="254"/>
      <c r="AK45" s="253"/>
      <c r="AL45" s="254"/>
      <c r="AM45" s="313"/>
      <c r="AN45" s="257"/>
      <c r="BX45" s="7"/>
    </row>
    <row r="46" spans="1:88" s="14" customFormat="1" ht="19.5" customHeight="1" x14ac:dyDescent="0.15">
      <c r="A46" s="294"/>
      <c r="B46" s="258"/>
      <c r="C46" s="111"/>
      <c r="D46" s="21"/>
      <c r="E46" s="109"/>
      <c r="F46" s="47"/>
      <c r="G46" s="109"/>
      <c r="H46" s="47"/>
      <c r="I46" s="109"/>
      <c r="J46" s="47"/>
      <c r="K46" s="109"/>
      <c r="L46" s="47"/>
      <c r="M46" s="109"/>
      <c r="N46" s="47"/>
      <c r="O46" s="109"/>
      <c r="P46" s="47"/>
      <c r="Q46" s="109"/>
      <c r="R46" s="47"/>
      <c r="S46" s="109"/>
      <c r="T46" s="47"/>
      <c r="U46" s="109"/>
      <c r="V46" s="47"/>
      <c r="W46" s="109"/>
      <c r="X46" s="47"/>
      <c r="Y46" s="109"/>
      <c r="Z46" s="47"/>
      <c r="AA46" s="109"/>
      <c r="AB46" s="47"/>
      <c r="AC46" s="109"/>
      <c r="AD46" s="47"/>
      <c r="AE46" s="109"/>
      <c r="AF46" s="47"/>
      <c r="AG46" s="109"/>
      <c r="AH46" s="47"/>
      <c r="AI46" s="109"/>
      <c r="AJ46" s="47"/>
      <c r="AK46" s="109"/>
      <c r="AL46" s="47"/>
      <c r="AM46" s="314"/>
      <c r="AN46" s="258"/>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39"/>
      <c r="B47" s="240"/>
      <c r="C47" s="63"/>
      <c r="D47" s="64"/>
      <c r="E47" s="65"/>
      <c r="F47" s="66"/>
      <c r="G47" s="65"/>
      <c r="H47" s="66"/>
      <c r="I47" s="48"/>
      <c r="J47" s="49"/>
      <c r="K47" s="48"/>
      <c r="L47" s="49"/>
      <c r="M47" s="48"/>
      <c r="N47" s="49"/>
      <c r="O47" s="48"/>
      <c r="P47" s="49"/>
      <c r="Q47" s="48"/>
      <c r="R47" s="49"/>
      <c r="S47" s="48"/>
      <c r="T47" s="49"/>
      <c r="U47" s="48"/>
      <c r="V47" s="49"/>
      <c r="W47" s="48"/>
      <c r="X47" s="49"/>
      <c r="Y47" s="48"/>
      <c r="Z47" s="49"/>
      <c r="AA47" s="48"/>
      <c r="AB47" s="49"/>
      <c r="AC47" s="48"/>
      <c r="AD47" s="49"/>
      <c r="AE47" s="48"/>
      <c r="AF47" s="49"/>
      <c r="AG47" s="48"/>
      <c r="AH47" s="49"/>
      <c r="AI47" s="48"/>
      <c r="AJ47" s="49"/>
      <c r="AK47" s="65"/>
      <c r="AL47" s="66"/>
      <c r="AM47" s="34"/>
      <c r="AN47" s="37"/>
      <c r="AO47" s="29"/>
      <c r="AP47" s="13"/>
      <c r="AQ47" s="13"/>
      <c r="AR47" s="13"/>
      <c r="AS47" s="13"/>
      <c r="AT47" s="13"/>
      <c r="AY47" s="13"/>
      <c r="BA47" s="32"/>
      <c r="BB47" s="67"/>
      <c r="BC47" s="67"/>
      <c r="BD47" s="67"/>
      <c r="BE47" s="67"/>
      <c r="BF47" s="67"/>
      <c r="BG47" s="67"/>
      <c r="BH47" s="67"/>
      <c r="BI47" s="67"/>
      <c r="BJ47" s="67"/>
      <c r="BK47" s="67"/>
      <c r="BL47" s="67"/>
      <c r="BM47" s="67"/>
      <c r="BN47" s="67"/>
      <c r="BO47" s="67"/>
      <c r="BP47" s="67"/>
      <c r="BQ47" s="67"/>
      <c r="BR47" s="67"/>
      <c r="BS47" s="32"/>
      <c r="BT47" s="67"/>
      <c r="BU47" s="67"/>
      <c r="BV47" s="67"/>
      <c r="BW47" s="67"/>
      <c r="BX47" s="67"/>
      <c r="BY47" s="67"/>
      <c r="BZ47" s="67"/>
      <c r="CA47" s="67"/>
      <c r="CB47" s="67"/>
      <c r="CC47" s="67"/>
      <c r="CD47" s="67"/>
      <c r="CE47" s="67"/>
      <c r="CF47" s="67"/>
      <c r="CG47" s="67"/>
      <c r="CH47" s="67"/>
      <c r="CI47" s="67"/>
      <c r="CJ47" s="67"/>
    </row>
    <row r="48" spans="1:88" s="14" customFormat="1" ht="15.75" customHeight="1" x14ac:dyDescent="0.15">
      <c r="A48" s="239"/>
      <c r="B48" s="240"/>
      <c r="C48" s="68"/>
      <c r="D48" s="69"/>
      <c r="E48" s="34"/>
      <c r="F48" s="70"/>
      <c r="G48" s="34"/>
      <c r="H48" s="70"/>
      <c r="I48" s="24"/>
      <c r="J48" s="52"/>
      <c r="K48" s="24"/>
      <c r="L48" s="52"/>
      <c r="M48" s="24"/>
      <c r="N48" s="52"/>
      <c r="O48" s="24"/>
      <c r="P48" s="52"/>
      <c r="Q48" s="24"/>
      <c r="R48" s="52"/>
      <c r="S48" s="24"/>
      <c r="T48" s="52"/>
      <c r="U48" s="24"/>
      <c r="V48" s="52"/>
      <c r="W48" s="24"/>
      <c r="X48" s="52"/>
      <c r="Y48" s="24"/>
      <c r="Z48" s="52"/>
      <c r="AA48" s="24"/>
      <c r="AB48" s="52"/>
      <c r="AC48" s="24"/>
      <c r="AD48" s="52"/>
      <c r="AE48" s="24"/>
      <c r="AF48" s="52"/>
      <c r="AG48" s="24"/>
      <c r="AH48" s="52"/>
      <c r="AI48" s="24"/>
      <c r="AJ48" s="52"/>
      <c r="AK48" s="34"/>
      <c r="AL48" s="70"/>
      <c r="AM48" s="34"/>
      <c r="AN48" s="37"/>
      <c r="AO48" s="29"/>
      <c r="AP48" s="13"/>
      <c r="AQ48" s="13"/>
      <c r="AR48" s="13"/>
      <c r="AS48" s="13"/>
      <c r="AT48" s="13"/>
      <c r="AY48" s="13"/>
      <c r="BA48" s="32"/>
      <c r="BB48" s="67"/>
      <c r="BC48" s="67"/>
      <c r="BD48" s="67"/>
      <c r="BE48" s="67"/>
      <c r="BF48" s="67"/>
      <c r="BG48" s="67"/>
      <c r="BH48" s="67"/>
      <c r="BI48" s="67"/>
      <c r="BJ48" s="67"/>
      <c r="BK48" s="67"/>
      <c r="BL48" s="67"/>
      <c r="BM48" s="67"/>
      <c r="BN48" s="67"/>
      <c r="BO48" s="67"/>
      <c r="BP48" s="67"/>
      <c r="BQ48" s="67"/>
      <c r="BR48" s="67"/>
      <c r="BS48" s="32"/>
      <c r="BT48" s="67"/>
      <c r="BU48" s="67"/>
      <c r="BV48" s="67"/>
      <c r="BW48" s="67"/>
      <c r="BX48" s="67"/>
      <c r="BY48" s="67"/>
      <c r="BZ48" s="67"/>
      <c r="CA48" s="67"/>
      <c r="CB48" s="67"/>
      <c r="CC48" s="67"/>
      <c r="CD48" s="67"/>
      <c r="CE48" s="67"/>
      <c r="CF48" s="67"/>
      <c r="CG48" s="67"/>
      <c r="CH48" s="67"/>
      <c r="CI48" s="67"/>
      <c r="CJ48" s="67"/>
    </row>
    <row r="49" spans="1:89" s="14" customFormat="1" ht="15.75" customHeight="1" x14ac:dyDescent="0.15">
      <c r="A49" s="239"/>
      <c r="B49" s="240"/>
      <c r="C49" s="68"/>
      <c r="D49" s="69"/>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c r="AP49" s="13"/>
      <c r="AQ49" s="13"/>
      <c r="AR49" s="13"/>
      <c r="AS49" s="13"/>
      <c r="AT49" s="13"/>
      <c r="AY49" s="13"/>
      <c r="BA49" s="32"/>
      <c r="BB49" s="67"/>
      <c r="BC49" s="67"/>
      <c r="BD49" s="67"/>
      <c r="BE49" s="67"/>
      <c r="BF49" s="67"/>
      <c r="BG49" s="67"/>
      <c r="BH49" s="67"/>
      <c r="BI49" s="67"/>
      <c r="BJ49" s="67"/>
      <c r="BK49" s="67"/>
      <c r="BL49" s="67"/>
      <c r="BM49" s="67"/>
      <c r="BN49" s="67"/>
      <c r="BO49" s="67"/>
      <c r="BP49" s="67"/>
      <c r="BQ49" s="67"/>
      <c r="BR49" s="67"/>
      <c r="BS49" s="32"/>
      <c r="BT49" s="67"/>
      <c r="BU49" s="67"/>
      <c r="BV49" s="67"/>
      <c r="BW49" s="67"/>
      <c r="BX49" s="67"/>
      <c r="BY49" s="67"/>
      <c r="BZ49" s="67"/>
      <c r="CA49" s="67"/>
      <c r="CB49" s="67"/>
      <c r="CC49" s="67"/>
      <c r="CD49" s="67"/>
      <c r="CE49" s="67"/>
      <c r="CF49" s="67"/>
      <c r="CG49" s="67"/>
      <c r="CH49" s="67"/>
      <c r="CI49" s="67"/>
      <c r="CJ49" s="67"/>
    </row>
    <row r="50" spans="1:89" s="14" customFormat="1" ht="15.75" customHeight="1" x14ac:dyDescent="0.15">
      <c r="A50" s="239"/>
      <c r="B50" s="240"/>
      <c r="C50" s="68"/>
      <c r="D50" s="72"/>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c r="AP50" s="13"/>
      <c r="AQ50" s="13"/>
      <c r="AR50" s="13"/>
      <c r="AS50" s="13"/>
      <c r="AT50" s="13"/>
      <c r="AY50" s="13"/>
      <c r="BA50" s="32"/>
      <c r="BB50" s="67"/>
      <c r="BC50" s="67"/>
      <c r="BD50" s="67"/>
      <c r="BE50" s="67"/>
      <c r="BF50" s="67"/>
      <c r="BG50" s="67"/>
      <c r="BH50" s="67"/>
      <c r="BI50" s="67"/>
      <c r="BJ50" s="67"/>
      <c r="BK50" s="67"/>
      <c r="BL50" s="67"/>
      <c r="BM50" s="67"/>
      <c r="BN50" s="67"/>
      <c r="BO50" s="67"/>
      <c r="BP50" s="67"/>
      <c r="BQ50" s="67"/>
      <c r="BR50" s="67"/>
      <c r="BS50" s="32"/>
      <c r="BT50" s="67"/>
      <c r="BU50" s="67"/>
      <c r="BV50" s="67"/>
      <c r="BW50" s="67"/>
      <c r="BX50" s="67"/>
      <c r="BY50" s="67"/>
      <c r="BZ50" s="67"/>
      <c r="CA50" s="67"/>
      <c r="CB50" s="67"/>
      <c r="CC50" s="67"/>
      <c r="CD50" s="67"/>
      <c r="CE50" s="67"/>
      <c r="CF50" s="67"/>
      <c r="CG50" s="67"/>
      <c r="CH50" s="67"/>
      <c r="CI50" s="67"/>
      <c r="CJ50" s="67"/>
    </row>
    <row r="51" spans="1:89" s="14" customFormat="1" ht="15.75" customHeight="1" x14ac:dyDescent="0.15">
      <c r="A51" s="239"/>
      <c r="B51" s="240"/>
      <c r="C51" s="73"/>
      <c r="D51" s="72"/>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c r="AP51" s="13"/>
      <c r="AQ51" s="13"/>
      <c r="AR51" s="13"/>
      <c r="AS51" s="13"/>
      <c r="AT51" s="13"/>
      <c r="AY51" s="13"/>
      <c r="BA51" s="32"/>
      <c r="BB51" s="67"/>
      <c r="BC51" s="67"/>
      <c r="BD51" s="67"/>
      <c r="BE51" s="67"/>
      <c r="BF51" s="67"/>
      <c r="BG51" s="67"/>
      <c r="BH51" s="67"/>
      <c r="BI51" s="67"/>
      <c r="BJ51" s="67"/>
      <c r="BK51" s="67"/>
      <c r="BL51" s="67"/>
      <c r="BM51" s="67"/>
      <c r="BN51" s="67"/>
      <c r="BO51" s="67"/>
      <c r="BP51" s="67"/>
      <c r="BQ51" s="67"/>
      <c r="BR51" s="67"/>
      <c r="BS51" s="32"/>
      <c r="BT51" s="67"/>
      <c r="BU51" s="67"/>
      <c r="BV51" s="67"/>
      <c r="BW51" s="67"/>
      <c r="BX51" s="67"/>
      <c r="BY51" s="67"/>
      <c r="BZ51" s="67"/>
      <c r="CA51" s="67"/>
      <c r="CB51" s="67"/>
      <c r="CC51" s="67"/>
      <c r="CD51" s="67"/>
      <c r="CE51" s="67"/>
      <c r="CF51" s="67"/>
      <c r="CG51" s="67"/>
      <c r="CH51" s="67"/>
      <c r="CI51" s="67"/>
      <c r="CJ51" s="67"/>
    </row>
    <row r="52" spans="1:89" s="14" customFormat="1" ht="18" customHeight="1" x14ac:dyDescent="0.15">
      <c r="A52" s="239"/>
      <c r="B52" s="240"/>
      <c r="C52" s="68"/>
      <c r="D52" s="69"/>
      <c r="E52" s="34"/>
      <c r="F52" s="70"/>
      <c r="G52" s="34"/>
      <c r="H52" s="70"/>
      <c r="I52" s="39"/>
      <c r="J52" s="71"/>
      <c r="K52" s="39"/>
      <c r="L52" s="71"/>
      <c r="M52" s="39"/>
      <c r="N52" s="71"/>
      <c r="O52" s="39"/>
      <c r="P52" s="71"/>
      <c r="Q52" s="39"/>
      <c r="R52" s="71"/>
      <c r="S52" s="39"/>
      <c r="T52" s="71"/>
      <c r="U52" s="39"/>
      <c r="V52" s="71"/>
      <c r="W52" s="39"/>
      <c r="X52" s="71"/>
      <c r="Y52" s="39"/>
      <c r="Z52" s="71"/>
      <c r="AA52" s="39"/>
      <c r="AB52" s="71"/>
      <c r="AC52" s="39"/>
      <c r="AD52" s="71"/>
      <c r="AE52" s="39"/>
      <c r="AF52" s="71"/>
      <c r="AG52" s="39"/>
      <c r="AH52" s="71"/>
      <c r="AI52" s="39"/>
      <c r="AJ52" s="71"/>
      <c r="AK52" s="39"/>
      <c r="AL52" s="71"/>
      <c r="AM52" s="39"/>
      <c r="AN52" s="37"/>
      <c r="AO52" s="29"/>
      <c r="AP52" s="13"/>
      <c r="AQ52" s="13"/>
      <c r="AR52" s="13"/>
      <c r="AS52" s="13"/>
      <c r="AT52" s="13"/>
      <c r="AY52" s="13"/>
      <c r="BA52" s="32"/>
      <c r="BB52" s="67"/>
      <c r="BC52" s="67"/>
      <c r="BD52" s="67"/>
      <c r="BE52" s="67"/>
      <c r="BF52" s="67"/>
      <c r="BG52" s="67"/>
      <c r="BH52" s="67"/>
      <c r="BI52" s="67"/>
      <c r="BJ52" s="67"/>
      <c r="BK52" s="67"/>
      <c r="BL52" s="67"/>
      <c r="BM52" s="67"/>
      <c r="BN52" s="67"/>
      <c r="BO52" s="67"/>
      <c r="BP52" s="67"/>
      <c r="BQ52" s="67"/>
      <c r="BR52" s="67"/>
      <c r="BS52" s="32"/>
      <c r="BT52" s="67"/>
      <c r="BU52" s="67"/>
      <c r="BV52" s="67"/>
      <c r="BW52" s="67"/>
      <c r="BX52" s="67"/>
      <c r="BY52" s="67"/>
      <c r="BZ52" s="67"/>
      <c r="CA52" s="67"/>
      <c r="CB52" s="67"/>
      <c r="CC52" s="67"/>
      <c r="CD52" s="67"/>
      <c r="CE52" s="67"/>
      <c r="CF52" s="67"/>
      <c r="CG52" s="67"/>
      <c r="CH52" s="67"/>
      <c r="CI52" s="67"/>
      <c r="CJ52" s="67"/>
    </row>
    <row r="53" spans="1:89" s="14" customFormat="1" ht="23.25" customHeight="1" x14ac:dyDescent="0.15">
      <c r="A53" s="244"/>
      <c r="B53" s="245"/>
      <c r="C53" s="68"/>
      <c r="D53" s="69"/>
      <c r="E53" s="34"/>
      <c r="F53" s="70"/>
      <c r="G53" s="34"/>
      <c r="H53" s="70"/>
      <c r="I53" s="39"/>
      <c r="J53" s="71"/>
      <c r="K53" s="39"/>
      <c r="L53" s="71"/>
      <c r="M53" s="39"/>
      <c r="N53" s="71"/>
      <c r="O53" s="39"/>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c r="AO53" s="29"/>
      <c r="AP53" s="13"/>
      <c r="AQ53" s="13"/>
      <c r="AR53" s="13"/>
      <c r="AS53" s="13"/>
      <c r="AT53" s="13"/>
      <c r="AY53" s="13"/>
      <c r="BA53" s="32"/>
      <c r="BB53" s="67"/>
      <c r="BC53" s="67"/>
      <c r="BD53" s="67"/>
      <c r="BE53" s="67"/>
      <c r="BF53" s="67"/>
      <c r="BG53" s="67"/>
      <c r="BH53" s="67"/>
      <c r="BI53" s="67"/>
      <c r="BJ53" s="67"/>
      <c r="BK53" s="67"/>
      <c r="BL53" s="67"/>
      <c r="BM53" s="67"/>
      <c r="BN53" s="67"/>
      <c r="BO53" s="67"/>
      <c r="BP53" s="67"/>
      <c r="BQ53" s="67"/>
      <c r="BR53" s="67"/>
      <c r="BS53" s="32"/>
      <c r="BT53" s="67"/>
      <c r="BU53" s="67"/>
      <c r="BV53" s="67"/>
      <c r="BW53" s="67"/>
      <c r="BX53" s="67"/>
      <c r="BY53" s="67"/>
      <c r="BZ53" s="67"/>
      <c r="CA53" s="67"/>
      <c r="CB53" s="67"/>
      <c r="CC53" s="67"/>
      <c r="CD53" s="67"/>
      <c r="CE53" s="67"/>
      <c r="CF53" s="67"/>
      <c r="CG53" s="67"/>
      <c r="CH53" s="67"/>
      <c r="CI53" s="67"/>
      <c r="CJ53" s="67"/>
    </row>
    <row r="54" spans="1:89" s="14" customFormat="1" ht="15.75" customHeight="1" x14ac:dyDescent="0.15">
      <c r="A54" s="239"/>
      <c r="B54" s="240"/>
      <c r="C54" s="73"/>
      <c r="D54" s="72"/>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c r="AP54" s="13"/>
      <c r="AQ54" s="13"/>
      <c r="AR54" s="13"/>
      <c r="AS54" s="13"/>
      <c r="AT54" s="13"/>
      <c r="AY54" s="13"/>
      <c r="BA54" s="32"/>
      <c r="BB54" s="67"/>
      <c r="BC54" s="67"/>
      <c r="BD54" s="67"/>
      <c r="BE54" s="67"/>
      <c r="BF54" s="67"/>
      <c r="BG54" s="67"/>
      <c r="BH54" s="67"/>
      <c r="BI54" s="67"/>
      <c r="BJ54" s="67"/>
      <c r="BK54" s="67"/>
      <c r="BL54" s="67"/>
      <c r="BM54" s="67"/>
      <c r="BN54" s="67"/>
      <c r="BO54" s="67"/>
      <c r="BP54" s="67"/>
      <c r="BQ54" s="67"/>
      <c r="BR54" s="67"/>
      <c r="BS54" s="32"/>
      <c r="BT54" s="67"/>
      <c r="BU54" s="67"/>
      <c r="BV54" s="67"/>
      <c r="BW54" s="67"/>
      <c r="BX54" s="67"/>
      <c r="BY54" s="67"/>
      <c r="BZ54" s="67"/>
      <c r="CA54" s="67"/>
      <c r="CB54" s="67"/>
      <c r="CC54" s="67"/>
      <c r="CD54" s="67"/>
      <c r="CE54" s="67"/>
      <c r="CF54" s="67"/>
      <c r="CG54" s="67"/>
      <c r="CH54" s="67"/>
      <c r="CI54" s="67"/>
      <c r="CJ54" s="67"/>
    </row>
    <row r="55" spans="1:89" s="14" customFormat="1" ht="15.75" customHeight="1" x14ac:dyDescent="0.15">
      <c r="A55" s="246"/>
      <c r="B55" s="247"/>
      <c r="C55" s="68"/>
      <c r="D55" s="69"/>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c r="AO55" s="29"/>
      <c r="AP55" s="13"/>
      <c r="AQ55" s="13"/>
      <c r="AR55" s="13"/>
      <c r="AS55" s="13"/>
      <c r="AT55" s="13"/>
      <c r="AY55" s="13"/>
      <c r="BA55" s="32"/>
      <c r="BB55" s="67"/>
      <c r="BC55" s="67"/>
      <c r="BD55" s="67"/>
      <c r="BE55" s="67"/>
      <c r="BF55" s="67"/>
      <c r="BG55" s="67"/>
      <c r="BH55" s="67"/>
      <c r="BI55" s="67"/>
      <c r="BJ55" s="67"/>
      <c r="BK55" s="67"/>
      <c r="BL55" s="67"/>
      <c r="BM55" s="67"/>
      <c r="BN55" s="67"/>
      <c r="BO55" s="67"/>
      <c r="BP55" s="67"/>
      <c r="BQ55" s="67"/>
      <c r="BR55" s="67"/>
      <c r="BS55" s="32"/>
      <c r="BT55" s="67"/>
      <c r="BU55" s="67"/>
      <c r="BV55" s="67"/>
      <c r="BW55" s="67"/>
      <c r="BX55" s="67"/>
      <c r="BY55" s="67"/>
      <c r="BZ55" s="67"/>
      <c r="CA55" s="67"/>
      <c r="CB55" s="67"/>
      <c r="CC55" s="67"/>
      <c r="CD55" s="67"/>
      <c r="CE55" s="67"/>
      <c r="CF55" s="67"/>
      <c r="CG55" s="67"/>
      <c r="CH55" s="67"/>
      <c r="CI55" s="67"/>
      <c r="CJ55" s="67"/>
    </row>
    <row r="56" spans="1:89" s="14" customFormat="1" ht="15.75" customHeight="1" x14ac:dyDescent="0.15">
      <c r="A56" s="316"/>
      <c r="B56" s="51"/>
      <c r="C56" s="68"/>
      <c r="D56" s="69"/>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c r="AP56" s="13"/>
      <c r="AQ56" s="13"/>
      <c r="AR56" s="13"/>
      <c r="AS56" s="13"/>
      <c r="AT56" s="13"/>
      <c r="AY56" s="13"/>
      <c r="BA56" s="32"/>
      <c r="BB56" s="67"/>
      <c r="BC56" s="67"/>
      <c r="BD56" s="67"/>
      <c r="BE56" s="67"/>
      <c r="BF56" s="67"/>
      <c r="BG56" s="67"/>
      <c r="BH56" s="67"/>
      <c r="BI56" s="67"/>
      <c r="BJ56" s="67"/>
      <c r="BK56" s="67"/>
      <c r="BL56" s="67"/>
      <c r="BM56" s="67"/>
      <c r="BN56" s="67"/>
      <c r="BO56" s="67"/>
      <c r="BP56" s="67"/>
      <c r="BQ56" s="67"/>
      <c r="BR56" s="67"/>
      <c r="BS56" s="32"/>
      <c r="BT56" s="67"/>
      <c r="BU56" s="67"/>
      <c r="BV56" s="67"/>
      <c r="BW56" s="67"/>
      <c r="BX56" s="67"/>
      <c r="BY56" s="67"/>
      <c r="BZ56" s="67"/>
      <c r="CA56" s="67"/>
      <c r="CB56" s="67"/>
      <c r="CC56" s="67"/>
      <c r="CD56" s="67"/>
      <c r="CE56" s="67"/>
      <c r="CF56" s="67"/>
      <c r="CG56" s="67"/>
      <c r="CH56" s="67"/>
      <c r="CI56" s="67"/>
      <c r="CJ56" s="67"/>
    </row>
    <row r="57" spans="1:89" s="14" customFormat="1" ht="23.25" customHeight="1" x14ac:dyDescent="0.15">
      <c r="A57" s="316"/>
      <c r="B57" s="51"/>
      <c r="C57" s="68"/>
      <c r="D57" s="69"/>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c r="AP57" s="13"/>
      <c r="AQ57" s="13"/>
      <c r="AR57" s="13"/>
      <c r="AS57" s="13"/>
      <c r="AT57" s="13"/>
      <c r="AY57" s="13"/>
      <c r="BA57" s="32"/>
      <c r="BB57" s="67"/>
      <c r="BC57" s="67"/>
      <c r="BD57" s="67"/>
      <c r="BE57" s="67"/>
      <c r="BF57" s="67"/>
      <c r="BG57" s="67"/>
      <c r="BH57" s="67"/>
      <c r="BI57" s="67"/>
      <c r="BJ57" s="67"/>
      <c r="BK57" s="67"/>
      <c r="BL57" s="67"/>
      <c r="BM57" s="67"/>
      <c r="BN57" s="67"/>
      <c r="BO57" s="67"/>
      <c r="BP57" s="67"/>
      <c r="BQ57" s="67"/>
      <c r="BR57" s="67"/>
      <c r="BS57" s="32"/>
      <c r="BT57" s="67"/>
      <c r="BU57" s="67"/>
      <c r="BV57" s="67"/>
      <c r="BW57" s="67"/>
      <c r="BX57" s="67"/>
      <c r="BY57" s="67"/>
      <c r="BZ57" s="67"/>
      <c r="CA57" s="67"/>
      <c r="CB57" s="67"/>
      <c r="CC57" s="67"/>
      <c r="CD57" s="67"/>
      <c r="CE57" s="67"/>
      <c r="CF57" s="67"/>
      <c r="CG57" s="67"/>
      <c r="CH57" s="67"/>
      <c r="CI57" s="67"/>
      <c r="CJ57" s="67"/>
    </row>
    <row r="58" spans="1:89" s="14" customFormat="1" ht="24" customHeight="1" x14ac:dyDescent="0.15">
      <c r="A58" s="316"/>
      <c r="B58" s="51"/>
      <c r="C58" s="73"/>
      <c r="D58" s="72"/>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c r="AP58" s="13"/>
      <c r="AQ58" s="13"/>
      <c r="AR58" s="13"/>
      <c r="AS58" s="13"/>
      <c r="AT58" s="13"/>
      <c r="AY58" s="13"/>
      <c r="BA58" s="32"/>
      <c r="BB58" s="67"/>
      <c r="BC58" s="67"/>
      <c r="BD58" s="67"/>
      <c r="BE58" s="67"/>
      <c r="BF58" s="67"/>
      <c r="BG58" s="67"/>
      <c r="BH58" s="67"/>
      <c r="BI58" s="67"/>
      <c r="BJ58" s="67"/>
      <c r="BK58" s="67"/>
      <c r="BL58" s="67"/>
      <c r="BM58" s="67"/>
      <c r="BN58" s="67"/>
      <c r="BO58" s="67"/>
      <c r="BP58" s="67"/>
      <c r="BQ58" s="67"/>
      <c r="BR58" s="67"/>
      <c r="BS58" s="32"/>
      <c r="BT58" s="67"/>
      <c r="BU58" s="67"/>
      <c r="BV58" s="67"/>
      <c r="BW58" s="67"/>
      <c r="BX58" s="67"/>
      <c r="BY58" s="67"/>
      <c r="BZ58" s="67"/>
      <c r="CA58" s="67"/>
      <c r="CB58" s="67"/>
      <c r="CC58" s="67"/>
      <c r="CD58" s="67"/>
      <c r="CE58" s="67"/>
      <c r="CF58" s="67"/>
      <c r="CG58" s="67"/>
      <c r="CH58" s="67"/>
      <c r="CI58" s="67"/>
      <c r="CJ58" s="67"/>
    </row>
    <row r="59" spans="1:89" s="14" customFormat="1" ht="15.75" customHeight="1" x14ac:dyDescent="0.15">
      <c r="A59" s="251"/>
      <c r="B59" s="252"/>
      <c r="C59" s="73"/>
      <c r="D59" s="72"/>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c r="AP59" s="13"/>
      <c r="AQ59" s="13"/>
      <c r="AR59" s="13"/>
      <c r="AS59" s="13"/>
      <c r="AT59" s="13"/>
      <c r="AY59" s="13"/>
      <c r="BA59" s="32"/>
      <c r="BB59" s="67"/>
      <c r="BC59" s="67"/>
      <c r="BD59" s="67"/>
      <c r="BE59" s="67"/>
      <c r="BF59" s="67"/>
      <c r="BG59" s="67"/>
      <c r="BH59" s="67"/>
      <c r="BI59" s="67"/>
      <c r="BJ59" s="67"/>
      <c r="BK59" s="67"/>
      <c r="BL59" s="67"/>
      <c r="BM59" s="67"/>
      <c r="BN59" s="67"/>
      <c r="BO59" s="67"/>
      <c r="BP59" s="67"/>
      <c r="BQ59" s="67"/>
      <c r="BR59" s="67"/>
      <c r="BS59" s="32"/>
      <c r="BT59" s="67"/>
      <c r="BU59" s="67"/>
      <c r="BV59" s="67"/>
      <c r="BW59" s="67"/>
      <c r="BX59" s="67"/>
      <c r="BY59" s="67"/>
      <c r="BZ59" s="67"/>
      <c r="CA59" s="67"/>
      <c r="CB59" s="67"/>
      <c r="CC59" s="67"/>
      <c r="CD59" s="67"/>
      <c r="CE59" s="67"/>
      <c r="CF59" s="67"/>
      <c r="CG59" s="67"/>
      <c r="CH59" s="67"/>
      <c r="CI59" s="67"/>
      <c r="CJ59" s="67"/>
    </row>
    <row r="60" spans="1:89" s="78" customFormat="1" ht="15.75" customHeight="1" x14ac:dyDescent="0.15">
      <c r="A60" s="239"/>
      <c r="B60" s="240"/>
      <c r="C60" s="76"/>
      <c r="D60" s="72"/>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c r="AP60" s="13"/>
      <c r="AQ60" s="13"/>
      <c r="AR60" s="13"/>
      <c r="AS60" s="13"/>
      <c r="AT60" s="13"/>
      <c r="AU60" s="14"/>
      <c r="AV60" s="14"/>
      <c r="AW60" s="14"/>
      <c r="AX60" s="14"/>
      <c r="AY60" s="13"/>
      <c r="AZ60" s="14"/>
      <c r="BA60" s="32"/>
      <c r="BB60" s="67"/>
      <c r="BC60" s="67"/>
      <c r="BD60" s="67"/>
      <c r="BE60" s="67"/>
      <c r="BF60" s="67"/>
      <c r="BG60" s="67"/>
      <c r="BH60" s="67"/>
      <c r="BI60" s="67"/>
      <c r="BJ60" s="67"/>
      <c r="BK60" s="67"/>
      <c r="BL60" s="67"/>
      <c r="BM60" s="67"/>
      <c r="BN60" s="67"/>
      <c r="BO60" s="67"/>
      <c r="BP60" s="67"/>
      <c r="BQ60" s="67"/>
      <c r="BR60" s="67"/>
      <c r="BS60" s="32"/>
      <c r="BT60" s="67"/>
      <c r="BU60" s="67"/>
      <c r="BV60" s="67"/>
      <c r="BW60" s="67"/>
      <c r="BX60" s="67"/>
      <c r="BY60" s="67"/>
      <c r="BZ60" s="67"/>
      <c r="CA60" s="67"/>
      <c r="CB60" s="67"/>
      <c r="CC60" s="67"/>
      <c r="CD60" s="67"/>
      <c r="CE60" s="67"/>
      <c r="CF60" s="67"/>
      <c r="CG60" s="67"/>
      <c r="CH60" s="67"/>
      <c r="CI60" s="67"/>
      <c r="CJ60" s="67"/>
      <c r="CK60" s="14"/>
    </row>
    <row r="61" spans="1:89" s="78" customFormat="1" ht="15.75" customHeight="1" x14ac:dyDescent="0.15">
      <c r="A61" s="239"/>
      <c r="B61" s="240"/>
      <c r="C61" s="76"/>
      <c r="D61" s="72"/>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c r="AP61" s="13"/>
      <c r="AQ61" s="13"/>
      <c r="AR61" s="13"/>
      <c r="AS61" s="13"/>
      <c r="AT61" s="13"/>
      <c r="AU61" s="14"/>
      <c r="AV61" s="14"/>
      <c r="AW61" s="14"/>
      <c r="AX61" s="14"/>
      <c r="AY61" s="13"/>
      <c r="AZ61" s="14"/>
      <c r="BA61" s="32"/>
      <c r="BB61" s="67"/>
      <c r="BC61" s="67"/>
      <c r="BD61" s="67"/>
      <c r="BE61" s="67"/>
      <c r="BF61" s="67"/>
      <c r="BG61" s="67"/>
      <c r="BH61" s="67"/>
      <c r="BI61" s="67"/>
      <c r="BJ61" s="67"/>
      <c r="BK61" s="67"/>
      <c r="BL61" s="67"/>
      <c r="BM61" s="67"/>
      <c r="BN61" s="67"/>
      <c r="BO61" s="67"/>
      <c r="BP61" s="67"/>
      <c r="BQ61" s="67"/>
      <c r="BR61" s="67"/>
      <c r="BS61" s="32"/>
      <c r="BT61" s="67"/>
      <c r="BU61" s="67"/>
      <c r="BV61" s="67"/>
      <c r="BW61" s="67"/>
      <c r="BX61" s="67"/>
      <c r="BY61" s="67"/>
      <c r="BZ61" s="67"/>
      <c r="CA61" s="67"/>
      <c r="CB61" s="67"/>
      <c r="CC61" s="67"/>
      <c r="CD61" s="67"/>
      <c r="CE61" s="67"/>
      <c r="CF61" s="67"/>
      <c r="CG61" s="67"/>
      <c r="CH61" s="67"/>
      <c r="CI61" s="67"/>
      <c r="CJ61" s="67"/>
      <c r="CK61" s="14"/>
    </row>
    <row r="62" spans="1:89" s="78" customFormat="1" ht="15.75" customHeight="1" x14ac:dyDescent="0.15">
      <c r="A62" s="239"/>
      <c r="B62" s="240"/>
      <c r="C62" s="79"/>
      <c r="D62" s="80"/>
      <c r="E62" s="34"/>
      <c r="F62" s="70"/>
      <c r="G62" s="34"/>
      <c r="H62" s="70"/>
      <c r="I62" s="34"/>
      <c r="J62" s="70"/>
      <c r="K62" s="74"/>
      <c r="L62" s="75"/>
      <c r="M62" s="74"/>
      <c r="N62" s="75"/>
      <c r="O62" s="74"/>
      <c r="P62" s="75"/>
      <c r="Q62" s="74"/>
      <c r="R62" s="75"/>
      <c r="S62" s="74"/>
      <c r="T62" s="75"/>
      <c r="U62" s="74"/>
      <c r="V62" s="75"/>
      <c r="W62" s="74"/>
      <c r="X62" s="75"/>
      <c r="Y62" s="74"/>
      <c r="Z62" s="75"/>
      <c r="AA62" s="74"/>
      <c r="AB62" s="75"/>
      <c r="AC62" s="74"/>
      <c r="AD62" s="75"/>
      <c r="AE62" s="74"/>
      <c r="AF62" s="75"/>
      <c r="AG62" s="74"/>
      <c r="AH62" s="75"/>
      <c r="AI62" s="74"/>
      <c r="AJ62" s="75"/>
      <c r="AK62" s="74"/>
      <c r="AL62" s="75"/>
      <c r="AM62" s="74"/>
      <c r="AN62" s="77"/>
      <c r="AO62" s="29"/>
      <c r="AP62" s="13"/>
      <c r="AQ62" s="13"/>
      <c r="AR62" s="13"/>
      <c r="AS62" s="13"/>
      <c r="AT62" s="13"/>
      <c r="AU62" s="14"/>
      <c r="AV62" s="14"/>
      <c r="AW62" s="14"/>
      <c r="AX62" s="14"/>
      <c r="AY62" s="13"/>
      <c r="AZ62" s="14"/>
      <c r="BA62" s="32"/>
      <c r="BB62" s="67"/>
      <c r="BC62" s="67"/>
      <c r="BD62" s="67"/>
      <c r="BE62" s="67"/>
      <c r="BF62" s="67"/>
      <c r="BG62" s="67"/>
      <c r="BH62" s="67"/>
      <c r="BI62" s="67"/>
      <c r="BJ62" s="67"/>
      <c r="BK62" s="67"/>
      <c r="BL62" s="67"/>
      <c r="BM62" s="67"/>
      <c r="BN62" s="67"/>
      <c r="BO62" s="67"/>
      <c r="BP62" s="67"/>
      <c r="BQ62" s="67"/>
      <c r="BR62" s="67"/>
      <c r="BS62" s="32"/>
      <c r="BT62" s="67"/>
      <c r="BU62" s="67"/>
      <c r="BV62" s="67"/>
      <c r="BW62" s="67"/>
      <c r="BX62" s="67"/>
      <c r="BY62" s="67"/>
      <c r="BZ62" s="67"/>
      <c r="CA62" s="67"/>
      <c r="CB62" s="67"/>
      <c r="CC62" s="67"/>
      <c r="CD62" s="67"/>
      <c r="CE62" s="67"/>
      <c r="CF62" s="67"/>
      <c r="CG62" s="67"/>
      <c r="CH62" s="67"/>
      <c r="CI62" s="67"/>
      <c r="CJ62" s="67"/>
      <c r="CK62" s="14"/>
    </row>
    <row r="63" spans="1:89" s="78" customFormat="1" ht="15.75" customHeight="1" x14ac:dyDescent="0.15">
      <c r="A63" s="107"/>
      <c r="B63" s="108"/>
      <c r="C63" s="79"/>
      <c r="D63" s="80"/>
      <c r="E63" s="74"/>
      <c r="F63" s="75"/>
      <c r="G63" s="74"/>
      <c r="H63" s="75"/>
      <c r="I63" s="74"/>
      <c r="J63" s="75"/>
      <c r="K63" s="74"/>
      <c r="L63" s="75"/>
      <c r="M63" s="74"/>
      <c r="N63" s="75"/>
      <c r="O63" s="74"/>
      <c r="P63" s="75"/>
      <c r="Q63" s="74"/>
      <c r="R63" s="75"/>
      <c r="S63" s="74"/>
      <c r="T63" s="75"/>
      <c r="U63" s="74"/>
      <c r="V63" s="75"/>
      <c r="W63" s="74"/>
      <c r="X63" s="75"/>
      <c r="Y63" s="74"/>
      <c r="Z63" s="75"/>
      <c r="AA63" s="74"/>
      <c r="AB63" s="75"/>
      <c r="AC63" s="74"/>
      <c r="AD63" s="75"/>
      <c r="AE63" s="74"/>
      <c r="AF63" s="75"/>
      <c r="AG63" s="74"/>
      <c r="AH63" s="75"/>
      <c r="AI63" s="74"/>
      <c r="AJ63" s="75"/>
      <c r="AK63" s="74"/>
      <c r="AL63" s="75"/>
      <c r="AM63" s="74"/>
      <c r="AN63" s="77"/>
      <c r="AO63" s="29"/>
      <c r="AP63" s="13"/>
      <c r="AQ63" s="13"/>
      <c r="AR63" s="13"/>
      <c r="AS63" s="13"/>
      <c r="AT63" s="13"/>
      <c r="AU63" s="14"/>
      <c r="AV63" s="14"/>
      <c r="AW63" s="14"/>
      <c r="AX63" s="14"/>
      <c r="AY63" s="13"/>
      <c r="AZ63" s="14"/>
      <c r="BA63" s="32"/>
      <c r="BB63" s="67"/>
      <c r="BC63" s="67"/>
      <c r="BD63" s="67"/>
      <c r="BE63" s="67"/>
      <c r="BF63" s="67"/>
      <c r="BG63" s="67"/>
      <c r="BH63" s="67"/>
      <c r="BI63" s="67"/>
      <c r="BJ63" s="67"/>
      <c r="BK63" s="67"/>
      <c r="BL63" s="67"/>
      <c r="BM63" s="67"/>
      <c r="BN63" s="67"/>
      <c r="BO63" s="67"/>
      <c r="BP63" s="67"/>
      <c r="BQ63" s="67"/>
      <c r="BR63" s="67"/>
      <c r="BS63" s="32"/>
      <c r="BT63" s="67"/>
      <c r="BU63" s="67"/>
      <c r="BV63" s="67"/>
      <c r="BW63" s="67"/>
      <c r="BX63" s="67"/>
      <c r="BY63" s="67"/>
      <c r="BZ63" s="67"/>
      <c r="CA63" s="67"/>
      <c r="CB63" s="67"/>
      <c r="CC63" s="67"/>
      <c r="CD63" s="67"/>
      <c r="CE63" s="67"/>
      <c r="CF63" s="67"/>
      <c r="CG63" s="67"/>
      <c r="CH63" s="67"/>
      <c r="CI63" s="67"/>
      <c r="CJ63" s="67"/>
      <c r="CK63" s="14"/>
    </row>
    <row r="64" spans="1:89" s="86" customFormat="1" ht="21" customHeight="1" x14ac:dyDescent="0.15">
      <c r="A64" s="241"/>
      <c r="B64" s="242"/>
      <c r="C64" s="81"/>
      <c r="D64" s="82"/>
      <c r="E64" s="83"/>
      <c r="F64" s="84"/>
      <c r="G64" s="83"/>
      <c r="H64" s="84"/>
      <c r="I64" s="43"/>
      <c r="J64" s="85"/>
      <c r="K64" s="43"/>
      <c r="L64" s="85"/>
      <c r="M64" s="43"/>
      <c r="N64" s="85"/>
      <c r="O64" s="43"/>
      <c r="P64" s="85"/>
      <c r="Q64" s="43"/>
      <c r="R64" s="85"/>
      <c r="S64" s="43"/>
      <c r="T64" s="85"/>
      <c r="U64" s="43"/>
      <c r="V64" s="85"/>
      <c r="W64" s="43"/>
      <c r="X64" s="85"/>
      <c r="Y64" s="43"/>
      <c r="Z64" s="85"/>
      <c r="AA64" s="43"/>
      <c r="AB64" s="85"/>
      <c r="AC64" s="43"/>
      <c r="AD64" s="85"/>
      <c r="AE64" s="43"/>
      <c r="AF64" s="85"/>
      <c r="AG64" s="43"/>
      <c r="AH64" s="85"/>
      <c r="AI64" s="43"/>
      <c r="AJ64" s="85"/>
      <c r="AK64" s="43"/>
      <c r="AL64" s="85"/>
      <c r="AM64" s="43"/>
      <c r="AN64" s="45"/>
      <c r="AO64" s="29"/>
      <c r="AP64" s="13"/>
      <c r="AQ64" s="13"/>
      <c r="AR64" s="13"/>
      <c r="AS64" s="13"/>
      <c r="AT64" s="13"/>
      <c r="AU64" s="14"/>
      <c r="AV64" s="14"/>
      <c r="AW64" s="14"/>
      <c r="AX64" s="14"/>
      <c r="AY64" s="13"/>
      <c r="AZ64" s="14"/>
      <c r="BA64" s="32"/>
      <c r="BB64" s="67"/>
      <c r="BC64" s="67"/>
      <c r="BD64" s="67"/>
      <c r="BE64" s="67"/>
      <c r="BF64" s="67"/>
      <c r="BG64" s="67"/>
      <c r="BH64" s="67"/>
      <c r="BI64" s="67"/>
      <c r="BJ64" s="67"/>
      <c r="BK64" s="67"/>
      <c r="BL64" s="67"/>
      <c r="BM64" s="67"/>
      <c r="BN64" s="67"/>
      <c r="BO64" s="67"/>
      <c r="BP64" s="67"/>
      <c r="BQ64" s="67"/>
      <c r="BR64" s="67"/>
      <c r="BS64" s="32"/>
      <c r="BT64" s="67"/>
      <c r="BU64" s="67"/>
      <c r="BV64" s="67"/>
      <c r="BW64" s="67"/>
      <c r="BX64" s="67"/>
      <c r="BY64" s="67"/>
      <c r="BZ64" s="67"/>
      <c r="CA64" s="67"/>
      <c r="CB64" s="67"/>
      <c r="CC64" s="67"/>
      <c r="CD64" s="67"/>
      <c r="CE64" s="67"/>
      <c r="CF64" s="67"/>
      <c r="CG64" s="67"/>
      <c r="CH64" s="67"/>
      <c r="CI64" s="67"/>
      <c r="CJ64" s="67"/>
      <c r="CK64" s="14"/>
    </row>
    <row r="65" spans="1:88" s="86" customFormat="1" ht="28.5" customHeight="1" x14ac:dyDescent="0.2">
      <c r="A65" s="57"/>
      <c r="B65" s="87"/>
      <c r="C65" s="88"/>
      <c r="D65" s="88"/>
      <c r="E65" s="88"/>
      <c r="F65" s="46"/>
      <c r="G65" s="46"/>
      <c r="H65" s="46"/>
      <c r="I65" s="13"/>
      <c r="J65" s="13"/>
      <c r="K65" s="13"/>
      <c r="L65" s="13"/>
      <c r="AL65" s="78"/>
      <c r="AM65" s="14"/>
      <c r="AN65" s="78"/>
      <c r="AO65" s="78"/>
    </row>
    <row r="66" spans="1:88" s="14" customFormat="1" ht="21.75" customHeight="1" x14ac:dyDescent="0.15">
      <c r="A66" s="259"/>
      <c r="B66" s="260"/>
      <c r="C66" s="265"/>
      <c r="D66" s="266"/>
      <c r="E66" s="253"/>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54"/>
      <c r="AM66" s="296"/>
      <c r="AN66" s="278"/>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61"/>
      <c r="B67" s="262"/>
      <c r="C67" s="267"/>
      <c r="D67" s="268"/>
      <c r="E67" s="253"/>
      <c r="F67" s="254"/>
      <c r="G67" s="253"/>
      <c r="H67" s="254"/>
      <c r="I67" s="253"/>
      <c r="J67" s="254"/>
      <c r="K67" s="253"/>
      <c r="L67" s="254"/>
      <c r="M67" s="253"/>
      <c r="N67" s="254"/>
      <c r="O67" s="253"/>
      <c r="P67" s="254"/>
      <c r="Q67" s="253"/>
      <c r="R67" s="254"/>
      <c r="S67" s="253"/>
      <c r="T67" s="254"/>
      <c r="U67" s="253"/>
      <c r="V67" s="254"/>
      <c r="W67" s="253"/>
      <c r="X67" s="254"/>
      <c r="Y67" s="253"/>
      <c r="Z67" s="254"/>
      <c r="AA67" s="253"/>
      <c r="AB67" s="254"/>
      <c r="AC67" s="253"/>
      <c r="AD67" s="254"/>
      <c r="AE67" s="253"/>
      <c r="AF67" s="254"/>
      <c r="AG67" s="253"/>
      <c r="AH67" s="254"/>
      <c r="AI67" s="253"/>
      <c r="AJ67" s="254"/>
      <c r="AK67" s="253"/>
      <c r="AL67" s="254"/>
      <c r="AM67" s="317"/>
      <c r="AN67" s="271"/>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63"/>
      <c r="B68" s="264"/>
      <c r="C68" s="109"/>
      <c r="D68" s="47"/>
      <c r="E68" s="109"/>
      <c r="F68" s="47"/>
      <c r="G68" s="109"/>
      <c r="H68" s="47"/>
      <c r="I68" s="109"/>
      <c r="J68" s="47"/>
      <c r="K68" s="109"/>
      <c r="L68" s="47"/>
      <c r="M68" s="109"/>
      <c r="N68" s="47"/>
      <c r="O68" s="109"/>
      <c r="P68" s="47"/>
      <c r="Q68" s="109"/>
      <c r="R68" s="47"/>
      <c r="S68" s="109"/>
      <c r="T68" s="47"/>
      <c r="U68" s="109"/>
      <c r="V68" s="47"/>
      <c r="W68" s="109"/>
      <c r="X68" s="47"/>
      <c r="Y68" s="109"/>
      <c r="Z68" s="47"/>
      <c r="AA68" s="109"/>
      <c r="AB68" s="47"/>
      <c r="AC68" s="109"/>
      <c r="AD68" s="47"/>
      <c r="AE68" s="109"/>
      <c r="AF68" s="47"/>
      <c r="AG68" s="109"/>
      <c r="AH68" s="47"/>
      <c r="AI68" s="109"/>
      <c r="AJ68" s="47"/>
      <c r="AK68" s="109"/>
      <c r="AL68" s="47"/>
      <c r="AM68" s="317"/>
      <c r="AN68" s="271"/>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39"/>
      <c r="B69" s="240"/>
      <c r="C69" s="63"/>
      <c r="D69" s="64"/>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c r="AP69" s="13"/>
      <c r="AQ69" s="13"/>
      <c r="AR69" s="13"/>
      <c r="AS69" s="13"/>
      <c r="AT69" s="13"/>
      <c r="AY69" s="13"/>
      <c r="BA69" s="32"/>
      <c r="BB69" s="67"/>
      <c r="BC69" s="67"/>
      <c r="BD69" s="67"/>
      <c r="BE69" s="67"/>
      <c r="BF69" s="67"/>
      <c r="BG69" s="67"/>
      <c r="BH69" s="67"/>
      <c r="BI69" s="67"/>
      <c r="BJ69" s="67"/>
      <c r="BK69" s="67"/>
      <c r="BL69" s="67"/>
      <c r="BM69" s="67"/>
      <c r="BN69" s="67"/>
      <c r="BO69" s="67"/>
      <c r="BP69" s="67"/>
      <c r="BQ69" s="67"/>
      <c r="BR69" s="67"/>
      <c r="BS69" s="32"/>
      <c r="BT69" s="67"/>
      <c r="BU69" s="67"/>
      <c r="BV69" s="67"/>
      <c r="BW69" s="67"/>
      <c r="BX69" s="67"/>
      <c r="BY69" s="67"/>
      <c r="BZ69" s="67"/>
      <c r="CA69" s="67"/>
      <c r="CB69" s="67"/>
      <c r="CC69" s="67"/>
      <c r="CD69" s="67"/>
      <c r="CE69" s="67"/>
      <c r="CF69" s="67"/>
      <c r="CG69" s="67"/>
      <c r="CH69" s="67"/>
      <c r="CI69" s="67"/>
      <c r="CJ69" s="67"/>
    </row>
    <row r="70" spans="1:88" s="14" customFormat="1" ht="15.75" customHeight="1" x14ac:dyDescent="0.15">
      <c r="A70" s="239"/>
      <c r="B70" s="240"/>
      <c r="C70" s="68"/>
      <c r="D70" s="69"/>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c r="AP70" s="13"/>
      <c r="AQ70" s="13"/>
      <c r="AR70" s="13"/>
      <c r="AS70" s="13"/>
      <c r="AT70" s="13"/>
      <c r="AY70" s="13"/>
      <c r="BA70" s="32"/>
      <c r="BB70" s="67"/>
      <c r="BC70" s="67"/>
      <c r="BD70" s="67"/>
      <c r="BE70" s="67"/>
      <c r="BF70" s="67"/>
      <c r="BG70" s="67"/>
      <c r="BH70" s="67"/>
      <c r="BI70" s="67"/>
      <c r="BJ70" s="67"/>
      <c r="BK70" s="67"/>
      <c r="BL70" s="67"/>
      <c r="BM70" s="67"/>
      <c r="BN70" s="67"/>
      <c r="BO70" s="67"/>
      <c r="BP70" s="67"/>
      <c r="BQ70" s="67"/>
      <c r="BR70" s="67"/>
      <c r="BS70" s="32"/>
      <c r="BT70" s="67"/>
      <c r="BU70" s="67"/>
      <c r="BV70" s="67"/>
      <c r="BW70" s="67"/>
      <c r="BX70" s="67"/>
      <c r="BY70" s="67"/>
      <c r="BZ70" s="67"/>
      <c r="CA70" s="67"/>
      <c r="CB70" s="67"/>
      <c r="CC70" s="67"/>
      <c r="CD70" s="67"/>
      <c r="CE70" s="67"/>
      <c r="CF70" s="67"/>
      <c r="CG70" s="67"/>
      <c r="CH70" s="67"/>
      <c r="CI70" s="67"/>
      <c r="CJ70" s="67"/>
    </row>
    <row r="71" spans="1:88" s="14" customFormat="1" ht="15.75" customHeight="1" x14ac:dyDescent="0.15">
      <c r="A71" s="239"/>
      <c r="B71" s="240"/>
      <c r="C71" s="68"/>
      <c r="D71" s="69"/>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c r="AP71" s="13"/>
      <c r="AQ71" s="13"/>
      <c r="AR71" s="13"/>
      <c r="AS71" s="13"/>
      <c r="AT71" s="13"/>
      <c r="AY71" s="13"/>
      <c r="BA71" s="32"/>
      <c r="BB71" s="67"/>
      <c r="BC71" s="67"/>
      <c r="BD71" s="67"/>
      <c r="BE71" s="67"/>
      <c r="BF71" s="67"/>
      <c r="BG71" s="67"/>
      <c r="BH71" s="67"/>
      <c r="BI71" s="67"/>
      <c r="BJ71" s="67"/>
      <c r="BK71" s="67"/>
      <c r="BL71" s="67"/>
      <c r="BM71" s="67"/>
      <c r="BN71" s="67"/>
      <c r="BO71" s="67"/>
      <c r="BP71" s="67"/>
      <c r="BQ71" s="67"/>
      <c r="BR71" s="67"/>
      <c r="BS71" s="32"/>
      <c r="BT71" s="67"/>
      <c r="BU71" s="67"/>
      <c r="BV71" s="67"/>
      <c r="BW71" s="67"/>
      <c r="BX71" s="67"/>
      <c r="BY71" s="67"/>
      <c r="BZ71" s="67"/>
      <c r="CA71" s="67"/>
      <c r="CB71" s="67"/>
      <c r="CC71" s="67"/>
      <c r="CD71" s="67"/>
      <c r="CE71" s="67"/>
      <c r="CF71" s="67"/>
      <c r="CG71" s="67"/>
      <c r="CH71" s="67"/>
      <c r="CI71" s="67"/>
      <c r="CJ71" s="67"/>
    </row>
    <row r="72" spans="1:88" s="14" customFormat="1" ht="15.75" customHeight="1" x14ac:dyDescent="0.15">
      <c r="A72" s="239"/>
      <c r="B72" s="240"/>
      <c r="C72" s="68"/>
      <c r="D72" s="72"/>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c r="AP72" s="13"/>
      <c r="AQ72" s="13"/>
      <c r="AR72" s="13"/>
      <c r="AS72" s="13"/>
      <c r="AT72" s="13"/>
      <c r="AY72" s="13"/>
      <c r="BA72" s="32"/>
      <c r="BB72" s="67"/>
      <c r="BC72" s="67"/>
      <c r="BD72" s="67"/>
      <c r="BE72" s="67"/>
      <c r="BF72" s="67"/>
      <c r="BG72" s="67"/>
      <c r="BH72" s="67"/>
      <c r="BI72" s="67"/>
      <c r="BJ72" s="67"/>
      <c r="BK72" s="67"/>
      <c r="BL72" s="67"/>
      <c r="BM72" s="67"/>
      <c r="BN72" s="67"/>
      <c r="BO72" s="67"/>
      <c r="BP72" s="67"/>
      <c r="BQ72" s="67"/>
      <c r="BR72" s="67"/>
      <c r="BS72" s="32"/>
      <c r="BT72" s="67"/>
      <c r="BU72" s="67"/>
      <c r="BV72" s="67"/>
      <c r="BW72" s="67"/>
      <c r="BX72" s="67"/>
      <c r="BY72" s="67"/>
      <c r="BZ72" s="67"/>
      <c r="CA72" s="67"/>
      <c r="CB72" s="67"/>
      <c r="CC72" s="67"/>
      <c r="CD72" s="67"/>
      <c r="CE72" s="67"/>
      <c r="CF72" s="67"/>
      <c r="CG72" s="67"/>
      <c r="CH72" s="67"/>
      <c r="CI72" s="67"/>
      <c r="CJ72" s="67"/>
    </row>
    <row r="73" spans="1:88" s="14" customFormat="1" ht="15.75" customHeight="1" x14ac:dyDescent="0.15">
      <c r="A73" s="239"/>
      <c r="B73" s="240"/>
      <c r="C73" s="73"/>
      <c r="D73" s="72"/>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c r="AP73" s="13"/>
      <c r="AQ73" s="13"/>
      <c r="AR73" s="13"/>
      <c r="AS73" s="13"/>
      <c r="AT73" s="13"/>
      <c r="AY73" s="13"/>
      <c r="BA73" s="32"/>
      <c r="BB73" s="67"/>
      <c r="BC73" s="67"/>
      <c r="BD73" s="67"/>
      <c r="BE73" s="67"/>
      <c r="BF73" s="67"/>
      <c r="BG73" s="67"/>
      <c r="BH73" s="67"/>
      <c r="BI73" s="67"/>
      <c r="BJ73" s="67"/>
      <c r="BK73" s="67"/>
      <c r="BL73" s="67"/>
      <c r="BM73" s="67"/>
      <c r="BN73" s="67"/>
      <c r="BO73" s="67"/>
      <c r="BP73" s="67"/>
      <c r="BQ73" s="67"/>
      <c r="BR73" s="67"/>
      <c r="BS73" s="32"/>
      <c r="BT73" s="67"/>
      <c r="BU73" s="67"/>
      <c r="BV73" s="67"/>
      <c r="BW73" s="67"/>
      <c r="BX73" s="67"/>
      <c r="BY73" s="67"/>
      <c r="BZ73" s="67"/>
      <c r="CA73" s="67"/>
      <c r="CB73" s="67"/>
      <c r="CC73" s="67"/>
      <c r="CD73" s="67"/>
      <c r="CE73" s="67"/>
      <c r="CF73" s="67"/>
      <c r="CG73" s="67"/>
      <c r="CH73" s="67"/>
      <c r="CI73" s="67"/>
      <c r="CJ73" s="67"/>
    </row>
    <row r="74" spans="1:88" s="14" customFormat="1" ht="18" customHeight="1" x14ac:dyDescent="0.15">
      <c r="A74" s="239"/>
      <c r="B74" s="240"/>
      <c r="C74" s="68"/>
      <c r="D74" s="69"/>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c r="AP74" s="13"/>
      <c r="AQ74" s="13"/>
      <c r="AR74" s="13"/>
      <c r="AS74" s="13"/>
      <c r="AT74" s="13"/>
      <c r="AY74" s="13"/>
      <c r="BA74" s="32"/>
      <c r="BB74" s="67"/>
      <c r="BC74" s="67"/>
      <c r="BD74" s="67"/>
      <c r="BE74" s="67"/>
      <c r="BF74" s="67"/>
      <c r="BG74" s="67"/>
      <c r="BH74" s="67"/>
      <c r="BI74" s="67"/>
      <c r="BJ74" s="67"/>
      <c r="BK74" s="67"/>
      <c r="BL74" s="67"/>
      <c r="BM74" s="67"/>
      <c r="BN74" s="67"/>
      <c r="BO74" s="67"/>
      <c r="BP74" s="67"/>
      <c r="BQ74" s="67"/>
      <c r="BR74" s="67"/>
      <c r="BS74" s="32"/>
      <c r="BT74" s="67"/>
      <c r="BU74" s="67"/>
      <c r="BV74" s="67"/>
      <c r="BW74" s="67"/>
      <c r="BX74" s="67"/>
      <c r="BY74" s="67"/>
      <c r="BZ74" s="67"/>
      <c r="CA74" s="67"/>
      <c r="CB74" s="67"/>
      <c r="CC74" s="67"/>
      <c r="CD74" s="67"/>
      <c r="CE74" s="67"/>
      <c r="CF74" s="67"/>
      <c r="CG74" s="67"/>
      <c r="CH74" s="67"/>
      <c r="CI74" s="67"/>
      <c r="CJ74" s="67"/>
    </row>
    <row r="75" spans="1:88" s="14" customFormat="1" ht="23.25" customHeight="1" x14ac:dyDescent="0.15">
      <c r="A75" s="244"/>
      <c r="B75" s="245"/>
      <c r="C75" s="68"/>
      <c r="D75" s="69"/>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c r="AP75" s="13"/>
      <c r="AQ75" s="13"/>
      <c r="AR75" s="13"/>
      <c r="AS75" s="13"/>
      <c r="AT75" s="13"/>
      <c r="AY75" s="13"/>
      <c r="BA75" s="32"/>
      <c r="BB75" s="67"/>
      <c r="BC75" s="67"/>
      <c r="BD75" s="67"/>
      <c r="BE75" s="67"/>
      <c r="BF75" s="67"/>
      <c r="BG75" s="67"/>
      <c r="BH75" s="67"/>
      <c r="BI75" s="67"/>
      <c r="BJ75" s="67"/>
      <c r="BK75" s="67"/>
      <c r="BL75" s="67"/>
      <c r="BM75" s="67"/>
      <c r="BN75" s="67"/>
      <c r="BO75" s="67"/>
      <c r="BP75" s="67"/>
      <c r="BQ75" s="67"/>
      <c r="BR75" s="67"/>
      <c r="BS75" s="32"/>
      <c r="BT75" s="67"/>
      <c r="BU75" s="67"/>
      <c r="BV75" s="67"/>
      <c r="BW75" s="67"/>
      <c r="BX75" s="67"/>
      <c r="BY75" s="67"/>
      <c r="BZ75" s="67"/>
      <c r="CA75" s="67"/>
      <c r="CB75" s="67"/>
      <c r="CC75" s="67"/>
      <c r="CD75" s="67"/>
      <c r="CE75" s="67"/>
      <c r="CF75" s="67"/>
      <c r="CG75" s="67"/>
      <c r="CH75" s="67"/>
      <c r="CI75" s="67"/>
      <c r="CJ75" s="67"/>
    </row>
    <row r="76" spans="1:88" s="14" customFormat="1" ht="15.75" customHeight="1" x14ac:dyDescent="0.15">
      <c r="A76" s="239"/>
      <c r="B76" s="240"/>
      <c r="C76" s="73"/>
      <c r="D76" s="72"/>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c r="AP76" s="13"/>
      <c r="AQ76" s="13"/>
      <c r="AR76" s="13"/>
      <c r="AS76" s="13"/>
      <c r="AT76" s="13"/>
      <c r="AY76" s="13"/>
      <c r="BA76" s="32"/>
      <c r="BB76" s="67"/>
      <c r="BC76" s="67"/>
      <c r="BD76" s="67"/>
      <c r="BE76" s="67"/>
      <c r="BF76" s="67"/>
      <c r="BG76" s="67"/>
      <c r="BH76" s="67"/>
      <c r="BI76" s="67"/>
      <c r="BJ76" s="67"/>
      <c r="BK76" s="67"/>
      <c r="BL76" s="67"/>
      <c r="BM76" s="67"/>
      <c r="BN76" s="67"/>
      <c r="BO76" s="67"/>
      <c r="BP76" s="67"/>
      <c r="BQ76" s="67"/>
      <c r="BR76" s="67"/>
      <c r="BS76" s="32"/>
      <c r="BT76" s="67"/>
      <c r="BU76" s="67"/>
      <c r="BV76" s="67"/>
      <c r="BW76" s="67"/>
      <c r="BX76" s="67"/>
      <c r="BY76" s="67"/>
      <c r="BZ76" s="67"/>
      <c r="CA76" s="67"/>
      <c r="CB76" s="67"/>
      <c r="CC76" s="67"/>
      <c r="CD76" s="67"/>
      <c r="CE76" s="67"/>
      <c r="CF76" s="67"/>
      <c r="CG76" s="67"/>
      <c r="CH76" s="67"/>
      <c r="CI76" s="67"/>
      <c r="CJ76" s="67"/>
    </row>
    <row r="77" spans="1:88" s="14" customFormat="1" ht="15.75" customHeight="1" x14ac:dyDescent="0.15">
      <c r="A77" s="246"/>
      <c r="B77" s="247"/>
      <c r="C77" s="68"/>
      <c r="D77" s="69"/>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c r="AP77" s="13"/>
      <c r="AQ77" s="13"/>
      <c r="AR77" s="13"/>
      <c r="AS77" s="13"/>
      <c r="AT77" s="13"/>
      <c r="AY77" s="13"/>
      <c r="BA77" s="32"/>
      <c r="BB77" s="67"/>
      <c r="BC77" s="67"/>
      <c r="BD77" s="67"/>
      <c r="BE77" s="67"/>
      <c r="BF77" s="67"/>
      <c r="BG77" s="67"/>
      <c r="BH77" s="67"/>
      <c r="BI77" s="67"/>
      <c r="BJ77" s="67"/>
      <c r="BK77" s="67"/>
      <c r="BL77" s="67"/>
      <c r="BM77" s="67"/>
      <c r="BN77" s="67"/>
      <c r="BO77" s="67"/>
      <c r="BP77" s="67"/>
      <c r="BQ77" s="67"/>
      <c r="BR77" s="67"/>
      <c r="BS77" s="32"/>
      <c r="BT77" s="67"/>
      <c r="BU77" s="67"/>
      <c r="BV77" s="67"/>
      <c r="BW77" s="67"/>
      <c r="BX77" s="67"/>
      <c r="BY77" s="67"/>
      <c r="BZ77" s="67"/>
      <c r="CA77" s="67"/>
      <c r="CB77" s="67"/>
      <c r="CC77" s="67"/>
      <c r="CD77" s="67"/>
      <c r="CE77" s="67"/>
      <c r="CF77" s="67"/>
      <c r="CG77" s="67"/>
      <c r="CH77" s="67"/>
      <c r="CI77" s="67"/>
      <c r="CJ77" s="67"/>
    </row>
    <row r="78" spans="1:88" s="14" customFormat="1" ht="15.75" customHeight="1" x14ac:dyDescent="0.15">
      <c r="A78" s="316"/>
      <c r="B78" s="51"/>
      <c r="C78" s="68"/>
      <c r="D78" s="69"/>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c r="AP78" s="13"/>
      <c r="AQ78" s="13"/>
      <c r="AR78" s="13"/>
      <c r="AS78" s="13"/>
      <c r="AT78" s="13"/>
      <c r="AY78" s="13"/>
      <c r="BA78" s="32"/>
      <c r="BB78" s="67"/>
      <c r="BC78" s="67"/>
      <c r="BD78" s="67"/>
      <c r="BE78" s="67"/>
      <c r="BF78" s="67"/>
      <c r="BG78" s="67"/>
      <c r="BH78" s="67"/>
      <c r="BI78" s="67"/>
      <c r="BJ78" s="67"/>
      <c r="BK78" s="67"/>
      <c r="BL78" s="67"/>
      <c r="BM78" s="67"/>
      <c r="BN78" s="67"/>
      <c r="BO78" s="67"/>
      <c r="BP78" s="67"/>
      <c r="BQ78" s="67"/>
      <c r="BR78" s="67"/>
      <c r="BS78" s="32"/>
      <c r="BT78" s="67"/>
      <c r="BU78" s="67"/>
      <c r="BV78" s="67"/>
      <c r="BW78" s="67"/>
      <c r="BX78" s="67"/>
      <c r="BY78" s="67"/>
      <c r="BZ78" s="67"/>
      <c r="CA78" s="67"/>
      <c r="CB78" s="67"/>
      <c r="CC78" s="67"/>
      <c r="CD78" s="67"/>
      <c r="CE78" s="67"/>
      <c r="CF78" s="67"/>
      <c r="CG78" s="67"/>
      <c r="CH78" s="67"/>
      <c r="CI78" s="67"/>
      <c r="CJ78" s="67"/>
    </row>
    <row r="79" spans="1:88" s="14" customFormat="1" ht="23.25" customHeight="1" x14ac:dyDescent="0.15">
      <c r="A79" s="316"/>
      <c r="B79" s="51"/>
      <c r="C79" s="68"/>
      <c r="D79" s="69"/>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c r="AP79" s="13"/>
      <c r="AQ79" s="13"/>
      <c r="AR79" s="13"/>
      <c r="AS79" s="13"/>
      <c r="AT79" s="13"/>
      <c r="AY79" s="13"/>
      <c r="BA79" s="32"/>
      <c r="BB79" s="67"/>
      <c r="BC79" s="67"/>
      <c r="BD79" s="67"/>
      <c r="BE79" s="67"/>
      <c r="BF79" s="67"/>
      <c r="BG79" s="67"/>
      <c r="BH79" s="67"/>
      <c r="BI79" s="67"/>
      <c r="BJ79" s="67"/>
      <c r="BK79" s="67"/>
      <c r="BL79" s="67"/>
      <c r="BM79" s="67"/>
      <c r="BN79" s="67"/>
      <c r="BO79" s="67"/>
      <c r="BP79" s="67"/>
      <c r="BQ79" s="67"/>
      <c r="BR79" s="67"/>
      <c r="BS79" s="32"/>
      <c r="BT79" s="67"/>
      <c r="BU79" s="67"/>
      <c r="BV79" s="67"/>
      <c r="BW79" s="67"/>
      <c r="BX79" s="67"/>
      <c r="BY79" s="67"/>
      <c r="BZ79" s="67"/>
      <c r="CA79" s="67"/>
      <c r="CB79" s="67"/>
      <c r="CC79" s="67"/>
      <c r="CD79" s="67"/>
      <c r="CE79" s="67"/>
      <c r="CF79" s="67"/>
      <c r="CG79" s="67"/>
      <c r="CH79" s="67"/>
      <c r="CI79" s="67"/>
      <c r="CJ79" s="67"/>
    </row>
    <row r="80" spans="1:88" s="14" customFormat="1" ht="24" customHeight="1" x14ac:dyDescent="0.15">
      <c r="A80" s="316"/>
      <c r="B80" s="51"/>
      <c r="C80" s="73"/>
      <c r="D80" s="72"/>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c r="AP80" s="13"/>
      <c r="AQ80" s="13"/>
      <c r="AR80" s="13"/>
      <c r="AS80" s="13"/>
      <c r="AT80" s="13"/>
      <c r="AY80" s="13"/>
      <c r="BA80" s="32"/>
      <c r="BB80" s="67"/>
      <c r="BC80" s="67"/>
      <c r="BD80" s="67"/>
      <c r="BE80" s="67"/>
      <c r="BF80" s="67"/>
      <c r="BG80" s="67"/>
      <c r="BH80" s="67"/>
      <c r="BI80" s="67"/>
      <c r="BJ80" s="67"/>
      <c r="BK80" s="67"/>
      <c r="BL80" s="67"/>
      <c r="BM80" s="67"/>
      <c r="BN80" s="67"/>
      <c r="BO80" s="67"/>
      <c r="BP80" s="67"/>
      <c r="BQ80" s="67"/>
      <c r="BR80" s="67"/>
      <c r="BS80" s="32"/>
      <c r="BT80" s="67"/>
      <c r="BU80" s="67"/>
      <c r="BV80" s="67"/>
      <c r="BW80" s="67"/>
      <c r="BX80" s="67"/>
      <c r="BY80" s="67"/>
      <c r="BZ80" s="67"/>
      <c r="CA80" s="67"/>
      <c r="CB80" s="67"/>
      <c r="CC80" s="67"/>
      <c r="CD80" s="67"/>
      <c r="CE80" s="67"/>
      <c r="CF80" s="67"/>
      <c r="CG80" s="67"/>
      <c r="CH80" s="67"/>
      <c r="CI80" s="67"/>
      <c r="CJ80" s="67"/>
    </row>
    <row r="81" spans="1:89" s="14" customFormat="1" ht="15.75" customHeight="1" x14ac:dyDescent="0.15">
      <c r="A81" s="251"/>
      <c r="B81" s="252"/>
      <c r="C81" s="73"/>
      <c r="D81" s="72"/>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c r="AP81" s="13"/>
      <c r="AQ81" s="13"/>
      <c r="AR81" s="13"/>
      <c r="AS81" s="13"/>
      <c r="AT81" s="13"/>
      <c r="AY81" s="13"/>
      <c r="BA81" s="32"/>
      <c r="BB81" s="67"/>
      <c r="BC81" s="67"/>
      <c r="BD81" s="67"/>
      <c r="BE81" s="67"/>
      <c r="BF81" s="67"/>
      <c r="BG81" s="67"/>
      <c r="BH81" s="67"/>
      <c r="BI81" s="67"/>
      <c r="BJ81" s="67"/>
      <c r="BK81" s="67"/>
      <c r="BL81" s="67"/>
      <c r="BM81" s="67"/>
      <c r="BN81" s="67"/>
      <c r="BO81" s="67"/>
      <c r="BP81" s="67"/>
      <c r="BQ81" s="67"/>
      <c r="BR81" s="67"/>
      <c r="BS81" s="32"/>
      <c r="BT81" s="67"/>
      <c r="BU81" s="67"/>
      <c r="BV81" s="67"/>
      <c r="BW81" s="67"/>
      <c r="BX81" s="67"/>
      <c r="BY81" s="67"/>
      <c r="BZ81" s="67"/>
      <c r="CA81" s="67"/>
      <c r="CB81" s="67"/>
      <c r="CC81" s="67"/>
      <c r="CD81" s="67"/>
      <c r="CE81" s="67"/>
      <c r="CF81" s="67"/>
      <c r="CG81" s="67"/>
      <c r="CH81" s="67"/>
      <c r="CI81" s="67"/>
      <c r="CJ81" s="67"/>
    </row>
    <row r="82" spans="1:89" s="78" customFormat="1" ht="15.75" customHeight="1" x14ac:dyDescent="0.15">
      <c r="A82" s="239"/>
      <c r="B82" s="240"/>
      <c r="C82" s="73"/>
      <c r="D82" s="72"/>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c r="AP82" s="13"/>
      <c r="AQ82" s="13"/>
      <c r="AR82" s="13"/>
      <c r="AS82" s="13"/>
      <c r="AT82" s="13"/>
      <c r="AU82" s="14"/>
      <c r="AV82" s="14"/>
      <c r="AW82" s="14"/>
      <c r="AX82" s="14"/>
      <c r="AY82" s="13"/>
      <c r="AZ82" s="14"/>
      <c r="BA82" s="32"/>
      <c r="BB82" s="67"/>
      <c r="BC82" s="67"/>
      <c r="BD82" s="67"/>
      <c r="BE82" s="67"/>
      <c r="BF82" s="67"/>
      <c r="BG82" s="67"/>
      <c r="BH82" s="67"/>
      <c r="BI82" s="67"/>
      <c r="BJ82" s="67"/>
      <c r="BK82" s="67"/>
      <c r="BL82" s="67"/>
      <c r="BM82" s="67"/>
      <c r="BN82" s="67"/>
      <c r="BO82" s="67"/>
      <c r="BP82" s="67"/>
      <c r="BQ82" s="67"/>
      <c r="BR82" s="67"/>
      <c r="BS82" s="32"/>
      <c r="BT82" s="67"/>
      <c r="BU82" s="67"/>
      <c r="BV82" s="67"/>
      <c r="BW82" s="67"/>
      <c r="BX82" s="67"/>
      <c r="BY82" s="67"/>
      <c r="BZ82" s="67"/>
      <c r="CA82" s="67"/>
      <c r="CB82" s="67"/>
      <c r="CC82" s="67"/>
      <c r="CD82" s="67"/>
      <c r="CE82" s="67"/>
      <c r="CF82" s="67"/>
      <c r="CG82" s="67"/>
      <c r="CH82" s="67"/>
      <c r="CI82" s="67"/>
      <c r="CJ82" s="67"/>
      <c r="CK82" s="14"/>
    </row>
    <row r="83" spans="1:89" s="78" customFormat="1" ht="15.75" customHeight="1" x14ac:dyDescent="0.15">
      <c r="A83" s="239"/>
      <c r="B83" s="240"/>
      <c r="C83" s="73"/>
      <c r="D83" s="72"/>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c r="AP83" s="13"/>
      <c r="AQ83" s="13"/>
      <c r="AR83" s="13"/>
      <c r="AS83" s="13"/>
      <c r="AT83" s="13"/>
      <c r="AU83" s="14"/>
      <c r="AV83" s="14"/>
      <c r="AW83" s="14"/>
      <c r="AX83" s="14"/>
      <c r="AY83" s="13"/>
      <c r="AZ83" s="14"/>
      <c r="BA83" s="32"/>
      <c r="BB83" s="67"/>
      <c r="BC83" s="67"/>
      <c r="BD83" s="67"/>
      <c r="BE83" s="67"/>
      <c r="BF83" s="67"/>
      <c r="BG83" s="67"/>
      <c r="BH83" s="67"/>
      <c r="BI83" s="67"/>
      <c r="BJ83" s="67"/>
      <c r="BK83" s="67"/>
      <c r="BL83" s="67"/>
      <c r="BM83" s="67"/>
      <c r="BN83" s="67"/>
      <c r="BO83" s="67"/>
      <c r="BP83" s="67"/>
      <c r="BQ83" s="67"/>
      <c r="BR83" s="67"/>
      <c r="BS83" s="32"/>
      <c r="BT83" s="67"/>
      <c r="BU83" s="67"/>
      <c r="BV83" s="67"/>
      <c r="BW83" s="67"/>
      <c r="BX83" s="67"/>
      <c r="BY83" s="67"/>
      <c r="BZ83" s="67"/>
      <c r="CA83" s="67"/>
      <c r="CB83" s="67"/>
      <c r="CC83" s="67"/>
      <c r="CD83" s="67"/>
      <c r="CE83" s="67"/>
      <c r="CF83" s="67"/>
      <c r="CG83" s="67"/>
      <c r="CH83" s="67"/>
      <c r="CI83" s="67"/>
      <c r="CJ83" s="67"/>
      <c r="CK83" s="14"/>
    </row>
    <row r="84" spans="1:89" s="78" customFormat="1" ht="15.75" customHeight="1" x14ac:dyDescent="0.15">
      <c r="A84" s="239"/>
      <c r="B84" s="240"/>
      <c r="C84" s="79"/>
      <c r="D84" s="80"/>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c r="AP84" s="13"/>
      <c r="AQ84" s="13"/>
      <c r="AR84" s="13"/>
      <c r="AS84" s="13"/>
      <c r="AT84" s="13"/>
      <c r="AU84" s="14"/>
      <c r="AV84" s="14"/>
      <c r="AW84" s="14"/>
      <c r="AX84" s="14"/>
      <c r="AY84" s="13"/>
      <c r="AZ84" s="14"/>
      <c r="BA84" s="32"/>
      <c r="BB84" s="67"/>
      <c r="BC84" s="67"/>
      <c r="BD84" s="67"/>
      <c r="BE84" s="67"/>
      <c r="BF84" s="67"/>
      <c r="BG84" s="67"/>
      <c r="BH84" s="67"/>
      <c r="BI84" s="67"/>
      <c r="BJ84" s="67"/>
      <c r="BK84" s="67"/>
      <c r="BL84" s="67"/>
      <c r="BM84" s="67"/>
      <c r="BN84" s="67"/>
      <c r="BO84" s="67"/>
      <c r="BP84" s="67"/>
      <c r="BQ84" s="67"/>
      <c r="BR84" s="67"/>
      <c r="BS84" s="32"/>
      <c r="BT84" s="67"/>
      <c r="BU84" s="67"/>
      <c r="BV84" s="67"/>
      <c r="BW84" s="67"/>
      <c r="BX84" s="67"/>
      <c r="BY84" s="67"/>
      <c r="BZ84" s="67"/>
      <c r="CA84" s="67"/>
      <c r="CB84" s="67"/>
      <c r="CC84" s="67"/>
      <c r="CD84" s="67"/>
      <c r="CE84" s="67"/>
      <c r="CF84" s="67"/>
      <c r="CG84" s="67"/>
      <c r="CH84" s="67"/>
      <c r="CI84" s="67"/>
      <c r="CJ84" s="67"/>
      <c r="CK84" s="14"/>
    </row>
    <row r="85" spans="1:89" s="78" customFormat="1" ht="15.75" customHeight="1" x14ac:dyDescent="0.15">
      <c r="A85" s="107"/>
      <c r="B85" s="108"/>
      <c r="C85" s="79"/>
      <c r="D85" s="80"/>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c r="AP85" s="13"/>
      <c r="AQ85" s="13"/>
      <c r="AR85" s="13"/>
      <c r="AS85" s="13"/>
      <c r="AT85" s="13"/>
      <c r="AU85" s="14"/>
      <c r="AV85" s="14"/>
      <c r="AW85" s="14"/>
      <c r="AX85" s="14"/>
      <c r="AY85" s="13"/>
      <c r="AZ85" s="14"/>
      <c r="BA85" s="32"/>
      <c r="BB85" s="67"/>
      <c r="BC85" s="67"/>
      <c r="BD85" s="67"/>
      <c r="BE85" s="67"/>
      <c r="BF85" s="67"/>
      <c r="BG85" s="67"/>
      <c r="BH85" s="67"/>
      <c r="BI85" s="67"/>
      <c r="BJ85" s="67"/>
      <c r="BK85" s="67"/>
      <c r="BL85" s="67"/>
      <c r="BM85" s="67"/>
      <c r="BN85" s="67"/>
      <c r="BO85" s="67"/>
      <c r="BP85" s="67"/>
      <c r="BQ85" s="67"/>
      <c r="BR85" s="67"/>
      <c r="BS85" s="32"/>
      <c r="BT85" s="67"/>
      <c r="BU85" s="67"/>
      <c r="BV85" s="67"/>
      <c r="BW85" s="67"/>
      <c r="BX85" s="67"/>
      <c r="BY85" s="67"/>
      <c r="BZ85" s="67"/>
      <c r="CA85" s="67"/>
      <c r="CB85" s="67"/>
      <c r="CC85" s="67"/>
      <c r="CD85" s="67"/>
      <c r="CE85" s="67"/>
      <c r="CF85" s="67"/>
      <c r="CG85" s="67"/>
      <c r="CH85" s="67"/>
      <c r="CI85" s="67"/>
      <c r="CJ85" s="67"/>
      <c r="CK85" s="14"/>
    </row>
    <row r="86" spans="1:89" s="86" customFormat="1" ht="21" customHeight="1" x14ac:dyDescent="0.15">
      <c r="A86" s="241"/>
      <c r="B86" s="242"/>
      <c r="C86" s="81"/>
      <c r="D86" s="82"/>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c r="AP86" s="13"/>
      <c r="AQ86" s="13"/>
      <c r="AR86" s="13"/>
      <c r="AS86" s="13"/>
      <c r="AT86" s="13"/>
      <c r="AU86" s="14"/>
      <c r="AV86" s="14"/>
      <c r="AW86" s="14"/>
      <c r="AX86" s="14"/>
      <c r="AY86" s="13"/>
      <c r="AZ86" s="14"/>
      <c r="BA86" s="32"/>
      <c r="BB86" s="67"/>
      <c r="BC86" s="67"/>
      <c r="BD86" s="67"/>
      <c r="BE86" s="67"/>
      <c r="BF86" s="67"/>
      <c r="BG86" s="67"/>
      <c r="BH86" s="67"/>
      <c r="BI86" s="67"/>
      <c r="BJ86" s="67"/>
      <c r="BK86" s="67"/>
      <c r="BL86" s="67"/>
      <c r="BM86" s="67"/>
      <c r="BN86" s="67"/>
      <c r="BO86" s="67"/>
      <c r="BP86" s="67"/>
      <c r="BQ86" s="67"/>
      <c r="BR86" s="67"/>
      <c r="BS86" s="32"/>
      <c r="BT86" s="67"/>
      <c r="BU86" s="67"/>
      <c r="BV86" s="67"/>
      <c r="BW86" s="67"/>
      <c r="BX86" s="67"/>
      <c r="BY86" s="67"/>
      <c r="BZ86" s="67"/>
      <c r="CA86" s="67"/>
      <c r="CB86" s="67"/>
      <c r="CC86" s="67"/>
      <c r="CD86" s="67"/>
      <c r="CE86" s="67"/>
      <c r="CF86" s="67"/>
      <c r="CG86" s="67"/>
      <c r="CH86" s="67"/>
      <c r="CI86" s="67"/>
      <c r="CJ86" s="67"/>
      <c r="CK86" s="14"/>
    </row>
    <row r="87" spans="1:89" ht="24.75" customHeight="1" x14ac:dyDescent="0.2">
      <c r="A87" s="91"/>
      <c r="B87" s="92"/>
      <c r="C87" s="92"/>
      <c r="D87" s="92"/>
      <c r="E87" s="92"/>
    </row>
    <row r="88" spans="1:89" ht="62.25" customHeight="1" x14ac:dyDescent="0.15">
      <c r="A88" s="94"/>
      <c r="B88" s="243"/>
      <c r="C88" s="243"/>
      <c r="D88" s="243"/>
      <c r="E88" s="243"/>
      <c r="F88" s="243"/>
      <c r="G88" s="243"/>
    </row>
    <row r="89" spans="1:89" ht="18.75" customHeight="1" x14ac:dyDescent="0.15">
      <c r="A89" s="95"/>
      <c r="B89" s="231"/>
      <c r="C89" s="232"/>
      <c r="D89" s="232"/>
      <c r="E89" s="232"/>
      <c r="F89" s="232"/>
      <c r="G89" s="233"/>
    </row>
    <row r="90" spans="1:89" ht="24.75" customHeight="1" x14ac:dyDescent="0.15">
      <c r="A90" s="95"/>
      <c r="B90" s="234"/>
      <c r="C90" s="235"/>
      <c r="D90" s="235"/>
      <c r="E90" s="235"/>
      <c r="F90" s="235"/>
      <c r="G90" s="236"/>
    </row>
    <row r="91" spans="1:89" ht="23.25" customHeight="1" x14ac:dyDescent="0.15">
      <c r="A91" s="95"/>
      <c r="B91" s="234"/>
      <c r="C91" s="235"/>
      <c r="D91" s="235"/>
      <c r="E91" s="235"/>
      <c r="F91" s="237"/>
      <c r="G91" s="238"/>
    </row>
    <row r="92" spans="1:89" ht="23.25" customHeight="1" x14ac:dyDescent="0.15">
      <c r="A92" s="95"/>
      <c r="B92" s="228"/>
      <c r="C92" s="229"/>
      <c r="D92" s="229"/>
      <c r="E92" s="229"/>
      <c r="F92" s="229"/>
      <c r="G92" s="230"/>
    </row>
    <row r="169" spans="1:71" ht="18.75" customHeight="1" x14ac:dyDescent="0.15"/>
    <row r="170" spans="1:71" ht="18.75" customHeight="1" x14ac:dyDescent="0.15"/>
    <row r="171" spans="1:71" ht="18.75" customHeight="1" x14ac:dyDescent="0.15"/>
    <row r="172" spans="1:71" ht="18.75" customHeight="1" x14ac:dyDescent="0.15">
      <c r="A172" s="96"/>
      <c r="BS172" s="97"/>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sqref="A1:XFD104857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292"/>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307"/>
      <c r="B7" s="307"/>
      <c r="C7" s="307"/>
      <c r="D7" s="307"/>
      <c r="E7" s="307"/>
      <c r="F7" s="307"/>
      <c r="G7" s="307"/>
      <c r="H7" s="307"/>
      <c r="I7" s="15"/>
      <c r="J7" s="307"/>
      <c r="K7" s="307"/>
      <c r="L7" s="307"/>
      <c r="M7" s="307"/>
      <c r="N7" s="307"/>
      <c r="O7" s="293"/>
      <c r="P7" s="293"/>
      <c r="Q7" s="16"/>
      <c r="AL7" s="14"/>
      <c r="AM7" s="14"/>
      <c r="AN7" s="14"/>
      <c r="AO7" s="14"/>
      <c r="BK7" s="4"/>
      <c r="BL7" s="4"/>
      <c r="BM7" s="4"/>
      <c r="BN7" s="4"/>
      <c r="BO7" s="4"/>
      <c r="BP7" s="4"/>
      <c r="BQ7" s="4"/>
      <c r="BR7" s="4"/>
    </row>
    <row r="8" spans="1:76" s="14" customFormat="1" ht="24.75" customHeight="1" x14ac:dyDescent="0.15">
      <c r="A8" s="273"/>
      <c r="B8" s="270"/>
      <c r="C8" s="291"/>
      <c r="D8" s="291"/>
      <c r="E8" s="295"/>
      <c r="F8" s="298"/>
      <c r="G8" s="291"/>
      <c r="H8" s="291"/>
      <c r="I8" s="271"/>
      <c r="J8" s="17"/>
      <c r="K8" s="270"/>
      <c r="L8" s="291"/>
      <c r="M8" s="291"/>
      <c r="N8" s="291"/>
      <c r="O8" s="298"/>
      <c r="P8" s="291"/>
      <c r="Q8" s="291"/>
      <c r="R8" s="271"/>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274"/>
      <c r="B9" s="296"/>
      <c r="C9" s="296"/>
      <c r="D9" s="296"/>
      <c r="E9" s="297"/>
      <c r="F9" s="270"/>
      <c r="G9" s="271"/>
      <c r="H9" s="270"/>
      <c r="I9" s="271"/>
      <c r="J9" s="17"/>
      <c r="K9" s="270"/>
      <c r="L9" s="271"/>
      <c r="M9" s="270"/>
      <c r="N9" s="291"/>
      <c r="O9" s="298"/>
      <c r="P9" s="271"/>
      <c r="Q9" s="270"/>
      <c r="R9" s="271"/>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275"/>
      <c r="B10" s="18"/>
      <c r="C10" s="19"/>
      <c r="D10" s="116"/>
      <c r="E10" s="20"/>
      <c r="F10" s="98"/>
      <c r="G10" s="19"/>
      <c r="H10" s="116"/>
      <c r="I10" s="21"/>
      <c r="J10" s="22"/>
      <c r="K10" s="18"/>
      <c r="L10" s="19"/>
      <c r="M10" s="116"/>
      <c r="N10" s="99"/>
      <c r="O10" s="98"/>
      <c r="P10" s="19"/>
      <c r="Q10" s="116"/>
      <c r="R10" s="21"/>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c r="B11" s="24"/>
      <c r="C11" s="25"/>
      <c r="D11" s="26"/>
      <c r="E11" s="100"/>
      <c r="F11" s="101"/>
      <c r="G11" s="35"/>
      <c r="H11" s="26"/>
      <c r="I11" s="27"/>
      <c r="J11" s="28"/>
      <c r="K11" s="24"/>
      <c r="L11" s="25"/>
      <c r="M11" s="26"/>
      <c r="N11" s="100"/>
      <c r="O11" s="101"/>
      <c r="P11" s="27"/>
      <c r="Q11" s="26"/>
      <c r="R11" s="27"/>
      <c r="S11" s="29"/>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c r="BD11" s="32"/>
      <c r="BE11" s="32"/>
      <c r="BF11" s="32"/>
      <c r="BG11" s="33"/>
      <c r="BH11" s="33"/>
      <c r="BJ11" s="7"/>
      <c r="BS11" s="50"/>
      <c r="BT11" s="50"/>
      <c r="BU11" s="50"/>
      <c r="BV11" s="50"/>
      <c r="BW11" s="50"/>
      <c r="BX11" s="50"/>
    </row>
    <row r="12" spans="1:76" s="14" customFormat="1" ht="15.75" customHeight="1" x14ac:dyDescent="0.15">
      <c r="A12" s="23"/>
      <c r="B12" s="24"/>
      <c r="C12" s="25"/>
      <c r="D12" s="34"/>
      <c r="E12" s="100"/>
      <c r="F12" s="102"/>
      <c r="G12" s="35"/>
      <c r="H12" s="34"/>
      <c r="I12" s="35"/>
      <c r="J12" s="28"/>
      <c r="K12" s="24"/>
      <c r="L12" s="25"/>
      <c r="M12" s="34"/>
      <c r="N12" s="100"/>
      <c r="O12" s="102"/>
      <c r="P12" s="35"/>
      <c r="Q12" s="34"/>
      <c r="R12" s="35"/>
      <c r="S12" s="29"/>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c r="BD12" s="32"/>
      <c r="BE12" s="32"/>
      <c r="BF12" s="32"/>
      <c r="BG12" s="33"/>
      <c r="BH12" s="33"/>
      <c r="BJ12" s="7"/>
      <c r="BS12" s="50"/>
      <c r="BT12" s="50"/>
      <c r="BU12" s="50"/>
      <c r="BV12" s="50"/>
      <c r="BW12" s="50"/>
      <c r="BX12" s="50"/>
    </row>
    <row r="13" spans="1:76" s="14" customFormat="1" ht="15.75" customHeight="1" x14ac:dyDescent="0.15">
      <c r="A13" s="23"/>
      <c r="B13" s="24"/>
      <c r="C13" s="25"/>
      <c r="D13" s="34"/>
      <c r="E13" s="100"/>
      <c r="F13" s="102"/>
      <c r="G13" s="35"/>
      <c r="H13" s="34"/>
      <c r="I13" s="35"/>
      <c r="J13" s="28"/>
      <c r="K13" s="24"/>
      <c r="L13" s="25"/>
      <c r="M13" s="34"/>
      <c r="N13" s="100"/>
      <c r="O13" s="102"/>
      <c r="P13" s="35"/>
      <c r="Q13" s="34"/>
      <c r="R13" s="35"/>
      <c r="S13" s="29"/>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c r="BD13" s="32"/>
      <c r="BE13" s="32"/>
      <c r="BF13" s="32"/>
      <c r="BG13" s="33"/>
      <c r="BH13" s="33"/>
      <c r="BJ13" s="7"/>
      <c r="BS13" s="50"/>
      <c r="BT13" s="50"/>
      <c r="BU13" s="50"/>
      <c r="BV13" s="50"/>
      <c r="BW13" s="50"/>
      <c r="BX13" s="50"/>
    </row>
    <row r="14" spans="1:76" s="14" customFormat="1" ht="20.25" customHeight="1" x14ac:dyDescent="0.15">
      <c r="A14" s="23"/>
      <c r="B14" s="24"/>
      <c r="C14" s="25"/>
      <c r="D14" s="34"/>
      <c r="E14" s="100"/>
      <c r="F14" s="102"/>
      <c r="G14" s="35"/>
      <c r="H14" s="34"/>
      <c r="I14" s="35"/>
      <c r="J14" s="28"/>
      <c r="K14" s="24"/>
      <c r="L14" s="25"/>
      <c r="M14" s="34"/>
      <c r="N14" s="100"/>
      <c r="O14" s="102"/>
      <c r="P14" s="35"/>
      <c r="Q14" s="34"/>
      <c r="R14" s="35"/>
      <c r="S14" s="29"/>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c r="BD14" s="32"/>
      <c r="BE14" s="32"/>
      <c r="BF14" s="32"/>
      <c r="BG14" s="33"/>
      <c r="BH14" s="33"/>
      <c r="BJ14" s="7"/>
      <c r="BS14" s="50"/>
      <c r="BT14" s="50"/>
      <c r="BU14" s="50"/>
      <c r="BV14" s="50"/>
      <c r="BW14" s="50"/>
      <c r="BX14" s="50"/>
    </row>
    <row r="15" spans="1:76" s="14" customFormat="1" ht="20.25" customHeight="1" x14ac:dyDescent="0.15">
      <c r="A15" s="36"/>
      <c r="B15" s="24"/>
      <c r="C15" s="25"/>
      <c r="D15" s="34"/>
      <c r="E15" s="100"/>
      <c r="F15" s="102"/>
      <c r="G15" s="35"/>
      <c r="H15" s="34"/>
      <c r="I15" s="37"/>
      <c r="J15" s="28"/>
      <c r="K15" s="24"/>
      <c r="L15" s="25"/>
      <c r="M15" s="34"/>
      <c r="N15" s="100"/>
      <c r="O15" s="102"/>
      <c r="P15" s="35"/>
      <c r="Q15" s="34"/>
      <c r="R15" s="37"/>
      <c r="S15" s="29"/>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c r="BD15" s="32"/>
      <c r="BE15" s="32"/>
      <c r="BF15" s="32"/>
      <c r="BG15" s="33"/>
      <c r="BH15" s="33"/>
      <c r="BJ15" s="7"/>
      <c r="BS15" s="50"/>
      <c r="BT15" s="50"/>
      <c r="BU15" s="50"/>
      <c r="BV15" s="50"/>
      <c r="BW15" s="50"/>
      <c r="BX15" s="50"/>
    </row>
    <row r="16" spans="1:76" s="14" customFormat="1" ht="15.75" customHeight="1" x14ac:dyDescent="0.15">
      <c r="A16" s="38"/>
      <c r="B16" s="39"/>
      <c r="C16" s="40"/>
      <c r="D16" s="34"/>
      <c r="E16" s="100"/>
      <c r="F16" s="102"/>
      <c r="G16" s="35"/>
      <c r="H16" s="34"/>
      <c r="I16" s="41"/>
      <c r="J16" s="28"/>
      <c r="K16" s="39"/>
      <c r="L16" s="40"/>
      <c r="M16" s="34"/>
      <c r="N16" s="100"/>
      <c r="O16" s="102"/>
      <c r="P16" s="35"/>
      <c r="Q16" s="34"/>
      <c r="R16" s="41"/>
      <c r="S16" s="29"/>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c r="BD16" s="32"/>
      <c r="BE16" s="32"/>
      <c r="BF16" s="32"/>
      <c r="BG16" s="33"/>
      <c r="BH16" s="33"/>
      <c r="BJ16" s="7"/>
      <c r="BS16" s="50"/>
      <c r="BT16" s="50"/>
      <c r="BU16" s="50"/>
      <c r="BV16" s="50"/>
      <c r="BW16" s="50"/>
      <c r="BX16" s="50"/>
    </row>
    <row r="17" spans="1:76" s="14" customFormat="1" ht="15.75" customHeight="1" x14ac:dyDescent="0.15">
      <c r="A17" s="38"/>
      <c r="B17" s="39"/>
      <c r="C17" s="40"/>
      <c r="D17" s="34"/>
      <c r="E17" s="100"/>
      <c r="F17" s="102"/>
      <c r="G17" s="35"/>
      <c r="H17" s="34"/>
      <c r="I17" s="37"/>
      <c r="J17" s="28"/>
      <c r="K17" s="39"/>
      <c r="L17" s="40"/>
      <c r="M17" s="34"/>
      <c r="N17" s="100"/>
      <c r="O17" s="102"/>
      <c r="P17" s="35"/>
      <c r="Q17" s="34"/>
      <c r="R17" s="37"/>
      <c r="S17" s="29"/>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c r="BD17" s="32"/>
      <c r="BE17" s="32"/>
      <c r="BF17" s="32"/>
      <c r="BG17" s="33"/>
      <c r="BH17" s="33"/>
      <c r="BJ17" s="7"/>
      <c r="BS17" s="50"/>
      <c r="BT17" s="50"/>
      <c r="BU17" s="50"/>
      <c r="BV17" s="50"/>
      <c r="BW17" s="50"/>
      <c r="BX17" s="50"/>
    </row>
    <row r="18" spans="1:76" s="14" customFormat="1" ht="15.75" customHeight="1" x14ac:dyDescent="0.15">
      <c r="A18" s="38"/>
      <c r="B18" s="39"/>
      <c r="C18" s="40"/>
      <c r="D18" s="34"/>
      <c r="E18" s="100"/>
      <c r="F18" s="102"/>
      <c r="G18" s="35"/>
      <c r="H18" s="34"/>
      <c r="I18" s="37"/>
      <c r="J18" s="28"/>
      <c r="K18" s="39"/>
      <c r="L18" s="40"/>
      <c r="M18" s="34"/>
      <c r="N18" s="100"/>
      <c r="O18" s="102"/>
      <c r="P18" s="35"/>
      <c r="Q18" s="34"/>
      <c r="R18" s="37"/>
      <c r="S18" s="29"/>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c r="BD18" s="32"/>
      <c r="BE18" s="32"/>
      <c r="BF18" s="32"/>
      <c r="BG18" s="33"/>
      <c r="BH18" s="33"/>
      <c r="BJ18" s="7"/>
      <c r="BS18" s="50"/>
      <c r="BT18" s="50"/>
      <c r="BU18" s="50"/>
      <c r="BV18" s="50"/>
      <c r="BW18" s="50"/>
      <c r="BX18" s="50"/>
    </row>
    <row r="19" spans="1:76" s="14" customFormat="1" ht="24.75" customHeight="1" x14ac:dyDescent="0.15">
      <c r="A19" s="36"/>
      <c r="B19" s="39"/>
      <c r="C19" s="40"/>
      <c r="D19" s="39"/>
      <c r="E19" s="103"/>
      <c r="F19" s="104"/>
      <c r="G19" s="37"/>
      <c r="H19" s="39"/>
      <c r="I19" s="37"/>
      <c r="J19" s="28"/>
      <c r="K19" s="39"/>
      <c r="L19" s="40"/>
      <c r="M19" s="39"/>
      <c r="N19" s="103"/>
      <c r="O19" s="104"/>
      <c r="P19" s="37"/>
      <c r="Q19" s="39"/>
      <c r="R19" s="37"/>
      <c r="S19" s="29"/>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c r="BD19" s="32"/>
      <c r="BE19" s="32"/>
      <c r="BF19" s="32"/>
      <c r="BG19" s="33"/>
      <c r="BH19" s="33"/>
      <c r="BJ19" s="7"/>
      <c r="BS19" s="50"/>
      <c r="BT19" s="50"/>
      <c r="BU19" s="50"/>
      <c r="BV19" s="50"/>
      <c r="BW19" s="50"/>
      <c r="BX19" s="50"/>
    </row>
    <row r="20" spans="1:76" s="14" customFormat="1" ht="15.75" customHeight="1" x14ac:dyDescent="0.15">
      <c r="A20" s="36"/>
      <c r="B20" s="39"/>
      <c r="C20" s="40"/>
      <c r="D20" s="39"/>
      <c r="E20" s="103"/>
      <c r="F20" s="104"/>
      <c r="G20" s="37"/>
      <c r="H20" s="39"/>
      <c r="I20" s="37"/>
      <c r="J20" s="28"/>
      <c r="K20" s="39"/>
      <c r="L20" s="40"/>
      <c r="M20" s="39"/>
      <c r="N20" s="103"/>
      <c r="O20" s="104"/>
      <c r="P20" s="37"/>
      <c r="Q20" s="39"/>
      <c r="R20" s="37"/>
      <c r="S20" s="29"/>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c r="BD20" s="32"/>
      <c r="BE20" s="32"/>
      <c r="BF20" s="32"/>
      <c r="BG20" s="33"/>
      <c r="BH20" s="33"/>
      <c r="BJ20" s="7"/>
      <c r="BS20" s="50"/>
      <c r="BT20" s="50"/>
      <c r="BU20" s="50"/>
      <c r="BV20" s="50"/>
      <c r="BW20" s="50"/>
      <c r="BX20" s="50"/>
    </row>
    <row r="21" spans="1:76" s="14" customFormat="1" ht="15.75" customHeight="1" x14ac:dyDescent="0.15">
      <c r="A21" s="38"/>
      <c r="B21" s="39"/>
      <c r="C21" s="40"/>
      <c r="D21" s="39"/>
      <c r="E21" s="103"/>
      <c r="F21" s="104"/>
      <c r="G21" s="37"/>
      <c r="H21" s="39"/>
      <c r="I21" s="37"/>
      <c r="J21" s="28"/>
      <c r="K21" s="39"/>
      <c r="L21" s="40"/>
      <c r="M21" s="39"/>
      <c r="N21" s="103"/>
      <c r="O21" s="104"/>
      <c r="P21" s="37"/>
      <c r="Q21" s="39"/>
      <c r="R21" s="37"/>
      <c r="S21" s="29"/>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c r="BD21" s="32"/>
      <c r="BE21" s="32"/>
      <c r="BF21" s="32"/>
      <c r="BG21" s="33"/>
      <c r="BH21" s="33"/>
      <c r="BJ21" s="7"/>
      <c r="BS21" s="50"/>
      <c r="BT21" s="50"/>
      <c r="BU21" s="50"/>
      <c r="BV21" s="50"/>
      <c r="BW21" s="50"/>
      <c r="BX21" s="50"/>
    </row>
    <row r="22" spans="1:76" s="14" customFormat="1" ht="15.75" customHeight="1" x14ac:dyDescent="0.15">
      <c r="A22" s="38"/>
      <c r="B22" s="39"/>
      <c r="C22" s="40"/>
      <c r="D22" s="39"/>
      <c r="E22" s="103"/>
      <c r="F22" s="104"/>
      <c r="G22" s="37"/>
      <c r="H22" s="39"/>
      <c r="I22" s="37"/>
      <c r="J22" s="28"/>
      <c r="K22" s="39"/>
      <c r="L22" s="40"/>
      <c r="M22" s="39"/>
      <c r="N22" s="103"/>
      <c r="O22" s="104"/>
      <c r="P22" s="37"/>
      <c r="Q22" s="39"/>
      <c r="R22" s="37"/>
      <c r="S22" s="29"/>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c r="BD22" s="32"/>
      <c r="BE22" s="32"/>
      <c r="BF22" s="32"/>
      <c r="BG22" s="33"/>
      <c r="BH22" s="33"/>
      <c r="BJ22" s="7"/>
      <c r="BS22" s="50"/>
      <c r="BT22" s="50"/>
      <c r="BU22" s="50"/>
      <c r="BV22" s="50"/>
      <c r="BW22" s="50"/>
      <c r="BX22" s="50"/>
    </row>
    <row r="23" spans="1:76" s="14" customFormat="1" ht="15.75" customHeight="1" x14ac:dyDescent="0.15">
      <c r="A23" s="38"/>
      <c r="B23" s="39"/>
      <c r="C23" s="40"/>
      <c r="D23" s="39"/>
      <c r="E23" s="103"/>
      <c r="F23" s="104"/>
      <c r="G23" s="37"/>
      <c r="H23" s="39"/>
      <c r="I23" s="37"/>
      <c r="J23" s="28"/>
      <c r="K23" s="39"/>
      <c r="L23" s="40"/>
      <c r="M23" s="39"/>
      <c r="N23" s="103"/>
      <c r="O23" s="104"/>
      <c r="P23" s="37"/>
      <c r="Q23" s="39"/>
      <c r="R23" s="37"/>
      <c r="S23" s="29"/>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c r="BD23" s="32"/>
      <c r="BE23" s="32"/>
      <c r="BF23" s="32"/>
      <c r="BG23" s="33"/>
      <c r="BH23" s="33"/>
      <c r="BJ23" s="7"/>
      <c r="BS23" s="50"/>
      <c r="BT23" s="50"/>
      <c r="BU23" s="50"/>
      <c r="BV23" s="50"/>
      <c r="BW23" s="50"/>
      <c r="BX23" s="50"/>
    </row>
    <row r="24" spans="1:76" s="14" customFormat="1" ht="15.75" customHeight="1" x14ac:dyDescent="0.15">
      <c r="A24" s="38"/>
      <c r="B24" s="39"/>
      <c r="C24" s="40"/>
      <c r="D24" s="39"/>
      <c r="E24" s="103"/>
      <c r="F24" s="104"/>
      <c r="G24" s="37"/>
      <c r="H24" s="39"/>
      <c r="I24" s="37"/>
      <c r="J24" s="28"/>
      <c r="K24" s="39"/>
      <c r="L24" s="40"/>
      <c r="M24" s="39"/>
      <c r="N24" s="103"/>
      <c r="O24" s="104"/>
      <c r="P24" s="37"/>
      <c r="Q24" s="39"/>
      <c r="R24" s="37"/>
      <c r="S24" s="29"/>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c r="BD24" s="32"/>
      <c r="BE24" s="32"/>
      <c r="BF24" s="32"/>
      <c r="BG24" s="33"/>
      <c r="BH24" s="33"/>
      <c r="BJ24" s="7"/>
      <c r="BS24" s="50"/>
      <c r="BT24" s="50"/>
      <c r="BU24" s="50"/>
      <c r="BV24" s="50"/>
      <c r="BW24" s="50"/>
      <c r="BX24" s="50"/>
    </row>
    <row r="25" spans="1:76" s="14" customFormat="1" ht="15.75" customHeight="1" x14ac:dyDescent="0.15">
      <c r="A25" s="38"/>
      <c r="B25" s="39"/>
      <c r="C25" s="40"/>
      <c r="D25" s="39"/>
      <c r="E25" s="103"/>
      <c r="F25" s="104"/>
      <c r="G25" s="37"/>
      <c r="H25" s="39"/>
      <c r="I25" s="37"/>
      <c r="J25" s="28"/>
      <c r="K25" s="39"/>
      <c r="L25" s="40"/>
      <c r="M25" s="39"/>
      <c r="N25" s="103"/>
      <c r="O25" s="104"/>
      <c r="P25" s="37"/>
      <c r="Q25" s="39"/>
      <c r="R25" s="37"/>
      <c r="S25" s="29"/>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c r="BD25" s="32"/>
      <c r="BE25" s="32"/>
      <c r="BF25" s="32"/>
      <c r="BG25" s="33"/>
      <c r="BH25" s="33"/>
      <c r="BJ25" s="7"/>
      <c r="BS25" s="50"/>
      <c r="BT25" s="50"/>
      <c r="BU25" s="50"/>
      <c r="BV25" s="50"/>
      <c r="BW25" s="50"/>
      <c r="BX25" s="50"/>
    </row>
    <row r="26" spans="1:76" s="14" customFormat="1" ht="15.75" customHeight="1" x14ac:dyDescent="0.15">
      <c r="A26" s="42"/>
      <c r="B26" s="43"/>
      <c r="C26" s="44"/>
      <c r="D26" s="43"/>
      <c r="E26" s="105"/>
      <c r="F26" s="106"/>
      <c r="G26" s="45"/>
      <c r="H26" s="43"/>
      <c r="I26" s="45"/>
      <c r="J26" s="28"/>
      <c r="K26" s="43"/>
      <c r="L26" s="44"/>
      <c r="M26" s="43"/>
      <c r="N26" s="105"/>
      <c r="O26" s="106"/>
      <c r="P26" s="45"/>
      <c r="Q26" s="43"/>
      <c r="R26" s="45"/>
      <c r="S26" s="29"/>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c r="BD26" s="32"/>
      <c r="BE26" s="32"/>
      <c r="BF26" s="32"/>
      <c r="BG26" s="33"/>
      <c r="BH26" s="33"/>
      <c r="BJ26" s="7"/>
      <c r="BS26" s="50"/>
      <c r="BT26" s="50"/>
      <c r="BU26" s="50"/>
      <c r="BV26" s="50"/>
      <c r="BW26" s="50"/>
      <c r="BX26" s="50"/>
    </row>
    <row r="27" spans="1:76" s="13" customFormat="1" ht="30" customHeight="1" x14ac:dyDescent="0.2">
      <c r="A27" s="46"/>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301"/>
      <c r="B28" s="257"/>
      <c r="C28" s="253"/>
      <c r="D28" s="269"/>
      <c r="E28" s="254"/>
      <c r="F28" s="278"/>
      <c r="G28" s="278"/>
      <c r="H28" s="278"/>
      <c r="I28" s="278"/>
      <c r="J28" s="278"/>
      <c r="K28" s="278"/>
      <c r="L28" s="278"/>
      <c r="M28" s="278"/>
      <c r="N28" s="278"/>
      <c r="O28" s="278"/>
      <c r="P28" s="278"/>
      <c r="Q28" s="278"/>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94"/>
      <c r="B29" s="258"/>
      <c r="C29" s="116"/>
      <c r="D29" s="47"/>
      <c r="E29" s="113"/>
      <c r="F29" s="116"/>
      <c r="G29" s="47"/>
      <c r="H29" s="113"/>
      <c r="I29" s="116"/>
      <c r="J29" s="47"/>
      <c r="K29" s="113"/>
      <c r="L29" s="116"/>
      <c r="M29" s="47"/>
      <c r="N29" s="113"/>
      <c r="O29" s="116"/>
      <c r="P29" s="47"/>
      <c r="Q29" s="113"/>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308"/>
      <c r="B30" s="309"/>
      <c r="C30" s="48"/>
      <c r="D30" s="49"/>
      <c r="E30" s="25"/>
      <c r="F30" s="48"/>
      <c r="G30" s="49"/>
      <c r="H30" s="25"/>
      <c r="I30" s="48"/>
      <c r="J30" s="49"/>
      <c r="K30" s="25"/>
      <c r="L30" s="48"/>
      <c r="M30" s="49"/>
      <c r="N30" s="25"/>
      <c r="O30" s="48"/>
      <c r="P30" s="49"/>
      <c r="Q30" s="25"/>
      <c r="R30" s="29"/>
      <c r="AJ30" s="30"/>
      <c r="AK30" s="30"/>
      <c r="AM30" s="31"/>
      <c r="AP30" s="13"/>
      <c r="AU30" s="13"/>
      <c r="AV30" s="13"/>
      <c r="AW30" s="13"/>
      <c r="AX30" s="13"/>
      <c r="AY30" s="13"/>
      <c r="AZ30" s="13"/>
      <c r="BA30" s="32"/>
      <c r="BB30" s="32"/>
      <c r="BC30" s="32"/>
      <c r="BD30" s="32"/>
      <c r="BE30" s="32"/>
      <c r="BK30" s="7"/>
      <c r="BL30" s="7"/>
      <c r="BM30" s="7"/>
      <c r="BN30" s="7"/>
      <c r="BO30" s="7"/>
      <c r="BP30" s="7"/>
      <c r="BQ30" s="7"/>
      <c r="BR30" s="7"/>
      <c r="BS30" s="50"/>
      <c r="BT30" s="50"/>
      <c r="BU30" s="50"/>
      <c r="BV30" s="50"/>
      <c r="BW30" s="50"/>
    </row>
    <row r="31" spans="1:76" s="14" customFormat="1" ht="15.75" customHeight="1" x14ac:dyDescent="0.15">
      <c r="A31" s="310"/>
      <c r="B31" s="51"/>
      <c r="C31" s="24"/>
      <c r="D31" s="52"/>
      <c r="E31" s="25"/>
      <c r="F31" s="24"/>
      <c r="G31" s="52"/>
      <c r="H31" s="25"/>
      <c r="I31" s="24"/>
      <c r="J31" s="52"/>
      <c r="K31" s="25"/>
      <c r="L31" s="24"/>
      <c r="M31" s="52"/>
      <c r="N31" s="25"/>
      <c r="O31" s="24"/>
      <c r="P31" s="52"/>
      <c r="Q31" s="25"/>
      <c r="R31" s="53"/>
      <c r="AJ31" s="30"/>
      <c r="AK31" s="30"/>
      <c r="AM31" s="31"/>
      <c r="AP31" s="13"/>
      <c r="AU31" s="13"/>
      <c r="AV31" s="13"/>
      <c r="AW31" s="13"/>
      <c r="AX31" s="13"/>
      <c r="AY31" s="13"/>
      <c r="AZ31" s="13"/>
      <c r="BA31" s="32"/>
      <c r="BB31" s="32"/>
      <c r="BC31" s="32"/>
      <c r="BD31" s="32"/>
      <c r="BE31" s="32"/>
      <c r="BK31" s="7"/>
      <c r="BL31" s="7"/>
      <c r="BM31" s="7"/>
      <c r="BN31" s="7"/>
      <c r="BO31" s="7"/>
      <c r="BP31" s="7"/>
      <c r="BQ31" s="7"/>
      <c r="BR31" s="7"/>
      <c r="BS31" s="50"/>
      <c r="BT31" s="50"/>
      <c r="BU31" s="50"/>
      <c r="BV31" s="50"/>
      <c r="BW31" s="50"/>
    </row>
    <row r="32" spans="1:76" s="14" customFormat="1" ht="15.75" customHeight="1" x14ac:dyDescent="0.15">
      <c r="A32" s="310"/>
      <c r="B32" s="51"/>
      <c r="C32" s="24"/>
      <c r="D32" s="52"/>
      <c r="E32" s="25"/>
      <c r="F32" s="24"/>
      <c r="G32" s="52"/>
      <c r="H32" s="25"/>
      <c r="I32" s="24"/>
      <c r="J32" s="52"/>
      <c r="K32" s="25"/>
      <c r="L32" s="24"/>
      <c r="M32" s="52"/>
      <c r="N32" s="25"/>
      <c r="O32" s="24"/>
      <c r="P32" s="52"/>
      <c r="Q32" s="25"/>
      <c r="R32" s="29"/>
      <c r="AJ32" s="30"/>
      <c r="AK32" s="30"/>
      <c r="AM32" s="31"/>
      <c r="AP32" s="13"/>
      <c r="AU32" s="13"/>
      <c r="AV32" s="13"/>
      <c r="AW32" s="13"/>
      <c r="AX32" s="13"/>
      <c r="AY32" s="13"/>
      <c r="AZ32" s="13"/>
      <c r="BA32" s="32"/>
      <c r="BB32" s="32"/>
      <c r="BC32" s="32"/>
      <c r="BD32" s="32"/>
      <c r="BE32" s="32"/>
      <c r="BK32" s="7"/>
      <c r="BL32" s="7"/>
      <c r="BM32" s="7"/>
      <c r="BN32" s="7"/>
      <c r="BO32" s="7"/>
      <c r="BP32" s="7"/>
      <c r="BQ32" s="7"/>
      <c r="BR32" s="7"/>
      <c r="BS32" s="50"/>
      <c r="BT32" s="50"/>
      <c r="BU32" s="50"/>
      <c r="BV32" s="50"/>
      <c r="BW32" s="50"/>
    </row>
    <row r="33" spans="1:88" s="14" customFormat="1" ht="18" customHeight="1" x14ac:dyDescent="0.15">
      <c r="A33" s="310"/>
      <c r="B33" s="51"/>
      <c r="C33" s="24"/>
      <c r="D33" s="52"/>
      <c r="E33" s="25"/>
      <c r="F33" s="24"/>
      <c r="G33" s="52"/>
      <c r="H33" s="25"/>
      <c r="I33" s="24"/>
      <c r="J33" s="52"/>
      <c r="K33" s="25"/>
      <c r="L33" s="24"/>
      <c r="M33" s="52"/>
      <c r="N33" s="25"/>
      <c r="O33" s="24"/>
      <c r="P33" s="52"/>
      <c r="Q33" s="25"/>
      <c r="R33" s="29"/>
      <c r="AJ33" s="30"/>
      <c r="AK33" s="30"/>
      <c r="AM33" s="31"/>
      <c r="AP33" s="13"/>
      <c r="AU33" s="13"/>
      <c r="AV33" s="13"/>
      <c r="AW33" s="13"/>
      <c r="AX33" s="13"/>
      <c r="AY33" s="13"/>
      <c r="AZ33" s="13"/>
      <c r="BA33" s="32"/>
      <c r="BB33" s="32"/>
      <c r="BC33" s="32"/>
      <c r="BD33" s="32"/>
      <c r="BE33" s="32"/>
      <c r="BK33" s="7"/>
      <c r="BL33" s="7"/>
      <c r="BM33" s="7"/>
      <c r="BN33" s="7"/>
      <c r="BO33" s="7"/>
      <c r="BP33" s="7"/>
      <c r="BQ33" s="7"/>
      <c r="BR33" s="7"/>
      <c r="BS33" s="50"/>
      <c r="BT33" s="50"/>
      <c r="BU33" s="50"/>
      <c r="BV33" s="50"/>
      <c r="BW33" s="50"/>
    </row>
    <row r="34" spans="1:88" s="14" customFormat="1" ht="15.75" customHeight="1" x14ac:dyDescent="0.15">
      <c r="A34" s="311"/>
      <c r="B34" s="312"/>
      <c r="C34" s="54"/>
      <c r="D34" s="55"/>
      <c r="E34" s="56"/>
      <c r="F34" s="54"/>
      <c r="G34" s="55"/>
      <c r="H34" s="56"/>
      <c r="I34" s="54"/>
      <c r="J34" s="55"/>
      <c r="K34" s="56"/>
      <c r="L34" s="54"/>
      <c r="M34" s="55"/>
      <c r="N34" s="56"/>
      <c r="O34" s="54"/>
      <c r="P34" s="55"/>
      <c r="Q34" s="56"/>
      <c r="R34" s="29"/>
      <c r="AJ34" s="30"/>
      <c r="AK34" s="30"/>
      <c r="AP34" s="13"/>
      <c r="AU34" s="13"/>
      <c r="AV34" s="13"/>
      <c r="AW34" s="13"/>
      <c r="AX34" s="13"/>
      <c r="AY34" s="13"/>
      <c r="AZ34" s="13"/>
      <c r="BA34" s="32"/>
      <c r="BB34" s="32"/>
      <c r="BC34" s="32"/>
      <c r="BD34" s="32"/>
      <c r="BE34" s="32"/>
      <c r="BK34" s="7"/>
      <c r="BL34" s="7"/>
      <c r="BM34" s="7"/>
      <c r="BN34" s="7"/>
      <c r="BO34" s="7"/>
      <c r="BP34" s="7"/>
      <c r="BQ34" s="7"/>
      <c r="BR34" s="7"/>
      <c r="BS34" s="50"/>
      <c r="BT34" s="50"/>
      <c r="BU34" s="50"/>
      <c r="BV34" s="50"/>
      <c r="BW34" s="50"/>
    </row>
    <row r="35" spans="1:88" s="14" customFormat="1" ht="30" customHeight="1" x14ac:dyDescent="0.2">
      <c r="A35" s="57"/>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301"/>
      <c r="B36" s="257"/>
      <c r="C36" s="253"/>
      <c r="D36" s="269"/>
      <c r="E36" s="254"/>
      <c r="F36" s="278"/>
      <c r="G36" s="278"/>
      <c r="H36" s="278"/>
      <c r="I36" s="278"/>
      <c r="J36" s="278"/>
      <c r="K36" s="278"/>
      <c r="L36" s="278"/>
      <c r="M36" s="278"/>
      <c r="N36" s="278"/>
      <c r="O36" s="278"/>
      <c r="P36" s="278"/>
      <c r="Q36" s="278"/>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94"/>
      <c r="B37" s="258"/>
      <c r="C37" s="116"/>
      <c r="D37" s="47"/>
      <c r="E37" s="113"/>
      <c r="F37" s="116"/>
      <c r="G37" s="47"/>
      <c r="H37" s="113"/>
      <c r="I37" s="116"/>
      <c r="J37" s="47"/>
      <c r="K37" s="113"/>
      <c r="L37" s="116"/>
      <c r="M37" s="47"/>
      <c r="N37" s="113"/>
      <c r="O37" s="116"/>
      <c r="P37" s="47"/>
      <c r="Q37" s="113"/>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308"/>
      <c r="B38" s="309"/>
      <c r="C38" s="48"/>
      <c r="D38" s="49"/>
      <c r="E38" s="25"/>
      <c r="F38" s="48"/>
      <c r="G38" s="49"/>
      <c r="H38" s="25"/>
      <c r="I38" s="48"/>
      <c r="J38" s="49"/>
      <c r="K38" s="25"/>
      <c r="L38" s="48"/>
      <c r="M38" s="49"/>
      <c r="N38" s="25"/>
      <c r="O38" s="48"/>
      <c r="P38" s="49"/>
      <c r="Q38" s="25"/>
      <c r="R38" s="29"/>
      <c r="AJ38" s="30"/>
      <c r="AK38" s="30"/>
      <c r="AM38" s="31"/>
      <c r="AP38" s="13"/>
      <c r="AU38" s="13"/>
      <c r="AV38" s="13"/>
      <c r="AW38" s="13"/>
      <c r="AX38" s="13"/>
      <c r="AY38" s="13"/>
      <c r="AZ38" s="13"/>
      <c r="BA38" s="32"/>
      <c r="BB38" s="32"/>
      <c r="BC38" s="32"/>
      <c r="BD38" s="32"/>
      <c r="BE38" s="32"/>
      <c r="BK38" s="7"/>
      <c r="BL38" s="7"/>
      <c r="BM38" s="7"/>
      <c r="BN38" s="7"/>
      <c r="BO38" s="7"/>
      <c r="BP38" s="7"/>
      <c r="BQ38" s="7"/>
      <c r="BR38" s="7"/>
      <c r="BS38" s="50"/>
      <c r="BT38" s="50"/>
      <c r="BU38" s="50"/>
      <c r="BV38" s="50"/>
      <c r="BW38" s="50"/>
    </row>
    <row r="39" spans="1:88" s="14" customFormat="1" ht="15.75" customHeight="1" x14ac:dyDescent="0.15">
      <c r="A39" s="310"/>
      <c r="B39" s="51"/>
      <c r="C39" s="24"/>
      <c r="D39" s="52"/>
      <c r="E39" s="25"/>
      <c r="F39" s="24"/>
      <c r="G39" s="52"/>
      <c r="H39" s="25"/>
      <c r="I39" s="24"/>
      <c r="J39" s="52"/>
      <c r="K39" s="25"/>
      <c r="L39" s="24"/>
      <c r="M39" s="52"/>
      <c r="N39" s="25"/>
      <c r="O39" s="24"/>
      <c r="P39" s="52"/>
      <c r="Q39" s="25"/>
      <c r="R39" s="29"/>
      <c r="AJ39" s="30"/>
      <c r="AK39" s="30"/>
      <c r="AM39" s="31"/>
      <c r="AP39" s="13"/>
      <c r="AU39" s="13"/>
      <c r="AV39" s="13"/>
      <c r="AW39" s="13"/>
      <c r="AX39" s="13"/>
      <c r="AY39" s="13"/>
      <c r="AZ39" s="13"/>
      <c r="BA39" s="32"/>
      <c r="BB39" s="32"/>
      <c r="BC39" s="32"/>
      <c r="BD39" s="32"/>
      <c r="BE39" s="32"/>
      <c r="BK39" s="7"/>
      <c r="BL39" s="7"/>
      <c r="BM39" s="7"/>
      <c r="BN39" s="7"/>
      <c r="BO39" s="7"/>
      <c r="BP39" s="7"/>
      <c r="BQ39" s="7"/>
      <c r="BR39" s="7"/>
      <c r="BS39" s="50"/>
      <c r="BT39" s="50"/>
      <c r="BU39" s="50"/>
      <c r="BV39" s="50"/>
      <c r="BW39" s="50"/>
    </row>
    <row r="40" spans="1:88" s="14" customFormat="1" ht="25.5" customHeight="1" x14ac:dyDescent="0.15">
      <c r="A40" s="310"/>
      <c r="B40" s="51"/>
      <c r="C40" s="24"/>
      <c r="D40" s="52"/>
      <c r="E40" s="25"/>
      <c r="F40" s="24"/>
      <c r="G40" s="52"/>
      <c r="H40" s="25"/>
      <c r="I40" s="24"/>
      <c r="J40" s="52"/>
      <c r="K40" s="25"/>
      <c r="L40" s="24"/>
      <c r="M40" s="52"/>
      <c r="N40" s="25"/>
      <c r="O40" s="24"/>
      <c r="P40" s="52"/>
      <c r="Q40" s="25"/>
      <c r="R40" s="29"/>
      <c r="AJ40" s="30"/>
      <c r="AK40" s="30"/>
      <c r="AM40" s="31"/>
      <c r="AP40" s="13"/>
      <c r="AU40" s="13"/>
      <c r="AV40" s="13"/>
      <c r="AW40" s="13"/>
      <c r="AX40" s="13"/>
      <c r="AY40" s="13"/>
      <c r="AZ40" s="13"/>
      <c r="BA40" s="32"/>
      <c r="BB40" s="32"/>
      <c r="BC40" s="32"/>
      <c r="BD40" s="32"/>
      <c r="BE40" s="32"/>
      <c r="BK40" s="7"/>
      <c r="BL40" s="7"/>
      <c r="BM40" s="7"/>
      <c r="BN40" s="7"/>
      <c r="BO40" s="7"/>
      <c r="BP40" s="7"/>
      <c r="BQ40" s="7"/>
      <c r="BR40" s="7"/>
      <c r="BS40" s="50"/>
      <c r="BT40" s="50"/>
      <c r="BU40" s="50"/>
      <c r="BV40" s="50"/>
      <c r="BW40" s="50"/>
    </row>
    <row r="41" spans="1:88" s="14" customFormat="1" ht="23.25" customHeight="1" x14ac:dyDescent="0.15">
      <c r="A41" s="310"/>
      <c r="B41" s="51"/>
      <c r="C41" s="24"/>
      <c r="D41" s="52"/>
      <c r="E41" s="25"/>
      <c r="F41" s="24"/>
      <c r="G41" s="52"/>
      <c r="H41" s="25"/>
      <c r="I41" s="24"/>
      <c r="J41" s="52"/>
      <c r="K41" s="25"/>
      <c r="L41" s="24"/>
      <c r="M41" s="52"/>
      <c r="N41" s="25"/>
      <c r="O41" s="24"/>
      <c r="P41" s="52"/>
      <c r="Q41" s="25"/>
      <c r="R41" s="29"/>
      <c r="AJ41" s="30"/>
      <c r="AK41" s="30"/>
      <c r="AM41" s="31"/>
      <c r="AP41" s="13"/>
      <c r="AU41" s="13"/>
      <c r="AV41" s="13"/>
      <c r="AW41" s="13"/>
      <c r="AX41" s="13"/>
      <c r="AY41" s="13"/>
      <c r="AZ41" s="13"/>
      <c r="BA41" s="32"/>
      <c r="BB41" s="32"/>
      <c r="BC41" s="32"/>
      <c r="BD41" s="32"/>
      <c r="BE41" s="32"/>
      <c r="BK41" s="7"/>
      <c r="BL41" s="7"/>
      <c r="BM41" s="7"/>
      <c r="BN41" s="7"/>
      <c r="BO41" s="7"/>
      <c r="BP41" s="7"/>
      <c r="BQ41" s="7"/>
      <c r="BR41" s="7"/>
      <c r="BS41" s="50"/>
      <c r="BT41" s="50"/>
      <c r="BU41" s="50"/>
      <c r="BV41" s="50"/>
      <c r="BW41" s="50"/>
    </row>
    <row r="42" spans="1:88" s="14" customFormat="1" ht="15.75" customHeight="1" x14ac:dyDescent="0.15">
      <c r="A42" s="311"/>
      <c r="B42" s="312"/>
      <c r="C42" s="54"/>
      <c r="D42" s="55"/>
      <c r="E42" s="56"/>
      <c r="F42" s="54"/>
      <c r="G42" s="55"/>
      <c r="H42" s="56"/>
      <c r="I42" s="54"/>
      <c r="J42" s="55"/>
      <c r="K42" s="56"/>
      <c r="L42" s="54"/>
      <c r="M42" s="55"/>
      <c r="N42" s="56"/>
      <c r="O42" s="54"/>
      <c r="P42" s="55"/>
      <c r="Q42" s="56"/>
      <c r="R42" s="29"/>
      <c r="AJ42" s="30"/>
      <c r="AK42" s="30"/>
      <c r="AM42" s="31"/>
      <c r="AP42" s="13"/>
      <c r="AU42" s="13"/>
      <c r="AV42" s="13"/>
      <c r="AW42" s="13"/>
      <c r="AX42" s="13"/>
      <c r="AY42" s="13"/>
      <c r="AZ42" s="13"/>
      <c r="BA42" s="32"/>
      <c r="BB42" s="32"/>
      <c r="BC42" s="32"/>
      <c r="BD42" s="32"/>
      <c r="BE42" s="32"/>
      <c r="BK42" s="7"/>
      <c r="BL42" s="7"/>
      <c r="BM42" s="7"/>
      <c r="BN42" s="7"/>
      <c r="BO42" s="7"/>
      <c r="BP42" s="7"/>
      <c r="BQ42" s="7"/>
      <c r="BR42" s="7"/>
      <c r="BS42" s="50"/>
      <c r="BT42" s="50"/>
      <c r="BU42" s="50"/>
      <c r="BV42" s="50"/>
      <c r="BW42" s="50"/>
    </row>
    <row r="43" spans="1:88" s="13" customFormat="1" ht="30" customHeight="1" x14ac:dyDescent="0.2">
      <c r="A43" s="57"/>
      <c r="B43" s="57"/>
      <c r="C43" s="57"/>
      <c r="D43" s="57"/>
      <c r="E43" s="61"/>
      <c r="O43" s="16"/>
      <c r="AL43" s="14"/>
      <c r="AM43" s="14"/>
      <c r="AN43" s="14"/>
      <c r="AO43" s="14"/>
      <c r="BJ43" s="4"/>
    </row>
    <row r="44" spans="1:88" s="14" customFormat="1" ht="23.25" customHeight="1" x14ac:dyDescent="0.15">
      <c r="A44" s="301"/>
      <c r="B44" s="257"/>
      <c r="C44" s="265"/>
      <c r="D44" s="266"/>
      <c r="E44" s="253"/>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54"/>
      <c r="AM44" s="296"/>
      <c r="AN44" s="278"/>
      <c r="BX44" s="7"/>
    </row>
    <row r="45" spans="1:88" s="14" customFormat="1" ht="15.75" customHeight="1" x14ac:dyDescent="0.15">
      <c r="A45" s="315"/>
      <c r="B45" s="272"/>
      <c r="C45" s="267"/>
      <c r="D45" s="268"/>
      <c r="E45" s="253"/>
      <c r="F45" s="254"/>
      <c r="G45" s="253"/>
      <c r="H45" s="254"/>
      <c r="I45" s="253"/>
      <c r="J45" s="254"/>
      <c r="K45" s="253"/>
      <c r="L45" s="254"/>
      <c r="M45" s="253"/>
      <c r="N45" s="254"/>
      <c r="O45" s="253"/>
      <c r="P45" s="254"/>
      <c r="Q45" s="253"/>
      <c r="R45" s="254"/>
      <c r="S45" s="253"/>
      <c r="T45" s="254"/>
      <c r="U45" s="253"/>
      <c r="V45" s="254"/>
      <c r="W45" s="253"/>
      <c r="X45" s="254"/>
      <c r="Y45" s="253"/>
      <c r="Z45" s="254"/>
      <c r="AA45" s="253"/>
      <c r="AB45" s="254"/>
      <c r="AC45" s="253"/>
      <c r="AD45" s="254"/>
      <c r="AE45" s="253"/>
      <c r="AF45" s="254"/>
      <c r="AG45" s="253"/>
      <c r="AH45" s="254"/>
      <c r="AI45" s="253"/>
      <c r="AJ45" s="254"/>
      <c r="AK45" s="253"/>
      <c r="AL45" s="254"/>
      <c r="AM45" s="313"/>
      <c r="AN45" s="257"/>
      <c r="BX45" s="7"/>
    </row>
    <row r="46" spans="1:88" s="14" customFormat="1" ht="19.5" customHeight="1" x14ac:dyDescent="0.15">
      <c r="A46" s="294"/>
      <c r="B46" s="258"/>
      <c r="C46" s="112"/>
      <c r="D46" s="21"/>
      <c r="E46" s="116"/>
      <c r="F46" s="47"/>
      <c r="G46" s="116"/>
      <c r="H46" s="47"/>
      <c r="I46" s="116"/>
      <c r="J46" s="47"/>
      <c r="K46" s="116"/>
      <c r="L46" s="47"/>
      <c r="M46" s="116"/>
      <c r="N46" s="47"/>
      <c r="O46" s="116"/>
      <c r="P46" s="47"/>
      <c r="Q46" s="116"/>
      <c r="R46" s="47"/>
      <c r="S46" s="116"/>
      <c r="T46" s="47"/>
      <c r="U46" s="116"/>
      <c r="V46" s="47"/>
      <c r="W46" s="116"/>
      <c r="X46" s="47"/>
      <c r="Y46" s="116"/>
      <c r="Z46" s="47"/>
      <c r="AA46" s="116"/>
      <c r="AB46" s="47"/>
      <c r="AC46" s="116"/>
      <c r="AD46" s="47"/>
      <c r="AE46" s="116"/>
      <c r="AF46" s="47"/>
      <c r="AG46" s="116"/>
      <c r="AH46" s="47"/>
      <c r="AI46" s="116"/>
      <c r="AJ46" s="47"/>
      <c r="AK46" s="116"/>
      <c r="AL46" s="47"/>
      <c r="AM46" s="314"/>
      <c r="AN46" s="258"/>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39"/>
      <c r="B47" s="240"/>
      <c r="C47" s="63"/>
      <c r="D47" s="64"/>
      <c r="E47" s="65"/>
      <c r="F47" s="66"/>
      <c r="G47" s="65"/>
      <c r="H47" s="66"/>
      <c r="I47" s="48"/>
      <c r="J47" s="49"/>
      <c r="K47" s="48"/>
      <c r="L47" s="49"/>
      <c r="M47" s="48"/>
      <c r="N47" s="49"/>
      <c r="O47" s="48"/>
      <c r="P47" s="49"/>
      <c r="Q47" s="48"/>
      <c r="R47" s="49"/>
      <c r="S47" s="48"/>
      <c r="T47" s="49"/>
      <c r="U47" s="48"/>
      <c r="V47" s="49"/>
      <c r="W47" s="48"/>
      <c r="X47" s="49"/>
      <c r="Y47" s="48"/>
      <c r="Z47" s="49"/>
      <c r="AA47" s="48"/>
      <c r="AB47" s="49"/>
      <c r="AC47" s="48"/>
      <c r="AD47" s="49"/>
      <c r="AE47" s="48"/>
      <c r="AF47" s="49"/>
      <c r="AG47" s="48"/>
      <c r="AH47" s="49"/>
      <c r="AI47" s="48"/>
      <c r="AJ47" s="49"/>
      <c r="AK47" s="65"/>
      <c r="AL47" s="66"/>
      <c r="AM47" s="34"/>
      <c r="AN47" s="37"/>
      <c r="AO47" s="29"/>
      <c r="AP47" s="13"/>
      <c r="AQ47" s="13"/>
      <c r="AR47" s="13"/>
      <c r="AS47" s="13"/>
      <c r="AT47" s="13"/>
      <c r="AY47" s="13"/>
      <c r="BA47" s="32"/>
      <c r="BB47" s="67"/>
      <c r="BC47" s="67"/>
      <c r="BD47" s="67"/>
      <c r="BE47" s="67"/>
      <c r="BF47" s="67"/>
      <c r="BG47" s="67"/>
      <c r="BH47" s="67"/>
      <c r="BI47" s="67"/>
      <c r="BJ47" s="67"/>
      <c r="BK47" s="67"/>
      <c r="BL47" s="67"/>
      <c r="BM47" s="67"/>
      <c r="BN47" s="67"/>
      <c r="BO47" s="67"/>
      <c r="BP47" s="67"/>
      <c r="BQ47" s="67"/>
      <c r="BR47" s="67"/>
      <c r="BS47" s="32"/>
      <c r="BT47" s="67"/>
      <c r="BU47" s="67"/>
      <c r="BV47" s="67"/>
      <c r="BW47" s="67"/>
      <c r="BX47" s="67"/>
      <c r="BY47" s="67"/>
      <c r="BZ47" s="67"/>
      <c r="CA47" s="67"/>
      <c r="CB47" s="67"/>
      <c r="CC47" s="67"/>
      <c r="CD47" s="67"/>
      <c r="CE47" s="67"/>
      <c r="CF47" s="67"/>
      <c r="CG47" s="67"/>
      <c r="CH47" s="67"/>
      <c r="CI47" s="67"/>
      <c r="CJ47" s="67"/>
    </row>
    <row r="48" spans="1:88" s="14" customFormat="1" ht="15.75" customHeight="1" x14ac:dyDescent="0.15">
      <c r="A48" s="239"/>
      <c r="B48" s="240"/>
      <c r="C48" s="68"/>
      <c r="D48" s="69"/>
      <c r="E48" s="34"/>
      <c r="F48" s="70"/>
      <c r="G48" s="34"/>
      <c r="H48" s="70"/>
      <c r="I48" s="24"/>
      <c r="J48" s="52"/>
      <c r="K48" s="24"/>
      <c r="L48" s="52"/>
      <c r="M48" s="24"/>
      <c r="N48" s="52"/>
      <c r="O48" s="24"/>
      <c r="P48" s="52"/>
      <c r="Q48" s="24"/>
      <c r="R48" s="52"/>
      <c r="S48" s="24"/>
      <c r="T48" s="52"/>
      <c r="U48" s="24"/>
      <c r="V48" s="52"/>
      <c r="W48" s="24"/>
      <c r="X48" s="52"/>
      <c r="Y48" s="24"/>
      <c r="Z48" s="52"/>
      <c r="AA48" s="24"/>
      <c r="AB48" s="52"/>
      <c r="AC48" s="24"/>
      <c r="AD48" s="52"/>
      <c r="AE48" s="24"/>
      <c r="AF48" s="52"/>
      <c r="AG48" s="24"/>
      <c r="AH48" s="52"/>
      <c r="AI48" s="24"/>
      <c r="AJ48" s="52"/>
      <c r="AK48" s="34"/>
      <c r="AL48" s="70"/>
      <c r="AM48" s="34"/>
      <c r="AN48" s="37"/>
      <c r="AO48" s="29"/>
      <c r="AP48" s="13"/>
      <c r="AQ48" s="13"/>
      <c r="AR48" s="13"/>
      <c r="AS48" s="13"/>
      <c r="AT48" s="13"/>
      <c r="AY48" s="13"/>
      <c r="BA48" s="32"/>
      <c r="BB48" s="67"/>
      <c r="BC48" s="67"/>
      <c r="BD48" s="67"/>
      <c r="BE48" s="67"/>
      <c r="BF48" s="67"/>
      <c r="BG48" s="67"/>
      <c r="BH48" s="67"/>
      <c r="BI48" s="67"/>
      <c r="BJ48" s="67"/>
      <c r="BK48" s="67"/>
      <c r="BL48" s="67"/>
      <c r="BM48" s="67"/>
      <c r="BN48" s="67"/>
      <c r="BO48" s="67"/>
      <c r="BP48" s="67"/>
      <c r="BQ48" s="67"/>
      <c r="BR48" s="67"/>
      <c r="BS48" s="32"/>
      <c r="BT48" s="67"/>
      <c r="BU48" s="67"/>
      <c r="BV48" s="67"/>
      <c r="BW48" s="67"/>
      <c r="BX48" s="67"/>
      <c r="BY48" s="67"/>
      <c r="BZ48" s="67"/>
      <c r="CA48" s="67"/>
      <c r="CB48" s="67"/>
      <c r="CC48" s="67"/>
      <c r="CD48" s="67"/>
      <c r="CE48" s="67"/>
      <c r="CF48" s="67"/>
      <c r="CG48" s="67"/>
      <c r="CH48" s="67"/>
      <c r="CI48" s="67"/>
      <c r="CJ48" s="67"/>
    </row>
    <row r="49" spans="1:89" s="14" customFormat="1" ht="15.75" customHeight="1" x14ac:dyDescent="0.15">
      <c r="A49" s="239"/>
      <c r="B49" s="240"/>
      <c r="C49" s="68"/>
      <c r="D49" s="69"/>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c r="AP49" s="13"/>
      <c r="AQ49" s="13"/>
      <c r="AR49" s="13"/>
      <c r="AS49" s="13"/>
      <c r="AT49" s="13"/>
      <c r="AY49" s="13"/>
      <c r="BA49" s="32"/>
      <c r="BB49" s="67"/>
      <c r="BC49" s="67"/>
      <c r="BD49" s="67"/>
      <c r="BE49" s="67"/>
      <c r="BF49" s="67"/>
      <c r="BG49" s="67"/>
      <c r="BH49" s="67"/>
      <c r="BI49" s="67"/>
      <c r="BJ49" s="67"/>
      <c r="BK49" s="67"/>
      <c r="BL49" s="67"/>
      <c r="BM49" s="67"/>
      <c r="BN49" s="67"/>
      <c r="BO49" s="67"/>
      <c r="BP49" s="67"/>
      <c r="BQ49" s="67"/>
      <c r="BR49" s="67"/>
      <c r="BS49" s="32"/>
      <c r="BT49" s="67"/>
      <c r="BU49" s="67"/>
      <c r="BV49" s="67"/>
      <c r="BW49" s="67"/>
      <c r="BX49" s="67"/>
      <c r="BY49" s="67"/>
      <c r="BZ49" s="67"/>
      <c r="CA49" s="67"/>
      <c r="CB49" s="67"/>
      <c r="CC49" s="67"/>
      <c r="CD49" s="67"/>
      <c r="CE49" s="67"/>
      <c r="CF49" s="67"/>
      <c r="CG49" s="67"/>
      <c r="CH49" s="67"/>
      <c r="CI49" s="67"/>
      <c r="CJ49" s="67"/>
    </row>
    <row r="50" spans="1:89" s="14" customFormat="1" ht="15.75" customHeight="1" x14ac:dyDescent="0.15">
      <c r="A50" s="239"/>
      <c r="B50" s="240"/>
      <c r="C50" s="68"/>
      <c r="D50" s="72"/>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c r="AP50" s="13"/>
      <c r="AQ50" s="13"/>
      <c r="AR50" s="13"/>
      <c r="AS50" s="13"/>
      <c r="AT50" s="13"/>
      <c r="AY50" s="13"/>
      <c r="BA50" s="32"/>
      <c r="BB50" s="67"/>
      <c r="BC50" s="67"/>
      <c r="BD50" s="67"/>
      <c r="BE50" s="67"/>
      <c r="BF50" s="67"/>
      <c r="BG50" s="67"/>
      <c r="BH50" s="67"/>
      <c r="BI50" s="67"/>
      <c r="BJ50" s="67"/>
      <c r="BK50" s="67"/>
      <c r="BL50" s="67"/>
      <c r="BM50" s="67"/>
      <c r="BN50" s="67"/>
      <c r="BO50" s="67"/>
      <c r="BP50" s="67"/>
      <c r="BQ50" s="67"/>
      <c r="BR50" s="67"/>
      <c r="BS50" s="32"/>
      <c r="BT50" s="67"/>
      <c r="BU50" s="67"/>
      <c r="BV50" s="67"/>
      <c r="BW50" s="67"/>
      <c r="BX50" s="67"/>
      <c r="BY50" s="67"/>
      <c r="BZ50" s="67"/>
      <c r="CA50" s="67"/>
      <c r="CB50" s="67"/>
      <c r="CC50" s="67"/>
      <c r="CD50" s="67"/>
      <c r="CE50" s="67"/>
      <c r="CF50" s="67"/>
      <c r="CG50" s="67"/>
      <c r="CH50" s="67"/>
      <c r="CI50" s="67"/>
      <c r="CJ50" s="67"/>
    </row>
    <row r="51" spans="1:89" s="14" customFormat="1" ht="15.75" customHeight="1" x14ac:dyDescent="0.15">
      <c r="A51" s="239"/>
      <c r="B51" s="240"/>
      <c r="C51" s="73"/>
      <c r="D51" s="72"/>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c r="AP51" s="13"/>
      <c r="AQ51" s="13"/>
      <c r="AR51" s="13"/>
      <c r="AS51" s="13"/>
      <c r="AT51" s="13"/>
      <c r="AY51" s="13"/>
      <c r="BA51" s="32"/>
      <c r="BB51" s="67"/>
      <c r="BC51" s="67"/>
      <c r="BD51" s="67"/>
      <c r="BE51" s="67"/>
      <c r="BF51" s="67"/>
      <c r="BG51" s="67"/>
      <c r="BH51" s="67"/>
      <c r="BI51" s="67"/>
      <c r="BJ51" s="67"/>
      <c r="BK51" s="67"/>
      <c r="BL51" s="67"/>
      <c r="BM51" s="67"/>
      <c r="BN51" s="67"/>
      <c r="BO51" s="67"/>
      <c r="BP51" s="67"/>
      <c r="BQ51" s="67"/>
      <c r="BR51" s="67"/>
      <c r="BS51" s="32"/>
      <c r="BT51" s="67"/>
      <c r="BU51" s="67"/>
      <c r="BV51" s="67"/>
      <c r="BW51" s="67"/>
      <c r="BX51" s="67"/>
      <c r="BY51" s="67"/>
      <c r="BZ51" s="67"/>
      <c r="CA51" s="67"/>
      <c r="CB51" s="67"/>
      <c r="CC51" s="67"/>
      <c r="CD51" s="67"/>
      <c r="CE51" s="67"/>
      <c r="CF51" s="67"/>
      <c r="CG51" s="67"/>
      <c r="CH51" s="67"/>
      <c r="CI51" s="67"/>
      <c r="CJ51" s="67"/>
    </row>
    <row r="52" spans="1:89" s="14" customFormat="1" ht="18" customHeight="1" x14ac:dyDescent="0.15">
      <c r="A52" s="239"/>
      <c r="B52" s="240"/>
      <c r="C52" s="68"/>
      <c r="D52" s="69"/>
      <c r="E52" s="34"/>
      <c r="F52" s="70"/>
      <c r="G52" s="34"/>
      <c r="H52" s="70"/>
      <c r="I52" s="39"/>
      <c r="J52" s="71"/>
      <c r="K52" s="39"/>
      <c r="L52" s="71"/>
      <c r="M52" s="39"/>
      <c r="N52" s="71"/>
      <c r="O52" s="39"/>
      <c r="P52" s="71"/>
      <c r="Q52" s="39"/>
      <c r="R52" s="71"/>
      <c r="S52" s="39"/>
      <c r="T52" s="71"/>
      <c r="U52" s="39"/>
      <c r="V52" s="71"/>
      <c r="W52" s="39"/>
      <c r="X52" s="71"/>
      <c r="Y52" s="39"/>
      <c r="Z52" s="71"/>
      <c r="AA52" s="39"/>
      <c r="AB52" s="71"/>
      <c r="AC52" s="39"/>
      <c r="AD52" s="71"/>
      <c r="AE52" s="39"/>
      <c r="AF52" s="71"/>
      <c r="AG52" s="39"/>
      <c r="AH52" s="71"/>
      <c r="AI52" s="39"/>
      <c r="AJ52" s="71"/>
      <c r="AK52" s="39"/>
      <c r="AL52" s="71"/>
      <c r="AM52" s="39"/>
      <c r="AN52" s="37"/>
      <c r="AO52" s="29"/>
      <c r="AP52" s="13"/>
      <c r="AQ52" s="13"/>
      <c r="AR52" s="13"/>
      <c r="AS52" s="13"/>
      <c r="AT52" s="13"/>
      <c r="AY52" s="13"/>
      <c r="BA52" s="32"/>
      <c r="BB52" s="67"/>
      <c r="BC52" s="67"/>
      <c r="BD52" s="67"/>
      <c r="BE52" s="67"/>
      <c r="BF52" s="67"/>
      <c r="BG52" s="67"/>
      <c r="BH52" s="67"/>
      <c r="BI52" s="67"/>
      <c r="BJ52" s="67"/>
      <c r="BK52" s="67"/>
      <c r="BL52" s="67"/>
      <c r="BM52" s="67"/>
      <c r="BN52" s="67"/>
      <c r="BO52" s="67"/>
      <c r="BP52" s="67"/>
      <c r="BQ52" s="67"/>
      <c r="BR52" s="67"/>
      <c r="BS52" s="32"/>
      <c r="BT52" s="67"/>
      <c r="BU52" s="67"/>
      <c r="BV52" s="67"/>
      <c r="BW52" s="67"/>
      <c r="BX52" s="67"/>
      <c r="BY52" s="67"/>
      <c r="BZ52" s="67"/>
      <c r="CA52" s="67"/>
      <c r="CB52" s="67"/>
      <c r="CC52" s="67"/>
      <c r="CD52" s="67"/>
      <c r="CE52" s="67"/>
      <c r="CF52" s="67"/>
      <c r="CG52" s="67"/>
      <c r="CH52" s="67"/>
      <c r="CI52" s="67"/>
      <c r="CJ52" s="67"/>
    </row>
    <row r="53" spans="1:89" s="14" customFormat="1" ht="23.25" customHeight="1" x14ac:dyDescent="0.15">
      <c r="A53" s="244"/>
      <c r="B53" s="245"/>
      <c r="C53" s="68"/>
      <c r="D53" s="69"/>
      <c r="E53" s="34"/>
      <c r="F53" s="70"/>
      <c r="G53" s="34"/>
      <c r="H53" s="70"/>
      <c r="I53" s="39"/>
      <c r="J53" s="71"/>
      <c r="K53" s="39"/>
      <c r="L53" s="71"/>
      <c r="M53" s="39"/>
      <c r="N53" s="71"/>
      <c r="O53" s="39"/>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c r="AO53" s="29"/>
      <c r="AP53" s="13"/>
      <c r="AQ53" s="13"/>
      <c r="AR53" s="13"/>
      <c r="AS53" s="13"/>
      <c r="AT53" s="13"/>
      <c r="AY53" s="13"/>
      <c r="BA53" s="32"/>
      <c r="BB53" s="67"/>
      <c r="BC53" s="67"/>
      <c r="BD53" s="67"/>
      <c r="BE53" s="67"/>
      <c r="BF53" s="67"/>
      <c r="BG53" s="67"/>
      <c r="BH53" s="67"/>
      <c r="BI53" s="67"/>
      <c r="BJ53" s="67"/>
      <c r="BK53" s="67"/>
      <c r="BL53" s="67"/>
      <c r="BM53" s="67"/>
      <c r="BN53" s="67"/>
      <c r="BO53" s="67"/>
      <c r="BP53" s="67"/>
      <c r="BQ53" s="67"/>
      <c r="BR53" s="67"/>
      <c r="BS53" s="32"/>
      <c r="BT53" s="67"/>
      <c r="BU53" s="67"/>
      <c r="BV53" s="67"/>
      <c r="BW53" s="67"/>
      <c r="BX53" s="67"/>
      <c r="BY53" s="67"/>
      <c r="BZ53" s="67"/>
      <c r="CA53" s="67"/>
      <c r="CB53" s="67"/>
      <c r="CC53" s="67"/>
      <c r="CD53" s="67"/>
      <c r="CE53" s="67"/>
      <c r="CF53" s="67"/>
      <c r="CG53" s="67"/>
      <c r="CH53" s="67"/>
      <c r="CI53" s="67"/>
      <c r="CJ53" s="67"/>
    </row>
    <row r="54" spans="1:89" s="14" customFormat="1" ht="15.75" customHeight="1" x14ac:dyDescent="0.15">
      <c r="A54" s="239"/>
      <c r="B54" s="240"/>
      <c r="C54" s="73"/>
      <c r="D54" s="72"/>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c r="AP54" s="13"/>
      <c r="AQ54" s="13"/>
      <c r="AR54" s="13"/>
      <c r="AS54" s="13"/>
      <c r="AT54" s="13"/>
      <c r="AY54" s="13"/>
      <c r="BA54" s="32"/>
      <c r="BB54" s="67"/>
      <c r="BC54" s="67"/>
      <c r="BD54" s="67"/>
      <c r="BE54" s="67"/>
      <c r="BF54" s="67"/>
      <c r="BG54" s="67"/>
      <c r="BH54" s="67"/>
      <c r="BI54" s="67"/>
      <c r="BJ54" s="67"/>
      <c r="BK54" s="67"/>
      <c r="BL54" s="67"/>
      <c r="BM54" s="67"/>
      <c r="BN54" s="67"/>
      <c r="BO54" s="67"/>
      <c r="BP54" s="67"/>
      <c r="BQ54" s="67"/>
      <c r="BR54" s="67"/>
      <c r="BS54" s="32"/>
      <c r="BT54" s="67"/>
      <c r="BU54" s="67"/>
      <c r="BV54" s="67"/>
      <c r="BW54" s="67"/>
      <c r="BX54" s="67"/>
      <c r="BY54" s="67"/>
      <c r="BZ54" s="67"/>
      <c r="CA54" s="67"/>
      <c r="CB54" s="67"/>
      <c r="CC54" s="67"/>
      <c r="CD54" s="67"/>
      <c r="CE54" s="67"/>
      <c r="CF54" s="67"/>
      <c r="CG54" s="67"/>
      <c r="CH54" s="67"/>
      <c r="CI54" s="67"/>
      <c r="CJ54" s="67"/>
    </row>
    <row r="55" spans="1:89" s="14" customFormat="1" ht="15.75" customHeight="1" x14ac:dyDescent="0.15">
      <c r="A55" s="246"/>
      <c r="B55" s="247"/>
      <c r="C55" s="68"/>
      <c r="D55" s="69"/>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c r="AO55" s="29"/>
      <c r="AP55" s="13"/>
      <c r="AQ55" s="13"/>
      <c r="AR55" s="13"/>
      <c r="AS55" s="13"/>
      <c r="AT55" s="13"/>
      <c r="AY55" s="13"/>
      <c r="BA55" s="32"/>
      <c r="BB55" s="67"/>
      <c r="BC55" s="67"/>
      <c r="BD55" s="67"/>
      <c r="BE55" s="67"/>
      <c r="BF55" s="67"/>
      <c r="BG55" s="67"/>
      <c r="BH55" s="67"/>
      <c r="BI55" s="67"/>
      <c r="BJ55" s="67"/>
      <c r="BK55" s="67"/>
      <c r="BL55" s="67"/>
      <c r="BM55" s="67"/>
      <c r="BN55" s="67"/>
      <c r="BO55" s="67"/>
      <c r="BP55" s="67"/>
      <c r="BQ55" s="67"/>
      <c r="BR55" s="67"/>
      <c r="BS55" s="32"/>
      <c r="BT55" s="67"/>
      <c r="BU55" s="67"/>
      <c r="BV55" s="67"/>
      <c r="BW55" s="67"/>
      <c r="BX55" s="67"/>
      <c r="BY55" s="67"/>
      <c r="BZ55" s="67"/>
      <c r="CA55" s="67"/>
      <c r="CB55" s="67"/>
      <c r="CC55" s="67"/>
      <c r="CD55" s="67"/>
      <c r="CE55" s="67"/>
      <c r="CF55" s="67"/>
      <c r="CG55" s="67"/>
      <c r="CH55" s="67"/>
      <c r="CI55" s="67"/>
      <c r="CJ55" s="67"/>
    </row>
    <row r="56" spans="1:89" s="14" customFormat="1" ht="15.75" customHeight="1" x14ac:dyDescent="0.15">
      <c r="A56" s="316"/>
      <c r="B56" s="51"/>
      <c r="C56" s="68"/>
      <c r="D56" s="69"/>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c r="AP56" s="13"/>
      <c r="AQ56" s="13"/>
      <c r="AR56" s="13"/>
      <c r="AS56" s="13"/>
      <c r="AT56" s="13"/>
      <c r="AY56" s="13"/>
      <c r="BA56" s="32"/>
      <c r="BB56" s="67"/>
      <c r="BC56" s="67"/>
      <c r="BD56" s="67"/>
      <c r="BE56" s="67"/>
      <c r="BF56" s="67"/>
      <c r="BG56" s="67"/>
      <c r="BH56" s="67"/>
      <c r="BI56" s="67"/>
      <c r="BJ56" s="67"/>
      <c r="BK56" s="67"/>
      <c r="BL56" s="67"/>
      <c r="BM56" s="67"/>
      <c r="BN56" s="67"/>
      <c r="BO56" s="67"/>
      <c r="BP56" s="67"/>
      <c r="BQ56" s="67"/>
      <c r="BR56" s="67"/>
      <c r="BS56" s="32"/>
      <c r="BT56" s="67"/>
      <c r="BU56" s="67"/>
      <c r="BV56" s="67"/>
      <c r="BW56" s="67"/>
      <c r="BX56" s="67"/>
      <c r="BY56" s="67"/>
      <c r="BZ56" s="67"/>
      <c r="CA56" s="67"/>
      <c r="CB56" s="67"/>
      <c r="CC56" s="67"/>
      <c r="CD56" s="67"/>
      <c r="CE56" s="67"/>
      <c r="CF56" s="67"/>
      <c r="CG56" s="67"/>
      <c r="CH56" s="67"/>
      <c r="CI56" s="67"/>
      <c r="CJ56" s="67"/>
    </row>
    <row r="57" spans="1:89" s="14" customFormat="1" ht="23.25" customHeight="1" x14ac:dyDescent="0.15">
      <c r="A57" s="316"/>
      <c r="B57" s="51"/>
      <c r="C57" s="68"/>
      <c r="D57" s="69"/>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c r="AP57" s="13"/>
      <c r="AQ57" s="13"/>
      <c r="AR57" s="13"/>
      <c r="AS57" s="13"/>
      <c r="AT57" s="13"/>
      <c r="AY57" s="13"/>
      <c r="BA57" s="32"/>
      <c r="BB57" s="67"/>
      <c r="BC57" s="67"/>
      <c r="BD57" s="67"/>
      <c r="BE57" s="67"/>
      <c r="BF57" s="67"/>
      <c r="BG57" s="67"/>
      <c r="BH57" s="67"/>
      <c r="BI57" s="67"/>
      <c r="BJ57" s="67"/>
      <c r="BK57" s="67"/>
      <c r="BL57" s="67"/>
      <c r="BM57" s="67"/>
      <c r="BN57" s="67"/>
      <c r="BO57" s="67"/>
      <c r="BP57" s="67"/>
      <c r="BQ57" s="67"/>
      <c r="BR57" s="67"/>
      <c r="BS57" s="32"/>
      <c r="BT57" s="67"/>
      <c r="BU57" s="67"/>
      <c r="BV57" s="67"/>
      <c r="BW57" s="67"/>
      <c r="BX57" s="67"/>
      <c r="BY57" s="67"/>
      <c r="BZ57" s="67"/>
      <c r="CA57" s="67"/>
      <c r="CB57" s="67"/>
      <c r="CC57" s="67"/>
      <c r="CD57" s="67"/>
      <c r="CE57" s="67"/>
      <c r="CF57" s="67"/>
      <c r="CG57" s="67"/>
      <c r="CH57" s="67"/>
      <c r="CI57" s="67"/>
      <c r="CJ57" s="67"/>
    </row>
    <row r="58" spans="1:89" s="14" customFormat="1" ht="24" customHeight="1" x14ac:dyDescent="0.15">
      <c r="A58" s="316"/>
      <c r="B58" s="51"/>
      <c r="C58" s="73"/>
      <c r="D58" s="72"/>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c r="AP58" s="13"/>
      <c r="AQ58" s="13"/>
      <c r="AR58" s="13"/>
      <c r="AS58" s="13"/>
      <c r="AT58" s="13"/>
      <c r="AY58" s="13"/>
      <c r="BA58" s="32"/>
      <c r="BB58" s="67"/>
      <c r="BC58" s="67"/>
      <c r="BD58" s="67"/>
      <c r="BE58" s="67"/>
      <c r="BF58" s="67"/>
      <c r="BG58" s="67"/>
      <c r="BH58" s="67"/>
      <c r="BI58" s="67"/>
      <c r="BJ58" s="67"/>
      <c r="BK58" s="67"/>
      <c r="BL58" s="67"/>
      <c r="BM58" s="67"/>
      <c r="BN58" s="67"/>
      <c r="BO58" s="67"/>
      <c r="BP58" s="67"/>
      <c r="BQ58" s="67"/>
      <c r="BR58" s="67"/>
      <c r="BS58" s="32"/>
      <c r="BT58" s="67"/>
      <c r="BU58" s="67"/>
      <c r="BV58" s="67"/>
      <c r="BW58" s="67"/>
      <c r="BX58" s="67"/>
      <c r="BY58" s="67"/>
      <c r="BZ58" s="67"/>
      <c r="CA58" s="67"/>
      <c r="CB58" s="67"/>
      <c r="CC58" s="67"/>
      <c r="CD58" s="67"/>
      <c r="CE58" s="67"/>
      <c r="CF58" s="67"/>
      <c r="CG58" s="67"/>
      <c r="CH58" s="67"/>
      <c r="CI58" s="67"/>
      <c r="CJ58" s="67"/>
    </row>
    <row r="59" spans="1:89" s="14" customFormat="1" ht="15.75" customHeight="1" x14ac:dyDescent="0.15">
      <c r="A59" s="251"/>
      <c r="B59" s="252"/>
      <c r="C59" s="73"/>
      <c r="D59" s="72"/>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c r="AP59" s="13"/>
      <c r="AQ59" s="13"/>
      <c r="AR59" s="13"/>
      <c r="AS59" s="13"/>
      <c r="AT59" s="13"/>
      <c r="AY59" s="13"/>
      <c r="BA59" s="32"/>
      <c r="BB59" s="67"/>
      <c r="BC59" s="67"/>
      <c r="BD59" s="67"/>
      <c r="BE59" s="67"/>
      <c r="BF59" s="67"/>
      <c r="BG59" s="67"/>
      <c r="BH59" s="67"/>
      <c r="BI59" s="67"/>
      <c r="BJ59" s="67"/>
      <c r="BK59" s="67"/>
      <c r="BL59" s="67"/>
      <c r="BM59" s="67"/>
      <c r="BN59" s="67"/>
      <c r="BO59" s="67"/>
      <c r="BP59" s="67"/>
      <c r="BQ59" s="67"/>
      <c r="BR59" s="67"/>
      <c r="BS59" s="32"/>
      <c r="BT59" s="67"/>
      <c r="BU59" s="67"/>
      <c r="BV59" s="67"/>
      <c r="BW59" s="67"/>
      <c r="BX59" s="67"/>
      <c r="BY59" s="67"/>
      <c r="BZ59" s="67"/>
      <c r="CA59" s="67"/>
      <c r="CB59" s="67"/>
      <c r="CC59" s="67"/>
      <c r="CD59" s="67"/>
      <c r="CE59" s="67"/>
      <c r="CF59" s="67"/>
      <c r="CG59" s="67"/>
      <c r="CH59" s="67"/>
      <c r="CI59" s="67"/>
      <c r="CJ59" s="67"/>
    </row>
    <row r="60" spans="1:89" s="78" customFormat="1" ht="15.75" customHeight="1" x14ac:dyDescent="0.15">
      <c r="A60" s="239"/>
      <c r="B60" s="240"/>
      <c r="C60" s="76"/>
      <c r="D60" s="72"/>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c r="AP60" s="13"/>
      <c r="AQ60" s="13"/>
      <c r="AR60" s="13"/>
      <c r="AS60" s="13"/>
      <c r="AT60" s="13"/>
      <c r="AU60" s="14"/>
      <c r="AV60" s="14"/>
      <c r="AW60" s="14"/>
      <c r="AX60" s="14"/>
      <c r="AY60" s="13"/>
      <c r="AZ60" s="14"/>
      <c r="BA60" s="32"/>
      <c r="BB60" s="67"/>
      <c r="BC60" s="67"/>
      <c r="BD60" s="67"/>
      <c r="BE60" s="67"/>
      <c r="BF60" s="67"/>
      <c r="BG60" s="67"/>
      <c r="BH60" s="67"/>
      <c r="BI60" s="67"/>
      <c r="BJ60" s="67"/>
      <c r="BK60" s="67"/>
      <c r="BL60" s="67"/>
      <c r="BM60" s="67"/>
      <c r="BN60" s="67"/>
      <c r="BO60" s="67"/>
      <c r="BP60" s="67"/>
      <c r="BQ60" s="67"/>
      <c r="BR60" s="67"/>
      <c r="BS60" s="32"/>
      <c r="BT60" s="67"/>
      <c r="BU60" s="67"/>
      <c r="BV60" s="67"/>
      <c r="BW60" s="67"/>
      <c r="BX60" s="67"/>
      <c r="BY60" s="67"/>
      <c r="BZ60" s="67"/>
      <c r="CA60" s="67"/>
      <c r="CB60" s="67"/>
      <c r="CC60" s="67"/>
      <c r="CD60" s="67"/>
      <c r="CE60" s="67"/>
      <c r="CF60" s="67"/>
      <c r="CG60" s="67"/>
      <c r="CH60" s="67"/>
      <c r="CI60" s="67"/>
      <c r="CJ60" s="67"/>
      <c r="CK60" s="14"/>
    </row>
    <row r="61" spans="1:89" s="78" customFormat="1" ht="15.75" customHeight="1" x14ac:dyDescent="0.15">
      <c r="A61" s="239"/>
      <c r="B61" s="240"/>
      <c r="C61" s="76"/>
      <c r="D61" s="72"/>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c r="AP61" s="13"/>
      <c r="AQ61" s="13"/>
      <c r="AR61" s="13"/>
      <c r="AS61" s="13"/>
      <c r="AT61" s="13"/>
      <c r="AU61" s="14"/>
      <c r="AV61" s="14"/>
      <c r="AW61" s="14"/>
      <c r="AX61" s="14"/>
      <c r="AY61" s="13"/>
      <c r="AZ61" s="14"/>
      <c r="BA61" s="32"/>
      <c r="BB61" s="67"/>
      <c r="BC61" s="67"/>
      <c r="BD61" s="67"/>
      <c r="BE61" s="67"/>
      <c r="BF61" s="67"/>
      <c r="BG61" s="67"/>
      <c r="BH61" s="67"/>
      <c r="BI61" s="67"/>
      <c r="BJ61" s="67"/>
      <c r="BK61" s="67"/>
      <c r="BL61" s="67"/>
      <c r="BM61" s="67"/>
      <c r="BN61" s="67"/>
      <c r="BO61" s="67"/>
      <c r="BP61" s="67"/>
      <c r="BQ61" s="67"/>
      <c r="BR61" s="67"/>
      <c r="BS61" s="32"/>
      <c r="BT61" s="67"/>
      <c r="BU61" s="67"/>
      <c r="BV61" s="67"/>
      <c r="BW61" s="67"/>
      <c r="BX61" s="67"/>
      <c r="BY61" s="67"/>
      <c r="BZ61" s="67"/>
      <c r="CA61" s="67"/>
      <c r="CB61" s="67"/>
      <c r="CC61" s="67"/>
      <c r="CD61" s="67"/>
      <c r="CE61" s="67"/>
      <c r="CF61" s="67"/>
      <c r="CG61" s="67"/>
      <c r="CH61" s="67"/>
      <c r="CI61" s="67"/>
      <c r="CJ61" s="67"/>
      <c r="CK61" s="14"/>
    </row>
    <row r="62" spans="1:89" s="78" customFormat="1" ht="15.75" customHeight="1" x14ac:dyDescent="0.15">
      <c r="A62" s="239"/>
      <c r="B62" s="240"/>
      <c r="C62" s="79"/>
      <c r="D62" s="80"/>
      <c r="E62" s="34"/>
      <c r="F62" s="70"/>
      <c r="G62" s="34"/>
      <c r="H62" s="70"/>
      <c r="I62" s="34"/>
      <c r="J62" s="70"/>
      <c r="K62" s="74"/>
      <c r="L62" s="75"/>
      <c r="M62" s="74"/>
      <c r="N62" s="75"/>
      <c r="O62" s="74"/>
      <c r="P62" s="75"/>
      <c r="Q62" s="74"/>
      <c r="R62" s="75"/>
      <c r="S62" s="74"/>
      <c r="T62" s="75"/>
      <c r="U62" s="74"/>
      <c r="V62" s="75"/>
      <c r="W62" s="74"/>
      <c r="X62" s="75"/>
      <c r="Y62" s="74"/>
      <c r="Z62" s="75"/>
      <c r="AA62" s="74"/>
      <c r="AB62" s="75"/>
      <c r="AC62" s="74"/>
      <c r="AD62" s="75"/>
      <c r="AE62" s="74"/>
      <c r="AF62" s="75"/>
      <c r="AG62" s="74"/>
      <c r="AH62" s="75"/>
      <c r="AI62" s="74"/>
      <c r="AJ62" s="75"/>
      <c r="AK62" s="74"/>
      <c r="AL62" s="75"/>
      <c r="AM62" s="74"/>
      <c r="AN62" s="77"/>
      <c r="AO62" s="29"/>
      <c r="AP62" s="13"/>
      <c r="AQ62" s="13"/>
      <c r="AR62" s="13"/>
      <c r="AS62" s="13"/>
      <c r="AT62" s="13"/>
      <c r="AU62" s="14"/>
      <c r="AV62" s="14"/>
      <c r="AW62" s="14"/>
      <c r="AX62" s="14"/>
      <c r="AY62" s="13"/>
      <c r="AZ62" s="14"/>
      <c r="BA62" s="32"/>
      <c r="BB62" s="67"/>
      <c r="BC62" s="67"/>
      <c r="BD62" s="67"/>
      <c r="BE62" s="67"/>
      <c r="BF62" s="67"/>
      <c r="BG62" s="67"/>
      <c r="BH62" s="67"/>
      <c r="BI62" s="67"/>
      <c r="BJ62" s="67"/>
      <c r="BK62" s="67"/>
      <c r="BL62" s="67"/>
      <c r="BM62" s="67"/>
      <c r="BN62" s="67"/>
      <c r="BO62" s="67"/>
      <c r="BP62" s="67"/>
      <c r="BQ62" s="67"/>
      <c r="BR62" s="67"/>
      <c r="BS62" s="32"/>
      <c r="BT62" s="67"/>
      <c r="BU62" s="67"/>
      <c r="BV62" s="67"/>
      <c r="BW62" s="67"/>
      <c r="BX62" s="67"/>
      <c r="BY62" s="67"/>
      <c r="BZ62" s="67"/>
      <c r="CA62" s="67"/>
      <c r="CB62" s="67"/>
      <c r="CC62" s="67"/>
      <c r="CD62" s="67"/>
      <c r="CE62" s="67"/>
      <c r="CF62" s="67"/>
      <c r="CG62" s="67"/>
      <c r="CH62" s="67"/>
      <c r="CI62" s="67"/>
      <c r="CJ62" s="67"/>
      <c r="CK62" s="14"/>
    </row>
    <row r="63" spans="1:89" s="78" customFormat="1" ht="15.75" customHeight="1" x14ac:dyDescent="0.15">
      <c r="A63" s="114"/>
      <c r="B63" s="115"/>
      <c r="C63" s="79"/>
      <c r="D63" s="80"/>
      <c r="E63" s="74"/>
      <c r="F63" s="75"/>
      <c r="G63" s="74"/>
      <c r="H63" s="75"/>
      <c r="I63" s="74"/>
      <c r="J63" s="75"/>
      <c r="K63" s="74"/>
      <c r="L63" s="75"/>
      <c r="M63" s="74"/>
      <c r="N63" s="75"/>
      <c r="O63" s="74"/>
      <c r="P63" s="75"/>
      <c r="Q63" s="74"/>
      <c r="R63" s="75"/>
      <c r="S63" s="74"/>
      <c r="T63" s="75"/>
      <c r="U63" s="74"/>
      <c r="V63" s="75"/>
      <c r="W63" s="74"/>
      <c r="X63" s="75"/>
      <c r="Y63" s="74"/>
      <c r="Z63" s="75"/>
      <c r="AA63" s="74"/>
      <c r="AB63" s="75"/>
      <c r="AC63" s="74"/>
      <c r="AD63" s="75"/>
      <c r="AE63" s="74"/>
      <c r="AF63" s="75"/>
      <c r="AG63" s="74"/>
      <c r="AH63" s="75"/>
      <c r="AI63" s="74"/>
      <c r="AJ63" s="75"/>
      <c r="AK63" s="74"/>
      <c r="AL63" s="75"/>
      <c r="AM63" s="74"/>
      <c r="AN63" s="77"/>
      <c r="AO63" s="29"/>
      <c r="AP63" s="13"/>
      <c r="AQ63" s="13"/>
      <c r="AR63" s="13"/>
      <c r="AS63" s="13"/>
      <c r="AT63" s="13"/>
      <c r="AU63" s="14"/>
      <c r="AV63" s="14"/>
      <c r="AW63" s="14"/>
      <c r="AX63" s="14"/>
      <c r="AY63" s="13"/>
      <c r="AZ63" s="14"/>
      <c r="BA63" s="32"/>
      <c r="BB63" s="67"/>
      <c r="BC63" s="67"/>
      <c r="BD63" s="67"/>
      <c r="BE63" s="67"/>
      <c r="BF63" s="67"/>
      <c r="BG63" s="67"/>
      <c r="BH63" s="67"/>
      <c r="BI63" s="67"/>
      <c r="BJ63" s="67"/>
      <c r="BK63" s="67"/>
      <c r="BL63" s="67"/>
      <c r="BM63" s="67"/>
      <c r="BN63" s="67"/>
      <c r="BO63" s="67"/>
      <c r="BP63" s="67"/>
      <c r="BQ63" s="67"/>
      <c r="BR63" s="67"/>
      <c r="BS63" s="32"/>
      <c r="BT63" s="67"/>
      <c r="BU63" s="67"/>
      <c r="BV63" s="67"/>
      <c r="BW63" s="67"/>
      <c r="BX63" s="67"/>
      <c r="BY63" s="67"/>
      <c r="BZ63" s="67"/>
      <c r="CA63" s="67"/>
      <c r="CB63" s="67"/>
      <c r="CC63" s="67"/>
      <c r="CD63" s="67"/>
      <c r="CE63" s="67"/>
      <c r="CF63" s="67"/>
      <c r="CG63" s="67"/>
      <c r="CH63" s="67"/>
      <c r="CI63" s="67"/>
      <c r="CJ63" s="67"/>
      <c r="CK63" s="14"/>
    </row>
    <row r="64" spans="1:89" s="86" customFormat="1" ht="21" customHeight="1" x14ac:dyDescent="0.15">
      <c r="A64" s="241"/>
      <c r="B64" s="242"/>
      <c r="C64" s="81"/>
      <c r="D64" s="82"/>
      <c r="E64" s="83"/>
      <c r="F64" s="84"/>
      <c r="G64" s="83"/>
      <c r="H64" s="84"/>
      <c r="I64" s="43"/>
      <c r="J64" s="85"/>
      <c r="K64" s="43"/>
      <c r="L64" s="85"/>
      <c r="M64" s="43"/>
      <c r="N64" s="85"/>
      <c r="O64" s="43"/>
      <c r="P64" s="85"/>
      <c r="Q64" s="43"/>
      <c r="R64" s="85"/>
      <c r="S64" s="43"/>
      <c r="T64" s="85"/>
      <c r="U64" s="43"/>
      <c r="V64" s="85"/>
      <c r="W64" s="43"/>
      <c r="X64" s="85"/>
      <c r="Y64" s="43"/>
      <c r="Z64" s="85"/>
      <c r="AA64" s="43"/>
      <c r="AB64" s="85"/>
      <c r="AC64" s="43"/>
      <c r="AD64" s="85"/>
      <c r="AE64" s="43"/>
      <c r="AF64" s="85"/>
      <c r="AG64" s="43"/>
      <c r="AH64" s="85"/>
      <c r="AI64" s="43"/>
      <c r="AJ64" s="85"/>
      <c r="AK64" s="43"/>
      <c r="AL64" s="85"/>
      <c r="AM64" s="43"/>
      <c r="AN64" s="45"/>
      <c r="AO64" s="29"/>
      <c r="AP64" s="13"/>
      <c r="AQ64" s="13"/>
      <c r="AR64" s="13"/>
      <c r="AS64" s="13"/>
      <c r="AT64" s="13"/>
      <c r="AU64" s="14"/>
      <c r="AV64" s="14"/>
      <c r="AW64" s="14"/>
      <c r="AX64" s="14"/>
      <c r="AY64" s="13"/>
      <c r="AZ64" s="14"/>
      <c r="BA64" s="32"/>
      <c r="BB64" s="67"/>
      <c r="BC64" s="67"/>
      <c r="BD64" s="67"/>
      <c r="BE64" s="67"/>
      <c r="BF64" s="67"/>
      <c r="BG64" s="67"/>
      <c r="BH64" s="67"/>
      <c r="BI64" s="67"/>
      <c r="BJ64" s="67"/>
      <c r="BK64" s="67"/>
      <c r="BL64" s="67"/>
      <c r="BM64" s="67"/>
      <c r="BN64" s="67"/>
      <c r="BO64" s="67"/>
      <c r="BP64" s="67"/>
      <c r="BQ64" s="67"/>
      <c r="BR64" s="67"/>
      <c r="BS64" s="32"/>
      <c r="BT64" s="67"/>
      <c r="BU64" s="67"/>
      <c r="BV64" s="67"/>
      <c r="BW64" s="67"/>
      <c r="BX64" s="67"/>
      <c r="BY64" s="67"/>
      <c r="BZ64" s="67"/>
      <c r="CA64" s="67"/>
      <c r="CB64" s="67"/>
      <c r="CC64" s="67"/>
      <c r="CD64" s="67"/>
      <c r="CE64" s="67"/>
      <c r="CF64" s="67"/>
      <c r="CG64" s="67"/>
      <c r="CH64" s="67"/>
      <c r="CI64" s="67"/>
      <c r="CJ64" s="67"/>
      <c r="CK64" s="14"/>
    </row>
    <row r="65" spans="1:88" s="86" customFormat="1" ht="28.5" customHeight="1" x14ac:dyDescent="0.2">
      <c r="A65" s="57"/>
      <c r="B65" s="87"/>
      <c r="C65" s="88"/>
      <c r="D65" s="88"/>
      <c r="E65" s="88"/>
      <c r="F65" s="46"/>
      <c r="G65" s="46"/>
      <c r="H65" s="46"/>
      <c r="I65" s="13"/>
      <c r="J65" s="13"/>
      <c r="K65" s="13"/>
      <c r="L65" s="13"/>
      <c r="AL65" s="78"/>
      <c r="AM65" s="14"/>
      <c r="AN65" s="78"/>
      <c r="AO65" s="78"/>
    </row>
    <row r="66" spans="1:88" s="14" customFormat="1" ht="21.75" customHeight="1" x14ac:dyDescent="0.15">
      <c r="A66" s="259"/>
      <c r="B66" s="260"/>
      <c r="C66" s="265"/>
      <c r="D66" s="266"/>
      <c r="E66" s="253"/>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54"/>
      <c r="AM66" s="296"/>
      <c r="AN66" s="278"/>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61"/>
      <c r="B67" s="262"/>
      <c r="C67" s="267"/>
      <c r="D67" s="268"/>
      <c r="E67" s="253"/>
      <c r="F67" s="254"/>
      <c r="G67" s="253"/>
      <c r="H67" s="254"/>
      <c r="I67" s="253"/>
      <c r="J67" s="254"/>
      <c r="K67" s="253"/>
      <c r="L67" s="254"/>
      <c r="M67" s="253"/>
      <c r="N67" s="254"/>
      <c r="O67" s="253"/>
      <c r="P67" s="254"/>
      <c r="Q67" s="253"/>
      <c r="R67" s="254"/>
      <c r="S67" s="253"/>
      <c r="T67" s="254"/>
      <c r="U67" s="253"/>
      <c r="V67" s="254"/>
      <c r="W67" s="253"/>
      <c r="X67" s="254"/>
      <c r="Y67" s="253"/>
      <c r="Z67" s="254"/>
      <c r="AA67" s="253"/>
      <c r="AB67" s="254"/>
      <c r="AC67" s="253"/>
      <c r="AD67" s="254"/>
      <c r="AE67" s="253"/>
      <c r="AF67" s="254"/>
      <c r="AG67" s="253"/>
      <c r="AH67" s="254"/>
      <c r="AI67" s="253"/>
      <c r="AJ67" s="254"/>
      <c r="AK67" s="253"/>
      <c r="AL67" s="254"/>
      <c r="AM67" s="317"/>
      <c r="AN67" s="271"/>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63"/>
      <c r="B68" s="264"/>
      <c r="C68" s="116"/>
      <c r="D68" s="47"/>
      <c r="E68" s="116"/>
      <c r="F68" s="47"/>
      <c r="G68" s="116"/>
      <c r="H68" s="47"/>
      <c r="I68" s="116"/>
      <c r="J68" s="47"/>
      <c r="K68" s="116"/>
      <c r="L68" s="47"/>
      <c r="M68" s="116"/>
      <c r="N68" s="47"/>
      <c r="O68" s="116"/>
      <c r="P68" s="47"/>
      <c r="Q68" s="116"/>
      <c r="R68" s="47"/>
      <c r="S68" s="116"/>
      <c r="T68" s="47"/>
      <c r="U68" s="116"/>
      <c r="V68" s="47"/>
      <c r="W68" s="116"/>
      <c r="X68" s="47"/>
      <c r="Y68" s="116"/>
      <c r="Z68" s="47"/>
      <c r="AA68" s="116"/>
      <c r="AB68" s="47"/>
      <c r="AC68" s="116"/>
      <c r="AD68" s="47"/>
      <c r="AE68" s="116"/>
      <c r="AF68" s="47"/>
      <c r="AG68" s="116"/>
      <c r="AH68" s="47"/>
      <c r="AI68" s="116"/>
      <c r="AJ68" s="47"/>
      <c r="AK68" s="116"/>
      <c r="AL68" s="47"/>
      <c r="AM68" s="317"/>
      <c r="AN68" s="271"/>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39"/>
      <c r="B69" s="240"/>
      <c r="C69" s="63"/>
      <c r="D69" s="64"/>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c r="AP69" s="13"/>
      <c r="AQ69" s="13"/>
      <c r="AR69" s="13"/>
      <c r="AS69" s="13"/>
      <c r="AT69" s="13"/>
      <c r="AY69" s="13"/>
      <c r="BA69" s="32"/>
      <c r="BB69" s="67"/>
      <c r="BC69" s="67"/>
      <c r="BD69" s="67"/>
      <c r="BE69" s="67"/>
      <c r="BF69" s="67"/>
      <c r="BG69" s="67"/>
      <c r="BH69" s="67"/>
      <c r="BI69" s="67"/>
      <c r="BJ69" s="67"/>
      <c r="BK69" s="67"/>
      <c r="BL69" s="67"/>
      <c r="BM69" s="67"/>
      <c r="BN69" s="67"/>
      <c r="BO69" s="67"/>
      <c r="BP69" s="67"/>
      <c r="BQ69" s="67"/>
      <c r="BR69" s="67"/>
      <c r="BS69" s="32"/>
      <c r="BT69" s="67"/>
      <c r="BU69" s="67"/>
      <c r="BV69" s="67"/>
      <c r="BW69" s="67"/>
      <c r="BX69" s="67"/>
      <c r="BY69" s="67"/>
      <c r="BZ69" s="67"/>
      <c r="CA69" s="67"/>
      <c r="CB69" s="67"/>
      <c r="CC69" s="67"/>
      <c r="CD69" s="67"/>
      <c r="CE69" s="67"/>
      <c r="CF69" s="67"/>
      <c r="CG69" s="67"/>
      <c r="CH69" s="67"/>
      <c r="CI69" s="67"/>
      <c r="CJ69" s="67"/>
    </row>
    <row r="70" spans="1:88" s="14" customFormat="1" ht="15.75" customHeight="1" x14ac:dyDescent="0.15">
      <c r="A70" s="239"/>
      <c r="B70" s="240"/>
      <c r="C70" s="68"/>
      <c r="D70" s="69"/>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c r="AP70" s="13"/>
      <c r="AQ70" s="13"/>
      <c r="AR70" s="13"/>
      <c r="AS70" s="13"/>
      <c r="AT70" s="13"/>
      <c r="AY70" s="13"/>
      <c r="BA70" s="32"/>
      <c r="BB70" s="67"/>
      <c r="BC70" s="67"/>
      <c r="BD70" s="67"/>
      <c r="BE70" s="67"/>
      <c r="BF70" s="67"/>
      <c r="BG70" s="67"/>
      <c r="BH70" s="67"/>
      <c r="BI70" s="67"/>
      <c r="BJ70" s="67"/>
      <c r="BK70" s="67"/>
      <c r="BL70" s="67"/>
      <c r="BM70" s="67"/>
      <c r="BN70" s="67"/>
      <c r="BO70" s="67"/>
      <c r="BP70" s="67"/>
      <c r="BQ70" s="67"/>
      <c r="BR70" s="67"/>
      <c r="BS70" s="32"/>
      <c r="BT70" s="67"/>
      <c r="BU70" s="67"/>
      <c r="BV70" s="67"/>
      <c r="BW70" s="67"/>
      <c r="BX70" s="67"/>
      <c r="BY70" s="67"/>
      <c r="BZ70" s="67"/>
      <c r="CA70" s="67"/>
      <c r="CB70" s="67"/>
      <c r="CC70" s="67"/>
      <c r="CD70" s="67"/>
      <c r="CE70" s="67"/>
      <c r="CF70" s="67"/>
      <c r="CG70" s="67"/>
      <c r="CH70" s="67"/>
      <c r="CI70" s="67"/>
      <c r="CJ70" s="67"/>
    </row>
    <row r="71" spans="1:88" s="14" customFormat="1" ht="15.75" customHeight="1" x14ac:dyDescent="0.15">
      <c r="A71" s="239"/>
      <c r="B71" s="240"/>
      <c r="C71" s="68"/>
      <c r="D71" s="69"/>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c r="AP71" s="13"/>
      <c r="AQ71" s="13"/>
      <c r="AR71" s="13"/>
      <c r="AS71" s="13"/>
      <c r="AT71" s="13"/>
      <c r="AY71" s="13"/>
      <c r="BA71" s="32"/>
      <c r="BB71" s="67"/>
      <c r="BC71" s="67"/>
      <c r="BD71" s="67"/>
      <c r="BE71" s="67"/>
      <c r="BF71" s="67"/>
      <c r="BG71" s="67"/>
      <c r="BH71" s="67"/>
      <c r="BI71" s="67"/>
      <c r="BJ71" s="67"/>
      <c r="BK71" s="67"/>
      <c r="BL71" s="67"/>
      <c r="BM71" s="67"/>
      <c r="BN71" s="67"/>
      <c r="BO71" s="67"/>
      <c r="BP71" s="67"/>
      <c r="BQ71" s="67"/>
      <c r="BR71" s="67"/>
      <c r="BS71" s="32"/>
      <c r="BT71" s="67"/>
      <c r="BU71" s="67"/>
      <c r="BV71" s="67"/>
      <c r="BW71" s="67"/>
      <c r="BX71" s="67"/>
      <c r="BY71" s="67"/>
      <c r="BZ71" s="67"/>
      <c r="CA71" s="67"/>
      <c r="CB71" s="67"/>
      <c r="CC71" s="67"/>
      <c r="CD71" s="67"/>
      <c r="CE71" s="67"/>
      <c r="CF71" s="67"/>
      <c r="CG71" s="67"/>
      <c r="CH71" s="67"/>
      <c r="CI71" s="67"/>
      <c r="CJ71" s="67"/>
    </row>
    <row r="72" spans="1:88" s="14" customFormat="1" ht="15.75" customHeight="1" x14ac:dyDescent="0.15">
      <c r="A72" s="239"/>
      <c r="B72" s="240"/>
      <c r="C72" s="68"/>
      <c r="D72" s="72"/>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c r="AP72" s="13"/>
      <c r="AQ72" s="13"/>
      <c r="AR72" s="13"/>
      <c r="AS72" s="13"/>
      <c r="AT72" s="13"/>
      <c r="AY72" s="13"/>
      <c r="BA72" s="32"/>
      <c r="BB72" s="67"/>
      <c r="BC72" s="67"/>
      <c r="BD72" s="67"/>
      <c r="BE72" s="67"/>
      <c r="BF72" s="67"/>
      <c r="BG72" s="67"/>
      <c r="BH72" s="67"/>
      <c r="BI72" s="67"/>
      <c r="BJ72" s="67"/>
      <c r="BK72" s="67"/>
      <c r="BL72" s="67"/>
      <c r="BM72" s="67"/>
      <c r="BN72" s="67"/>
      <c r="BO72" s="67"/>
      <c r="BP72" s="67"/>
      <c r="BQ72" s="67"/>
      <c r="BR72" s="67"/>
      <c r="BS72" s="32"/>
      <c r="BT72" s="67"/>
      <c r="BU72" s="67"/>
      <c r="BV72" s="67"/>
      <c r="BW72" s="67"/>
      <c r="BX72" s="67"/>
      <c r="BY72" s="67"/>
      <c r="BZ72" s="67"/>
      <c r="CA72" s="67"/>
      <c r="CB72" s="67"/>
      <c r="CC72" s="67"/>
      <c r="CD72" s="67"/>
      <c r="CE72" s="67"/>
      <c r="CF72" s="67"/>
      <c r="CG72" s="67"/>
      <c r="CH72" s="67"/>
      <c r="CI72" s="67"/>
      <c r="CJ72" s="67"/>
    </row>
    <row r="73" spans="1:88" s="14" customFormat="1" ht="15.75" customHeight="1" x14ac:dyDescent="0.15">
      <c r="A73" s="239"/>
      <c r="B73" s="240"/>
      <c r="C73" s="73"/>
      <c r="D73" s="72"/>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c r="AP73" s="13"/>
      <c r="AQ73" s="13"/>
      <c r="AR73" s="13"/>
      <c r="AS73" s="13"/>
      <c r="AT73" s="13"/>
      <c r="AY73" s="13"/>
      <c r="BA73" s="32"/>
      <c r="BB73" s="67"/>
      <c r="BC73" s="67"/>
      <c r="BD73" s="67"/>
      <c r="BE73" s="67"/>
      <c r="BF73" s="67"/>
      <c r="BG73" s="67"/>
      <c r="BH73" s="67"/>
      <c r="BI73" s="67"/>
      <c r="BJ73" s="67"/>
      <c r="BK73" s="67"/>
      <c r="BL73" s="67"/>
      <c r="BM73" s="67"/>
      <c r="BN73" s="67"/>
      <c r="BO73" s="67"/>
      <c r="BP73" s="67"/>
      <c r="BQ73" s="67"/>
      <c r="BR73" s="67"/>
      <c r="BS73" s="32"/>
      <c r="BT73" s="67"/>
      <c r="BU73" s="67"/>
      <c r="BV73" s="67"/>
      <c r="BW73" s="67"/>
      <c r="BX73" s="67"/>
      <c r="BY73" s="67"/>
      <c r="BZ73" s="67"/>
      <c r="CA73" s="67"/>
      <c r="CB73" s="67"/>
      <c r="CC73" s="67"/>
      <c r="CD73" s="67"/>
      <c r="CE73" s="67"/>
      <c r="CF73" s="67"/>
      <c r="CG73" s="67"/>
      <c r="CH73" s="67"/>
      <c r="CI73" s="67"/>
      <c r="CJ73" s="67"/>
    </row>
    <row r="74" spans="1:88" s="14" customFormat="1" ht="18" customHeight="1" x14ac:dyDescent="0.15">
      <c r="A74" s="239"/>
      <c r="B74" s="240"/>
      <c r="C74" s="68"/>
      <c r="D74" s="69"/>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c r="AP74" s="13"/>
      <c r="AQ74" s="13"/>
      <c r="AR74" s="13"/>
      <c r="AS74" s="13"/>
      <c r="AT74" s="13"/>
      <c r="AY74" s="13"/>
      <c r="BA74" s="32"/>
      <c r="BB74" s="67"/>
      <c r="BC74" s="67"/>
      <c r="BD74" s="67"/>
      <c r="BE74" s="67"/>
      <c r="BF74" s="67"/>
      <c r="BG74" s="67"/>
      <c r="BH74" s="67"/>
      <c r="BI74" s="67"/>
      <c r="BJ74" s="67"/>
      <c r="BK74" s="67"/>
      <c r="BL74" s="67"/>
      <c r="BM74" s="67"/>
      <c r="BN74" s="67"/>
      <c r="BO74" s="67"/>
      <c r="BP74" s="67"/>
      <c r="BQ74" s="67"/>
      <c r="BR74" s="67"/>
      <c r="BS74" s="32"/>
      <c r="BT74" s="67"/>
      <c r="BU74" s="67"/>
      <c r="BV74" s="67"/>
      <c r="BW74" s="67"/>
      <c r="BX74" s="67"/>
      <c r="BY74" s="67"/>
      <c r="BZ74" s="67"/>
      <c r="CA74" s="67"/>
      <c r="CB74" s="67"/>
      <c r="CC74" s="67"/>
      <c r="CD74" s="67"/>
      <c r="CE74" s="67"/>
      <c r="CF74" s="67"/>
      <c r="CG74" s="67"/>
      <c r="CH74" s="67"/>
      <c r="CI74" s="67"/>
      <c r="CJ74" s="67"/>
    </row>
    <row r="75" spans="1:88" s="14" customFormat="1" ht="23.25" customHeight="1" x14ac:dyDescent="0.15">
      <c r="A75" s="244"/>
      <c r="B75" s="245"/>
      <c r="C75" s="68"/>
      <c r="D75" s="69"/>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c r="AP75" s="13"/>
      <c r="AQ75" s="13"/>
      <c r="AR75" s="13"/>
      <c r="AS75" s="13"/>
      <c r="AT75" s="13"/>
      <c r="AY75" s="13"/>
      <c r="BA75" s="32"/>
      <c r="BB75" s="67"/>
      <c r="BC75" s="67"/>
      <c r="BD75" s="67"/>
      <c r="BE75" s="67"/>
      <c r="BF75" s="67"/>
      <c r="BG75" s="67"/>
      <c r="BH75" s="67"/>
      <c r="BI75" s="67"/>
      <c r="BJ75" s="67"/>
      <c r="BK75" s="67"/>
      <c r="BL75" s="67"/>
      <c r="BM75" s="67"/>
      <c r="BN75" s="67"/>
      <c r="BO75" s="67"/>
      <c r="BP75" s="67"/>
      <c r="BQ75" s="67"/>
      <c r="BR75" s="67"/>
      <c r="BS75" s="32"/>
      <c r="BT75" s="67"/>
      <c r="BU75" s="67"/>
      <c r="BV75" s="67"/>
      <c r="BW75" s="67"/>
      <c r="BX75" s="67"/>
      <c r="BY75" s="67"/>
      <c r="BZ75" s="67"/>
      <c r="CA75" s="67"/>
      <c r="CB75" s="67"/>
      <c r="CC75" s="67"/>
      <c r="CD75" s="67"/>
      <c r="CE75" s="67"/>
      <c r="CF75" s="67"/>
      <c r="CG75" s="67"/>
      <c r="CH75" s="67"/>
      <c r="CI75" s="67"/>
      <c r="CJ75" s="67"/>
    </row>
    <row r="76" spans="1:88" s="14" customFormat="1" ht="15.75" customHeight="1" x14ac:dyDescent="0.15">
      <c r="A76" s="239"/>
      <c r="B76" s="240"/>
      <c r="C76" s="73"/>
      <c r="D76" s="72"/>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c r="AP76" s="13"/>
      <c r="AQ76" s="13"/>
      <c r="AR76" s="13"/>
      <c r="AS76" s="13"/>
      <c r="AT76" s="13"/>
      <c r="AY76" s="13"/>
      <c r="BA76" s="32"/>
      <c r="BB76" s="67"/>
      <c r="BC76" s="67"/>
      <c r="BD76" s="67"/>
      <c r="BE76" s="67"/>
      <c r="BF76" s="67"/>
      <c r="BG76" s="67"/>
      <c r="BH76" s="67"/>
      <c r="BI76" s="67"/>
      <c r="BJ76" s="67"/>
      <c r="BK76" s="67"/>
      <c r="BL76" s="67"/>
      <c r="BM76" s="67"/>
      <c r="BN76" s="67"/>
      <c r="BO76" s="67"/>
      <c r="BP76" s="67"/>
      <c r="BQ76" s="67"/>
      <c r="BR76" s="67"/>
      <c r="BS76" s="32"/>
      <c r="BT76" s="67"/>
      <c r="BU76" s="67"/>
      <c r="BV76" s="67"/>
      <c r="BW76" s="67"/>
      <c r="BX76" s="67"/>
      <c r="BY76" s="67"/>
      <c r="BZ76" s="67"/>
      <c r="CA76" s="67"/>
      <c r="CB76" s="67"/>
      <c r="CC76" s="67"/>
      <c r="CD76" s="67"/>
      <c r="CE76" s="67"/>
      <c r="CF76" s="67"/>
      <c r="CG76" s="67"/>
      <c r="CH76" s="67"/>
      <c r="CI76" s="67"/>
      <c r="CJ76" s="67"/>
    </row>
    <row r="77" spans="1:88" s="14" customFormat="1" ht="15.75" customHeight="1" x14ac:dyDescent="0.15">
      <c r="A77" s="246"/>
      <c r="B77" s="247"/>
      <c r="C77" s="68"/>
      <c r="D77" s="69"/>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c r="AP77" s="13"/>
      <c r="AQ77" s="13"/>
      <c r="AR77" s="13"/>
      <c r="AS77" s="13"/>
      <c r="AT77" s="13"/>
      <c r="AY77" s="13"/>
      <c r="BA77" s="32"/>
      <c r="BB77" s="67"/>
      <c r="BC77" s="67"/>
      <c r="BD77" s="67"/>
      <c r="BE77" s="67"/>
      <c r="BF77" s="67"/>
      <c r="BG77" s="67"/>
      <c r="BH77" s="67"/>
      <c r="BI77" s="67"/>
      <c r="BJ77" s="67"/>
      <c r="BK77" s="67"/>
      <c r="BL77" s="67"/>
      <c r="BM77" s="67"/>
      <c r="BN77" s="67"/>
      <c r="BO77" s="67"/>
      <c r="BP77" s="67"/>
      <c r="BQ77" s="67"/>
      <c r="BR77" s="67"/>
      <c r="BS77" s="32"/>
      <c r="BT77" s="67"/>
      <c r="BU77" s="67"/>
      <c r="BV77" s="67"/>
      <c r="BW77" s="67"/>
      <c r="BX77" s="67"/>
      <c r="BY77" s="67"/>
      <c r="BZ77" s="67"/>
      <c r="CA77" s="67"/>
      <c r="CB77" s="67"/>
      <c r="CC77" s="67"/>
      <c r="CD77" s="67"/>
      <c r="CE77" s="67"/>
      <c r="CF77" s="67"/>
      <c r="CG77" s="67"/>
      <c r="CH77" s="67"/>
      <c r="CI77" s="67"/>
      <c r="CJ77" s="67"/>
    </row>
    <row r="78" spans="1:88" s="14" customFormat="1" ht="15.75" customHeight="1" x14ac:dyDescent="0.15">
      <c r="A78" s="316"/>
      <c r="B78" s="51"/>
      <c r="C78" s="68"/>
      <c r="D78" s="69"/>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c r="AP78" s="13"/>
      <c r="AQ78" s="13"/>
      <c r="AR78" s="13"/>
      <c r="AS78" s="13"/>
      <c r="AT78" s="13"/>
      <c r="AY78" s="13"/>
      <c r="BA78" s="32"/>
      <c r="BB78" s="67"/>
      <c r="BC78" s="67"/>
      <c r="BD78" s="67"/>
      <c r="BE78" s="67"/>
      <c r="BF78" s="67"/>
      <c r="BG78" s="67"/>
      <c r="BH78" s="67"/>
      <c r="BI78" s="67"/>
      <c r="BJ78" s="67"/>
      <c r="BK78" s="67"/>
      <c r="BL78" s="67"/>
      <c r="BM78" s="67"/>
      <c r="BN78" s="67"/>
      <c r="BO78" s="67"/>
      <c r="BP78" s="67"/>
      <c r="BQ78" s="67"/>
      <c r="BR78" s="67"/>
      <c r="BS78" s="32"/>
      <c r="BT78" s="67"/>
      <c r="BU78" s="67"/>
      <c r="BV78" s="67"/>
      <c r="BW78" s="67"/>
      <c r="BX78" s="67"/>
      <c r="BY78" s="67"/>
      <c r="BZ78" s="67"/>
      <c r="CA78" s="67"/>
      <c r="CB78" s="67"/>
      <c r="CC78" s="67"/>
      <c r="CD78" s="67"/>
      <c r="CE78" s="67"/>
      <c r="CF78" s="67"/>
      <c r="CG78" s="67"/>
      <c r="CH78" s="67"/>
      <c r="CI78" s="67"/>
      <c r="CJ78" s="67"/>
    </row>
    <row r="79" spans="1:88" s="14" customFormat="1" ht="23.25" customHeight="1" x14ac:dyDescent="0.15">
      <c r="A79" s="316"/>
      <c r="B79" s="51"/>
      <c r="C79" s="68"/>
      <c r="D79" s="69"/>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c r="AP79" s="13"/>
      <c r="AQ79" s="13"/>
      <c r="AR79" s="13"/>
      <c r="AS79" s="13"/>
      <c r="AT79" s="13"/>
      <c r="AY79" s="13"/>
      <c r="BA79" s="32"/>
      <c r="BB79" s="67"/>
      <c r="BC79" s="67"/>
      <c r="BD79" s="67"/>
      <c r="BE79" s="67"/>
      <c r="BF79" s="67"/>
      <c r="BG79" s="67"/>
      <c r="BH79" s="67"/>
      <c r="BI79" s="67"/>
      <c r="BJ79" s="67"/>
      <c r="BK79" s="67"/>
      <c r="BL79" s="67"/>
      <c r="BM79" s="67"/>
      <c r="BN79" s="67"/>
      <c r="BO79" s="67"/>
      <c r="BP79" s="67"/>
      <c r="BQ79" s="67"/>
      <c r="BR79" s="67"/>
      <c r="BS79" s="32"/>
      <c r="BT79" s="67"/>
      <c r="BU79" s="67"/>
      <c r="BV79" s="67"/>
      <c r="BW79" s="67"/>
      <c r="BX79" s="67"/>
      <c r="BY79" s="67"/>
      <c r="BZ79" s="67"/>
      <c r="CA79" s="67"/>
      <c r="CB79" s="67"/>
      <c r="CC79" s="67"/>
      <c r="CD79" s="67"/>
      <c r="CE79" s="67"/>
      <c r="CF79" s="67"/>
      <c r="CG79" s="67"/>
      <c r="CH79" s="67"/>
      <c r="CI79" s="67"/>
      <c r="CJ79" s="67"/>
    </row>
    <row r="80" spans="1:88" s="14" customFormat="1" ht="24" customHeight="1" x14ac:dyDescent="0.15">
      <c r="A80" s="316"/>
      <c r="B80" s="51"/>
      <c r="C80" s="73"/>
      <c r="D80" s="72"/>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c r="AP80" s="13"/>
      <c r="AQ80" s="13"/>
      <c r="AR80" s="13"/>
      <c r="AS80" s="13"/>
      <c r="AT80" s="13"/>
      <c r="AY80" s="13"/>
      <c r="BA80" s="32"/>
      <c r="BB80" s="67"/>
      <c r="BC80" s="67"/>
      <c r="BD80" s="67"/>
      <c r="BE80" s="67"/>
      <c r="BF80" s="67"/>
      <c r="BG80" s="67"/>
      <c r="BH80" s="67"/>
      <c r="BI80" s="67"/>
      <c r="BJ80" s="67"/>
      <c r="BK80" s="67"/>
      <c r="BL80" s="67"/>
      <c r="BM80" s="67"/>
      <c r="BN80" s="67"/>
      <c r="BO80" s="67"/>
      <c r="BP80" s="67"/>
      <c r="BQ80" s="67"/>
      <c r="BR80" s="67"/>
      <c r="BS80" s="32"/>
      <c r="BT80" s="67"/>
      <c r="BU80" s="67"/>
      <c r="BV80" s="67"/>
      <c r="BW80" s="67"/>
      <c r="BX80" s="67"/>
      <c r="BY80" s="67"/>
      <c r="BZ80" s="67"/>
      <c r="CA80" s="67"/>
      <c r="CB80" s="67"/>
      <c r="CC80" s="67"/>
      <c r="CD80" s="67"/>
      <c r="CE80" s="67"/>
      <c r="CF80" s="67"/>
      <c r="CG80" s="67"/>
      <c r="CH80" s="67"/>
      <c r="CI80" s="67"/>
      <c r="CJ80" s="67"/>
    </row>
    <row r="81" spans="1:89" s="14" customFormat="1" ht="15.75" customHeight="1" x14ac:dyDescent="0.15">
      <c r="A81" s="251"/>
      <c r="B81" s="252"/>
      <c r="C81" s="73"/>
      <c r="D81" s="72"/>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c r="AP81" s="13"/>
      <c r="AQ81" s="13"/>
      <c r="AR81" s="13"/>
      <c r="AS81" s="13"/>
      <c r="AT81" s="13"/>
      <c r="AY81" s="13"/>
      <c r="BA81" s="32"/>
      <c r="BB81" s="67"/>
      <c r="BC81" s="67"/>
      <c r="BD81" s="67"/>
      <c r="BE81" s="67"/>
      <c r="BF81" s="67"/>
      <c r="BG81" s="67"/>
      <c r="BH81" s="67"/>
      <c r="BI81" s="67"/>
      <c r="BJ81" s="67"/>
      <c r="BK81" s="67"/>
      <c r="BL81" s="67"/>
      <c r="BM81" s="67"/>
      <c r="BN81" s="67"/>
      <c r="BO81" s="67"/>
      <c r="BP81" s="67"/>
      <c r="BQ81" s="67"/>
      <c r="BR81" s="67"/>
      <c r="BS81" s="32"/>
      <c r="BT81" s="67"/>
      <c r="BU81" s="67"/>
      <c r="BV81" s="67"/>
      <c r="BW81" s="67"/>
      <c r="BX81" s="67"/>
      <c r="BY81" s="67"/>
      <c r="BZ81" s="67"/>
      <c r="CA81" s="67"/>
      <c r="CB81" s="67"/>
      <c r="CC81" s="67"/>
      <c r="CD81" s="67"/>
      <c r="CE81" s="67"/>
      <c r="CF81" s="67"/>
      <c r="CG81" s="67"/>
      <c r="CH81" s="67"/>
      <c r="CI81" s="67"/>
      <c r="CJ81" s="67"/>
    </row>
    <row r="82" spans="1:89" s="78" customFormat="1" ht="15.75" customHeight="1" x14ac:dyDescent="0.15">
      <c r="A82" s="239"/>
      <c r="B82" s="240"/>
      <c r="C82" s="73"/>
      <c r="D82" s="72"/>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c r="AP82" s="13"/>
      <c r="AQ82" s="13"/>
      <c r="AR82" s="13"/>
      <c r="AS82" s="13"/>
      <c r="AT82" s="13"/>
      <c r="AU82" s="14"/>
      <c r="AV82" s="14"/>
      <c r="AW82" s="14"/>
      <c r="AX82" s="14"/>
      <c r="AY82" s="13"/>
      <c r="AZ82" s="14"/>
      <c r="BA82" s="32"/>
      <c r="BB82" s="67"/>
      <c r="BC82" s="67"/>
      <c r="BD82" s="67"/>
      <c r="BE82" s="67"/>
      <c r="BF82" s="67"/>
      <c r="BG82" s="67"/>
      <c r="BH82" s="67"/>
      <c r="BI82" s="67"/>
      <c r="BJ82" s="67"/>
      <c r="BK82" s="67"/>
      <c r="BL82" s="67"/>
      <c r="BM82" s="67"/>
      <c r="BN82" s="67"/>
      <c r="BO82" s="67"/>
      <c r="BP82" s="67"/>
      <c r="BQ82" s="67"/>
      <c r="BR82" s="67"/>
      <c r="BS82" s="32"/>
      <c r="BT82" s="67"/>
      <c r="BU82" s="67"/>
      <c r="BV82" s="67"/>
      <c r="BW82" s="67"/>
      <c r="BX82" s="67"/>
      <c r="BY82" s="67"/>
      <c r="BZ82" s="67"/>
      <c r="CA82" s="67"/>
      <c r="CB82" s="67"/>
      <c r="CC82" s="67"/>
      <c r="CD82" s="67"/>
      <c r="CE82" s="67"/>
      <c r="CF82" s="67"/>
      <c r="CG82" s="67"/>
      <c r="CH82" s="67"/>
      <c r="CI82" s="67"/>
      <c r="CJ82" s="67"/>
      <c r="CK82" s="14"/>
    </row>
    <row r="83" spans="1:89" s="78" customFormat="1" ht="15.75" customHeight="1" x14ac:dyDescent="0.15">
      <c r="A83" s="239"/>
      <c r="B83" s="240"/>
      <c r="C83" s="73"/>
      <c r="D83" s="72"/>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c r="AP83" s="13"/>
      <c r="AQ83" s="13"/>
      <c r="AR83" s="13"/>
      <c r="AS83" s="13"/>
      <c r="AT83" s="13"/>
      <c r="AU83" s="14"/>
      <c r="AV83" s="14"/>
      <c r="AW83" s="14"/>
      <c r="AX83" s="14"/>
      <c r="AY83" s="13"/>
      <c r="AZ83" s="14"/>
      <c r="BA83" s="32"/>
      <c r="BB83" s="67"/>
      <c r="BC83" s="67"/>
      <c r="BD83" s="67"/>
      <c r="BE83" s="67"/>
      <c r="BF83" s="67"/>
      <c r="BG83" s="67"/>
      <c r="BH83" s="67"/>
      <c r="BI83" s="67"/>
      <c r="BJ83" s="67"/>
      <c r="BK83" s="67"/>
      <c r="BL83" s="67"/>
      <c r="BM83" s="67"/>
      <c r="BN83" s="67"/>
      <c r="BO83" s="67"/>
      <c r="BP83" s="67"/>
      <c r="BQ83" s="67"/>
      <c r="BR83" s="67"/>
      <c r="BS83" s="32"/>
      <c r="BT83" s="67"/>
      <c r="BU83" s="67"/>
      <c r="BV83" s="67"/>
      <c r="BW83" s="67"/>
      <c r="BX83" s="67"/>
      <c r="BY83" s="67"/>
      <c r="BZ83" s="67"/>
      <c r="CA83" s="67"/>
      <c r="CB83" s="67"/>
      <c r="CC83" s="67"/>
      <c r="CD83" s="67"/>
      <c r="CE83" s="67"/>
      <c r="CF83" s="67"/>
      <c r="CG83" s="67"/>
      <c r="CH83" s="67"/>
      <c r="CI83" s="67"/>
      <c r="CJ83" s="67"/>
      <c r="CK83" s="14"/>
    </row>
    <row r="84" spans="1:89" s="78" customFormat="1" ht="15.75" customHeight="1" x14ac:dyDescent="0.15">
      <c r="A84" s="239"/>
      <c r="B84" s="240"/>
      <c r="C84" s="79"/>
      <c r="D84" s="80"/>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c r="AP84" s="13"/>
      <c r="AQ84" s="13"/>
      <c r="AR84" s="13"/>
      <c r="AS84" s="13"/>
      <c r="AT84" s="13"/>
      <c r="AU84" s="14"/>
      <c r="AV84" s="14"/>
      <c r="AW84" s="14"/>
      <c r="AX84" s="14"/>
      <c r="AY84" s="13"/>
      <c r="AZ84" s="14"/>
      <c r="BA84" s="32"/>
      <c r="BB84" s="67"/>
      <c r="BC84" s="67"/>
      <c r="BD84" s="67"/>
      <c r="BE84" s="67"/>
      <c r="BF84" s="67"/>
      <c r="BG84" s="67"/>
      <c r="BH84" s="67"/>
      <c r="BI84" s="67"/>
      <c r="BJ84" s="67"/>
      <c r="BK84" s="67"/>
      <c r="BL84" s="67"/>
      <c r="BM84" s="67"/>
      <c r="BN84" s="67"/>
      <c r="BO84" s="67"/>
      <c r="BP84" s="67"/>
      <c r="BQ84" s="67"/>
      <c r="BR84" s="67"/>
      <c r="BS84" s="32"/>
      <c r="BT84" s="67"/>
      <c r="BU84" s="67"/>
      <c r="BV84" s="67"/>
      <c r="BW84" s="67"/>
      <c r="BX84" s="67"/>
      <c r="BY84" s="67"/>
      <c r="BZ84" s="67"/>
      <c r="CA84" s="67"/>
      <c r="CB84" s="67"/>
      <c r="CC84" s="67"/>
      <c r="CD84" s="67"/>
      <c r="CE84" s="67"/>
      <c r="CF84" s="67"/>
      <c r="CG84" s="67"/>
      <c r="CH84" s="67"/>
      <c r="CI84" s="67"/>
      <c r="CJ84" s="67"/>
      <c r="CK84" s="14"/>
    </row>
    <row r="85" spans="1:89" s="78" customFormat="1" ht="15.75" customHeight="1" x14ac:dyDescent="0.15">
      <c r="A85" s="114"/>
      <c r="B85" s="115"/>
      <c r="C85" s="79"/>
      <c r="D85" s="80"/>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c r="AP85" s="13"/>
      <c r="AQ85" s="13"/>
      <c r="AR85" s="13"/>
      <c r="AS85" s="13"/>
      <c r="AT85" s="13"/>
      <c r="AU85" s="14"/>
      <c r="AV85" s="14"/>
      <c r="AW85" s="14"/>
      <c r="AX85" s="14"/>
      <c r="AY85" s="13"/>
      <c r="AZ85" s="14"/>
      <c r="BA85" s="32"/>
      <c r="BB85" s="67"/>
      <c r="BC85" s="67"/>
      <c r="BD85" s="67"/>
      <c r="BE85" s="67"/>
      <c r="BF85" s="67"/>
      <c r="BG85" s="67"/>
      <c r="BH85" s="67"/>
      <c r="BI85" s="67"/>
      <c r="BJ85" s="67"/>
      <c r="BK85" s="67"/>
      <c r="BL85" s="67"/>
      <c r="BM85" s="67"/>
      <c r="BN85" s="67"/>
      <c r="BO85" s="67"/>
      <c r="BP85" s="67"/>
      <c r="BQ85" s="67"/>
      <c r="BR85" s="67"/>
      <c r="BS85" s="32"/>
      <c r="BT85" s="67"/>
      <c r="BU85" s="67"/>
      <c r="BV85" s="67"/>
      <c r="BW85" s="67"/>
      <c r="BX85" s="67"/>
      <c r="BY85" s="67"/>
      <c r="BZ85" s="67"/>
      <c r="CA85" s="67"/>
      <c r="CB85" s="67"/>
      <c r="CC85" s="67"/>
      <c r="CD85" s="67"/>
      <c r="CE85" s="67"/>
      <c r="CF85" s="67"/>
      <c r="CG85" s="67"/>
      <c r="CH85" s="67"/>
      <c r="CI85" s="67"/>
      <c r="CJ85" s="67"/>
      <c r="CK85" s="14"/>
    </row>
    <row r="86" spans="1:89" s="86" customFormat="1" ht="21" customHeight="1" x14ac:dyDescent="0.15">
      <c r="A86" s="241"/>
      <c r="B86" s="242"/>
      <c r="C86" s="81"/>
      <c r="D86" s="82"/>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c r="AP86" s="13"/>
      <c r="AQ86" s="13"/>
      <c r="AR86" s="13"/>
      <c r="AS86" s="13"/>
      <c r="AT86" s="13"/>
      <c r="AU86" s="14"/>
      <c r="AV86" s="14"/>
      <c r="AW86" s="14"/>
      <c r="AX86" s="14"/>
      <c r="AY86" s="13"/>
      <c r="AZ86" s="14"/>
      <c r="BA86" s="32"/>
      <c r="BB86" s="67"/>
      <c r="BC86" s="67"/>
      <c r="BD86" s="67"/>
      <c r="BE86" s="67"/>
      <c r="BF86" s="67"/>
      <c r="BG86" s="67"/>
      <c r="BH86" s="67"/>
      <c r="BI86" s="67"/>
      <c r="BJ86" s="67"/>
      <c r="BK86" s="67"/>
      <c r="BL86" s="67"/>
      <c r="BM86" s="67"/>
      <c r="BN86" s="67"/>
      <c r="BO86" s="67"/>
      <c r="BP86" s="67"/>
      <c r="BQ86" s="67"/>
      <c r="BR86" s="67"/>
      <c r="BS86" s="32"/>
      <c r="BT86" s="67"/>
      <c r="BU86" s="67"/>
      <c r="BV86" s="67"/>
      <c r="BW86" s="67"/>
      <c r="BX86" s="67"/>
      <c r="BY86" s="67"/>
      <c r="BZ86" s="67"/>
      <c r="CA86" s="67"/>
      <c r="CB86" s="67"/>
      <c r="CC86" s="67"/>
      <c r="CD86" s="67"/>
      <c r="CE86" s="67"/>
      <c r="CF86" s="67"/>
      <c r="CG86" s="67"/>
      <c r="CH86" s="67"/>
      <c r="CI86" s="67"/>
      <c r="CJ86" s="67"/>
      <c r="CK86" s="14"/>
    </row>
    <row r="87" spans="1:89" ht="24.75" customHeight="1" x14ac:dyDescent="0.2">
      <c r="A87" s="91"/>
      <c r="B87" s="92"/>
      <c r="C87" s="92"/>
      <c r="D87" s="92"/>
      <c r="E87" s="92"/>
    </row>
    <row r="88" spans="1:89" ht="62.25" customHeight="1" x14ac:dyDescent="0.15">
      <c r="A88" s="94"/>
      <c r="B88" s="243"/>
      <c r="C88" s="243"/>
      <c r="D88" s="243"/>
      <c r="E88" s="243"/>
      <c r="F88" s="243"/>
      <c r="G88" s="243"/>
    </row>
    <row r="89" spans="1:89" ht="18.75" customHeight="1" x14ac:dyDescent="0.15">
      <c r="A89" s="95"/>
      <c r="B89" s="231"/>
      <c r="C89" s="232"/>
      <c r="D89" s="232"/>
      <c r="E89" s="232"/>
      <c r="F89" s="232"/>
      <c r="G89" s="233"/>
    </row>
    <row r="90" spans="1:89" ht="24.75" customHeight="1" x14ac:dyDescent="0.15">
      <c r="A90" s="95"/>
      <c r="B90" s="234"/>
      <c r="C90" s="235"/>
      <c r="D90" s="235"/>
      <c r="E90" s="235"/>
      <c r="F90" s="235"/>
      <c r="G90" s="236"/>
    </row>
    <row r="91" spans="1:89" ht="23.25" customHeight="1" x14ac:dyDescent="0.15">
      <c r="A91" s="95"/>
      <c r="B91" s="234"/>
      <c r="C91" s="235"/>
      <c r="D91" s="235"/>
      <c r="E91" s="235"/>
      <c r="F91" s="237"/>
      <c r="G91" s="238"/>
    </row>
    <row r="92" spans="1:89" ht="23.25" customHeight="1" x14ac:dyDescent="0.15">
      <c r="A92" s="95"/>
      <c r="B92" s="228"/>
      <c r="C92" s="229"/>
      <c r="D92" s="229"/>
      <c r="E92" s="229"/>
      <c r="F92" s="229"/>
      <c r="G92" s="230"/>
    </row>
    <row r="169" spans="1:71" ht="18.75" customHeight="1" x14ac:dyDescent="0.15"/>
    <row r="170" spans="1:71" ht="18.75" customHeight="1" x14ac:dyDescent="0.15"/>
    <row r="171" spans="1:71" ht="18.75" customHeight="1" x14ac:dyDescent="0.15"/>
    <row r="172" spans="1:71" ht="18.75" customHeight="1" x14ac:dyDescent="0.15">
      <c r="A172" s="96"/>
      <c r="BS172" s="97"/>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sqref="A1:XFD104857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292"/>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307"/>
      <c r="B7" s="307"/>
      <c r="C7" s="307"/>
      <c r="D7" s="307"/>
      <c r="E7" s="307"/>
      <c r="F7" s="307"/>
      <c r="G7" s="307"/>
      <c r="H7" s="307"/>
      <c r="I7" s="15"/>
      <c r="J7" s="307"/>
      <c r="K7" s="307"/>
      <c r="L7" s="307"/>
      <c r="M7" s="307"/>
      <c r="N7" s="307"/>
      <c r="O7" s="293"/>
      <c r="P7" s="293"/>
      <c r="Q7" s="16"/>
      <c r="AL7" s="14"/>
      <c r="AM7" s="14"/>
      <c r="AN7" s="14"/>
      <c r="AO7" s="14"/>
      <c r="BK7" s="4"/>
      <c r="BL7" s="4"/>
      <c r="BM7" s="4"/>
      <c r="BN7" s="4"/>
      <c r="BO7" s="4"/>
      <c r="BP7" s="4"/>
      <c r="BQ7" s="4"/>
      <c r="BR7" s="4"/>
    </row>
    <row r="8" spans="1:76" s="14" customFormat="1" ht="24.75" customHeight="1" x14ac:dyDescent="0.15">
      <c r="A8" s="273"/>
      <c r="B8" s="270"/>
      <c r="C8" s="291"/>
      <c r="D8" s="291"/>
      <c r="E8" s="295"/>
      <c r="F8" s="298"/>
      <c r="G8" s="291"/>
      <c r="H8" s="291"/>
      <c r="I8" s="271"/>
      <c r="J8" s="17"/>
      <c r="K8" s="270"/>
      <c r="L8" s="291"/>
      <c r="M8" s="291"/>
      <c r="N8" s="291"/>
      <c r="O8" s="298"/>
      <c r="P8" s="291"/>
      <c r="Q8" s="291"/>
      <c r="R8" s="271"/>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274"/>
      <c r="B9" s="296"/>
      <c r="C9" s="296"/>
      <c r="D9" s="296"/>
      <c r="E9" s="297"/>
      <c r="F9" s="270"/>
      <c r="G9" s="271"/>
      <c r="H9" s="270"/>
      <c r="I9" s="271"/>
      <c r="J9" s="17"/>
      <c r="K9" s="270"/>
      <c r="L9" s="271"/>
      <c r="M9" s="270"/>
      <c r="N9" s="291"/>
      <c r="O9" s="298"/>
      <c r="P9" s="271"/>
      <c r="Q9" s="270"/>
      <c r="R9" s="271"/>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275"/>
      <c r="B10" s="18"/>
      <c r="C10" s="19"/>
      <c r="D10" s="119"/>
      <c r="E10" s="20"/>
      <c r="F10" s="98"/>
      <c r="G10" s="19"/>
      <c r="H10" s="119"/>
      <c r="I10" s="21"/>
      <c r="J10" s="22"/>
      <c r="K10" s="18"/>
      <c r="L10" s="19"/>
      <c r="M10" s="119"/>
      <c r="N10" s="99"/>
      <c r="O10" s="98"/>
      <c r="P10" s="19"/>
      <c r="Q10" s="119"/>
      <c r="R10" s="21"/>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c r="B11" s="24"/>
      <c r="C11" s="25"/>
      <c r="D11" s="26"/>
      <c r="E11" s="100"/>
      <c r="F11" s="101"/>
      <c r="G11" s="35"/>
      <c r="H11" s="26"/>
      <c r="I11" s="27"/>
      <c r="J11" s="28"/>
      <c r="K11" s="24"/>
      <c r="L11" s="25"/>
      <c r="M11" s="26"/>
      <c r="N11" s="100"/>
      <c r="O11" s="101"/>
      <c r="P11" s="27"/>
      <c r="Q11" s="26"/>
      <c r="R11" s="27"/>
      <c r="S11" s="29"/>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c r="BD11" s="32"/>
      <c r="BE11" s="32"/>
      <c r="BF11" s="32"/>
      <c r="BG11" s="33"/>
      <c r="BH11" s="33"/>
      <c r="BJ11" s="7"/>
      <c r="BS11" s="50"/>
      <c r="BT11" s="50"/>
      <c r="BU11" s="50"/>
      <c r="BV11" s="50"/>
      <c r="BW11" s="50"/>
      <c r="BX11" s="50"/>
    </row>
    <row r="12" spans="1:76" s="14" customFormat="1" ht="15.75" customHeight="1" x14ac:dyDescent="0.15">
      <c r="A12" s="23"/>
      <c r="B12" s="24"/>
      <c r="C12" s="25"/>
      <c r="D12" s="34"/>
      <c r="E12" s="100"/>
      <c r="F12" s="102"/>
      <c r="G12" s="35"/>
      <c r="H12" s="34"/>
      <c r="I12" s="35"/>
      <c r="J12" s="28"/>
      <c r="K12" s="24"/>
      <c r="L12" s="25"/>
      <c r="M12" s="34"/>
      <c r="N12" s="100"/>
      <c r="O12" s="102"/>
      <c r="P12" s="35"/>
      <c r="Q12" s="34"/>
      <c r="R12" s="35"/>
      <c r="S12" s="29"/>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c r="BD12" s="32"/>
      <c r="BE12" s="32"/>
      <c r="BF12" s="32"/>
      <c r="BG12" s="33"/>
      <c r="BH12" s="33"/>
      <c r="BJ12" s="7"/>
      <c r="BS12" s="50"/>
      <c r="BT12" s="50"/>
      <c r="BU12" s="50"/>
      <c r="BV12" s="50"/>
      <c r="BW12" s="50"/>
      <c r="BX12" s="50"/>
    </row>
    <row r="13" spans="1:76" s="14" customFormat="1" ht="15.75" customHeight="1" x14ac:dyDescent="0.15">
      <c r="A13" s="23"/>
      <c r="B13" s="24"/>
      <c r="C13" s="25"/>
      <c r="D13" s="34"/>
      <c r="E13" s="100"/>
      <c r="F13" s="102"/>
      <c r="G13" s="35"/>
      <c r="H13" s="34"/>
      <c r="I13" s="35"/>
      <c r="J13" s="28"/>
      <c r="K13" s="24"/>
      <c r="L13" s="25"/>
      <c r="M13" s="34"/>
      <c r="N13" s="100"/>
      <c r="O13" s="102"/>
      <c r="P13" s="35"/>
      <c r="Q13" s="34"/>
      <c r="R13" s="35"/>
      <c r="S13" s="29"/>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c r="BD13" s="32"/>
      <c r="BE13" s="32"/>
      <c r="BF13" s="32"/>
      <c r="BG13" s="33"/>
      <c r="BH13" s="33"/>
      <c r="BJ13" s="7"/>
      <c r="BS13" s="50"/>
      <c r="BT13" s="50"/>
      <c r="BU13" s="50"/>
      <c r="BV13" s="50"/>
      <c r="BW13" s="50"/>
      <c r="BX13" s="50"/>
    </row>
    <row r="14" spans="1:76" s="14" customFormat="1" ht="20.25" customHeight="1" x14ac:dyDescent="0.15">
      <c r="A14" s="23"/>
      <c r="B14" s="24"/>
      <c r="C14" s="25"/>
      <c r="D14" s="34"/>
      <c r="E14" s="100"/>
      <c r="F14" s="102"/>
      <c r="G14" s="35"/>
      <c r="H14" s="34"/>
      <c r="I14" s="35"/>
      <c r="J14" s="28"/>
      <c r="K14" s="24"/>
      <c r="L14" s="25"/>
      <c r="M14" s="34"/>
      <c r="N14" s="100"/>
      <c r="O14" s="102"/>
      <c r="P14" s="35"/>
      <c r="Q14" s="34"/>
      <c r="R14" s="35"/>
      <c r="S14" s="29"/>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c r="BD14" s="32"/>
      <c r="BE14" s="32"/>
      <c r="BF14" s="32"/>
      <c r="BG14" s="33"/>
      <c r="BH14" s="33"/>
      <c r="BJ14" s="7"/>
      <c r="BS14" s="50"/>
      <c r="BT14" s="50"/>
      <c r="BU14" s="50"/>
      <c r="BV14" s="50"/>
      <c r="BW14" s="50"/>
      <c r="BX14" s="50"/>
    </row>
    <row r="15" spans="1:76" s="14" customFormat="1" ht="20.25" customHeight="1" x14ac:dyDescent="0.15">
      <c r="A15" s="36"/>
      <c r="B15" s="24"/>
      <c r="C15" s="25"/>
      <c r="D15" s="34"/>
      <c r="E15" s="100"/>
      <c r="F15" s="102"/>
      <c r="G15" s="35"/>
      <c r="H15" s="34"/>
      <c r="I15" s="37"/>
      <c r="J15" s="28"/>
      <c r="K15" s="24"/>
      <c r="L15" s="25"/>
      <c r="M15" s="34"/>
      <c r="N15" s="100"/>
      <c r="O15" s="102"/>
      <c r="P15" s="35"/>
      <c r="Q15" s="34"/>
      <c r="R15" s="37"/>
      <c r="S15" s="29"/>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c r="BD15" s="32"/>
      <c r="BE15" s="32"/>
      <c r="BF15" s="32"/>
      <c r="BG15" s="33"/>
      <c r="BH15" s="33"/>
      <c r="BJ15" s="7"/>
      <c r="BS15" s="50"/>
      <c r="BT15" s="50"/>
      <c r="BU15" s="50"/>
      <c r="BV15" s="50"/>
      <c r="BW15" s="50"/>
      <c r="BX15" s="50"/>
    </row>
    <row r="16" spans="1:76" s="14" customFormat="1" ht="15.75" customHeight="1" x14ac:dyDescent="0.15">
      <c r="A16" s="38"/>
      <c r="B16" s="39"/>
      <c r="C16" s="40"/>
      <c r="D16" s="34"/>
      <c r="E16" s="100"/>
      <c r="F16" s="102"/>
      <c r="G16" s="35"/>
      <c r="H16" s="34"/>
      <c r="I16" s="41"/>
      <c r="J16" s="28"/>
      <c r="K16" s="39"/>
      <c r="L16" s="40"/>
      <c r="M16" s="34"/>
      <c r="N16" s="100"/>
      <c r="O16" s="102"/>
      <c r="P16" s="35"/>
      <c r="Q16" s="34"/>
      <c r="R16" s="41"/>
      <c r="S16" s="29"/>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c r="BD16" s="32"/>
      <c r="BE16" s="32"/>
      <c r="BF16" s="32"/>
      <c r="BG16" s="33"/>
      <c r="BH16" s="33"/>
      <c r="BJ16" s="7"/>
      <c r="BS16" s="50"/>
      <c r="BT16" s="50"/>
      <c r="BU16" s="50"/>
      <c r="BV16" s="50"/>
      <c r="BW16" s="50"/>
      <c r="BX16" s="50"/>
    </row>
    <row r="17" spans="1:76" s="14" customFormat="1" ht="15.75" customHeight="1" x14ac:dyDescent="0.15">
      <c r="A17" s="38"/>
      <c r="B17" s="39"/>
      <c r="C17" s="40"/>
      <c r="D17" s="34"/>
      <c r="E17" s="100"/>
      <c r="F17" s="102"/>
      <c r="G17" s="35"/>
      <c r="H17" s="34"/>
      <c r="I17" s="37"/>
      <c r="J17" s="28"/>
      <c r="K17" s="39"/>
      <c r="L17" s="40"/>
      <c r="M17" s="34"/>
      <c r="N17" s="100"/>
      <c r="O17" s="102"/>
      <c r="P17" s="35"/>
      <c r="Q17" s="34"/>
      <c r="R17" s="37"/>
      <c r="S17" s="29"/>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c r="BD17" s="32"/>
      <c r="BE17" s="32"/>
      <c r="BF17" s="32"/>
      <c r="BG17" s="33"/>
      <c r="BH17" s="33"/>
      <c r="BJ17" s="7"/>
      <c r="BS17" s="50"/>
      <c r="BT17" s="50"/>
      <c r="BU17" s="50"/>
      <c r="BV17" s="50"/>
      <c r="BW17" s="50"/>
      <c r="BX17" s="50"/>
    </row>
    <row r="18" spans="1:76" s="14" customFormat="1" ht="15.75" customHeight="1" x14ac:dyDescent="0.15">
      <c r="A18" s="38"/>
      <c r="B18" s="39"/>
      <c r="C18" s="40"/>
      <c r="D18" s="34"/>
      <c r="E18" s="100"/>
      <c r="F18" s="102"/>
      <c r="G18" s="35"/>
      <c r="H18" s="34"/>
      <c r="I18" s="37"/>
      <c r="J18" s="28"/>
      <c r="K18" s="39"/>
      <c r="L18" s="40"/>
      <c r="M18" s="34"/>
      <c r="N18" s="100"/>
      <c r="O18" s="102"/>
      <c r="P18" s="35"/>
      <c r="Q18" s="34"/>
      <c r="R18" s="37"/>
      <c r="S18" s="29"/>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c r="BD18" s="32"/>
      <c r="BE18" s="32"/>
      <c r="BF18" s="32"/>
      <c r="BG18" s="33"/>
      <c r="BH18" s="33"/>
      <c r="BJ18" s="7"/>
      <c r="BS18" s="50"/>
      <c r="BT18" s="50"/>
      <c r="BU18" s="50"/>
      <c r="BV18" s="50"/>
      <c r="BW18" s="50"/>
      <c r="BX18" s="50"/>
    </row>
    <row r="19" spans="1:76" s="14" customFormat="1" ht="24.75" customHeight="1" x14ac:dyDescent="0.15">
      <c r="A19" s="36"/>
      <c r="B19" s="39"/>
      <c r="C19" s="40"/>
      <c r="D19" s="39"/>
      <c r="E19" s="103"/>
      <c r="F19" s="104"/>
      <c r="G19" s="37"/>
      <c r="H19" s="39"/>
      <c r="I19" s="37"/>
      <c r="J19" s="28"/>
      <c r="K19" s="39"/>
      <c r="L19" s="40"/>
      <c r="M19" s="39"/>
      <c r="N19" s="103"/>
      <c r="O19" s="104"/>
      <c r="P19" s="37"/>
      <c r="Q19" s="39"/>
      <c r="R19" s="37"/>
      <c r="S19" s="29"/>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c r="BD19" s="32"/>
      <c r="BE19" s="32"/>
      <c r="BF19" s="32"/>
      <c r="BG19" s="33"/>
      <c r="BH19" s="33"/>
      <c r="BJ19" s="7"/>
      <c r="BS19" s="50"/>
      <c r="BT19" s="50"/>
      <c r="BU19" s="50"/>
      <c r="BV19" s="50"/>
      <c r="BW19" s="50"/>
      <c r="BX19" s="50"/>
    </row>
    <row r="20" spans="1:76" s="14" customFormat="1" ht="15.75" customHeight="1" x14ac:dyDescent="0.15">
      <c r="A20" s="36"/>
      <c r="B20" s="39"/>
      <c r="C20" s="40"/>
      <c r="D20" s="39"/>
      <c r="E20" s="103"/>
      <c r="F20" s="104"/>
      <c r="G20" s="37"/>
      <c r="H20" s="39"/>
      <c r="I20" s="37"/>
      <c r="J20" s="28"/>
      <c r="K20" s="39"/>
      <c r="L20" s="40"/>
      <c r="M20" s="39"/>
      <c r="N20" s="103"/>
      <c r="O20" s="104"/>
      <c r="P20" s="37"/>
      <c r="Q20" s="39"/>
      <c r="R20" s="37"/>
      <c r="S20" s="29"/>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c r="BD20" s="32"/>
      <c r="BE20" s="32"/>
      <c r="BF20" s="32"/>
      <c r="BG20" s="33"/>
      <c r="BH20" s="33"/>
      <c r="BJ20" s="7"/>
      <c r="BS20" s="50"/>
      <c r="BT20" s="50"/>
      <c r="BU20" s="50"/>
      <c r="BV20" s="50"/>
      <c r="BW20" s="50"/>
      <c r="BX20" s="50"/>
    </row>
    <row r="21" spans="1:76" s="14" customFormat="1" ht="15.75" customHeight="1" x14ac:dyDescent="0.15">
      <c r="A21" s="38"/>
      <c r="B21" s="39"/>
      <c r="C21" s="40"/>
      <c r="D21" s="39"/>
      <c r="E21" s="103"/>
      <c r="F21" s="104"/>
      <c r="G21" s="37"/>
      <c r="H21" s="39"/>
      <c r="I21" s="37"/>
      <c r="J21" s="28"/>
      <c r="K21" s="39"/>
      <c r="L21" s="40"/>
      <c r="M21" s="39"/>
      <c r="N21" s="103"/>
      <c r="O21" s="104"/>
      <c r="P21" s="37"/>
      <c r="Q21" s="39"/>
      <c r="R21" s="37"/>
      <c r="S21" s="29"/>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c r="BD21" s="32"/>
      <c r="BE21" s="32"/>
      <c r="BF21" s="32"/>
      <c r="BG21" s="33"/>
      <c r="BH21" s="33"/>
      <c r="BJ21" s="7"/>
      <c r="BS21" s="50"/>
      <c r="BT21" s="50"/>
      <c r="BU21" s="50"/>
      <c r="BV21" s="50"/>
      <c r="BW21" s="50"/>
      <c r="BX21" s="50"/>
    </row>
    <row r="22" spans="1:76" s="14" customFormat="1" ht="15.75" customHeight="1" x14ac:dyDescent="0.15">
      <c r="A22" s="38"/>
      <c r="B22" s="39"/>
      <c r="C22" s="40"/>
      <c r="D22" s="39"/>
      <c r="E22" s="103"/>
      <c r="F22" s="104"/>
      <c r="G22" s="37"/>
      <c r="H22" s="39"/>
      <c r="I22" s="37"/>
      <c r="J22" s="28"/>
      <c r="K22" s="39"/>
      <c r="L22" s="40"/>
      <c r="M22" s="39"/>
      <c r="N22" s="103"/>
      <c r="O22" s="104"/>
      <c r="P22" s="37"/>
      <c r="Q22" s="39"/>
      <c r="R22" s="37"/>
      <c r="S22" s="29"/>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c r="BD22" s="32"/>
      <c r="BE22" s="32"/>
      <c r="BF22" s="32"/>
      <c r="BG22" s="33"/>
      <c r="BH22" s="33"/>
      <c r="BJ22" s="7"/>
      <c r="BS22" s="50"/>
      <c r="BT22" s="50"/>
      <c r="BU22" s="50"/>
      <c r="BV22" s="50"/>
      <c r="BW22" s="50"/>
      <c r="BX22" s="50"/>
    </row>
    <row r="23" spans="1:76" s="14" customFormat="1" ht="15.75" customHeight="1" x14ac:dyDescent="0.15">
      <c r="A23" s="38"/>
      <c r="B23" s="39"/>
      <c r="C23" s="40"/>
      <c r="D23" s="39"/>
      <c r="E23" s="103"/>
      <c r="F23" s="104"/>
      <c r="G23" s="37"/>
      <c r="H23" s="39"/>
      <c r="I23" s="37"/>
      <c r="J23" s="28"/>
      <c r="K23" s="39"/>
      <c r="L23" s="40"/>
      <c r="M23" s="39"/>
      <c r="N23" s="103"/>
      <c r="O23" s="104"/>
      <c r="P23" s="37"/>
      <c r="Q23" s="39"/>
      <c r="R23" s="37"/>
      <c r="S23" s="29"/>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c r="BD23" s="32"/>
      <c r="BE23" s="32"/>
      <c r="BF23" s="32"/>
      <c r="BG23" s="33"/>
      <c r="BH23" s="33"/>
      <c r="BJ23" s="7"/>
      <c r="BS23" s="50"/>
      <c r="BT23" s="50"/>
      <c r="BU23" s="50"/>
      <c r="BV23" s="50"/>
      <c r="BW23" s="50"/>
      <c r="BX23" s="50"/>
    </row>
    <row r="24" spans="1:76" s="14" customFormat="1" ht="15.75" customHeight="1" x14ac:dyDescent="0.15">
      <c r="A24" s="38"/>
      <c r="B24" s="39"/>
      <c r="C24" s="40"/>
      <c r="D24" s="39"/>
      <c r="E24" s="103"/>
      <c r="F24" s="104"/>
      <c r="G24" s="37"/>
      <c r="H24" s="39"/>
      <c r="I24" s="37"/>
      <c r="J24" s="28"/>
      <c r="K24" s="39"/>
      <c r="L24" s="40"/>
      <c r="M24" s="39"/>
      <c r="N24" s="103"/>
      <c r="O24" s="104"/>
      <c r="P24" s="37"/>
      <c r="Q24" s="39"/>
      <c r="R24" s="37"/>
      <c r="S24" s="29"/>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c r="BD24" s="32"/>
      <c r="BE24" s="32"/>
      <c r="BF24" s="32"/>
      <c r="BG24" s="33"/>
      <c r="BH24" s="33"/>
      <c r="BJ24" s="7"/>
      <c r="BS24" s="50"/>
      <c r="BT24" s="50"/>
      <c r="BU24" s="50"/>
      <c r="BV24" s="50"/>
      <c r="BW24" s="50"/>
      <c r="BX24" s="50"/>
    </row>
    <row r="25" spans="1:76" s="14" customFormat="1" ht="15.75" customHeight="1" x14ac:dyDescent="0.15">
      <c r="A25" s="38"/>
      <c r="B25" s="39"/>
      <c r="C25" s="40"/>
      <c r="D25" s="39"/>
      <c r="E25" s="103"/>
      <c r="F25" s="104"/>
      <c r="G25" s="37"/>
      <c r="H25" s="39"/>
      <c r="I25" s="37"/>
      <c r="J25" s="28"/>
      <c r="K25" s="39"/>
      <c r="L25" s="40"/>
      <c r="M25" s="39"/>
      <c r="N25" s="103"/>
      <c r="O25" s="104"/>
      <c r="P25" s="37"/>
      <c r="Q25" s="39"/>
      <c r="R25" s="37"/>
      <c r="S25" s="29"/>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c r="BD25" s="32"/>
      <c r="BE25" s="32"/>
      <c r="BF25" s="32"/>
      <c r="BG25" s="33"/>
      <c r="BH25" s="33"/>
      <c r="BJ25" s="7"/>
      <c r="BS25" s="50"/>
      <c r="BT25" s="50"/>
      <c r="BU25" s="50"/>
      <c r="BV25" s="50"/>
      <c r="BW25" s="50"/>
      <c r="BX25" s="50"/>
    </row>
    <row r="26" spans="1:76" s="14" customFormat="1" ht="15.75" customHeight="1" x14ac:dyDescent="0.15">
      <c r="A26" s="42"/>
      <c r="B26" s="43"/>
      <c r="C26" s="44"/>
      <c r="D26" s="43"/>
      <c r="E26" s="105"/>
      <c r="F26" s="106"/>
      <c r="G26" s="45"/>
      <c r="H26" s="43"/>
      <c r="I26" s="45"/>
      <c r="J26" s="28"/>
      <c r="K26" s="43"/>
      <c r="L26" s="44"/>
      <c r="M26" s="43"/>
      <c r="N26" s="105"/>
      <c r="O26" s="106"/>
      <c r="P26" s="45"/>
      <c r="Q26" s="43"/>
      <c r="R26" s="45"/>
      <c r="S26" s="29"/>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c r="BD26" s="32"/>
      <c r="BE26" s="32"/>
      <c r="BF26" s="32"/>
      <c r="BG26" s="33"/>
      <c r="BH26" s="33"/>
      <c r="BJ26" s="7"/>
      <c r="BS26" s="50"/>
      <c r="BT26" s="50"/>
      <c r="BU26" s="50"/>
      <c r="BV26" s="50"/>
      <c r="BW26" s="50"/>
      <c r="BX26" s="50"/>
    </row>
    <row r="27" spans="1:76" s="13" customFormat="1" ht="30" customHeight="1" x14ac:dyDescent="0.2">
      <c r="A27" s="46"/>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301"/>
      <c r="B28" s="257"/>
      <c r="C28" s="253"/>
      <c r="D28" s="269"/>
      <c r="E28" s="254"/>
      <c r="F28" s="278"/>
      <c r="G28" s="278"/>
      <c r="H28" s="278"/>
      <c r="I28" s="278"/>
      <c r="J28" s="278"/>
      <c r="K28" s="278"/>
      <c r="L28" s="278"/>
      <c r="M28" s="278"/>
      <c r="N28" s="278"/>
      <c r="O28" s="278"/>
      <c r="P28" s="278"/>
      <c r="Q28" s="278"/>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94"/>
      <c r="B29" s="258"/>
      <c r="C29" s="119"/>
      <c r="D29" s="47"/>
      <c r="E29" s="120"/>
      <c r="F29" s="119"/>
      <c r="G29" s="47"/>
      <c r="H29" s="120"/>
      <c r="I29" s="119"/>
      <c r="J29" s="47"/>
      <c r="K29" s="120"/>
      <c r="L29" s="119"/>
      <c r="M29" s="47"/>
      <c r="N29" s="120"/>
      <c r="O29" s="119"/>
      <c r="P29" s="47"/>
      <c r="Q29" s="120"/>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308"/>
      <c r="B30" s="309"/>
      <c r="C30" s="48"/>
      <c r="D30" s="49"/>
      <c r="E30" s="25"/>
      <c r="F30" s="48"/>
      <c r="G30" s="49"/>
      <c r="H30" s="25"/>
      <c r="I30" s="48"/>
      <c r="J30" s="49"/>
      <c r="K30" s="25"/>
      <c r="L30" s="48"/>
      <c r="M30" s="49"/>
      <c r="N30" s="25"/>
      <c r="O30" s="48"/>
      <c r="P30" s="49"/>
      <c r="Q30" s="25"/>
      <c r="R30" s="29"/>
      <c r="AJ30" s="30"/>
      <c r="AK30" s="30"/>
      <c r="AM30" s="31"/>
      <c r="AP30" s="13"/>
      <c r="AU30" s="13"/>
      <c r="AV30" s="13"/>
      <c r="AW30" s="13"/>
      <c r="AX30" s="13"/>
      <c r="AY30" s="13"/>
      <c r="AZ30" s="13"/>
      <c r="BA30" s="32"/>
      <c r="BB30" s="32"/>
      <c r="BC30" s="32"/>
      <c r="BD30" s="32"/>
      <c r="BE30" s="32"/>
      <c r="BK30" s="7"/>
      <c r="BL30" s="7"/>
      <c r="BM30" s="7"/>
      <c r="BN30" s="7"/>
      <c r="BO30" s="7"/>
      <c r="BP30" s="7"/>
      <c r="BQ30" s="7"/>
      <c r="BR30" s="7"/>
      <c r="BS30" s="50"/>
      <c r="BT30" s="50"/>
      <c r="BU30" s="50"/>
      <c r="BV30" s="50"/>
      <c r="BW30" s="50"/>
    </row>
    <row r="31" spans="1:76" s="14" customFormat="1" ht="15.75" customHeight="1" x14ac:dyDescent="0.15">
      <c r="A31" s="310"/>
      <c r="B31" s="51"/>
      <c r="C31" s="24"/>
      <c r="D31" s="52"/>
      <c r="E31" s="25"/>
      <c r="F31" s="24"/>
      <c r="G31" s="52"/>
      <c r="H31" s="25"/>
      <c r="I31" s="24"/>
      <c r="J31" s="52"/>
      <c r="K31" s="25"/>
      <c r="L31" s="24"/>
      <c r="M31" s="52"/>
      <c r="N31" s="25"/>
      <c r="O31" s="24"/>
      <c r="P31" s="52"/>
      <c r="Q31" s="25"/>
      <c r="R31" s="53"/>
      <c r="AJ31" s="30"/>
      <c r="AK31" s="30"/>
      <c r="AM31" s="31"/>
      <c r="AP31" s="13"/>
      <c r="AU31" s="13"/>
      <c r="AV31" s="13"/>
      <c r="AW31" s="13"/>
      <c r="AX31" s="13"/>
      <c r="AY31" s="13"/>
      <c r="AZ31" s="13"/>
      <c r="BA31" s="32"/>
      <c r="BB31" s="32"/>
      <c r="BC31" s="32"/>
      <c r="BD31" s="32"/>
      <c r="BE31" s="32"/>
      <c r="BK31" s="7"/>
      <c r="BL31" s="7"/>
      <c r="BM31" s="7"/>
      <c r="BN31" s="7"/>
      <c r="BO31" s="7"/>
      <c r="BP31" s="7"/>
      <c r="BQ31" s="7"/>
      <c r="BR31" s="7"/>
      <c r="BS31" s="50"/>
      <c r="BT31" s="50"/>
      <c r="BU31" s="50"/>
      <c r="BV31" s="50"/>
      <c r="BW31" s="50"/>
    </row>
    <row r="32" spans="1:76" s="14" customFormat="1" ht="15.75" customHeight="1" x14ac:dyDescent="0.15">
      <c r="A32" s="310"/>
      <c r="B32" s="51"/>
      <c r="C32" s="24"/>
      <c r="D32" s="52"/>
      <c r="E32" s="25"/>
      <c r="F32" s="24"/>
      <c r="G32" s="52"/>
      <c r="H32" s="25"/>
      <c r="I32" s="24"/>
      <c r="J32" s="52"/>
      <c r="K32" s="25"/>
      <c r="L32" s="24"/>
      <c r="M32" s="52"/>
      <c r="N32" s="25"/>
      <c r="O32" s="24"/>
      <c r="P32" s="52"/>
      <c r="Q32" s="25"/>
      <c r="R32" s="29"/>
      <c r="AJ32" s="30"/>
      <c r="AK32" s="30"/>
      <c r="AM32" s="31"/>
      <c r="AP32" s="13"/>
      <c r="AU32" s="13"/>
      <c r="AV32" s="13"/>
      <c r="AW32" s="13"/>
      <c r="AX32" s="13"/>
      <c r="AY32" s="13"/>
      <c r="AZ32" s="13"/>
      <c r="BA32" s="32"/>
      <c r="BB32" s="32"/>
      <c r="BC32" s="32"/>
      <c r="BD32" s="32"/>
      <c r="BE32" s="32"/>
      <c r="BK32" s="7"/>
      <c r="BL32" s="7"/>
      <c r="BM32" s="7"/>
      <c r="BN32" s="7"/>
      <c r="BO32" s="7"/>
      <c r="BP32" s="7"/>
      <c r="BQ32" s="7"/>
      <c r="BR32" s="7"/>
      <c r="BS32" s="50"/>
      <c r="BT32" s="50"/>
      <c r="BU32" s="50"/>
      <c r="BV32" s="50"/>
      <c r="BW32" s="50"/>
    </row>
    <row r="33" spans="1:88" s="14" customFormat="1" ht="18" customHeight="1" x14ac:dyDescent="0.15">
      <c r="A33" s="310"/>
      <c r="B33" s="51"/>
      <c r="C33" s="24"/>
      <c r="D33" s="52"/>
      <c r="E33" s="25"/>
      <c r="F33" s="24"/>
      <c r="G33" s="52"/>
      <c r="H33" s="25"/>
      <c r="I33" s="24"/>
      <c r="J33" s="52"/>
      <c r="K33" s="25"/>
      <c r="L33" s="24"/>
      <c r="M33" s="52"/>
      <c r="N33" s="25"/>
      <c r="O33" s="24"/>
      <c r="P33" s="52"/>
      <c r="Q33" s="25"/>
      <c r="R33" s="29"/>
      <c r="AJ33" s="30"/>
      <c r="AK33" s="30"/>
      <c r="AM33" s="31"/>
      <c r="AP33" s="13"/>
      <c r="AU33" s="13"/>
      <c r="AV33" s="13"/>
      <c r="AW33" s="13"/>
      <c r="AX33" s="13"/>
      <c r="AY33" s="13"/>
      <c r="AZ33" s="13"/>
      <c r="BA33" s="32"/>
      <c r="BB33" s="32"/>
      <c r="BC33" s="32"/>
      <c r="BD33" s="32"/>
      <c r="BE33" s="32"/>
      <c r="BK33" s="7"/>
      <c r="BL33" s="7"/>
      <c r="BM33" s="7"/>
      <c r="BN33" s="7"/>
      <c r="BO33" s="7"/>
      <c r="BP33" s="7"/>
      <c r="BQ33" s="7"/>
      <c r="BR33" s="7"/>
      <c r="BS33" s="50"/>
      <c r="BT33" s="50"/>
      <c r="BU33" s="50"/>
      <c r="BV33" s="50"/>
      <c r="BW33" s="50"/>
    </row>
    <row r="34" spans="1:88" s="14" customFormat="1" ht="15.75" customHeight="1" x14ac:dyDescent="0.15">
      <c r="A34" s="311"/>
      <c r="B34" s="312"/>
      <c r="C34" s="54"/>
      <c r="D34" s="55"/>
      <c r="E34" s="56"/>
      <c r="F34" s="54"/>
      <c r="G34" s="55"/>
      <c r="H34" s="56"/>
      <c r="I34" s="54"/>
      <c r="J34" s="55"/>
      <c r="K34" s="56"/>
      <c r="L34" s="54"/>
      <c r="M34" s="55"/>
      <c r="N34" s="56"/>
      <c r="O34" s="54"/>
      <c r="P34" s="55"/>
      <c r="Q34" s="56"/>
      <c r="R34" s="29"/>
      <c r="AJ34" s="30"/>
      <c r="AK34" s="30"/>
      <c r="AP34" s="13"/>
      <c r="AU34" s="13"/>
      <c r="AV34" s="13"/>
      <c r="AW34" s="13"/>
      <c r="AX34" s="13"/>
      <c r="AY34" s="13"/>
      <c r="AZ34" s="13"/>
      <c r="BA34" s="32"/>
      <c r="BB34" s="32"/>
      <c r="BC34" s="32"/>
      <c r="BD34" s="32"/>
      <c r="BE34" s="32"/>
      <c r="BK34" s="7"/>
      <c r="BL34" s="7"/>
      <c r="BM34" s="7"/>
      <c r="BN34" s="7"/>
      <c r="BO34" s="7"/>
      <c r="BP34" s="7"/>
      <c r="BQ34" s="7"/>
      <c r="BR34" s="7"/>
      <c r="BS34" s="50"/>
      <c r="BT34" s="50"/>
      <c r="BU34" s="50"/>
      <c r="BV34" s="50"/>
      <c r="BW34" s="50"/>
    </row>
    <row r="35" spans="1:88" s="14" customFormat="1" ht="30" customHeight="1" x14ac:dyDescent="0.2">
      <c r="A35" s="57"/>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301"/>
      <c r="B36" s="257"/>
      <c r="C36" s="253"/>
      <c r="D36" s="269"/>
      <c r="E36" s="254"/>
      <c r="F36" s="278"/>
      <c r="G36" s="278"/>
      <c r="H36" s="278"/>
      <c r="I36" s="278"/>
      <c r="J36" s="278"/>
      <c r="K36" s="278"/>
      <c r="L36" s="278"/>
      <c r="M36" s="278"/>
      <c r="N36" s="278"/>
      <c r="O36" s="278"/>
      <c r="P36" s="278"/>
      <c r="Q36" s="278"/>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94"/>
      <c r="B37" s="258"/>
      <c r="C37" s="119"/>
      <c r="D37" s="47"/>
      <c r="E37" s="120"/>
      <c r="F37" s="119"/>
      <c r="G37" s="47"/>
      <c r="H37" s="120"/>
      <c r="I37" s="119"/>
      <c r="J37" s="47"/>
      <c r="K37" s="120"/>
      <c r="L37" s="119"/>
      <c r="M37" s="47"/>
      <c r="N37" s="120"/>
      <c r="O37" s="119"/>
      <c r="P37" s="47"/>
      <c r="Q37" s="120"/>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308"/>
      <c r="B38" s="309"/>
      <c r="C38" s="48"/>
      <c r="D38" s="49"/>
      <c r="E38" s="25"/>
      <c r="F38" s="48"/>
      <c r="G38" s="49"/>
      <c r="H38" s="25"/>
      <c r="I38" s="48"/>
      <c r="J38" s="49"/>
      <c r="K38" s="25"/>
      <c r="L38" s="48"/>
      <c r="M38" s="49"/>
      <c r="N38" s="25"/>
      <c r="O38" s="48"/>
      <c r="P38" s="49"/>
      <c r="Q38" s="25"/>
      <c r="R38" s="29"/>
      <c r="AJ38" s="30"/>
      <c r="AK38" s="30"/>
      <c r="AM38" s="31"/>
      <c r="AP38" s="13"/>
      <c r="AU38" s="13"/>
      <c r="AV38" s="13"/>
      <c r="AW38" s="13"/>
      <c r="AX38" s="13"/>
      <c r="AY38" s="13"/>
      <c r="AZ38" s="13"/>
      <c r="BA38" s="32"/>
      <c r="BB38" s="32"/>
      <c r="BC38" s="32"/>
      <c r="BD38" s="32"/>
      <c r="BE38" s="32"/>
      <c r="BK38" s="7"/>
      <c r="BL38" s="7"/>
      <c r="BM38" s="7"/>
      <c r="BN38" s="7"/>
      <c r="BO38" s="7"/>
      <c r="BP38" s="7"/>
      <c r="BQ38" s="7"/>
      <c r="BR38" s="7"/>
      <c r="BS38" s="50"/>
      <c r="BT38" s="50"/>
      <c r="BU38" s="50"/>
      <c r="BV38" s="50"/>
      <c r="BW38" s="50"/>
    </row>
    <row r="39" spans="1:88" s="14" customFormat="1" ht="15.75" customHeight="1" x14ac:dyDescent="0.15">
      <c r="A39" s="310"/>
      <c r="B39" s="51"/>
      <c r="C39" s="24"/>
      <c r="D39" s="52"/>
      <c r="E39" s="25"/>
      <c r="F39" s="24"/>
      <c r="G39" s="52"/>
      <c r="H39" s="25"/>
      <c r="I39" s="24"/>
      <c r="J39" s="52"/>
      <c r="K39" s="25"/>
      <c r="L39" s="24"/>
      <c r="M39" s="52"/>
      <c r="N39" s="25"/>
      <c r="O39" s="24"/>
      <c r="P39" s="52"/>
      <c r="Q39" s="25"/>
      <c r="R39" s="29"/>
      <c r="AJ39" s="30"/>
      <c r="AK39" s="30"/>
      <c r="AM39" s="31"/>
      <c r="AP39" s="13"/>
      <c r="AU39" s="13"/>
      <c r="AV39" s="13"/>
      <c r="AW39" s="13"/>
      <c r="AX39" s="13"/>
      <c r="AY39" s="13"/>
      <c r="AZ39" s="13"/>
      <c r="BA39" s="32"/>
      <c r="BB39" s="32"/>
      <c r="BC39" s="32"/>
      <c r="BD39" s="32"/>
      <c r="BE39" s="32"/>
      <c r="BK39" s="7"/>
      <c r="BL39" s="7"/>
      <c r="BM39" s="7"/>
      <c r="BN39" s="7"/>
      <c r="BO39" s="7"/>
      <c r="BP39" s="7"/>
      <c r="BQ39" s="7"/>
      <c r="BR39" s="7"/>
      <c r="BS39" s="50"/>
      <c r="BT39" s="50"/>
      <c r="BU39" s="50"/>
      <c r="BV39" s="50"/>
      <c r="BW39" s="50"/>
    </row>
    <row r="40" spans="1:88" s="14" customFormat="1" ht="25.5" customHeight="1" x14ac:dyDescent="0.15">
      <c r="A40" s="310"/>
      <c r="B40" s="51"/>
      <c r="C40" s="24"/>
      <c r="D40" s="52"/>
      <c r="E40" s="25"/>
      <c r="F40" s="24"/>
      <c r="G40" s="52"/>
      <c r="H40" s="25"/>
      <c r="I40" s="24"/>
      <c r="J40" s="52"/>
      <c r="K40" s="25"/>
      <c r="L40" s="24"/>
      <c r="M40" s="52"/>
      <c r="N40" s="25"/>
      <c r="O40" s="24"/>
      <c r="P40" s="52"/>
      <c r="Q40" s="25"/>
      <c r="R40" s="29"/>
      <c r="AJ40" s="30"/>
      <c r="AK40" s="30"/>
      <c r="AM40" s="31"/>
      <c r="AP40" s="13"/>
      <c r="AU40" s="13"/>
      <c r="AV40" s="13"/>
      <c r="AW40" s="13"/>
      <c r="AX40" s="13"/>
      <c r="AY40" s="13"/>
      <c r="AZ40" s="13"/>
      <c r="BA40" s="32"/>
      <c r="BB40" s="32"/>
      <c r="BC40" s="32"/>
      <c r="BD40" s="32"/>
      <c r="BE40" s="32"/>
      <c r="BK40" s="7"/>
      <c r="BL40" s="7"/>
      <c r="BM40" s="7"/>
      <c r="BN40" s="7"/>
      <c r="BO40" s="7"/>
      <c r="BP40" s="7"/>
      <c r="BQ40" s="7"/>
      <c r="BR40" s="7"/>
      <c r="BS40" s="50"/>
      <c r="BT40" s="50"/>
      <c r="BU40" s="50"/>
      <c r="BV40" s="50"/>
      <c r="BW40" s="50"/>
    </row>
    <row r="41" spans="1:88" s="14" customFormat="1" ht="23.25" customHeight="1" x14ac:dyDescent="0.15">
      <c r="A41" s="310"/>
      <c r="B41" s="51"/>
      <c r="C41" s="24"/>
      <c r="D41" s="52"/>
      <c r="E41" s="25"/>
      <c r="F41" s="24"/>
      <c r="G41" s="52"/>
      <c r="H41" s="25"/>
      <c r="I41" s="24"/>
      <c r="J41" s="52"/>
      <c r="K41" s="25"/>
      <c r="L41" s="24"/>
      <c r="M41" s="52"/>
      <c r="N41" s="25"/>
      <c r="O41" s="24"/>
      <c r="P41" s="52"/>
      <c r="Q41" s="25"/>
      <c r="R41" s="29"/>
      <c r="AJ41" s="30"/>
      <c r="AK41" s="30"/>
      <c r="AM41" s="31"/>
      <c r="AP41" s="13"/>
      <c r="AU41" s="13"/>
      <c r="AV41" s="13"/>
      <c r="AW41" s="13"/>
      <c r="AX41" s="13"/>
      <c r="AY41" s="13"/>
      <c r="AZ41" s="13"/>
      <c r="BA41" s="32"/>
      <c r="BB41" s="32"/>
      <c r="BC41" s="32"/>
      <c r="BD41" s="32"/>
      <c r="BE41" s="32"/>
      <c r="BK41" s="7"/>
      <c r="BL41" s="7"/>
      <c r="BM41" s="7"/>
      <c r="BN41" s="7"/>
      <c r="BO41" s="7"/>
      <c r="BP41" s="7"/>
      <c r="BQ41" s="7"/>
      <c r="BR41" s="7"/>
      <c r="BS41" s="50"/>
      <c r="BT41" s="50"/>
      <c r="BU41" s="50"/>
      <c r="BV41" s="50"/>
      <c r="BW41" s="50"/>
    </row>
    <row r="42" spans="1:88" s="14" customFormat="1" ht="15.75" customHeight="1" x14ac:dyDescent="0.15">
      <c r="A42" s="311"/>
      <c r="B42" s="312"/>
      <c r="C42" s="54"/>
      <c r="D42" s="55"/>
      <c r="E42" s="56"/>
      <c r="F42" s="54"/>
      <c r="G42" s="55"/>
      <c r="H42" s="56"/>
      <c r="I42" s="54"/>
      <c r="J42" s="55"/>
      <c r="K42" s="56"/>
      <c r="L42" s="54"/>
      <c r="M42" s="55"/>
      <c r="N42" s="56"/>
      <c r="O42" s="54"/>
      <c r="P42" s="55"/>
      <c r="Q42" s="56"/>
      <c r="R42" s="29"/>
      <c r="AJ42" s="30"/>
      <c r="AK42" s="30"/>
      <c r="AM42" s="31"/>
      <c r="AP42" s="13"/>
      <c r="AU42" s="13"/>
      <c r="AV42" s="13"/>
      <c r="AW42" s="13"/>
      <c r="AX42" s="13"/>
      <c r="AY42" s="13"/>
      <c r="AZ42" s="13"/>
      <c r="BA42" s="32"/>
      <c r="BB42" s="32"/>
      <c r="BC42" s="32"/>
      <c r="BD42" s="32"/>
      <c r="BE42" s="32"/>
      <c r="BK42" s="7"/>
      <c r="BL42" s="7"/>
      <c r="BM42" s="7"/>
      <c r="BN42" s="7"/>
      <c r="BO42" s="7"/>
      <c r="BP42" s="7"/>
      <c r="BQ42" s="7"/>
      <c r="BR42" s="7"/>
      <c r="BS42" s="50"/>
      <c r="BT42" s="50"/>
      <c r="BU42" s="50"/>
      <c r="BV42" s="50"/>
      <c r="BW42" s="50"/>
    </row>
    <row r="43" spans="1:88" s="13" customFormat="1" ht="30" customHeight="1" x14ac:dyDescent="0.2">
      <c r="A43" s="57"/>
      <c r="B43" s="57"/>
      <c r="C43" s="57"/>
      <c r="D43" s="57"/>
      <c r="E43" s="61"/>
      <c r="O43" s="16"/>
      <c r="AL43" s="14"/>
      <c r="AM43" s="14"/>
      <c r="AN43" s="14"/>
      <c r="AO43" s="14"/>
      <c r="BJ43" s="4"/>
    </row>
    <row r="44" spans="1:88" s="14" customFormat="1" ht="23.25" customHeight="1" x14ac:dyDescent="0.15">
      <c r="A44" s="301"/>
      <c r="B44" s="257"/>
      <c r="C44" s="265"/>
      <c r="D44" s="266"/>
      <c r="E44" s="253"/>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54"/>
      <c r="AM44" s="296"/>
      <c r="AN44" s="278"/>
      <c r="BX44" s="7"/>
    </row>
    <row r="45" spans="1:88" s="14" customFormat="1" ht="15.75" customHeight="1" x14ac:dyDescent="0.15">
      <c r="A45" s="315"/>
      <c r="B45" s="272"/>
      <c r="C45" s="267"/>
      <c r="D45" s="268"/>
      <c r="E45" s="253"/>
      <c r="F45" s="254"/>
      <c r="G45" s="253"/>
      <c r="H45" s="254"/>
      <c r="I45" s="253"/>
      <c r="J45" s="254"/>
      <c r="K45" s="253"/>
      <c r="L45" s="254"/>
      <c r="M45" s="253"/>
      <c r="N45" s="254"/>
      <c r="O45" s="253"/>
      <c r="P45" s="254"/>
      <c r="Q45" s="253"/>
      <c r="R45" s="254"/>
      <c r="S45" s="253"/>
      <c r="T45" s="254"/>
      <c r="U45" s="253"/>
      <c r="V45" s="254"/>
      <c r="W45" s="253"/>
      <c r="X45" s="254"/>
      <c r="Y45" s="253"/>
      <c r="Z45" s="254"/>
      <c r="AA45" s="253"/>
      <c r="AB45" s="254"/>
      <c r="AC45" s="253"/>
      <c r="AD45" s="254"/>
      <c r="AE45" s="253"/>
      <c r="AF45" s="254"/>
      <c r="AG45" s="253"/>
      <c r="AH45" s="254"/>
      <c r="AI45" s="253"/>
      <c r="AJ45" s="254"/>
      <c r="AK45" s="253"/>
      <c r="AL45" s="254"/>
      <c r="AM45" s="313"/>
      <c r="AN45" s="257"/>
      <c r="BX45" s="7"/>
    </row>
    <row r="46" spans="1:88" s="14" customFormat="1" ht="19.5" customHeight="1" x14ac:dyDescent="0.15">
      <c r="A46" s="294"/>
      <c r="B46" s="258"/>
      <c r="C46" s="121"/>
      <c r="D46" s="21"/>
      <c r="E46" s="119"/>
      <c r="F46" s="47"/>
      <c r="G46" s="119"/>
      <c r="H46" s="47"/>
      <c r="I46" s="119"/>
      <c r="J46" s="47"/>
      <c r="K46" s="119"/>
      <c r="L46" s="47"/>
      <c r="M46" s="119"/>
      <c r="N46" s="47"/>
      <c r="O46" s="119"/>
      <c r="P46" s="47"/>
      <c r="Q46" s="119"/>
      <c r="R46" s="47"/>
      <c r="S46" s="119"/>
      <c r="T46" s="47"/>
      <c r="U46" s="119"/>
      <c r="V46" s="47"/>
      <c r="W46" s="119"/>
      <c r="X46" s="47"/>
      <c r="Y46" s="119"/>
      <c r="Z46" s="47"/>
      <c r="AA46" s="119"/>
      <c r="AB46" s="47"/>
      <c r="AC46" s="119"/>
      <c r="AD46" s="47"/>
      <c r="AE46" s="119"/>
      <c r="AF46" s="47"/>
      <c r="AG46" s="119"/>
      <c r="AH46" s="47"/>
      <c r="AI46" s="119"/>
      <c r="AJ46" s="47"/>
      <c r="AK46" s="119"/>
      <c r="AL46" s="47"/>
      <c r="AM46" s="314"/>
      <c r="AN46" s="258"/>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39"/>
      <c r="B47" s="240"/>
      <c r="C47" s="63"/>
      <c r="D47" s="64"/>
      <c r="E47" s="65"/>
      <c r="F47" s="66"/>
      <c r="G47" s="65"/>
      <c r="H47" s="66"/>
      <c r="I47" s="48"/>
      <c r="J47" s="49"/>
      <c r="K47" s="48"/>
      <c r="L47" s="49"/>
      <c r="M47" s="48"/>
      <c r="N47" s="49"/>
      <c r="O47" s="48"/>
      <c r="P47" s="49"/>
      <c r="Q47" s="48"/>
      <c r="R47" s="49"/>
      <c r="S47" s="48"/>
      <c r="T47" s="49"/>
      <c r="U47" s="48"/>
      <c r="V47" s="49"/>
      <c r="W47" s="48"/>
      <c r="X47" s="49"/>
      <c r="Y47" s="48"/>
      <c r="Z47" s="49"/>
      <c r="AA47" s="48"/>
      <c r="AB47" s="49"/>
      <c r="AC47" s="48"/>
      <c r="AD47" s="49"/>
      <c r="AE47" s="48"/>
      <c r="AF47" s="49"/>
      <c r="AG47" s="48"/>
      <c r="AH47" s="49"/>
      <c r="AI47" s="48"/>
      <c r="AJ47" s="49"/>
      <c r="AK47" s="65"/>
      <c r="AL47" s="66"/>
      <c r="AM47" s="34"/>
      <c r="AN47" s="37"/>
      <c r="AO47" s="29"/>
      <c r="AP47" s="13"/>
      <c r="AQ47" s="13"/>
      <c r="AR47" s="13"/>
      <c r="AS47" s="13"/>
      <c r="AT47" s="13"/>
      <c r="AY47" s="13"/>
      <c r="BA47" s="32"/>
      <c r="BB47" s="67"/>
      <c r="BC47" s="67"/>
      <c r="BD47" s="67"/>
      <c r="BE47" s="67"/>
      <c r="BF47" s="67"/>
      <c r="BG47" s="67"/>
      <c r="BH47" s="67"/>
      <c r="BI47" s="67"/>
      <c r="BJ47" s="67"/>
      <c r="BK47" s="67"/>
      <c r="BL47" s="67"/>
      <c r="BM47" s="67"/>
      <c r="BN47" s="67"/>
      <c r="BO47" s="67"/>
      <c r="BP47" s="67"/>
      <c r="BQ47" s="67"/>
      <c r="BR47" s="67"/>
      <c r="BS47" s="32"/>
      <c r="BT47" s="67"/>
      <c r="BU47" s="67"/>
      <c r="BV47" s="67"/>
      <c r="BW47" s="67"/>
      <c r="BX47" s="67"/>
      <c r="BY47" s="67"/>
      <c r="BZ47" s="67"/>
      <c r="CA47" s="67"/>
      <c r="CB47" s="67"/>
      <c r="CC47" s="67"/>
      <c r="CD47" s="67"/>
      <c r="CE47" s="67"/>
      <c r="CF47" s="67"/>
      <c r="CG47" s="67"/>
      <c r="CH47" s="67"/>
      <c r="CI47" s="67"/>
      <c r="CJ47" s="67"/>
    </row>
    <row r="48" spans="1:88" s="14" customFormat="1" ht="15.75" customHeight="1" x14ac:dyDescent="0.15">
      <c r="A48" s="239"/>
      <c r="B48" s="240"/>
      <c r="C48" s="68"/>
      <c r="D48" s="69"/>
      <c r="E48" s="34"/>
      <c r="F48" s="70"/>
      <c r="G48" s="34"/>
      <c r="H48" s="70"/>
      <c r="I48" s="24"/>
      <c r="J48" s="52"/>
      <c r="K48" s="24"/>
      <c r="L48" s="52"/>
      <c r="M48" s="24"/>
      <c r="N48" s="52"/>
      <c r="O48" s="24"/>
      <c r="P48" s="52"/>
      <c r="Q48" s="24"/>
      <c r="R48" s="52"/>
      <c r="S48" s="24"/>
      <c r="T48" s="52"/>
      <c r="U48" s="24"/>
      <c r="V48" s="52"/>
      <c r="W48" s="24"/>
      <c r="X48" s="52"/>
      <c r="Y48" s="24"/>
      <c r="Z48" s="52"/>
      <c r="AA48" s="24"/>
      <c r="AB48" s="52"/>
      <c r="AC48" s="24"/>
      <c r="AD48" s="52"/>
      <c r="AE48" s="24"/>
      <c r="AF48" s="52"/>
      <c r="AG48" s="24"/>
      <c r="AH48" s="52"/>
      <c r="AI48" s="24"/>
      <c r="AJ48" s="52"/>
      <c r="AK48" s="34"/>
      <c r="AL48" s="70"/>
      <c r="AM48" s="34"/>
      <c r="AN48" s="37"/>
      <c r="AO48" s="29"/>
      <c r="AP48" s="13"/>
      <c r="AQ48" s="13"/>
      <c r="AR48" s="13"/>
      <c r="AS48" s="13"/>
      <c r="AT48" s="13"/>
      <c r="AY48" s="13"/>
      <c r="BA48" s="32"/>
      <c r="BB48" s="67"/>
      <c r="BC48" s="67"/>
      <c r="BD48" s="67"/>
      <c r="BE48" s="67"/>
      <c r="BF48" s="67"/>
      <c r="BG48" s="67"/>
      <c r="BH48" s="67"/>
      <c r="BI48" s="67"/>
      <c r="BJ48" s="67"/>
      <c r="BK48" s="67"/>
      <c r="BL48" s="67"/>
      <c r="BM48" s="67"/>
      <c r="BN48" s="67"/>
      <c r="BO48" s="67"/>
      <c r="BP48" s="67"/>
      <c r="BQ48" s="67"/>
      <c r="BR48" s="67"/>
      <c r="BS48" s="32"/>
      <c r="BT48" s="67"/>
      <c r="BU48" s="67"/>
      <c r="BV48" s="67"/>
      <c r="BW48" s="67"/>
      <c r="BX48" s="67"/>
      <c r="BY48" s="67"/>
      <c r="BZ48" s="67"/>
      <c r="CA48" s="67"/>
      <c r="CB48" s="67"/>
      <c r="CC48" s="67"/>
      <c r="CD48" s="67"/>
      <c r="CE48" s="67"/>
      <c r="CF48" s="67"/>
      <c r="CG48" s="67"/>
      <c r="CH48" s="67"/>
      <c r="CI48" s="67"/>
      <c r="CJ48" s="67"/>
    </row>
    <row r="49" spans="1:89" s="14" customFormat="1" ht="15.75" customHeight="1" x14ac:dyDescent="0.15">
      <c r="A49" s="239"/>
      <c r="B49" s="240"/>
      <c r="C49" s="68"/>
      <c r="D49" s="69"/>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c r="AP49" s="13"/>
      <c r="AQ49" s="13"/>
      <c r="AR49" s="13"/>
      <c r="AS49" s="13"/>
      <c r="AT49" s="13"/>
      <c r="AY49" s="13"/>
      <c r="BA49" s="32"/>
      <c r="BB49" s="67"/>
      <c r="BC49" s="67"/>
      <c r="BD49" s="67"/>
      <c r="BE49" s="67"/>
      <c r="BF49" s="67"/>
      <c r="BG49" s="67"/>
      <c r="BH49" s="67"/>
      <c r="BI49" s="67"/>
      <c r="BJ49" s="67"/>
      <c r="BK49" s="67"/>
      <c r="BL49" s="67"/>
      <c r="BM49" s="67"/>
      <c r="BN49" s="67"/>
      <c r="BO49" s="67"/>
      <c r="BP49" s="67"/>
      <c r="BQ49" s="67"/>
      <c r="BR49" s="67"/>
      <c r="BS49" s="32"/>
      <c r="BT49" s="67"/>
      <c r="BU49" s="67"/>
      <c r="BV49" s="67"/>
      <c r="BW49" s="67"/>
      <c r="BX49" s="67"/>
      <c r="BY49" s="67"/>
      <c r="BZ49" s="67"/>
      <c r="CA49" s="67"/>
      <c r="CB49" s="67"/>
      <c r="CC49" s="67"/>
      <c r="CD49" s="67"/>
      <c r="CE49" s="67"/>
      <c r="CF49" s="67"/>
      <c r="CG49" s="67"/>
      <c r="CH49" s="67"/>
      <c r="CI49" s="67"/>
      <c r="CJ49" s="67"/>
    </row>
    <row r="50" spans="1:89" s="14" customFormat="1" ht="15.75" customHeight="1" x14ac:dyDescent="0.15">
      <c r="A50" s="239"/>
      <c r="B50" s="240"/>
      <c r="C50" s="68"/>
      <c r="D50" s="72"/>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c r="AP50" s="13"/>
      <c r="AQ50" s="13"/>
      <c r="AR50" s="13"/>
      <c r="AS50" s="13"/>
      <c r="AT50" s="13"/>
      <c r="AY50" s="13"/>
      <c r="BA50" s="32"/>
      <c r="BB50" s="67"/>
      <c r="BC50" s="67"/>
      <c r="BD50" s="67"/>
      <c r="BE50" s="67"/>
      <c r="BF50" s="67"/>
      <c r="BG50" s="67"/>
      <c r="BH50" s="67"/>
      <c r="BI50" s="67"/>
      <c r="BJ50" s="67"/>
      <c r="BK50" s="67"/>
      <c r="BL50" s="67"/>
      <c r="BM50" s="67"/>
      <c r="BN50" s="67"/>
      <c r="BO50" s="67"/>
      <c r="BP50" s="67"/>
      <c r="BQ50" s="67"/>
      <c r="BR50" s="67"/>
      <c r="BS50" s="32"/>
      <c r="BT50" s="67"/>
      <c r="BU50" s="67"/>
      <c r="BV50" s="67"/>
      <c r="BW50" s="67"/>
      <c r="BX50" s="67"/>
      <c r="BY50" s="67"/>
      <c r="BZ50" s="67"/>
      <c r="CA50" s="67"/>
      <c r="CB50" s="67"/>
      <c r="CC50" s="67"/>
      <c r="CD50" s="67"/>
      <c r="CE50" s="67"/>
      <c r="CF50" s="67"/>
      <c r="CG50" s="67"/>
      <c r="CH50" s="67"/>
      <c r="CI50" s="67"/>
      <c r="CJ50" s="67"/>
    </row>
    <row r="51" spans="1:89" s="14" customFormat="1" ht="15.75" customHeight="1" x14ac:dyDescent="0.15">
      <c r="A51" s="239"/>
      <c r="B51" s="240"/>
      <c r="C51" s="73"/>
      <c r="D51" s="72"/>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c r="AP51" s="13"/>
      <c r="AQ51" s="13"/>
      <c r="AR51" s="13"/>
      <c r="AS51" s="13"/>
      <c r="AT51" s="13"/>
      <c r="AY51" s="13"/>
      <c r="BA51" s="32"/>
      <c r="BB51" s="67"/>
      <c r="BC51" s="67"/>
      <c r="BD51" s="67"/>
      <c r="BE51" s="67"/>
      <c r="BF51" s="67"/>
      <c r="BG51" s="67"/>
      <c r="BH51" s="67"/>
      <c r="BI51" s="67"/>
      <c r="BJ51" s="67"/>
      <c r="BK51" s="67"/>
      <c r="BL51" s="67"/>
      <c r="BM51" s="67"/>
      <c r="BN51" s="67"/>
      <c r="BO51" s="67"/>
      <c r="BP51" s="67"/>
      <c r="BQ51" s="67"/>
      <c r="BR51" s="67"/>
      <c r="BS51" s="32"/>
      <c r="BT51" s="67"/>
      <c r="BU51" s="67"/>
      <c r="BV51" s="67"/>
      <c r="BW51" s="67"/>
      <c r="BX51" s="67"/>
      <c r="BY51" s="67"/>
      <c r="BZ51" s="67"/>
      <c r="CA51" s="67"/>
      <c r="CB51" s="67"/>
      <c r="CC51" s="67"/>
      <c r="CD51" s="67"/>
      <c r="CE51" s="67"/>
      <c r="CF51" s="67"/>
      <c r="CG51" s="67"/>
      <c r="CH51" s="67"/>
      <c r="CI51" s="67"/>
      <c r="CJ51" s="67"/>
    </row>
    <row r="52" spans="1:89" s="14" customFormat="1" ht="18" customHeight="1" x14ac:dyDescent="0.15">
      <c r="A52" s="239"/>
      <c r="B52" s="240"/>
      <c r="C52" s="68"/>
      <c r="D52" s="69"/>
      <c r="E52" s="34"/>
      <c r="F52" s="70"/>
      <c r="G52" s="34"/>
      <c r="H52" s="70"/>
      <c r="I52" s="39"/>
      <c r="J52" s="71"/>
      <c r="K52" s="39"/>
      <c r="L52" s="71"/>
      <c r="M52" s="39"/>
      <c r="N52" s="71"/>
      <c r="O52" s="39"/>
      <c r="P52" s="71"/>
      <c r="Q52" s="39"/>
      <c r="R52" s="71"/>
      <c r="S52" s="39"/>
      <c r="T52" s="71"/>
      <c r="U52" s="39"/>
      <c r="V52" s="71"/>
      <c r="W52" s="39"/>
      <c r="X52" s="71"/>
      <c r="Y52" s="39"/>
      <c r="Z52" s="71"/>
      <c r="AA52" s="39"/>
      <c r="AB52" s="71"/>
      <c r="AC52" s="39"/>
      <c r="AD52" s="71"/>
      <c r="AE52" s="39"/>
      <c r="AF52" s="71"/>
      <c r="AG52" s="39"/>
      <c r="AH52" s="71"/>
      <c r="AI52" s="39"/>
      <c r="AJ52" s="71"/>
      <c r="AK52" s="39"/>
      <c r="AL52" s="71"/>
      <c r="AM52" s="39"/>
      <c r="AN52" s="37"/>
      <c r="AO52" s="29"/>
      <c r="AP52" s="13"/>
      <c r="AQ52" s="13"/>
      <c r="AR52" s="13"/>
      <c r="AS52" s="13"/>
      <c r="AT52" s="13"/>
      <c r="AY52" s="13"/>
      <c r="BA52" s="32"/>
      <c r="BB52" s="67"/>
      <c r="BC52" s="67"/>
      <c r="BD52" s="67"/>
      <c r="BE52" s="67"/>
      <c r="BF52" s="67"/>
      <c r="BG52" s="67"/>
      <c r="BH52" s="67"/>
      <c r="BI52" s="67"/>
      <c r="BJ52" s="67"/>
      <c r="BK52" s="67"/>
      <c r="BL52" s="67"/>
      <c r="BM52" s="67"/>
      <c r="BN52" s="67"/>
      <c r="BO52" s="67"/>
      <c r="BP52" s="67"/>
      <c r="BQ52" s="67"/>
      <c r="BR52" s="67"/>
      <c r="BS52" s="32"/>
      <c r="BT52" s="67"/>
      <c r="BU52" s="67"/>
      <c r="BV52" s="67"/>
      <c r="BW52" s="67"/>
      <c r="BX52" s="67"/>
      <c r="BY52" s="67"/>
      <c r="BZ52" s="67"/>
      <c r="CA52" s="67"/>
      <c r="CB52" s="67"/>
      <c r="CC52" s="67"/>
      <c r="CD52" s="67"/>
      <c r="CE52" s="67"/>
      <c r="CF52" s="67"/>
      <c r="CG52" s="67"/>
      <c r="CH52" s="67"/>
      <c r="CI52" s="67"/>
      <c r="CJ52" s="67"/>
    </row>
    <row r="53" spans="1:89" s="14" customFormat="1" ht="23.25" customHeight="1" x14ac:dyDescent="0.15">
      <c r="A53" s="244"/>
      <c r="B53" s="245"/>
      <c r="C53" s="68"/>
      <c r="D53" s="69"/>
      <c r="E53" s="34"/>
      <c r="F53" s="70"/>
      <c r="G53" s="34"/>
      <c r="H53" s="70"/>
      <c r="I53" s="39"/>
      <c r="J53" s="71"/>
      <c r="K53" s="39"/>
      <c r="L53" s="71"/>
      <c r="M53" s="39"/>
      <c r="N53" s="71"/>
      <c r="O53" s="39"/>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c r="AO53" s="29"/>
      <c r="AP53" s="13"/>
      <c r="AQ53" s="13"/>
      <c r="AR53" s="13"/>
      <c r="AS53" s="13"/>
      <c r="AT53" s="13"/>
      <c r="AY53" s="13"/>
      <c r="BA53" s="32"/>
      <c r="BB53" s="67"/>
      <c r="BC53" s="67"/>
      <c r="BD53" s="67"/>
      <c r="BE53" s="67"/>
      <c r="BF53" s="67"/>
      <c r="BG53" s="67"/>
      <c r="BH53" s="67"/>
      <c r="BI53" s="67"/>
      <c r="BJ53" s="67"/>
      <c r="BK53" s="67"/>
      <c r="BL53" s="67"/>
      <c r="BM53" s="67"/>
      <c r="BN53" s="67"/>
      <c r="BO53" s="67"/>
      <c r="BP53" s="67"/>
      <c r="BQ53" s="67"/>
      <c r="BR53" s="67"/>
      <c r="BS53" s="32"/>
      <c r="BT53" s="67"/>
      <c r="BU53" s="67"/>
      <c r="BV53" s="67"/>
      <c r="BW53" s="67"/>
      <c r="BX53" s="67"/>
      <c r="BY53" s="67"/>
      <c r="BZ53" s="67"/>
      <c r="CA53" s="67"/>
      <c r="CB53" s="67"/>
      <c r="CC53" s="67"/>
      <c r="CD53" s="67"/>
      <c r="CE53" s="67"/>
      <c r="CF53" s="67"/>
      <c r="CG53" s="67"/>
      <c r="CH53" s="67"/>
      <c r="CI53" s="67"/>
      <c r="CJ53" s="67"/>
    </row>
    <row r="54" spans="1:89" s="14" customFormat="1" ht="15.75" customHeight="1" x14ac:dyDescent="0.15">
      <c r="A54" s="239"/>
      <c r="B54" s="240"/>
      <c r="C54" s="73"/>
      <c r="D54" s="72"/>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c r="AP54" s="13"/>
      <c r="AQ54" s="13"/>
      <c r="AR54" s="13"/>
      <c r="AS54" s="13"/>
      <c r="AT54" s="13"/>
      <c r="AY54" s="13"/>
      <c r="BA54" s="32"/>
      <c r="BB54" s="67"/>
      <c r="BC54" s="67"/>
      <c r="BD54" s="67"/>
      <c r="BE54" s="67"/>
      <c r="BF54" s="67"/>
      <c r="BG54" s="67"/>
      <c r="BH54" s="67"/>
      <c r="BI54" s="67"/>
      <c r="BJ54" s="67"/>
      <c r="BK54" s="67"/>
      <c r="BL54" s="67"/>
      <c r="BM54" s="67"/>
      <c r="BN54" s="67"/>
      <c r="BO54" s="67"/>
      <c r="BP54" s="67"/>
      <c r="BQ54" s="67"/>
      <c r="BR54" s="67"/>
      <c r="BS54" s="32"/>
      <c r="BT54" s="67"/>
      <c r="BU54" s="67"/>
      <c r="BV54" s="67"/>
      <c r="BW54" s="67"/>
      <c r="BX54" s="67"/>
      <c r="BY54" s="67"/>
      <c r="BZ54" s="67"/>
      <c r="CA54" s="67"/>
      <c r="CB54" s="67"/>
      <c r="CC54" s="67"/>
      <c r="CD54" s="67"/>
      <c r="CE54" s="67"/>
      <c r="CF54" s="67"/>
      <c r="CG54" s="67"/>
      <c r="CH54" s="67"/>
      <c r="CI54" s="67"/>
      <c r="CJ54" s="67"/>
    </row>
    <row r="55" spans="1:89" s="14" customFormat="1" ht="15.75" customHeight="1" x14ac:dyDescent="0.15">
      <c r="A55" s="246"/>
      <c r="B55" s="247"/>
      <c r="C55" s="68"/>
      <c r="D55" s="69"/>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c r="AO55" s="29"/>
      <c r="AP55" s="13"/>
      <c r="AQ55" s="13"/>
      <c r="AR55" s="13"/>
      <c r="AS55" s="13"/>
      <c r="AT55" s="13"/>
      <c r="AY55" s="13"/>
      <c r="BA55" s="32"/>
      <c r="BB55" s="67"/>
      <c r="BC55" s="67"/>
      <c r="BD55" s="67"/>
      <c r="BE55" s="67"/>
      <c r="BF55" s="67"/>
      <c r="BG55" s="67"/>
      <c r="BH55" s="67"/>
      <c r="BI55" s="67"/>
      <c r="BJ55" s="67"/>
      <c r="BK55" s="67"/>
      <c r="BL55" s="67"/>
      <c r="BM55" s="67"/>
      <c r="BN55" s="67"/>
      <c r="BO55" s="67"/>
      <c r="BP55" s="67"/>
      <c r="BQ55" s="67"/>
      <c r="BR55" s="67"/>
      <c r="BS55" s="32"/>
      <c r="BT55" s="67"/>
      <c r="BU55" s="67"/>
      <c r="BV55" s="67"/>
      <c r="BW55" s="67"/>
      <c r="BX55" s="67"/>
      <c r="BY55" s="67"/>
      <c r="BZ55" s="67"/>
      <c r="CA55" s="67"/>
      <c r="CB55" s="67"/>
      <c r="CC55" s="67"/>
      <c r="CD55" s="67"/>
      <c r="CE55" s="67"/>
      <c r="CF55" s="67"/>
      <c r="CG55" s="67"/>
      <c r="CH55" s="67"/>
      <c r="CI55" s="67"/>
      <c r="CJ55" s="67"/>
    </row>
    <row r="56" spans="1:89" s="14" customFormat="1" ht="15.75" customHeight="1" x14ac:dyDescent="0.15">
      <c r="A56" s="316"/>
      <c r="B56" s="51"/>
      <c r="C56" s="68"/>
      <c r="D56" s="69"/>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c r="AP56" s="13"/>
      <c r="AQ56" s="13"/>
      <c r="AR56" s="13"/>
      <c r="AS56" s="13"/>
      <c r="AT56" s="13"/>
      <c r="AY56" s="13"/>
      <c r="BA56" s="32"/>
      <c r="BB56" s="67"/>
      <c r="BC56" s="67"/>
      <c r="BD56" s="67"/>
      <c r="BE56" s="67"/>
      <c r="BF56" s="67"/>
      <c r="BG56" s="67"/>
      <c r="BH56" s="67"/>
      <c r="BI56" s="67"/>
      <c r="BJ56" s="67"/>
      <c r="BK56" s="67"/>
      <c r="BL56" s="67"/>
      <c r="BM56" s="67"/>
      <c r="BN56" s="67"/>
      <c r="BO56" s="67"/>
      <c r="BP56" s="67"/>
      <c r="BQ56" s="67"/>
      <c r="BR56" s="67"/>
      <c r="BS56" s="32"/>
      <c r="BT56" s="67"/>
      <c r="BU56" s="67"/>
      <c r="BV56" s="67"/>
      <c r="BW56" s="67"/>
      <c r="BX56" s="67"/>
      <c r="BY56" s="67"/>
      <c r="BZ56" s="67"/>
      <c r="CA56" s="67"/>
      <c r="CB56" s="67"/>
      <c r="CC56" s="67"/>
      <c r="CD56" s="67"/>
      <c r="CE56" s="67"/>
      <c r="CF56" s="67"/>
      <c r="CG56" s="67"/>
      <c r="CH56" s="67"/>
      <c r="CI56" s="67"/>
      <c r="CJ56" s="67"/>
    </row>
    <row r="57" spans="1:89" s="14" customFormat="1" ht="23.25" customHeight="1" x14ac:dyDescent="0.15">
      <c r="A57" s="316"/>
      <c r="B57" s="51"/>
      <c r="C57" s="68"/>
      <c r="D57" s="69"/>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c r="AP57" s="13"/>
      <c r="AQ57" s="13"/>
      <c r="AR57" s="13"/>
      <c r="AS57" s="13"/>
      <c r="AT57" s="13"/>
      <c r="AY57" s="13"/>
      <c r="BA57" s="32"/>
      <c r="BB57" s="67"/>
      <c r="BC57" s="67"/>
      <c r="BD57" s="67"/>
      <c r="BE57" s="67"/>
      <c r="BF57" s="67"/>
      <c r="BG57" s="67"/>
      <c r="BH57" s="67"/>
      <c r="BI57" s="67"/>
      <c r="BJ57" s="67"/>
      <c r="BK57" s="67"/>
      <c r="BL57" s="67"/>
      <c r="BM57" s="67"/>
      <c r="BN57" s="67"/>
      <c r="BO57" s="67"/>
      <c r="BP57" s="67"/>
      <c r="BQ57" s="67"/>
      <c r="BR57" s="67"/>
      <c r="BS57" s="32"/>
      <c r="BT57" s="67"/>
      <c r="BU57" s="67"/>
      <c r="BV57" s="67"/>
      <c r="BW57" s="67"/>
      <c r="BX57" s="67"/>
      <c r="BY57" s="67"/>
      <c r="BZ57" s="67"/>
      <c r="CA57" s="67"/>
      <c r="CB57" s="67"/>
      <c r="CC57" s="67"/>
      <c r="CD57" s="67"/>
      <c r="CE57" s="67"/>
      <c r="CF57" s="67"/>
      <c r="CG57" s="67"/>
      <c r="CH57" s="67"/>
      <c r="CI57" s="67"/>
      <c r="CJ57" s="67"/>
    </row>
    <row r="58" spans="1:89" s="14" customFormat="1" ht="24" customHeight="1" x14ac:dyDescent="0.15">
      <c r="A58" s="316"/>
      <c r="B58" s="51"/>
      <c r="C58" s="73"/>
      <c r="D58" s="72"/>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c r="AP58" s="13"/>
      <c r="AQ58" s="13"/>
      <c r="AR58" s="13"/>
      <c r="AS58" s="13"/>
      <c r="AT58" s="13"/>
      <c r="AY58" s="13"/>
      <c r="BA58" s="32"/>
      <c r="BB58" s="67"/>
      <c r="BC58" s="67"/>
      <c r="BD58" s="67"/>
      <c r="BE58" s="67"/>
      <c r="BF58" s="67"/>
      <c r="BG58" s="67"/>
      <c r="BH58" s="67"/>
      <c r="BI58" s="67"/>
      <c r="BJ58" s="67"/>
      <c r="BK58" s="67"/>
      <c r="BL58" s="67"/>
      <c r="BM58" s="67"/>
      <c r="BN58" s="67"/>
      <c r="BO58" s="67"/>
      <c r="BP58" s="67"/>
      <c r="BQ58" s="67"/>
      <c r="BR58" s="67"/>
      <c r="BS58" s="32"/>
      <c r="BT58" s="67"/>
      <c r="BU58" s="67"/>
      <c r="BV58" s="67"/>
      <c r="BW58" s="67"/>
      <c r="BX58" s="67"/>
      <c r="BY58" s="67"/>
      <c r="BZ58" s="67"/>
      <c r="CA58" s="67"/>
      <c r="CB58" s="67"/>
      <c r="CC58" s="67"/>
      <c r="CD58" s="67"/>
      <c r="CE58" s="67"/>
      <c r="CF58" s="67"/>
      <c r="CG58" s="67"/>
      <c r="CH58" s="67"/>
      <c r="CI58" s="67"/>
      <c r="CJ58" s="67"/>
    </row>
    <row r="59" spans="1:89" s="14" customFormat="1" ht="15.75" customHeight="1" x14ac:dyDescent="0.15">
      <c r="A59" s="251"/>
      <c r="B59" s="252"/>
      <c r="C59" s="73"/>
      <c r="D59" s="72"/>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c r="AP59" s="13"/>
      <c r="AQ59" s="13"/>
      <c r="AR59" s="13"/>
      <c r="AS59" s="13"/>
      <c r="AT59" s="13"/>
      <c r="AY59" s="13"/>
      <c r="BA59" s="32"/>
      <c r="BB59" s="67"/>
      <c r="BC59" s="67"/>
      <c r="BD59" s="67"/>
      <c r="BE59" s="67"/>
      <c r="BF59" s="67"/>
      <c r="BG59" s="67"/>
      <c r="BH59" s="67"/>
      <c r="BI59" s="67"/>
      <c r="BJ59" s="67"/>
      <c r="BK59" s="67"/>
      <c r="BL59" s="67"/>
      <c r="BM59" s="67"/>
      <c r="BN59" s="67"/>
      <c r="BO59" s="67"/>
      <c r="BP59" s="67"/>
      <c r="BQ59" s="67"/>
      <c r="BR59" s="67"/>
      <c r="BS59" s="32"/>
      <c r="BT59" s="67"/>
      <c r="BU59" s="67"/>
      <c r="BV59" s="67"/>
      <c r="BW59" s="67"/>
      <c r="BX59" s="67"/>
      <c r="BY59" s="67"/>
      <c r="BZ59" s="67"/>
      <c r="CA59" s="67"/>
      <c r="CB59" s="67"/>
      <c r="CC59" s="67"/>
      <c r="CD59" s="67"/>
      <c r="CE59" s="67"/>
      <c r="CF59" s="67"/>
      <c r="CG59" s="67"/>
      <c r="CH59" s="67"/>
      <c r="CI59" s="67"/>
      <c r="CJ59" s="67"/>
    </row>
    <row r="60" spans="1:89" s="78" customFormat="1" ht="15.75" customHeight="1" x14ac:dyDescent="0.15">
      <c r="A60" s="239"/>
      <c r="B60" s="240"/>
      <c r="C60" s="76"/>
      <c r="D60" s="72"/>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c r="AP60" s="13"/>
      <c r="AQ60" s="13"/>
      <c r="AR60" s="13"/>
      <c r="AS60" s="13"/>
      <c r="AT60" s="13"/>
      <c r="AU60" s="14"/>
      <c r="AV60" s="14"/>
      <c r="AW60" s="14"/>
      <c r="AX60" s="14"/>
      <c r="AY60" s="13"/>
      <c r="AZ60" s="14"/>
      <c r="BA60" s="32"/>
      <c r="BB60" s="67"/>
      <c r="BC60" s="67"/>
      <c r="BD60" s="67"/>
      <c r="BE60" s="67"/>
      <c r="BF60" s="67"/>
      <c r="BG60" s="67"/>
      <c r="BH60" s="67"/>
      <c r="BI60" s="67"/>
      <c r="BJ60" s="67"/>
      <c r="BK60" s="67"/>
      <c r="BL60" s="67"/>
      <c r="BM60" s="67"/>
      <c r="BN60" s="67"/>
      <c r="BO60" s="67"/>
      <c r="BP60" s="67"/>
      <c r="BQ60" s="67"/>
      <c r="BR60" s="67"/>
      <c r="BS60" s="32"/>
      <c r="BT60" s="67"/>
      <c r="BU60" s="67"/>
      <c r="BV60" s="67"/>
      <c r="BW60" s="67"/>
      <c r="BX60" s="67"/>
      <c r="BY60" s="67"/>
      <c r="BZ60" s="67"/>
      <c r="CA60" s="67"/>
      <c r="CB60" s="67"/>
      <c r="CC60" s="67"/>
      <c r="CD60" s="67"/>
      <c r="CE60" s="67"/>
      <c r="CF60" s="67"/>
      <c r="CG60" s="67"/>
      <c r="CH60" s="67"/>
      <c r="CI60" s="67"/>
      <c r="CJ60" s="67"/>
      <c r="CK60" s="14"/>
    </row>
    <row r="61" spans="1:89" s="78" customFormat="1" ht="15.75" customHeight="1" x14ac:dyDescent="0.15">
      <c r="A61" s="239"/>
      <c r="B61" s="240"/>
      <c r="C61" s="76"/>
      <c r="D61" s="72"/>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c r="AP61" s="13"/>
      <c r="AQ61" s="13"/>
      <c r="AR61" s="13"/>
      <c r="AS61" s="13"/>
      <c r="AT61" s="13"/>
      <c r="AU61" s="14"/>
      <c r="AV61" s="14"/>
      <c r="AW61" s="14"/>
      <c r="AX61" s="14"/>
      <c r="AY61" s="13"/>
      <c r="AZ61" s="14"/>
      <c r="BA61" s="32"/>
      <c r="BB61" s="67"/>
      <c r="BC61" s="67"/>
      <c r="BD61" s="67"/>
      <c r="BE61" s="67"/>
      <c r="BF61" s="67"/>
      <c r="BG61" s="67"/>
      <c r="BH61" s="67"/>
      <c r="BI61" s="67"/>
      <c r="BJ61" s="67"/>
      <c r="BK61" s="67"/>
      <c r="BL61" s="67"/>
      <c r="BM61" s="67"/>
      <c r="BN61" s="67"/>
      <c r="BO61" s="67"/>
      <c r="BP61" s="67"/>
      <c r="BQ61" s="67"/>
      <c r="BR61" s="67"/>
      <c r="BS61" s="32"/>
      <c r="BT61" s="67"/>
      <c r="BU61" s="67"/>
      <c r="BV61" s="67"/>
      <c r="BW61" s="67"/>
      <c r="BX61" s="67"/>
      <c r="BY61" s="67"/>
      <c r="BZ61" s="67"/>
      <c r="CA61" s="67"/>
      <c r="CB61" s="67"/>
      <c r="CC61" s="67"/>
      <c r="CD61" s="67"/>
      <c r="CE61" s="67"/>
      <c r="CF61" s="67"/>
      <c r="CG61" s="67"/>
      <c r="CH61" s="67"/>
      <c r="CI61" s="67"/>
      <c r="CJ61" s="67"/>
      <c r="CK61" s="14"/>
    </row>
    <row r="62" spans="1:89" s="78" customFormat="1" ht="15.75" customHeight="1" x14ac:dyDescent="0.15">
      <c r="A62" s="239"/>
      <c r="B62" s="240"/>
      <c r="C62" s="79"/>
      <c r="D62" s="80"/>
      <c r="E62" s="34"/>
      <c r="F62" s="70"/>
      <c r="G62" s="34"/>
      <c r="H62" s="70"/>
      <c r="I62" s="34"/>
      <c r="J62" s="70"/>
      <c r="K62" s="74"/>
      <c r="L62" s="75"/>
      <c r="M62" s="74"/>
      <c r="N62" s="75"/>
      <c r="O62" s="74"/>
      <c r="P62" s="75"/>
      <c r="Q62" s="74"/>
      <c r="R62" s="75"/>
      <c r="S62" s="74"/>
      <c r="T62" s="75"/>
      <c r="U62" s="74"/>
      <c r="V62" s="75"/>
      <c r="W62" s="74"/>
      <c r="X62" s="75"/>
      <c r="Y62" s="74"/>
      <c r="Z62" s="75"/>
      <c r="AA62" s="74"/>
      <c r="AB62" s="75"/>
      <c r="AC62" s="74"/>
      <c r="AD62" s="75"/>
      <c r="AE62" s="74"/>
      <c r="AF62" s="75"/>
      <c r="AG62" s="74"/>
      <c r="AH62" s="75"/>
      <c r="AI62" s="74"/>
      <c r="AJ62" s="75"/>
      <c r="AK62" s="74"/>
      <c r="AL62" s="75"/>
      <c r="AM62" s="74"/>
      <c r="AN62" s="77"/>
      <c r="AO62" s="29"/>
      <c r="AP62" s="13"/>
      <c r="AQ62" s="13"/>
      <c r="AR62" s="13"/>
      <c r="AS62" s="13"/>
      <c r="AT62" s="13"/>
      <c r="AU62" s="14"/>
      <c r="AV62" s="14"/>
      <c r="AW62" s="14"/>
      <c r="AX62" s="14"/>
      <c r="AY62" s="13"/>
      <c r="AZ62" s="14"/>
      <c r="BA62" s="32"/>
      <c r="BB62" s="67"/>
      <c r="BC62" s="67"/>
      <c r="BD62" s="67"/>
      <c r="BE62" s="67"/>
      <c r="BF62" s="67"/>
      <c r="BG62" s="67"/>
      <c r="BH62" s="67"/>
      <c r="BI62" s="67"/>
      <c r="BJ62" s="67"/>
      <c r="BK62" s="67"/>
      <c r="BL62" s="67"/>
      <c r="BM62" s="67"/>
      <c r="BN62" s="67"/>
      <c r="BO62" s="67"/>
      <c r="BP62" s="67"/>
      <c r="BQ62" s="67"/>
      <c r="BR62" s="67"/>
      <c r="BS62" s="32"/>
      <c r="BT62" s="67"/>
      <c r="BU62" s="67"/>
      <c r="BV62" s="67"/>
      <c r="BW62" s="67"/>
      <c r="BX62" s="67"/>
      <c r="BY62" s="67"/>
      <c r="BZ62" s="67"/>
      <c r="CA62" s="67"/>
      <c r="CB62" s="67"/>
      <c r="CC62" s="67"/>
      <c r="CD62" s="67"/>
      <c r="CE62" s="67"/>
      <c r="CF62" s="67"/>
      <c r="CG62" s="67"/>
      <c r="CH62" s="67"/>
      <c r="CI62" s="67"/>
      <c r="CJ62" s="67"/>
      <c r="CK62" s="14"/>
    </row>
    <row r="63" spans="1:89" s="78" customFormat="1" ht="15.75" customHeight="1" x14ac:dyDescent="0.15">
      <c r="A63" s="117"/>
      <c r="B63" s="118"/>
      <c r="C63" s="79"/>
      <c r="D63" s="80"/>
      <c r="E63" s="74"/>
      <c r="F63" s="75"/>
      <c r="G63" s="74"/>
      <c r="H63" s="75"/>
      <c r="I63" s="74"/>
      <c r="J63" s="75"/>
      <c r="K63" s="74"/>
      <c r="L63" s="75"/>
      <c r="M63" s="74"/>
      <c r="N63" s="75"/>
      <c r="O63" s="74"/>
      <c r="P63" s="75"/>
      <c r="Q63" s="74"/>
      <c r="R63" s="75"/>
      <c r="S63" s="74"/>
      <c r="T63" s="75"/>
      <c r="U63" s="74"/>
      <c r="V63" s="75"/>
      <c r="W63" s="74"/>
      <c r="X63" s="75"/>
      <c r="Y63" s="74"/>
      <c r="Z63" s="75"/>
      <c r="AA63" s="74"/>
      <c r="AB63" s="75"/>
      <c r="AC63" s="74"/>
      <c r="AD63" s="75"/>
      <c r="AE63" s="74"/>
      <c r="AF63" s="75"/>
      <c r="AG63" s="74"/>
      <c r="AH63" s="75"/>
      <c r="AI63" s="74"/>
      <c r="AJ63" s="75"/>
      <c r="AK63" s="74"/>
      <c r="AL63" s="75"/>
      <c r="AM63" s="74"/>
      <c r="AN63" s="77"/>
      <c r="AO63" s="29"/>
      <c r="AP63" s="13"/>
      <c r="AQ63" s="13"/>
      <c r="AR63" s="13"/>
      <c r="AS63" s="13"/>
      <c r="AT63" s="13"/>
      <c r="AU63" s="14"/>
      <c r="AV63" s="14"/>
      <c r="AW63" s="14"/>
      <c r="AX63" s="14"/>
      <c r="AY63" s="13"/>
      <c r="AZ63" s="14"/>
      <c r="BA63" s="32"/>
      <c r="BB63" s="67"/>
      <c r="BC63" s="67"/>
      <c r="BD63" s="67"/>
      <c r="BE63" s="67"/>
      <c r="BF63" s="67"/>
      <c r="BG63" s="67"/>
      <c r="BH63" s="67"/>
      <c r="BI63" s="67"/>
      <c r="BJ63" s="67"/>
      <c r="BK63" s="67"/>
      <c r="BL63" s="67"/>
      <c r="BM63" s="67"/>
      <c r="BN63" s="67"/>
      <c r="BO63" s="67"/>
      <c r="BP63" s="67"/>
      <c r="BQ63" s="67"/>
      <c r="BR63" s="67"/>
      <c r="BS63" s="32"/>
      <c r="BT63" s="67"/>
      <c r="BU63" s="67"/>
      <c r="BV63" s="67"/>
      <c r="BW63" s="67"/>
      <c r="BX63" s="67"/>
      <c r="BY63" s="67"/>
      <c r="BZ63" s="67"/>
      <c r="CA63" s="67"/>
      <c r="CB63" s="67"/>
      <c r="CC63" s="67"/>
      <c r="CD63" s="67"/>
      <c r="CE63" s="67"/>
      <c r="CF63" s="67"/>
      <c r="CG63" s="67"/>
      <c r="CH63" s="67"/>
      <c r="CI63" s="67"/>
      <c r="CJ63" s="67"/>
      <c r="CK63" s="14"/>
    </row>
    <row r="64" spans="1:89" s="86" customFormat="1" ht="21" customHeight="1" x14ac:dyDescent="0.15">
      <c r="A64" s="241"/>
      <c r="B64" s="242"/>
      <c r="C64" s="81"/>
      <c r="D64" s="82"/>
      <c r="E64" s="83"/>
      <c r="F64" s="84"/>
      <c r="G64" s="83"/>
      <c r="H64" s="84"/>
      <c r="I64" s="43"/>
      <c r="J64" s="85"/>
      <c r="K64" s="43"/>
      <c r="L64" s="85"/>
      <c r="M64" s="43"/>
      <c r="N64" s="85"/>
      <c r="O64" s="43"/>
      <c r="P64" s="85"/>
      <c r="Q64" s="43"/>
      <c r="R64" s="85"/>
      <c r="S64" s="43"/>
      <c r="T64" s="85"/>
      <c r="U64" s="43"/>
      <c r="V64" s="85"/>
      <c r="W64" s="43"/>
      <c r="X64" s="85"/>
      <c r="Y64" s="43"/>
      <c r="Z64" s="85"/>
      <c r="AA64" s="43"/>
      <c r="AB64" s="85"/>
      <c r="AC64" s="43"/>
      <c r="AD64" s="85"/>
      <c r="AE64" s="43"/>
      <c r="AF64" s="85"/>
      <c r="AG64" s="43"/>
      <c r="AH64" s="85"/>
      <c r="AI64" s="43"/>
      <c r="AJ64" s="85"/>
      <c r="AK64" s="43"/>
      <c r="AL64" s="85"/>
      <c r="AM64" s="43"/>
      <c r="AN64" s="45"/>
      <c r="AO64" s="29"/>
      <c r="AP64" s="13"/>
      <c r="AQ64" s="13"/>
      <c r="AR64" s="13"/>
      <c r="AS64" s="13"/>
      <c r="AT64" s="13"/>
      <c r="AU64" s="14"/>
      <c r="AV64" s="14"/>
      <c r="AW64" s="14"/>
      <c r="AX64" s="14"/>
      <c r="AY64" s="13"/>
      <c r="AZ64" s="14"/>
      <c r="BA64" s="32"/>
      <c r="BB64" s="67"/>
      <c r="BC64" s="67"/>
      <c r="BD64" s="67"/>
      <c r="BE64" s="67"/>
      <c r="BF64" s="67"/>
      <c r="BG64" s="67"/>
      <c r="BH64" s="67"/>
      <c r="BI64" s="67"/>
      <c r="BJ64" s="67"/>
      <c r="BK64" s="67"/>
      <c r="BL64" s="67"/>
      <c r="BM64" s="67"/>
      <c r="BN64" s="67"/>
      <c r="BO64" s="67"/>
      <c r="BP64" s="67"/>
      <c r="BQ64" s="67"/>
      <c r="BR64" s="67"/>
      <c r="BS64" s="32"/>
      <c r="BT64" s="67"/>
      <c r="BU64" s="67"/>
      <c r="BV64" s="67"/>
      <c r="BW64" s="67"/>
      <c r="BX64" s="67"/>
      <c r="BY64" s="67"/>
      <c r="BZ64" s="67"/>
      <c r="CA64" s="67"/>
      <c r="CB64" s="67"/>
      <c r="CC64" s="67"/>
      <c r="CD64" s="67"/>
      <c r="CE64" s="67"/>
      <c r="CF64" s="67"/>
      <c r="CG64" s="67"/>
      <c r="CH64" s="67"/>
      <c r="CI64" s="67"/>
      <c r="CJ64" s="67"/>
      <c r="CK64" s="14"/>
    </row>
    <row r="65" spans="1:88" s="86" customFormat="1" ht="28.5" customHeight="1" x14ac:dyDescent="0.2">
      <c r="A65" s="57"/>
      <c r="B65" s="87"/>
      <c r="C65" s="88"/>
      <c r="D65" s="88"/>
      <c r="E65" s="88"/>
      <c r="F65" s="46"/>
      <c r="G65" s="46"/>
      <c r="H65" s="46"/>
      <c r="I65" s="13"/>
      <c r="J65" s="13"/>
      <c r="K65" s="13"/>
      <c r="L65" s="13"/>
      <c r="AL65" s="78"/>
      <c r="AM65" s="14"/>
      <c r="AN65" s="78"/>
      <c r="AO65" s="78"/>
    </row>
    <row r="66" spans="1:88" s="14" customFormat="1" ht="21.75" customHeight="1" x14ac:dyDescent="0.15">
      <c r="A66" s="259"/>
      <c r="B66" s="260"/>
      <c r="C66" s="265"/>
      <c r="D66" s="266"/>
      <c r="E66" s="253"/>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54"/>
      <c r="AM66" s="296"/>
      <c r="AN66" s="278"/>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61"/>
      <c r="B67" s="262"/>
      <c r="C67" s="267"/>
      <c r="D67" s="268"/>
      <c r="E67" s="253"/>
      <c r="F67" s="254"/>
      <c r="G67" s="253"/>
      <c r="H67" s="254"/>
      <c r="I67" s="253"/>
      <c r="J67" s="254"/>
      <c r="K67" s="253"/>
      <c r="L67" s="254"/>
      <c r="M67" s="253"/>
      <c r="N67" s="254"/>
      <c r="O67" s="253"/>
      <c r="P67" s="254"/>
      <c r="Q67" s="253"/>
      <c r="R67" s="254"/>
      <c r="S67" s="253"/>
      <c r="T67" s="254"/>
      <c r="U67" s="253"/>
      <c r="V67" s="254"/>
      <c r="W67" s="253"/>
      <c r="X67" s="254"/>
      <c r="Y67" s="253"/>
      <c r="Z67" s="254"/>
      <c r="AA67" s="253"/>
      <c r="AB67" s="254"/>
      <c r="AC67" s="253"/>
      <c r="AD67" s="254"/>
      <c r="AE67" s="253"/>
      <c r="AF67" s="254"/>
      <c r="AG67" s="253"/>
      <c r="AH67" s="254"/>
      <c r="AI67" s="253"/>
      <c r="AJ67" s="254"/>
      <c r="AK67" s="253"/>
      <c r="AL67" s="254"/>
      <c r="AM67" s="317"/>
      <c r="AN67" s="271"/>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63"/>
      <c r="B68" s="264"/>
      <c r="C68" s="119"/>
      <c r="D68" s="47"/>
      <c r="E68" s="119"/>
      <c r="F68" s="47"/>
      <c r="G68" s="119"/>
      <c r="H68" s="47"/>
      <c r="I68" s="119"/>
      <c r="J68" s="47"/>
      <c r="K68" s="119"/>
      <c r="L68" s="47"/>
      <c r="M68" s="119"/>
      <c r="N68" s="47"/>
      <c r="O68" s="119"/>
      <c r="P68" s="47"/>
      <c r="Q68" s="119"/>
      <c r="R68" s="47"/>
      <c r="S68" s="119"/>
      <c r="T68" s="47"/>
      <c r="U68" s="119"/>
      <c r="V68" s="47"/>
      <c r="W68" s="119"/>
      <c r="X68" s="47"/>
      <c r="Y68" s="119"/>
      <c r="Z68" s="47"/>
      <c r="AA68" s="119"/>
      <c r="AB68" s="47"/>
      <c r="AC68" s="119"/>
      <c r="AD68" s="47"/>
      <c r="AE68" s="119"/>
      <c r="AF68" s="47"/>
      <c r="AG68" s="119"/>
      <c r="AH68" s="47"/>
      <c r="AI68" s="119"/>
      <c r="AJ68" s="47"/>
      <c r="AK68" s="119"/>
      <c r="AL68" s="47"/>
      <c r="AM68" s="317"/>
      <c r="AN68" s="271"/>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39"/>
      <c r="B69" s="240"/>
      <c r="C69" s="63"/>
      <c r="D69" s="64"/>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c r="AP69" s="13"/>
      <c r="AQ69" s="13"/>
      <c r="AR69" s="13"/>
      <c r="AS69" s="13"/>
      <c r="AT69" s="13"/>
      <c r="AY69" s="13"/>
      <c r="BA69" s="32"/>
      <c r="BB69" s="67"/>
      <c r="BC69" s="67"/>
      <c r="BD69" s="67"/>
      <c r="BE69" s="67"/>
      <c r="BF69" s="67"/>
      <c r="BG69" s="67"/>
      <c r="BH69" s="67"/>
      <c r="BI69" s="67"/>
      <c r="BJ69" s="67"/>
      <c r="BK69" s="67"/>
      <c r="BL69" s="67"/>
      <c r="BM69" s="67"/>
      <c r="BN69" s="67"/>
      <c r="BO69" s="67"/>
      <c r="BP69" s="67"/>
      <c r="BQ69" s="67"/>
      <c r="BR69" s="67"/>
      <c r="BS69" s="32"/>
      <c r="BT69" s="67"/>
      <c r="BU69" s="67"/>
      <c r="BV69" s="67"/>
      <c r="BW69" s="67"/>
      <c r="BX69" s="67"/>
      <c r="BY69" s="67"/>
      <c r="BZ69" s="67"/>
      <c r="CA69" s="67"/>
      <c r="CB69" s="67"/>
      <c r="CC69" s="67"/>
      <c r="CD69" s="67"/>
      <c r="CE69" s="67"/>
      <c r="CF69" s="67"/>
      <c r="CG69" s="67"/>
      <c r="CH69" s="67"/>
      <c r="CI69" s="67"/>
      <c r="CJ69" s="67"/>
    </row>
    <row r="70" spans="1:88" s="14" customFormat="1" ht="15.75" customHeight="1" x14ac:dyDescent="0.15">
      <c r="A70" s="239"/>
      <c r="B70" s="240"/>
      <c r="C70" s="68"/>
      <c r="D70" s="69"/>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c r="AP70" s="13"/>
      <c r="AQ70" s="13"/>
      <c r="AR70" s="13"/>
      <c r="AS70" s="13"/>
      <c r="AT70" s="13"/>
      <c r="AY70" s="13"/>
      <c r="BA70" s="32"/>
      <c r="BB70" s="67"/>
      <c r="BC70" s="67"/>
      <c r="BD70" s="67"/>
      <c r="BE70" s="67"/>
      <c r="BF70" s="67"/>
      <c r="BG70" s="67"/>
      <c r="BH70" s="67"/>
      <c r="BI70" s="67"/>
      <c r="BJ70" s="67"/>
      <c r="BK70" s="67"/>
      <c r="BL70" s="67"/>
      <c r="BM70" s="67"/>
      <c r="BN70" s="67"/>
      <c r="BO70" s="67"/>
      <c r="BP70" s="67"/>
      <c r="BQ70" s="67"/>
      <c r="BR70" s="67"/>
      <c r="BS70" s="32"/>
      <c r="BT70" s="67"/>
      <c r="BU70" s="67"/>
      <c r="BV70" s="67"/>
      <c r="BW70" s="67"/>
      <c r="BX70" s="67"/>
      <c r="BY70" s="67"/>
      <c r="BZ70" s="67"/>
      <c r="CA70" s="67"/>
      <c r="CB70" s="67"/>
      <c r="CC70" s="67"/>
      <c r="CD70" s="67"/>
      <c r="CE70" s="67"/>
      <c r="CF70" s="67"/>
      <c r="CG70" s="67"/>
      <c r="CH70" s="67"/>
      <c r="CI70" s="67"/>
      <c r="CJ70" s="67"/>
    </row>
    <row r="71" spans="1:88" s="14" customFormat="1" ht="15.75" customHeight="1" x14ac:dyDescent="0.15">
      <c r="A71" s="239"/>
      <c r="B71" s="240"/>
      <c r="C71" s="68"/>
      <c r="D71" s="69"/>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c r="AP71" s="13"/>
      <c r="AQ71" s="13"/>
      <c r="AR71" s="13"/>
      <c r="AS71" s="13"/>
      <c r="AT71" s="13"/>
      <c r="AY71" s="13"/>
      <c r="BA71" s="32"/>
      <c r="BB71" s="67"/>
      <c r="BC71" s="67"/>
      <c r="BD71" s="67"/>
      <c r="BE71" s="67"/>
      <c r="BF71" s="67"/>
      <c r="BG71" s="67"/>
      <c r="BH71" s="67"/>
      <c r="BI71" s="67"/>
      <c r="BJ71" s="67"/>
      <c r="BK71" s="67"/>
      <c r="BL71" s="67"/>
      <c r="BM71" s="67"/>
      <c r="BN71" s="67"/>
      <c r="BO71" s="67"/>
      <c r="BP71" s="67"/>
      <c r="BQ71" s="67"/>
      <c r="BR71" s="67"/>
      <c r="BS71" s="32"/>
      <c r="BT71" s="67"/>
      <c r="BU71" s="67"/>
      <c r="BV71" s="67"/>
      <c r="BW71" s="67"/>
      <c r="BX71" s="67"/>
      <c r="BY71" s="67"/>
      <c r="BZ71" s="67"/>
      <c r="CA71" s="67"/>
      <c r="CB71" s="67"/>
      <c r="CC71" s="67"/>
      <c r="CD71" s="67"/>
      <c r="CE71" s="67"/>
      <c r="CF71" s="67"/>
      <c r="CG71" s="67"/>
      <c r="CH71" s="67"/>
      <c r="CI71" s="67"/>
      <c r="CJ71" s="67"/>
    </row>
    <row r="72" spans="1:88" s="14" customFormat="1" ht="15.75" customHeight="1" x14ac:dyDescent="0.15">
      <c r="A72" s="239"/>
      <c r="B72" s="240"/>
      <c r="C72" s="68"/>
      <c r="D72" s="72"/>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c r="AP72" s="13"/>
      <c r="AQ72" s="13"/>
      <c r="AR72" s="13"/>
      <c r="AS72" s="13"/>
      <c r="AT72" s="13"/>
      <c r="AY72" s="13"/>
      <c r="BA72" s="32"/>
      <c r="BB72" s="67"/>
      <c r="BC72" s="67"/>
      <c r="BD72" s="67"/>
      <c r="BE72" s="67"/>
      <c r="BF72" s="67"/>
      <c r="BG72" s="67"/>
      <c r="BH72" s="67"/>
      <c r="BI72" s="67"/>
      <c r="BJ72" s="67"/>
      <c r="BK72" s="67"/>
      <c r="BL72" s="67"/>
      <c r="BM72" s="67"/>
      <c r="BN72" s="67"/>
      <c r="BO72" s="67"/>
      <c r="BP72" s="67"/>
      <c r="BQ72" s="67"/>
      <c r="BR72" s="67"/>
      <c r="BS72" s="32"/>
      <c r="BT72" s="67"/>
      <c r="BU72" s="67"/>
      <c r="BV72" s="67"/>
      <c r="BW72" s="67"/>
      <c r="BX72" s="67"/>
      <c r="BY72" s="67"/>
      <c r="BZ72" s="67"/>
      <c r="CA72" s="67"/>
      <c r="CB72" s="67"/>
      <c r="CC72" s="67"/>
      <c r="CD72" s="67"/>
      <c r="CE72" s="67"/>
      <c r="CF72" s="67"/>
      <c r="CG72" s="67"/>
      <c r="CH72" s="67"/>
      <c r="CI72" s="67"/>
      <c r="CJ72" s="67"/>
    </row>
    <row r="73" spans="1:88" s="14" customFormat="1" ht="15.75" customHeight="1" x14ac:dyDescent="0.15">
      <c r="A73" s="239"/>
      <c r="B73" s="240"/>
      <c r="C73" s="73"/>
      <c r="D73" s="72"/>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c r="AP73" s="13"/>
      <c r="AQ73" s="13"/>
      <c r="AR73" s="13"/>
      <c r="AS73" s="13"/>
      <c r="AT73" s="13"/>
      <c r="AY73" s="13"/>
      <c r="BA73" s="32"/>
      <c r="BB73" s="67"/>
      <c r="BC73" s="67"/>
      <c r="BD73" s="67"/>
      <c r="BE73" s="67"/>
      <c r="BF73" s="67"/>
      <c r="BG73" s="67"/>
      <c r="BH73" s="67"/>
      <c r="BI73" s="67"/>
      <c r="BJ73" s="67"/>
      <c r="BK73" s="67"/>
      <c r="BL73" s="67"/>
      <c r="BM73" s="67"/>
      <c r="BN73" s="67"/>
      <c r="BO73" s="67"/>
      <c r="BP73" s="67"/>
      <c r="BQ73" s="67"/>
      <c r="BR73" s="67"/>
      <c r="BS73" s="32"/>
      <c r="BT73" s="67"/>
      <c r="BU73" s="67"/>
      <c r="BV73" s="67"/>
      <c r="BW73" s="67"/>
      <c r="BX73" s="67"/>
      <c r="BY73" s="67"/>
      <c r="BZ73" s="67"/>
      <c r="CA73" s="67"/>
      <c r="CB73" s="67"/>
      <c r="CC73" s="67"/>
      <c r="CD73" s="67"/>
      <c r="CE73" s="67"/>
      <c r="CF73" s="67"/>
      <c r="CG73" s="67"/>
      <c r="CH73" s="67"/>
      <c r="CI73" s="67"/>
      <c r="CJ73" s="67"/>
    </row>
    <row r="74" spans="1:88" s="14" customFormat="1" ht="18" customHeight="1" x14ac:dyDescent="0.15">
      <c r="A74" s="239"/>
      <c r="B74" s="240"/>
      <c r="C74" s="68"/>
      <c r="D74" s="69"/>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c r="AP74" s="13"/>
      <c r="AQ74" s="13"/>
      <c r="AR74" s="13"/>
      <c r="AS74" s="13"/>
      <c r="AT74" s="13"/>
      <c r="AY74" s="13"/>
      <c r="BA74" s="32"/>
      <c r="BB74" s="67"/>
      <c r="BC74" s="67"/>
      <c r="BD74" s="67"/>
      <c r="BE74" s="67"/>
      <c r="BF74" s="67"/>
      <c r="BG74" s="67"/>
      <c r="BH74" s="67"/>
      <c r="BI74" s="67"/>
      <c r="BJ74" s="67"/>
      <c r="BK74" s="67"/>
      <c r="BL74" s="67"/>
      <c r="BM74" s="67"/>
      <c r="BN74" s="67"/>
      <c r="BO74" s="67"/>
      <c r="BP74" s="67"/>
      <c r="BQ74" s="67"/>
      <c r="BR74" s="67"/>
      <c r="BS74" s="32"/>
      <c r="BT74" s="67"/>
      <c r="BU74" s="67"/>
      <c r="BV74" s="67"/>
      <c r="BW74" s="67"/>
      <c r="BX74" s="67"/>
      <c r="BY74" s="67"/>
      <c r="BZ74" s="67"/>
      <c r="CA74" s="67"/>
      <c r="CB74" s="67"/>
      <c r="CC74" s="67"/>
      <c r="CD74" s="67"/>
      <c r="CE74" s="67"/>
      <c r="CF74" s="67"/>
      <c r="CG74" s="67"/>
      <c r="CH74" s="67"/>
      <c r="CI74" s="67"/>
      <c r="CJ74" s="67"/>
    </row>
    <row r="75" spans="1:88" s="14" customFormat="1" ht="23.25" customHeight="1" x14ac:dyDescent="0.15">
      <c r="A75" s="244"/>
      <c r="B75" s="245"/>
      <c r="C75" s="68"/>
      <c r="D75" s="69"/>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c r="AP75" s="13"/>
      <c r="AQ75" s="13"/>
      <c r="AR75" s="13"/>
      <c r="AS75" s="13"/>
      <c r="AT75" s="13"/>
      <c r="AY75" s="13"/>
      <c r="BA75" s="32"/>
      <c r="BB75" s="67"/>
      <c r="BC75" s="67"/>
      <c r="BD75" s="67"/>
      <c r="BE75" s="67"/>
      <c r="BF75" s="67"/>
      <c r="BG75" s="67"/>
      <c r="BH75" s="67"/>
      <c r="BI75" s="67"/>
      <c r="BJ75" s="67"/>
      <c r="BK75" s="67"/>
      <c r="BL75" s="67"/>
      <c r="BM75" s="67"/>
      <c r="BN75" s="67"/>
      <c r="BO75" s="67"/>
      <c r="BP75" s="67"/>
      <c r="BQ75" s="67"/>
      <c r="BR75" s="67"/>
      <c r="BS75" s="32"/>
      <c r="BT75" s="67"/>
      <c r="BU75" s="67"/>
      <c r="BV75" s="67"/>
      <c r="BW75" s="67"/>
      <c r="BX75" s="67"/>
      <c r="BY75" s="67"/>
      <c r="BZ75" s="67"/>
      <c r="CA75" s="67"/>
      <c r="CB75" s="67"/>
      <c r="CC75" s="67"/>
      <c r="CD75" s="67"/>
      <c r="CE75" s="67"/>
      <c r="CF75" s="67"/>
      <c r="CG75" s="67"/>
      <c r="CH75" s="67"/>
      <c r="CI75" s="67"/>
      <c r="CJ75" s="67"/>
    </row>
    <row r="76" spans="1:88" s="14" customFormat="1" ht="15.75" customHeight="1" x14ac:dyDescent="0.15">
      <c r="A76" s="239"/>
      <c r="B76" s="240"/>
      <c r="C76" s="73"/>
      <c r="D76" s="72"/>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c r="AP76" s="13"/>
      <c r="AQ76" s="13"/>
      <c r="AR76" s="13"/>
      <c r="AS76" s="13"/>
      <c r="AT76" s="13"/>
      <c r="AY76" s="13"/>
      <c r="BA76" s="32"/>
      <c r="BB76" s="67"/>
      <c r="BC76" s="67"/>
      <c r="BD76" s="67"/>
      <c r="BE76" s="67"/>
      <c r="BF76" s="67"/>
      <c r="BG76" s="67"/>
      <c r="BH76" s="67"/>
      <c r="BI76" s="67"/>
      <c r="BJ76" s="67"/>
      <c r="BK76" s="67"/>
      <c r="BL76" s="67"/>
      <c r="BM76" s="67"/>
      <c r="BN76" s="67"/>
      <c r="BO76" s="67"/>
      <c r="BP76" s="67"/>
      <c r="BQ76" s="67"/>
      <c r="BR76" s="67"/>
      <c r="BS76" s="32"/>
      <c r="BT76" s="67"/>
      <c r="BU76" s="67"/>
      <c r="BV76" s="67"/>
      <c r="BW76" s="67"/>
      <c r="BX76" s="67"/>
      <c r="BY76" s="67"/>
      <c r="BZ76" s="67"/>
      <c r="CA76" s="67"/>
      <c r="CB76" s="67"/>
      <c r="CC76" s="67"/>
      <c r="CD76" s="67"/>
      <c r="CE76" s="67"/>
      <c r="CF76" s="67"/>
      <c r="CG76" s="67"/>
      <c r="CH76" s="67"/>
      <c r="CI76" s="67"/>
      <c r="CJ76" s="67"/>
    </row>
    <row r="77" spans="1:88" s="14" customFormat="1" ht="15.75" customHeight="1" x14ac:dyDescent="0.15">
      <c r="A77" s="246"/>
      <c r="B77" s="247"/>
      <c r="C77" s="68"/>
      <c r="D77" s="69"/>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c r="AP77" s="13"/>
      <c r="AQ77" s="13"/>
      <c r="AR77" s="13"/>
      <c r="AS77" s="13"/>
      <c r="AT77" s="13"/>
      <c r="AY77" s="13"/>
      <c r="BA77" s="32"/>
      <c r="BB77" s="67"/>
      <c r="BC77" s="67"/>
      <c r="BD77" s="67"/>
      <c r="BE77" s="67"/>
      <c r="BF77" s="67"/>
      <c r="BG77" s="67"/>
      <c r="BH77" s="67"/>
      <c r="BI77" s="67"/>
      <c r="BJ77" s="67"/>
      <c r="BK77" s="67"/>
      <c r="BL77" s="67"/>
      <c r="BM77" s="67"/>
      <c r="BN77" s="67"/>
      <c r="BO77" s="67"/>
      <c r="BP77" s="67"/>
      <c r="BQ77" s="67"/>
      <c r="BR77" s="67"/>
      <c r="BS77" s="32"/>
      <c r="BT77" s="67"/>
      <c r="BU77" s="67"/>
      <c r="BV77" s="67"/>
      <c r="BW77" s="67"/>
      <c r="BX77" s="67"/>
      <c r="BY77" s="67"/>
      <c r="BZ77" s="67"/>
      <c r="CA77" s="67"/>
      <c r="CB77" s="67"/>
      <c r="CC77" s="67"/>
      <c r="CD77" s="67"/>
      <c r="CE77" s="67"/>
      <c r="CF77" s="67"/>
      <c r="CG77" s="67"/>
      <c r="CH77" s="67"/>
      <c r="CI77" s="67"/>
      <c r="CJ77" s="67"/>
    </row>
    <row r="78" spans="1:88" s="14" customFormat="1" ht="15.75" customHeight="1" x14ac:dyDescent="0.15">
      <c r="A78" s="316"/>
      <c r="B78" s="51"/>
      <c r="C78" s="68"/>
      <c r="D78" s="69"/>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c r="AP78" s="13"/>
      <c r="AQ78" s="13"/>
      <c r="AR78" s="13"/>
      <c r="AS78" s="13"/>
      <c r="AT78" s="13"/>
      <c r="AY78" s="13"/>
      <c r="BA78" s="32"/>
      <c r="BB78" s="67"/>
      <c r="BC78" s="67"/>
      <c r="BD78" s="67"/>
      <c r="BE78" s="67"/>
      <c r="BF78" s="67"/>
      <c r="BG78" s="67"/>
      <c r="BH78" s="67"/>
      <c r="BI78" s="67"/>
      <c r="BJ78" s="67"/>
      <c r="BK78" s="67"/>
      <c r="BL78" s="67"/>
      <c r="BM78" s="67"/>
      <c r="BN78" s="67"/>
      <c r="BO78" s="67"/>
      <c r="BP78" s="67"/>
      <c r="BQ78" s="67"/>
      <c r="BR78" s="67"/>
      <c r="BS78" s="32"/>
      <c r="BT78" s="67"/>
      <c r="BU78" s="67"/>
      <c r="BV78" s="67"/>
      <c r="BW78" s="67"/>
      <c r="BX78" s="67"/>
      <c r="BY78" s="67"/>
      <c r="BZ78" s="67"/>
      <c r="CA78" s="67"/>
      <c r="CB78" s="67"/>
      <c r="CC78" s="67"/>
      <c r="CD78" s="67"/>
      <c r="CE78" s="67"/>
      <c r="CF78" s="67"/>
      <c r="CG78" s="67"/>
      <c r="CH78" s="67"/>
      <c r="CI78" s="67"/>
      <c r="CJ78" s="67"/>
    </row>
    <row r="79" spans="1:88" s="14" customFormat="1" ht="23.25" customHeight="1" x14ac:dyDescent="0.15">
      <c r="A79" s="316"/>
      <c r="B79" s="51"/>
      <c r="C79" s="68"/>
      <c r="D79" s="69"/>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c r="AP79" s="13"/>
      <c r="AQ79" s="13"/>
      <c r="AR79" s="13"/>
      <c r="AS79" s="13"/>
      <c r="AT79" s="13"/>
      <c r="AY79" s="13"/>
      <c r="BA79" s="32"/>
      <c r="BB79" s="67"/>
      <c r="BC79" s="67"/>
      <c r="BD79" s="67"/>
      <c r="BE79" s="67"/>
      <c r="BF79" s="67"/>
      <c r="BG79" s="67"/>
      <c r="BH79" s="67"/>
      <c r="BI79" s="67"/>
      <c r="BJ79" s="67"/>
      <c r="BK79" s="67"/>
      <c r="BL79" s="67"/>
      <c r="BM79" s="67"/>
      <c r="BN79" s="67"/>
      <c r="BO79" s="67"/>
      <c r="BP79" s="67"/>
      <c r="BQ79" s="67"/>
      <c r="BR79" s="67"/>
      <c r="BS79" s="32"/>
      <c r="BT79" s="67"/>
      <c r="BU79" s="67"/>
      <c r="BV79" s="67"/>
      <c r="BW79" s="67"/>
      <c r="BX79" s="67"/>
      <c r="BY79" s="67"/>
      <c r="BZ79" s="67"/>
      <c r="CA79" s="67"/>
      <c r="CB79" s="67"/>
      <c r="CC79" s="67"/>
      <c r="CD79" s="67"/>
      <c r="CE79" s="67"/>
      <c r="CF79" s="67"/>
      <c r="CG79" s="67"/>
      <c r="CH79" s="67"/>
      <c r="CI79" s="67"/>
      <c r="CJ79" s="67"/>
    </row>
    <row r="80" spans="1:88" s="14" customFormat="1" ht="24" customHeight="1" x14ac:dyDescent="0.15">
      <c r="A80" s="316"/>
      <c r="B80" s="51"/>
      <c r="C80" s="73"/>
      <c r="D80" s="72"/>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c r="AP80" s="13"/>
      <c r="AQ80" s="13"/>
      <c r="AR80" s="13"/>
      <c r="AS80" s="13"/>
      <c r="AT80" s="13"/>
      <c r="AY80" s="13"/>
      <c r="BA80" s="32"/>
      <c r="BB80" s="67"/>
      <c r="BC80" s="67"/>
      <c r="BD80" s="67"/>
      <c r="BE80" s="67"/>
      <c r="BF80" s="67"/>
      <c r="BG80" s="67"/>
      <c r="BH80" s="67"/>
      <c r="BI80" s="67"/>
      <c r="BJ80" s="67"/>
      <c r="BK80" s="67"/>
      <c r="BL80" s="67"/>
      <c r="BM80" s="67"/>
      <c r="BN80" s="67"/>
      <c r="BO80" s="67"/>
      <c r="BP80" s="67"/>
      <c r="BQ80" s="67"/>
      <c r="BR80" s="67"/>
      <c r="BS80" s="32"/>
      <c r="BT80" s="67"/>
      <c r="BU80" s="67"/>
      <c r="BV80" s="67"/>
      <c r="BW80" s="67"/>
      <c r="BX80" s="67"/>
      <c r="BY80" s="67"/>
      <c r="BZ80" s="67"/>
      <c r="CA80" s="67"/>
      <c r="CB80" s="67"/>
      <c r="CC80" s="67"/>
      <c r="CD80" s="67"/>
      <c r="CE80" s="67"/>
      <c r="CF80" s="67"/>
      <c r="CG80" s="67"/>
      <c r="CH80" s="67"/>
      <c r="CI80" s="67"/>
      <c r="CJ80" s="67"/>
    </row>
    <row r="81" spans="1:89" s="14" customFormat="1" ht="15.75" customHeight="1" x14ac:dyDescent="0.15">
      <c r="A81" s="251"/>
      <c r="B81" s="252"/>
      <c r="C81" s="73"/>
      <c r="D81" s="72"/>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c r="AP81" s="13"/>
      <c r="AQ81" s="13"/>
      <c r="AR81" s="13"/>
      <c r="AS81" s="13"/>
      <c r="AT81" s="13"/>
      <c r="AY81" s="13"/>
      <c r="BA81" s="32"/>
      <c r="BB81" s="67"/>
      <c r="BC81" s="67"/>
      <c r="BD81" s="67"/>
      <c r="BE81" s="67"/>
      <c r="BF81" s="67"/>
      <c r="BG81" s="67"/>
      <c r="BH81" s="67"/>
      <c r="BI81" s="67"/>
      <c r="BJ81" s="67"/>
      <c r="BK81" s="67"/>
      <c r="BL81" s="67"/>
      <c r="BM81" s="67"/>
      <c r="BN81" s="67"/>
      <c r="BO81" s="67"/>
      <c r="BP81" s="67"/>
      <c r="BQ81" s="67"/>
      <c r="BR81" s="67"/>
      <c r="BS81" s="32"/>
      <c r="BT81" s="67"/>
      <c r="BU81" s="67"/>
      <c r="BV81" s="67"/>
      <c r="BW81" s="67"/>
      <c r="BX81" s="67"/>
      <c r="BY81" s="67"/>
      <c r="BZ81" s="67"/>
      <c r="CA81" s="67"/>
      <c r="CB81" s="67"/>
      <c r="CC81" s="67"/>
      <c r="CD81" s="67"/>
      <c r="CE81" s="67"/>
      <c r="CF81" s="67"/>
      <c r="CG81" s="67"/>
      <c r="CH81" s="67"/>
      <c r="CI81" s="67"/>
      <c r="CJ81" s="67"/>
    </row>
    <row r="82" spans="1:89" s="78" customFormat="1" ht="15.75" customHeight="1" x14ac:dyDescent="0.15">
      <c r="A82" s="239"/>
      <c r="B82" s="240"/>
      <c r="C82" s="73"/>
      <c r="D82" s="72"/>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c r="AP82" s="13"/>
      <c r="AQ82" s="13"/>
      <c r="AR82" s="13"/>
      <c r="AS82" s="13"/>
      <c r="AT82" s="13"/>
      <c r="AU82" s="14"/>
      <c r="AV82" s="14"/>
      <c r="AW82" s="14"/>
      <c r="AX82" s="14"/>
      <c r="AY82" s="13"/>
      <c r="AZ82" s="14"/>
      <c r="BA82" s="32"/>
      <c r="BB82" s="67"/>
      <c r="BC82" s="67"/>
      <c r="BD82" s="67"/>
      <c r="BE82" s="67"/>
      <c r="BF82" s="67"/>
      <c r="BG82" s="67"/>
      <c r="BH82" s="67"/>
      <c r="BI82" s="67"/>
      <c r="BJ82" s="67"/>
      <c r="BK82" s="67"/>
      <c r="BL82" s="67"/>
      <c r="BM82" s="67"/>
      <c r="BN82" s="67"/>
      <c r="BO82" s="67"/>
      <c r="BP82" s="67"/>
      <c r="BQ82" s="67"/>
      <c r="BR82" s="67"/>
      <c r="BS82" s="32"/>
      <c r="BT82" s="67"/>
      <c r="BU82" s="67"/>
      <c r="BV82" s="67"/>
      <c r="BW82" s="67"/>
      <c r="BX82" s="67"/>
      <c r="BY82" s="67"/>
      <c r="BZ82" s="67"/>
      <c r="CA82" s="67"/>
      <c r="CB82" s="67"/>
      <c r="CC82" s="67"/>
      <c r="CD82" s="67"/>
      <c r="CE82" s="67"/>
      <c r="CF82" s="67"/>
      <c r="CG82" s="67"/>
      <c r="CH82" s="67"/>
      <c r="CI82" s="67"/>
      <c r="CJ82" s="67"/>
      <c r="CK82" s="14"/>
    </row>
    <row r="83" spans="1:89" s="78" customFormat="1" ht="15.75" customHeight="1" x14ac:dyDescent="0.15">
      <c r="A83" s="239"/>
      <c r="B83" s="240"/>
      <c r="C83" s="73"/>
      <c r="D83" s="72"/>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c r="AP83" s="13"/>
      <c r="AQ83" s="13"/>
      <c r="AR83" s="13"/>
      <c r="AS83" s="13"/>
      <c r="AT83" s="13"/>
      <c r="AU83" s="14"/>
      <c r="AV83" s="14"/>
      <c r="AW83" s="14"/>
      <c r="AX83" s="14"/>
      <c r="AY83" s="13"/>
      <c r="AZ83" s="14"/>
      <c r="BA83" s="32"/>
      <c r="BB83" s="67"/>
      <c r="BC83" s="67"/>
      <c r="BD83" s="67"/>
      <c r="BE83" s="67"/>
      <c r="BF83" s="67"/>
      <c r="BG83" s="67"/>
      <c r="BH83" s="67"/>
      <c r="BI83" s="67"/>
      <c r="BJ83" s="67"/>
      <c r="BK83" s="67"/>
      <c r="BL83" s="67"/>
      <c r="BM83" s="67"/>
      <c r="BN83" s="67"/>
      <c r="BO83" s="67"/>
      <c r="BP83" s="67"/>
      <c r="BQ83" s="67"/>
      <c r="BR83" s="67"/>
      <c r="BS83" s="32"/>
      <c r="BT83" s="67"/>
      <c r="BU83" s="67"/>
      <c r="BV83" s="67"/>
      <c r="BW83" s="67"/>
      <c r="BX83" s="67"/>
      <c r="BY83" s="67"/>
      <c r="BZ83" s="67"/>
      <c r="CA83" s="67"/>
      <c r="CB83" s="67"/>
      <c r="CC83" s="67"/>
      <c r="CD83" s="67"/>
      <c r="CE83" s="67"/>
      <c r="CF83" s="67"/>
      <c r="CG83" s="67"/>
      <c r="CH83" s="67"/>
      <c r="CI83" s="67"/>
      <c r="CJ83" s="67"/>
      <c r="CK83" s="14"/>
    </row>
    <row r="84" spans="1:89" s="78" customFormat="1" ht="15.75" customHeight="1" x14ac:dyDescent="0.15">
      <c r="A84" s="239"/>
      <c r="B84" s="240"/>
      <c r="C84" s="79"/>
      <c r="D84" s="80"/>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c r="AP84" s="13"/>
      <c r="AQ84" s="13"/>
      <c r="AR84" s="13"/>
      <c r="AS84" s="13"/>
      <c r="AT84" s="13"/>
      <c r="AU84" s="14"/>
      <c r="AV84" s="14"/>
      <c r="AW84" s="14"/>
      <c r="AX84" s="14"/>
      <c r="AY84" s="13"/>
      <c r="AZ84" s="14"/>
      <c r="BA84" s="32"/>
      <c r="BB84" s="67"/>
      <c r="BC84" s="67"/>
      <c r="BD84" s="67"/>
      <c r="BE84" s="67"/>
      <c r="BF84" s="67"/>
      <c r="BG84" s="67"/>
      <c r="BH84" s="67"/>
      <c r="BI84" s="67"/>
      <c r="BJ84" s="67"/>
      <c r="BK84" s="67"/>
      <c r="BL84" s="67"/>
      <c r="BM84" s="67"/>
      <c r="BN84" s="67"/>
      <c r="BO84" s="67"/>
      <c r="BP84" s="67"/>
      <c r="BQ84" s="67"/>
      <c r="BR84" s="67"/>
      <c r="BS84" s="32"/>
      <c r="BT84" s="67"/>
      <c r="BU84" s="67"/>
      <c r="BV84" s="67"/>
      <c r="BW84" s="67"/>
      <c r="BX84" s="67"/>
      <c r="BY84" s="67"/>
      <c r="BZ84" s="67"/>
      <c r="CA84" s="67"/>
      <c r="CB84" s="67"/>
      <c r="CC84" s="67"/>
      <c r="CD84" s="67"/>
      <c r="CE84" s="67"/>
      <c r="CF84" s="67"/>
      <c r="CG84" s="67"/>
      <c r="CH84" s="67"/>
      <c r="CI84" s="67"/>
      <c r="CJ84" s="67"/>
      <c r="CK84" s="14"/>
    </row>
    <row r="85" spans="1:89" s="78" customFormat="1" ht="15.75" customHeight="1" x14ac:dyDescent="0.15">
      <c r="A85" s="117"/>
      <c r="B85" s="118"/>
      <c r="C85" s="79"/>
      <c r="D85" s="80"/>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c r="AP85" s="13"/>
      <c r="AQ85" s="13"/>
      <c r="AR85" s="13"/>
      <c r="AS85" s="13"/>
      <c r="AT85" s="13"/>
      <c r="AU85" s="14"/>
      <c r="AV85" s="14"/>
      <c r="AW85" s="14"/>
      <c r="AX85" s="14"/>
      <c r="AY85" s="13"/>
      <c r="AZ85" s="14"/>
      <c r="BA85" s="32"/>
      <c r="BB85" s="67"/>
      <c r="BC85" s="67"/>
      <c r="BD85" s="67"/>
      <c r="BE85" s="67"/>
      <c r="BF85" s="67"/>
      <c r="BG85" s="67"/>
      <c r="BH85" s="67"/>
      <c r="BI85" s="67"/>
      <c r="BJ85" s="67"/>
      <c r="BK85" s="67"/>
      <c r="BL85" s="67"/>
      <c r="BM85" s="67"/>
      <c r="BN85" s="67"/>
      <c r="BO85" s="67"/>
      <c r="BP85" s="67"/>
      <c r="BQ85" s="67"/>
      <c r="BR85" s="67"/>
      <c r="BS85" s="32"/>
      <c r="BT85" s="67"/>
      <c r="BU85" s="67"/>
      <c r="BV85" s="67"/>
      <c r="BW85" s="67"/>
      <c r="BX85" s="67"/>
      <c r="BY85" s="67"/>
      <c r="BZ85" s="67"/>
      <c r="CA85" s="67"/>
      <c r="CB85" s="67"/>
      <c r="CC85" s="67"/>
      <c r="CD85" s="67"/>
      <c r="CE85" s="67"/>
      <c r="CF85" s="67"/>
      <c r="CG85" s="67"/>
      <c r="CH85" s="67"/>
      <c r="CI85" s="67"/>
      <c r="CJ85" s="67"/>
      <c r="CK85" s="14"/>
    </row>
    <row r="86" spans="1:89" s="86" customFormat="1" ht="21" customHeight="1" x14ac:dyDescent="0.15">
      <c r="A86" s="241"/>
      <c r="B86" s="242"/>
      <c r="C86" s="81"/>
      <c r="D86" s="82"/>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c r="AP86" s="13"/>
      <c r="AQ86" s="13"/>
      <c r="AR86" s="13"/>
      <c r="AS86" s="13"/>
      <c r="AT86" s="13"/>
      <c r="AU86" s="14"/>
      <c r="AV86" s="14"/>
      <c r="AW86" s="14"/>
      <c r="AX86" s="14"/>
      <c r="AY86" s="13"/>
      <c r="AZ86" s="14"/>
      <c r="BA86" s="32"/>
      <c r="BB86" s="67"/>
      <c r="BC86" s="67"/>
      <c r="BD86" s="67"/>
      <c r="BE86" s="67"/>
      <c r="BF86" s="67"/>
      <c r="BG86" s="67"/>
      <c r="BH86" s="67"/>
      <c r="BI86" s="67"/>
      <c r="BJ86" s="67"/>
      <c r="BK86" s="67"/>
      <c r="BL86" s="67"/>
      <c r="BM86" s="67"/>
      <c r="BN86" s="67"/>
      <c r="BO86" s="67"/>
      <c r="BP86" s="67"/>
      <c r="BQ86" s="67"/>
      <c r="BR86" s="67"/>
      <c r="BS86" s="32"/>
      <c r="BT86" s="67"/>
      <c r="BU86" s="67"/>
      <c r="BV86" s="67"/>
      <c r="BW86" s="67"/>
      <c r="BX86" s="67"/>
      <c r="BY86" s="67"/>
      <c r="BZ86" s="67"/>
      <c r="CA86" s="67"/>
      <c r="CB86" s="67"/>
      <c r="CC86" s="67"/>
      <c r="CD86" s="67"/>
      <c r="CE86" s="67"/>
      <c r="CF86" s="67"/>
      <c r="CG86" s="67"/>
      <c r="CH86" s="67"/>
      <c r="CI86" s="67"/>
      <c r="CJ86" s="67"/>
      <c r="CK86" s="14"/>
    </row>
    <row r="87" spans="1:89" ht="24.75" customHeight="1" x14ac:dyDescent="0.2">
      <c r="A87" s="91"/>
      <c r="B87" s="92"/>
      <c r="C87" s="92"/>
      <c r="D87" s="92"/>
      <c r="E87" s="92"/>
    </row>
    <row r="88" spans="1:89" ht="62.25" customHeight="1" x14ac:dyDescent="0.15">
      <c r="A88" s="94"/>
      <c r="B88" s="243"/>
      <c r="C88" s="243"/>
      <c r="D88" s="243"/>
      <c r="E88" s="243"/>
      <c r="F88" s="243"/>
      <c r="G88" s="243"/>
    </row>
    <row r="89" spans="1:89" ht="18.75" customHeight="1" x14ac:dyDescent="0.15">
      <c r="A89" s="95"/>
      <c r="B89" s="231"/>
      <c r="C89" s="232"/>
      <c r="D89" s="232"/>
      <c r="E89" s="232"/>
      <c r="F89" s="232"/>
      <c r="G89" s="233"/>
    </row>
    <row r="90" spans="1:89" ht="24.75" customHeight="1" x14ac:dyDescent="0.15">
      <c r="A90" s="95"/>
      <c r="B90" s="234"/>
      <c r="C90" s="235"/>
      <c r="D90" s="235"/>
      <c r="E90" s="235"/>
      <c r="F90" s="235"/>
      <c r="G90" s="236"/>
    </row>
    <row r="91" spans="1:89" ht="23.25" customHeight="1" x14ac:dyDescent="0.15">
      <c r="A91" s="95"/>
      <c r="B91" s="234"/>
      <c r="C91" s="235"/>
      <c r="D91" s="235"/>
      <c r="E91" s="235"/>
      <c r="F91" s="237"/>
      <c r="G91" s="238"/>
    </row>
    <row r="92" spans="1:89" ht="23.25" customHeight="1" x14ac:dyDescent="0.15">
      <c r="A92" s="95"/>
      <c r="B92" s="228"/>
      <c r="C92" s="229"/>
      <c r="D92" s="229"/>
      <c r="E92" s="229"/>
      <c r="F92" s="229"/>
      <c r="G92" s="230"/>
    </row>
    <row r="169" spans="1:71" ht="18.75" customHeight="1" x14ac:dyDescent="0.15"/>
    <row r="170" spans="1:71" ht="18.75" customHeight="1" x14ac:dyDescent="0.15"/>
    <row r="171" spans="1:71" ht="18.75" customHeight="1" x14ac:dyDescent="0.15"/>
    <row r="172" spans="1:71" ht="18.75" customHeight="1" x14ac:dyDescent="0.15">
      <c r="A172" s="96"/>
      <c r="BS172" s="97"/>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 ref="I28:K28"/>
    <mergeCell ref="L28:N28"/>
    <mergeCell ref="O28:Q28"/>
    <mergeCell ref="O9:P9"/>
    <mergeCell ref="A30:B30"/>
    <mergeCell ref="A31:A33"/>
    <mergeCell ref="A34:B34"/>
    <mergeCell ref="A36:B37"/>
    <mergeCell ref="C36:E36"/>
    <mergeCell ref="F36:H36"/>
    <mergeCell ref="A28:B29"/>
    <mergeCell ref="C28:E28"/>
    <mergeCell ref="F28:H28"/>
    <mergeCell ref="I45:J45"/>
    <mergeCell ref="K45:L45"/>
    <mergeCell ref="M45:N45"/>
    <mergeCell ref="O45:P45"/>
    <mergeCell ref="I36:K36"/>
    <mergeCell ref="L36:N36"/>
    <mergeCell ref="O36:Q36"/>
    <mergeCell ref="A38:B38"/>
    <mergeCell ref="A39:A41"/>
    <mergeCell ref="A42:B42"/>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A60:B60"/>
    <mergeCell ref="A61:B61"/>
    <mergeCell ref="A62:B62"/>
    <mergeCell ref="A64:B64"/>
    <mergeCell ref="A66:B68"/>
    <mergeCell ref="C66:D67"/>
    <mergeCell ref="A52:B52"/>
    <mergeCell ref="A53:B53"/>
    <mergeCell ref="A54:B54"/>
    <mergeCell ref="A55:B55"/>
    <mergeCell ref="A56:A58"/>
    <mergeCell ref="A59:B59"/>
    <mergeCell ref="E66:AL66"/>
    <mergeCell ref="AM66:AN66"/>
    <mergeCell ref="E67:F67"/>
    <mergeCell ref="G67:H67"/>
    <mergeCell ref="I67:J67"/>
    <mergeCell ref="K67:L67"/>
    <mergeCell ref="M67:N67"/>
    <mergeCell ref="O67:P67"/>
    <mergeCell ref="Q67:R67"/>
    <mergeCell ref="S67:T67"/>
    <mergeCell ref="AM67:AM68"/>
    <mergeCell ref="AN67:AN68"/>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B88:C88"/>
    <mergeCell ref="D88:E88"/>
    <mergeCell ref="F88:G88"/>
    <mergeCell ref="B89:C89"/>
    <mergeCell ref="D89:E89"/>
    <mergeCell ref="F89:G89"/>
    <mergeCell ref="A76:B76"/>
    <mergeCell ref="A77:B77"/>
    <mergeCell ref="A78:A80"/>
    <mergeCell ref="A81:B81"/>
    <mergeCell ref="A82:B82"/>
    <mergeCell ref="A83:B83"/>
    <mergeCell ref="B92:C92"/>
    <mergeCell ref="D92:E92"/>
    <mergeCell ref="F92:G92"/>
    <mergeCell ref="B90:C90"/>
    <mergeCell ref="D90:E90"/>
    <mergeCell ref="F90:G90"/>
    <mergeCell ref="B91:C91"/>
    <mergeCell ref="D91:E91"/>
    <mergeCell ref="F91:G91"/>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sqref="A1:XFD1048576"/>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292"/>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307"/>
      <c r="B7" s="307"/>
      <c r="C7" s="307"/>
      <c r="D7" s="307"/>
      <c r="E7" s="307"/>
      <c r="F7" s="307"/>
      <c r="G7" s="307"/>
      <c r="H7" s="307"/>
      <c r="I7" s="15"/>
      <c r="J7" s="307"/>
      <c r="K7" s="307"/>
      <c r="L7" s="307"/>
      <c r="M7" s="307"/>
      <c r="N7" s="307"/>
      <c r="O7" s="293"/>
      <c r="P7" s="293"/>
      <c r="Q7" s="16"/>
      <c r="AL7" s="14"/>
      <c r="AM7" s="14"/>
      <c r="AN7" s="14"/>
      <c r="AO7" s="14"/>
      <c r="BK7" s="4"/>
      <c r="BL7" s="4"/>
      <c r="BM7" s="4"/>
      <c r="BN7" s="4"/>
      <c r="BO7" s="4"/>
      <c r="BP7" s="4"/>
      <c r="BQ7" s="4"/>
      <c r="BR7" s="4"/>
    </row>
    <row r="8" spans="1:76" s="14" customFormat="1" ht="24.75" customHeight="1" x14ac:dyDescent="0.15">
      <c r="A8" s="273"/>
      <c r="B8" s="270"/>
      <c r="C8" s="291"/>
      <c r="D8" s="291"/>
      <c r="E8" s="295"/>
      <c r="F8" s="298"/>
      <c r="G8" s="291"/>
      <c r="H8" s="291"/>
      <c r="I8" s="271"/>
      <c r="J8" s="17"/>
      <c r="K8" s="270"/>
      <c r="L8" s="291"/>
      <c r="M8" s="291"/>
      <c r="N8" s="291"/>
      <c r="O8" s="298"/>
      <c r="P8" s="291"/>
      <c r="Q8" s="291"/>
      <c r="R8" s="271"/>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274"/>
      <c r="B9" s="296"/>
      <c r="C9" s="296"/>
      <c r="D9" s="296"/>
      <c r="E9" s="297"/>
      <c r="F9" s="270"/>
      <c r="G9" s="271"/>
      <c r="H9" s="270"/>
      <c r="I9" s="271"/>
      <c r="J9" s="17"/>
      <c r="K9" s="270"/>
      <c r="L9" s="271"/>
      <c r="M9" s="270"/>
      <c r="N9" s="291"/>
      <c r="O9" s="298"/>
      <c r="P9" s="271"/>
      <c r="Q9" s="270"/>
      <c r="R9" s="271"/>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275"/>
      <c r="B10" s="18"/>
      <c r="C10" s="19"/>
      <c r="D10" s="126"/>
      <c r="E10" s="20"/>
      <c r="F10" s="98"/>
      <c r="G10" s="19"/>
      <c r="H10" s="126"/>
      <c r="I10" s="21"/>
      <c r="J10" s="22"/>
      <c r="K10" s="18"/>
      <c r="L10" s="19"/>
      <c r="M10" s="126"/>
      <c r="N10" s="99"/>
      <c r="O10" s="98"/>
      <c r="P10" s="19"/>
      <c r="Q10" s="126"/>
      <c r="R10" s="21"/>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c r="B11" s="24"/>
      <c r="C11" s="25"/>
      <c r="D11" s="26"/>
      <c r="E11" s="100"/>
      <c r="F11" s="101"/>
      <c r="G11" s="35"/>
      <c r="H11" s="26"/>
      <c r="I11" s="27"/>
      <c r="J11" s="28"/>
      <c r="K11" s="24"/>
      <c r="L11" s="25"/>
      <c r="M11" s="26"/>
      <c r="N11" s="100"/>
      <c r="O11" s="101"/>
      <c r="P11" s="27"/>
      <c r="Q11" s="26"/>
      <c r="R11" s="27"/>
      <c r="S11" s="29"/>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c r="BD11" s="32"/>
      <c r="BE11" s="32"/>
      <c r="BF11" s="32"/>
      <c r="BG11" s="33"/>
      <c r="BH11" s="33"/>
      <c r="BJ11" s="7"/>
      <c r="BS11" s="50"/>
      <c r="BT11" s="50"/>
      <c r="BU11" s="50"/>
      <c r="BV11" s="50"/>
      <c r="BW11" s="50"/>
      <c r="BX11" s="50"/>
    </row>
    <row r="12" spans="1:76" s="14" customFormat="1" ht="15.75" customHeight="1" x14ac:dyDescent="0.15">
      <c r="A12" s="23"/>
      <c r="B12" s="24"/>
      <c r="C12" s="25"/>
      <c r="D12" s="34"/>
      <c r="E12" s="100"/>
      <c r="F12" s="102"/>
      <c r="G12" s="35"/>
      <c r="H12" s="34"/>
      <c r="I12" s="35"/>
      <c r="J12" s="28"/>
      <c r="K12" s="24"/>
      <c r="L12" s="25"/>
      <c r="M12" s="34"/>
      <c r="N12" s="100"/>
      <c r="O12" s="102"/>
      <c r="P12" s="35"/>
      <c r="Q12" s="34"/>
      <c r="R12" s="35"/>
      <c r="S12" s="29"/>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c r="BD12" s="32"/>
      <c r="BE12" s="32"/>
      <c r="BF12" s="32"/>
      <c r="BG12" s="33"/>
      <c r="BH12" s="33"/>
      <c r="BJ12" s="7"/>
      <c r="BS12" s="50"/>
      <c r="BT12" s="50"/>
      <c r="BU12" s="50"/>
      <c r="BV12" s="50"/>
      <c r="BW12" s="50"/>
      <c r="BX12" s="50"/>
    </row>
    <row r="13" spans="1:76" s="14" customFormat="1" ht="15.75" customHeight="1" x14ac:dyDescent="0.15">
      <c r="A13" s="23"/>
      <c r="B13" s="24"/>
      <c r="C13" s="25"/>
      <c r="D13" s="34"/>
      <c r="E13" s="100"/>
      <c r="F13" s="102"/>
      <c r="G13" s="35"/>
      <c r="H13" s="34"/>
      <c r="I13" s="35"/>
      <c r="J13" s="28"/>
      <c r="K13" s="24"/>
      <c r="L13" s="25"/>
      <c r="M13" s="34"/>
      <c r="N13" s="100"/>
      <c r="O13" s="102"/>
      <c r="P13" s="35"/>
      <c r="Q13" s="34"/>
      <c r="R13" s="35"/>
      <c r="S13" s="29"/>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c r="BD13" s="32"/>
      <c r="BE13" s="32"/>
      <c r="BF13" s="32"/>
      <c r="BG13" s="33"/>
      <c r="BH13" s="33"/>
      <c r="BJ13" s="7"/>
      <c r="BS13" s="50"/>
      <c r="BT13" s="50"/>
      <c r="BU13" s="50"/>
      <c r="BV13" s="50"/>
      <c r="BW13" s="50"/>
      <c r="BX13" s="50"/>
    </row>
    <row r="14" spans="1:76" s="14" customFormat="1" ht="20.25" customHeight="1" x14ac:dyDescent="0.15">
      <c r="A14" s="23"/>
      <c r="B14" s="24"/>
      <c r="C14" s="25"/>
      <c r="D14" s="34"/>
      <c r="E14" s="100"/>
      <c r="F14" s="102"/>
      <c r="G14" s="35"/>
      <c r="H14" s="34"/>
      <c r="I14" s="35"/>
      <c r="J14" s="28"/>
      <c r="K14" s="24"/>
      <c r="L14" s="25"/>
      <c r="M14" s="34"/>
      <c r="N14" s="100"/>
      <c r="O14" s="102"/>
      <c r="P14" s="35"/>
      <c r="Q14" s="34"/>
      <c r="R14" s="35"/>
      <c r="S14" s="29"/>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c r="BD14" s="32"/>
      <c r="BE14" s="32"/>
      <c r="BF14" s="32"/>
      <c r="BG14" s="33"/>
      <c r="BH14" s="33"/>
      <c r="BJ14" s="7"/>
      <c r="BS14" s="50"/>
      <c r="BT14" s="50"/>
      <c r="BU14" s="50"/>
      <c r="BV14" s="50"/>
      <c r="BW14" s="50"/>
      <c r="BX14" s="50"/>
    </row>
    <row r="15" spans="1:76" s="14" customFormat="1" ht="20.25" customHeight="1" x14ac:dyDescent="0.15">
      <c r="A15" s="36"/>
      <c r="B15" s="24"/>
      <c r="C15" s="25"/>
      <c r="D15" s="34"/>
      <c r="E15" s="100"/>
      <c r="F15" s="102"/>
      <c r="G15" s="35"/>
      <c r="H15" s="34"/>
      <c r="I15" s="37"/>
      <c r="J15" s="28"/>
      <c r="K15" s="24"/>
      <c r="L15" s="25"/>
      <c r="M15" s="34"/>
      <c r="N15" s="100"/>
      <c r="O15" s="102"/>
      <c r="P15" s="35"/>
      <c r="Q15" s="34"/>
      <c r="R15" s="37"/>
      <c r="S15" s="29"/>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c r="BD15" s="32"/>
      <c r="BE15" s="32"/>
      <c r="BF15" s="32"/>
      <c r="BG15" s="33"/>
      <c r="BH15" s="33"/>
      <c r="BJ15" s="7"/>
      <c r="BS15" s="50"/>
      <c r="BT15" s="50"/>
      <c r="BU15" s="50"/>
      <c r="BV15" s="50"/>
      <c r="BW15" s="50"/>
      <c r="BX15" s="50"/>
    </row>
    <row r="16" spans="1:76" s="14" customFormat="1" ht="15.75" customHeight="1" x14ac:dyDescent="0.15">
      <c r="A16" s="38"/>
      <c r="B16" s="39"/>
      <c r="C16" s="40"/>
      <c r="D16" s="34"/>
      <c r="E16" s="100"/>
      <c r="F16" s="102"/>
      <c r="G16" s="35"/>
      <c r="H16" s="34"/>
      <c r="I16" s="41"/>
      <c r="J16" s="28"/>
      <c r="K16" s="39"/>
      <c r="L16" s="40"/>
      <c r="M16" s="34"/>
      <c r="N16" s="100"/>
      <c r="O16" s="102"/>
      <c r="P16" s="35"/>
      <c r="Q16" s="34"/>
      <c r="R16" s="41"/>
      <c r="S16" s="29"/>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c r="BD16" s="32"/>
      <c r="BE16" s="32"/>
      <c r="BF16" s="32"/>
      <c r="BG16" s="33"/>
      <c r="BH16" s="33"/>
      <c r="BJ16" s="7"/>
      <c r="BS16" s="50"/>
      <c r="BT16" s="50"/>
      <c r="BU16" s="50"/>
      <c r="BV16" s="50"/>
      <c r="BW16" s="50"/>
      <c r="BX16" s="50"/>
    </row>
    <row r="17" spans="1:76" s="14" customFormat="1" ht="15.75" customHeight="1" x14ac:dyDescent="0.15">
      <c r="A17" s="38"/>
      <c r="B17" s="39"/>
      <c r="C17" s="40"/>
      <c r="D17" s="34"/>
      <c r="E17" s="100"/>
      <c r="F17" s="102"/>
      <c r="G17" s="35"/>
      <c r="H17" s="34"/>
      <c r="I17" s="37"/>
      <c r="J17" s="28"/>
      <c r="K17" s="39"/>
      <c r="L17" s="40"/>
      <c r="M17" s="34"/>
      <c r="N17" s="100"/>
      <c r="O17" s="102"/>
      <c r="P17" s="35"/>
      <c r="Q17" s="34"/>
      <c r="R17" s="37"/>
      <c r="S17" s="29"/>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c r="BD17" s="32"/>
      <c r="BE17" s="32"/>
      <c r="BF17" s="32"/>
      <c r="BG17" s="33"/>
      <c r="BH17" s="33"/>
      <c r="BJ17" s="7"/>
      <c r="BS17" s="50"/>
      <c r="BT17" s="50"/>
      <c r="BU17" s="50"/>
      <c r="BV17" s="50"/>
      <c r="BW17" s="50"/>
      <c r="BX17" s="50"/>
    </row>
    <row r="18" spans="1:76" s="14" customFormat="1" ht="15.75" customHeight="1" x14ac:dyDescent="0.15">
      <c r="A18" s="38"/>
      <c r="B18" s="39"/>
      <c r="C18" s="40"/>
      <c r="D18" s="34"/>
      <c r="E18" s="100"/>
      <c r="F18" s="102"/>
      <c r="G18" s="35"/>
      <c r="H18" s="34"/>
      <c r="I18" s="37"/>
      <c r="J18" s="28"/>
      <c r="K18" s="39"/>
      <c r="L18" s="40"/>
      <c r="M18" s="34"/>
      <c r="N18" s="100"/>
      <c r="O18" s="102"/>
      <c r="P18" s="35"/>
      <c r="Q18" s="34"/>
      <c r="R18" s="37"/>
      <c r="S18" s="29"/>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c r="BD18" s="32"/>
      <c r="BE18" s="32"/>
      <c r="BF18" s="32"/>
      <c r="BG18" s="33"/>
      <c r="BH18" s="33"/>
      <c r="BJ18" s="7"/>
      <c r="BS18" s="50"/>
      <c r="BT18" s="50"/>
      <c r="BU18" s="50"/>
      <c r="BV18" s="50"/>
      <c r="BW18" s="50"/>
      <c r="BX18" s="50"/>
    </row>
    <row r="19" spans="1:76" s="14" customFormat="1" ht="24.75" customHeight="1" x14ac:dyDescent="0.15">
      <c r="A19" s="36"/>
      <c r="B19" s="39"/>
      <c r="C19" s="40"/>
      <c r="D19" s="39"/>
      <c r="E19" s="103"/>
      <c r="F19" s="104"/>
      <c r="G19" s="37"/>
      <c r="H19" s="39"/>
      <c r="I19" s="37"/>
      <c r="J19" s="28"/>
      <c r="K19" s="39"/>
      <c r="L19" s="40"/>
      <c r="M19" s="39"/>
      <c r="N19" s="103"/>
      <c r="O19" s="104"/>
      <c r="P19" s="37"/>
      <c r="Q19" s="39"/>
      <c r="R19" s="37"/>
      <c r="S19" s="29"/>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c r="BD19" s="32"/>
      <c r="BE19" s="32"/>
      <c r="BF19" s="32"/>
      <c r="BG19" s="33"/>
      <c r="BH19" s="33"/>
      <c r="BJ19" s="7"/>
      <c r="BS19" s="50"/>
      <c r="BT19" s="50"/>
      <c r="BU19" s="50"/>
      <c r="BV19" s="50"/>
      <c r="BW19" s="50"/>
      <c r="BX19" s="50"/>
    </row>
    <row r="20" spans="1:76" s="14" customFormat="1" ht="15.75" customHeight="1" x14ac:dyDescent="0.15">
      <c r="A20" s="36"/>
      <c r="B20" s="39"/>
      <c r="C20" s="40"/>
      <c r="D20" s="39"/>
      <c r="E20" s="103"/>
      <c r="F20" s="104"/>
      <c r="G20" s="37"/>
      <c r="H20" s="39"/>
      <c r="I20" s="37"/>
      <c r="J20" s="28"/>
      <c r="K20" s="39"/>
      <c r="L20" s="40"/>
      <c r="M20" s="39"/>
      <c r="N20" s="103"/>
      <c r="O20" s="104"/>
      <c r="P20" s="37"/>
      <c r="Q20" s="39"/>
      <c r="R20" s="37"/>
      <c r="S20" s="29"/>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c r="BD20" s="32"/>
      <c r="BE20" s="32"/>
      <c r="BF20" s="32"/>
      <c r="BG20" s="33"/>
      <c r="BH20" s="33"/>
      <c r="BJ20" s="7"/>
      <c r="BS20" s="50"/>
      <c r="BT20" s="50"/>
      <c r="BU20" s="50"/>
      <c r="BV20" s="50"/>
      <c r="BW20" s="50"/>
      <c r="BX20" s="50"/>
    </row>
    <row r="21" spans="1:76" s="14" customFormat="1" ht="15.75" customHeight="1" x14ac:dyDescent="0.15">
      <c r="A21" s="38"/>
      <c r="B21" s="39"/>
      <c r="C21" s="40"/>
      <c r="D21" s="39"/>
      <c r="E21" s="103"/>
      <c r="F21" s="104"/>
      <c r="G21" s="37"/>
      <c r="H21" s="39"/>
      <c r="I21" s="37"/>
      <c r="J21" s="28"/>
      <c r="K21" s="39"/>
      <c r="L21" s="40"/>
      <c r="M21" s="39"/>
      <c r="N21" s="103"/>
      <c r="O21" s="104"/>
      <c r="P21" s="37"/>
      <c r="Q21" s="39"/>
      <c r="R21" s="37"/>
      <c r="S21" s="29"/>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c r="BD21" s="32"/>
      <c r="BE21" s="32"/>
      <c r="BF21" s="32"/>
      <c r="BG21" s="33"/>
      <c r="BH21" s="33"/>
      <c r="BJ21" s="7"/>
      <c r="BS21" s="50"/>
      <c r="BT21" s="50"/>
      <c r="BU21" s="50"/>
      <c r="BV21" s="50"/>
      <c r="BW21" s="50"/>
      <c r="BX21" s="50"/>
    </row>
    <row r="22" spans="1:76" s="14" customFormat="1" ht="15.75" customHeight="1" x14ac:dyDescent="0.15">
      <c r="A22" s="38"/>
      <c r="B22" s="39"/>
      <c r="C22" s="40"/>
      <c r="D22" s="39"/>
      <c r="E22" s="103"/>
      <c r="F22" s="104"/>
      <c r="G22" s="37"/>
      <c r="H22" s="39"/>
      <c r="I22" s="37"/>
      <c r="J22" s="28"/>
      <c r="K22" s="39"/>
      <c r="L22" s="40"/>
      <c r="M22" s="39"/>
      <c r="N22" s="103"/>
      <c r="O22" s="104"/>
      <c r="P22" s="37"/>
      <c r="Q22" s="39"/>
      <c r="R22" s="37"/>
      <c r="S22" s="29"/>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c r="BD22" s="32"/>
      <c r="BE22" s="32"/>
      <c r="BF22" s="32"/>
      <c r="BG22" s="33"/>
      <c r="BH22" s="33"/>
      <c r="BJ22" s="7"/>
      <c r="BS22" s="50"/>
      <c r="BT22" s="50"/>
      <c r="BU22" s="50"/>
      <c r="BV22" s="50"/>
      <c r="BW22" s="50"/>
      <c r="BX22" s="50"/>
    </row>
    <row r="23" spans="1:76" s="14" customFormat="1" ht="15.75" customHeight="1" x14ac:dyDescent="0.15">
      <c r="A23" s="38"/>
      <c r="B23" s="39"/>
      <c r="C23" s="40"/>
      <c r="D23" s="39"/>
      <c r="E23" s="103"/>
      <c r="F23" s="104"/>
      <c r="G23" s="37"/>
      <c r="H23" s="39"/>
      <c r="I23" s="37"/>
      <c r="J23" s="28"/>
      <c r="K23" s="39"/>
      <c r="L23" s="40"/>
      <c r="M23" s="39"/>
      <c r="N23" s="103"/>
      <c r="O23" s="104"/>
      <c r="P23" s="37"/>
      <c r="Q23" s="39"/>
      <c r="R23" s="37"/>
      <c r="S23" s="29"/>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c r="BD23" s="32"/>
      <c r="BE23" s="32"/>
      <c r="BF23" s="32"/>
      <c r="BG23" s="33"/>
      <c r="BH23" s="33"/>
      <c r="BJ23" s="7"/>
      <c r="BS23" s="50"/>
      <c r="BT23" s="50"/>
      <c r="BU23" s="50"/>
      <c r="BV23" s="50"/>
      <c r="BW23" s="50"/>
      <c r="BX23" s="50"/>
    </row>
    <row r="24" spans="1:76" s="14" customFormat="1" ht="15.75" customHeight="1" x14ac:dyDescent="0.15">
      <c r="A24" s="38"/>
      <c r="B24" s="39"/>
      <c r="C24" s="40"/>
      <c r="D24" s="39"/>
      <c r="E24" s="103"/>
      <c r="F24" s="104"/>
      <c r="G24" s="37"/>
      <c r="H24" s="39"/>
      <c r="I24" s="37"/>
      <c r="J24" s="28"/>
      <c r="K24" s="39"/>
      <c r="L24" s="40"/>
      <c r="M24" s="39"/>
      <c r="N24" s="103"/>
      <c r="O24" s="104"/>
      <c r="P24" s="37"/>
      <c r="Q24" s="39"/>
      <c r="R24" s="37"/>
      <c r="S24" s="29"/>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c r="BD24" s="32"/>
      <c r="BE24" s="32"/>
      <c r="BF24" s="32"/>
      <c r="BG24" s="33"/>
      <c r="BH24" s="33"/>
      <c r="BJ24" s="7"/>
      <c r="BS24" s="50"/>
      <c r="BT24" s="50"/>
      <c r="BU24" s="50"/>
      <c r="BV24" s="50"/>
      <c r="BW24" s="50"/>
      <c r="BX24" s="50"/>
    </row>
    <row r="25" spans="1:76" s="14" customFormat="1" ht="15.75" customHeight="1" x14ac:dyDescent="0.15">
      <c r="A25" s="38"/>
      <c r="B25" s="39"/>
      <c r="C25" s="40"/>
      <c r="D25" s="39"/>
      <c r="E25" s="103"/>
      <c r="F25" s="104"/>
      <c r="G25" s="37"/>
      <c r="H25" s="39"/>
      <c r="I25" s="37"/>
      <c r="J25" s="28"/>
      <c r="K25" s="39"/>
      <c r="L25" s="40"/>
      <c r="M25" s="39"/>
      <c r="N25" s="103"/>
      <c r="O25" s="104"/>
      <c r="P25" s="37"/>
      <c r="Q25" s="39"/>
      <c r="R25" s="37"/>
      <c r="S25" s="29"/>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c r="BD25" s="32"/>
      <c r="BE25" s="32"/>
      <c r="BF25" s="32"/>
      <c r="BG25" s="33"/>
      <c r="BH25" s="33"/>
      <c r="BJ25" s="7"/>
      <c r="BS25" s="50"/>
      <c r="BT25" s="50"/>
      <c r="BU25" s="50"/>
      <c r="BV25" s="50"/>
      <c r="BW25" s="50"/>
      <c r="BX25" s="50"/>
    </row>
    <row r="26" spans="1:76" s="14" customFormat="1" ht="15.75" customHeight="1" x14ac:dyDescent="0.15">
      <c r="A26" s="42"/>
      <c r="B26" s="43"/>
      <c r="C26" s="44"/>
      <c r="D26" s="43"/>
      <c r="E26" s="105"/>
      <c r="F26" s="106"/>
      <c r="G26" s="45"/>
      <c r="H26" s="43"/>
      <c r="I26" s="45"/>
      <c r="J26" s="28"/>
      <c r="K26" s="43"/>
      <c r="L26" s="44"/>
      <c r="M26" s="43"/>
      <c r="N26" s="105"/>
      <c r="O26" s="106"/>
      <c r="P26" s="45"/>
      <c r="Q26" s="43"/>
      <c r="R26" s="45"/>
      <c r="S26" s="29"/>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c r="BD26" s="32"/>
      <c r="BE26" s="32"/>
      <c r="BF26" s="32"/>
      <c r="BG26" s="33"/>
      <c r="BH26" s="33"/>
      <c r="BJ26" s="7"/>
      <c r="BS26" s="50"/>
      <c r="BT26" s="50"/>
      <c r="BU26" s="50"/>
      <c r="BV26" s="50"/>
      <c r="BW26" s="50"/>
      <c r="BX26" s="50"/>
    </row>
    <row r="27" spans="1:76" s="13" customFormat="1" ht="30" customHeight="1" x14ac:dyDescent="0.2">
      <c r="A27" s="46"/>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301"/>
      <c r="B28" s="257"/>
      <c r="C28" s="253"/>
      <c r="D28" s="269"/>
      <c r="E28" s="254"/>
      <c r="F28" s="278"/>
      <c r="G28" s="278"/>
      <c r="H28" s="278"/>
      <c r="I28" s="278"/>
      <c r="J28" s="278"/>
      <c r="K28" s="278"/>
      <c r="L28" s="278"/>
      <c r="M28" s="278"/>
      <c r="N28" s="278"/>
      <c r="O28" s="278"/>
      <c r="P28" s="278"/>
      <c r="Q28" s="278"/>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94"/>
      <c r="B29" s="258"/>
      <c r="C29" s="126"/>
      <c r="D29" s="47"/>
      <c r="E29" s="123"/>
      <c r="F29" s="126"/>
      <c r="G29" s="47"/>
      <c r="H29" s="123"/>
      <c r="I29" s="126"/>
      <c r="J29" s="47"/>
      <c r="K29" s="123"/>
      <c r="L29" s="126"/>
      <c r="M29" s="47"/>
      <c r="N29" s="123"/>
      <c r="O29" s="126"/>
      <c r="P29" s="47"/>
      <c r="Q29" s="123"/>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308"/>
      <c r="B30" s="309"/>
      <c r="C30" s="48"/>
      <c r="D30" s="49"/>
      <c r="E30" s="25"/>
      <c r="F30" s="48"/>
      <c r="G30" s="49"/>
      <c r="H30" s="25"/>
      <c r="I30" s="48"/>
      <c r="J30" s="49"/>
      <c r="K30" s="25"/>
      <c r="L30" s="48"/>
      <c r="M30" s="49"/>
      <c r="N30" s="25"/>
      <c r="O30" s="48"/>
      <c r="P30" s="49"/>
      <c r="Q30" s="25"/>
      <c r="R30" s="29"/>
      <c r="AJ30" s="30"/>
      <c r="AK30" s="30"/>
      <c r="AM30" s="31"/>
      <c r="AP30" s="13"/>
      <c r="AU30" s="13"/>
      <c r="AV30" s="13"/>
      <c r="AW30" s="13"/>
      <c r="AX30" s="13"/>
      <c r="AY30" s="13"/>
      <c r="AZ30" s="13"/>
      <c r="BA30" s="32"/>
      <c r="BB30" s="32"/>
      <c r="BC30" s="32"/>
      <c r="BD30" s="32"/>
      <c r="BE30" s="32"/>
      <c r="BK30" s="7"/>
      <c r="BL30" s="7"/>
      <c r="BM30" s="7"/>
      <c r="BN30" s="7"/>
      <c r="BO30" s="7"/>
      <c r="BP30" s="7"/>
      <c r="BQ30" s="7"/>
      <c r="BR30" s="7"/>
      <c r="BS30" s="50"/>
      <c r="BT30" s="50"/>
      <c r="BU30" s="50"/>
      <c r="BV30" s="50"/>
      <c r="BW30" s="50"/>
    </row>
    <row r="31" spans="1:76" s="14" customFormat="1" ht="15.75" customHeight="1" x14ac:dyDescent="0.15">
      <c r="A31" s="310"/>
      <c r="B31" s="51"/>
      <c r="C31" s="24"/>
      <c r="D31" s="52"/>
      <c r="E31" s="25"/>
      <c r="F31" s="24"/>
      <c r="G31" s="52"/>
      <c r="H31" s="25"/>
      <c r="I31" s="24"/>
      <c r="J31" s="52"/>
      <c r="K31" s="25"/>
      <c r="L31" s="24"/>
      <c r="M31" s="52"/>
      <c r="N31" s="25"/>
      <c r="O31" s="24"/>
      <c r="P31" s="52"/>
      <c r="Q31" s="25"/>
      <c r="R31" s="53"/>
      <c r="AJ31" s="30"/>
      <c r="AK31" s="30"/>
      <c r="AM31" s="31"/>
      <c r="AP31" s="13"/>
      <c r="AU31" s="13"/>
      <c r="AV31" s="13"/>
      <c r="AW31" s="13"/>
      <c r="AX31" s="13"/>
      <c r="AY31" s="13"/>
      <c r="AZ31" s="13"/>
      <c r="BA31" s="32"/>
      <c r="BB31" s="32"/>
      <c r="BC31" s="32"/>
      <c r="BD31" s="32"/>
      <c r="BE31" s="32"/>
      <c r="BK31" s="7"/>
      <c r="BL31" s="7"/>
      <c r="BM31" s="7"/>
      <c r="BN31" s="7"/>
      <c r="BO31" s="7"/>
      <c r="BP31" s="7"/>
      <c r="BQ31" s="7"/>
      <c r="BR31" s="7"/>
      <c r="BS31" s="50"/>
      <c r="BT31" s="50"/>
      <c r="BU31" s="50"/>
      <c r="BV31" s="50"/>
      <c r="BW31" s="50"/>
    </row>
    <row r="32" spans="1:76" s="14" customFormat="1" ht="15.75" customHeight="1" x14ac:dyDescent="0.15">
      <c r="A32" s="310"/>
      <c r="B32" s="51"/>
      <c r="C32" s="24"/>
      <c r="D32" s="52"/>
      <c r="E32" s="25"/>
      <c r="F32" s="24"/>
      <c r="G32" s="52"/>
      <c r="H32" s="25"/>
      <c r="I32" s="24"/>
      <c r="J32" s="52"/>
      <c r="K32" s="25"/>
      <c r="L32" s="24"/>
      <c r="M32" s="52"/>
      <c r="N32" s="25"/>
      <c r="O32" s="24"/>
      <c r="P32" s="52"/>
      <c r="Q32" s="25"/>
      <c r="R32" s="29"/>
      <c r="AJ32" s="30"/>
      <c r="AK32" s="30"/>
      <c r="AM32" s="31"/>
      <c r="AP32" s="13"/>
      <c r="AU32" s="13"/>
      <c r="AV32" s="13"/>
      <c r="AW32" s="13"/>
      <c r="AX32" s="13"/>
      <c r="AY32" s="13"/>
      <c r="AZ32" s="13"/>
      <c r="BA32" s="32"/>
      <c r="BB32" s="32"/>
      <c r="BC32" s="32"/>
      <c r="BD32" s="32"/>
      <c r="BE32" s="32"/>
      <c r="BK32" s="7"/>
      <c r="BL32" s="7"/>
      <c r="BM32" s="7"/>
      <c r="BN32" s="7"/>
      <c r="BO32" s="7"/>
      <c r="BP32" s="7"/>
      <c r="BQ32" s="7"/>
      <c r="BR32" s="7"/>
      <c r="BS32" s="50"/>
      <c r="BT32" s="50"/>
      <c r="BU32" s="50"/>
      <c r="BV32" s="50"/>
      <c r="BW32" s="50"/>
    </row>
    <row r="33" spans="1:88" s="14" customFormat="1" ht="18" customHeight="1" x14ac:dyDescent="0.15">
      <c r="A33" s="310"/>
      <c r="B33" s="51"/>
      <c r="C33" s="24"/>
      <c r="D33" s="52"/>
      <c r="E33" s="25"/>
      <c r="F33" s="24"/>
      <c r="G33" s="52"/>
      <c r="H33" s="25"/>
      <c r="I33" s="24"/>
      <c r="J33" s="52"/>
      <c r="K33" s="25"/>
      <c r="L33" s="24"/>
      <c r="M33" s="52"/>
      <c r="N33" s="25"/>
      <c r="O33" s="24"/>
      <c r="P33" s="52"/>
      <c r="Q33" s="25"/>
      <c r="R33" s="29"/>
      <c r="AJ33" s="30"/>
      <c r="AK33" s="30"/>
      <c r="AM33" s="31"/>
      <c r="AP33" s="13"/>
      <c r="AU33" s="13"/>
      <c r="AV33" s="13"/>
      <c r="AW33" s="13"/>
      <c r="AX33" s="13"/>
      <c r="AY33" s="13"/>
      <c r="AZ33" s="13"/>
      <c r="BA33" s="32"/>
      <c r="BB33" s="32"/>
      <c r="BC33" s="32"/>
      <c r="BD33" s="32"/>
      <c r="BE33" s="32"/>
      <c r="BK33" s="7"/>
      <c r="BL33" s="7"/>
      <c r="BM33" s="7"/>
      <c r="BN33" s="7"/>
      <c r="BO33" s="7"/>
      <c r="BP33" s="7"/>
      <c r="BQ33" s="7"/>
      <c r="BR33" s="7"/>
      <c r="BS33" s="50"/>
      <c r="BT33" s="50"/>
      <c r="BU33" s="50"/>
      <c r="BV33" s="50"/>
      <c r="BW33" s="50"/>
    </row>
    <row r="34" spans="1:88" s="14" customFormat="1" ht="15.75" customHeight="1" x14ac:dyDescent="0.15">
      <c r="A34" s="311"/>
      <c r="B34" s="312"/>
      <c r="C34" s="54"/>
      <c r="D34" s="55"/>
      <c r="E34" s="56"/>
      <c r="F34" s="54"/>
      <c r="G34" s="55"/>
      <c r="H34" s="56"/>
      <c r="I34" s="54"/>
      <c r="J34" s="55"/>
      <c r="K34" s="56"/>
      <c r="L34" s="54"/>
      <c r="M34" s="55"/>
      <c r="N34" s="56"/>
      <c r="O34" s="54"/>
      <c r="P34" s="55"/>
      <c r="Q34" s="56"/>
      <c r="R34" s="29"/>
      <c r="AJ34" s="30"/>
      <c r="AK34" s="30"/>
      <c r="AP34" s="13"/>
      <c r="AU34" s="13"/>
      <c r="AV34" s="13"/>
      <c r="AW34" s="13"/>
      <c r="AX34" s="13"/>
      <c r="AY34" s="13"/>
      <c r="AZ34" s="13"/>
      <c r="BA34" s="32"/>
      <c r="BB34" s="32"/>
      <c r="BC34" s="32"/>
      <c r="BD34" s="32"/>
      <c r="BE34" s="32"/>
      <c r="BK34" s="7"/>
      <c r="BL34" s="7"/>
      <c r="BM34" s="7"/>
      <c r="BN34" s="7"/>
      <c r="BO34" s="7"/>
      <c r="BP34" s="7"/>
      <c r="BQ34" s="7"/>
      <c r="BR34" s="7"/>
      <c r="BS34" s="50"/>
      <c r="BT34" s="50"/>
      <c r="BU34" s="50"/>
      <c r="BV34" s="50"/>
      <c r="BW34" s="50"/>
    </row>
    <row r="35" spans="1:88" s="14" customFormat="1" ht="30" customHeight="1" x14ac:dyDescent="0.2">
      <c r="A35" s="57"/>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301"/>
      <c r="B36" s="257"/>
      <c r="C36" s="253"/>
      <c r="D36" s="269"/>
      <c r="E36" s="254"/>
      <c r="F36" s="278"/>
      <c r="G36" s="278"/>
      <c r="H36" s="278"/>
      <c r="I36" s="278"/>
      <c r="J36" s="278"/>
      <c r="K36" s="278"/>
      <c r="L36" s="278"/>
      <c r="M36" s="278"/>
      <c r="N36" s="278"/>
      <c r="O36" s="278"/>
      <c r="P36" s="278"/>
      <c r="Q36" s="278"/>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94"/>
      <c r="B37" s="258"/>
      <c r="C37" s="126"/>
      <c r="D37" s="47"/>
      <c r="E37" s="123"/>
      <c r="F37" s="126"/>
      <c r="G37" s="47"/>
      <c r="H37" s="123"/>
      <c r="I37" s="126"/>
      <c r="J37" s="47"/>
      <c r="K37" s="123"/>
      <c r="L37" s="126"/>
      <c r="M37" s="47"/>
      <c r="N37" s="123"/>
      <c r="O37" s="126"/>
      <c r="P37" s="47"/>
      <c r="Q37" s="123"/>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308"/>
      <c r="B38" s="309"/>
      <c r="C38" s="48"/>
      <c r="D38" s="49"/>
      <c r="E38" s="25"/>
      <c r="F38" s="48"/>
      <c r="G38" s="49"/>
      <c r="H38" s="25"/>
      <c r="I38" s="48"/>
      <c r="J38" s="49"/>
      <c r="K38" s="25"/>
      <c r="L38" s="48"/>
      <c r="M38" s="49"/>
      <c r="N38" s="25"/>
      <c r="O38" s="48"/>
      <c r="P38" s="49"/>
      <c r="Q38" s="25"/>
      <c r="R38" s="29"/>
      <c r="AJ38" s="30"/>
      <c r="AK38" s="30"/>
      <c r="AM38" s="31"/>
      <c r="AP38" s="13"/>
      <c r="AU38" s="13"/>
      <c r="AV38" s="13"/>
      <c r="AW38" s="13"/>
      <c r="AX38" s="13"/>
      <c r="AY38" s="13"/>
      <c r="AZ38" s="13"/>
      <c r="BA38" s="32"/>
      <c r="BB38" s="32"/>
      <c r="BC38" s="32"/>
      <c r="BD38" s="32"/>
      <c r="BE38" s="32"/>
      <c r="BK38" s="7"/>
      <c r="BL38" s="7"/>
      <c r="BM38" s="7"/>
      <c r="BN38" s="7"/>
      <c r="BO38" s="7"/>
      <c r="BP38" s="7"/>
      <c r="BQ38" s="7"/>
      <c r="BR38" s="7"/>
      <c r="BS38" s="50"/>
      <c r="BT38" s="50"/>
      <c r="BU38" s="50"/>
      <c r="BV38" s="50"/>
      <c r="BW38" s="50"/>
    </row>
    <row r="39" spans="1:88" s="14" customFormat="1" ht="15.75" customHeight="1" x14ac:dyDescent="0.15">
      <c r="A39" s="310"/>
      <c r="B39" s="51"/>
      <c r="C39" s="24"/>
      <c r="D39" s="52"/>
      <c r="E39" s="25"/>
      <c r="F39" s="24"/>
      <c r="G39" s="52"/>
      <c r="H39" s="25"/>
      <c r="I39" s="24"/>
      <c r="J39" s="52"/>
      <c r="K39" s="25"/>
      <c r="L39" s="24"/>
      <c r="M39" s="52"/>
      <c r="N39" s="25"/>
      <c r="O39" s="24"/>
      <c r="P39" s="52"/>
      <c r="Q39" s="25"/>
      <c r="R39" s="29"/>
      <c r="AJ39" s="30"/>
      <c r="AK39" s="30"/>
      <c r="AM39" s="31"/>
      <c r="AP39" s="13"/>
      <c r="AU39" s="13"/>
      <c r="AV39" s="13"/>
      <c r="AW39" s="13"/>
      <c r="AX39" s="13"/>
      <c r="AY39" s="13"/>
      <c r="AZ39" s="13"/>
      <c r="BA39" s="32"/>
      <c r="BB39" s="32"/>
      <c r="BC39" s="32"/>
      <c r="BD39" s="32"/>
      <c r="BE39" s="32"/>
      <c r="BK39" s="7"/>
      <c r="BL39" s="7"/>
      <c r="BM39" s="7"/>
      <c r="BN39" s="7"/>
      <c r="BO39" s="7"/>
      <c r="BP39" s="7"/>
      <c r="BQ39" s="7"/>
      <c r="BR39" s="7"/>
      <c r="BS39" s="50"/>
      <c r="BT39" s="50"/>
      <c r="BU39" s="50"/>
      <c r="BV39" s="50"/>
      <c r="BW39" s="50"/>
    </row>
    <row r="40" spans="1:88" s="14" customFormat="1" ht="25.5" customHeight="1" x14ac:dyDescent="0.15">
      <c r="A40" s="310"/>
      <c r="B40" s="51"/>
      <c r="C40" s="24"/>
      <c r="D40" s="52"/>
      <c r="E40" s="25"/>
      <c r="F40" s="24"/>
      <c r="G40" s="52"/>
      <c r="H40" s="25"/>
      <c r="I40" s="24"/>
      <c r="J40" s="52"/>
      <c r="K40" s="25"/>
      <c r="L40" s="24"/>
      <c r="M40" s="52"/>
      <c r="N40" s="25"/>
      <c r="O40" s="24"/>
      <c r="P40" s="52"/>
      <c r="Q40" s="25"/>
      <c r="R40" s="29"/>
      <c r="AJ40" s="30"/>
      <c r="AK40" s="30"/>
      <c r="AM40" s="31"/>
      <c r="AP40" s="13"/>
      <c r="AU40" s="13"/>
      <c r="AV40" s="13"/>
      <c r="AW40" s="13"/>
      <c r="AX40" s="13"/>
      <c r="AY40" s="13"/>
      <c r="AZ40" s="13"/>
      <c r="BA40" s="32"/>
      <c r="BB40" s="32"/>
      <c r="BC40" s="32"/>
      <c r="BD40" s="32"/>
      <c r="BE40" s="32"/>
      <c r="BK40" s="7"/>
      <c r="BL40" s="7"/>
      <c r="BM40" s="7"/>
      <c r="BN40" s="7"/>
      <c r="BO40" s="7"/>
      <c r="BP40" s="7"/>
      <c r="BQ40" s="7"/>
      <c r="BR40" s="7"/>
      <c r="BS40" s="50"/>
      <c r="BT40" s="50"/>
      <c r="BU40" s="50"/>
      <c r="BV40" s="50"/>
      <c r="BW40" s="50"/>
    </row>
    <row r="41" spans="1:88" s="14" customFormat="1" ht="23.25" customHeight="1" x14ac:dyDescent="0.15">
      <c r="A41" s="310"/>
      <c r="B41" s="51"/>
      <c r="C41" s="24"/>
      <c r="D41" s="52"/>
      <c r="E41" s="25"/>
      <c r="F41" s="24"/>
      <c r="G41" s="52"/>
      <c r="H41" s="25"/>
      <c r="I41" s="24"/>
      <c r="J41" s="52"/>
      <c r="K41" s="25"/>
      <c r="L41" s="24"/>
      <c r="M41" s="52"/>
      <c r="N41" s="25"/>
      <c r="O41" s="24"/>
      <c r="P41" s="52"/>
      <c r="Q41" s="25"/>
      <c r="R41" s="29"/>
      <c r="AJ41" s="30"/>
      <c r="AK41" s="30"/>
      <c r="AM41" s="31"/>
      <c r="AP41" s="13"/>
      <c r="AU41" s="13"/>
      <c r="AV41" s="13"/>
      <c r="AW41" s="13"/>
      <c r="AX41" s="13"/>
      <c r="AY41" s="13"/>
      <c r="AZ41" s="13"/>
      <c r="BA41" s="32"/>
      <c r="BB41" s="32"/>
      <c r="BC41" s="32"/>
      <c r="BD41" s="32"/>
      <c r="BE41" s="32"/>
      <c r="BK41" s="7"/>
      <c r="BL41" s="7"/>
      <c r="BM41" s="7"/>
      <c r="BN41" s="7"/>
      <c r="BO41" s="7"/>
      <c r="BP41" s="7"/>
      <c r="BQ41" s="7"/>
      <c r="BR41" s="7"/>
      <c r="BS41" s="50"/>
      <c r="BT41" s="50"/>
      <c r="BU41" s="50"/>
      <c r="BV41" s="50"/>
      <c r="BW41" s="50"/>
    </row>
    <row r="42" spans="1:88" s="14" customFormat="1" ht="15.75" customHeight="1" x14ac:dyDescent="0.15">
      <c r="A42" s="311"/>
      <c r="B42" s="312"/>
      <c r="C42" s="54"/>
      <c r="D42" s="55"/>
      <c r="E42" s="56"/>
      <c r="F42" s="54"/>
      <c r="G42" s="55"/>
      <c r="H42" s="56"/>
      <c r="I42" s="54"/>
      <c r="J42" s="55"/>
      <c r="K42" s="56"/>
      <c r="L42" s="54"/>
      <c r="M42" s="55"/>
      <c r="N42" s="56"/>
      <c r="O42" s="54"/>
      <c r="P42" s="55"/>
      <c r="Q42" s="56"/>
      <c r="R42" s="29"/>
      <c r="AJ42" s="30"/>
      <c r="AK42" s="30"/>
      <c r="AM42" s="31"/>
      <c r="AP42" s="13"/>
      <c r="AU42" s="13"/>
      <c r="AV42" s="13"/>
      <c r="AW42" s="13"/>
      <c r="AX42" s="13"/>
      <c r="AY42" s="13"/>
      <c r="AZ42" s="13"/>
      <c r="BA42" s="32"/>
      <c r="BB42" s="32"/>
      <c r="BC42" s="32"/>
      <c r="BD42" s="32"/>
      <c r="BE42" s="32"/>
      <c r="BK42" s="7"/>
      <c r="BL42" s="7"/>
      <c r="BM42" s="7"/>
      <c r="BN42" s="7"/>
      <c r="BO42" s="7"/>
      <c r="BP42" s="7"/>
      <c r="BQ42" s="7"/>
      <c r="BR42" s="7"/>
      <c r="BS42" s="50"/>
      <c r="BT42" s="50"/>
      <c r="BU42" s="50"/>
      <c r="BV42" s="50"/>
      <c r="BW42" s="50"/>
    </row>
    <row r="43" spans="1:88" s="13" customFormat="1" ht="30" customHeight="1" x14ac:dyDescent="0.2">
      <c r="A43" s="57"/>
      <c r="B43" s="57"/>
      <c r="C43" s="57"/>
      <c r="D43" s="57"/>
      <c r="E43" s="61"/>
      <c r="O43" s="16"/>
      <c r="AL43" s="14"/>
      <c r="AM43" s="14"/>
      <c r="AN43" s="14"/>
      <c r="AO43" s="14"/>
      <c r="BJ43" s="4"/>
    </row>
    <row r="44" spans="1:88" s="14" customFormat="1" ht="23.25" customHeight="1" x14ac:dyDescent="0.15">
      <c r="A44" s="301"/>
      <c r="B44" s="257"/>
      <c r="C44" s="265"/>
      <c r="D44" s="266"/>
      <c r="E44" s="253"/>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54"/>
      <c r="AM44" s="296"/>
      <c r="AN44" s="278"/>
      <c r="BX44" s="7"/>
    </row>
    <row r="45" spans="1:88" s="14" customFormat="1" ht="15.75" customHeight="1" x14ac:dyDescent="0.15">
      <c r="A45" s="315"/>
      <c r="B45" s="272"/>
      <c r="C45" s="267"/>
      <c r="D45" s="268"/>
      <c r="E45" s="253"/>
      <c r="F45" s="254"/>
      <c r="G45" s="253"/>
      <c r="H45" s="254"/>
      <c r="I45" s="253"/>
      <c r="J45" s="254"/>
      <c r="K45" s="253"/>
      <c r="L45" s="254"/>
      <c r="M45" s="253"/>
      <c r="N45" s="254"/>
      <c r="O45" s="253"/>
      <c r="P45" s="254"/>
      <c r="Q45" s="253"/>
      <c r="R45" s="254"/>
      <c r="S45" s="253"/>
      <c r="T45" s="254"/>
      <c r="U45" s="253"/>
      <c r="V45" s="254"/>
      <c r="W45" s="253"/>
      <c r="X45" s="254"/>
      <c r="Y45" s="253"/>
      <c r="Z45" s="254"/>
      <c r="AA45" s="253"/>
      <c r="AB45" s="254"/>
      <c r="AC45" s="253"/>
      <c r="AD45" s="254"/>
      <c r="AE45" s="253"/>
      <c r="AF45" s="254"/>
      <c r="AG45" s="253"/>
      <c r="AH45" s="254"/>
      <c r="AI45" s="253"/>
      <c r="AJ45" s="254"/>
      <c r="AK45" s="253"/>
      <c r="AL45" s="254"/>
      <c r="AM45" s="313"/>
      <c r="AN45" s="257"/>
      <c r="BX45" s="7"/>
    </row>
    <row r="46" spans="1:88" s="14" customFormat="1" ht="19.5" customHeight="1" x14ac:dyDescent="0.15">
      <c r="A46" s="294"/>
      <c r="B46" s="258"/>
      <c r="C46" s="122"/>
      <c r="D46" s="21"/>
      <c r="E46" s="126"/>
      <c r="F46" s="47"/>
      <c r="G46" s="126"/>
      <c r="H46" s="47"/>
      <c r="I46" s="126"/>
      <c r="J46" s="47"/>
      <c r="K46" s="126"/>
      <c r="L46" s="47"/>
      <c r="M46" s="126"/>
      <c r="N46" s="47"/>
      <c r="O46" s="126"/>
      <c r="P46" s="47"/>
      <c r="Q46" s="126"/>
      <c r="R46" s="47"/>
      <c r="S46" s="126"/>
      <c r="T46" s="47"/>
      <c r="U46" s="126"/>
      <c r="V46" s="47"/>
      <c r="W46" s="126"/>
      <c r="X46" s="47"/>
      <c r="Y46" s="126"/>
      <c r="Z46" s="47"/>
      <c r="AA46" s="126"/>
      <c r="AB46" s="47"/>
      <c r="AC46" s="126"/>
      <c r="AD46" s="47"/>
      <c r="AE46" s="126"/>
      <c r="AF46" s="47"/>
      <c r="AG46" s="126"/>
      <c r="AH46" s="47"/>
      <c r="AI46" s="126"/>
      <c r="AJ46" s="47"/>
      <c r="AK46" s="126"/>
      <c r="AL46" s="47"/>
      <c r="AM46" s="314"/>
      <c r="AN46" s="258"/>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39"/>
      <c r="B47" s="240"/>
      <c r="C47" s="63"/>
      <c r="D47" s="64"/>
      <c r="E47" s="65"/>
      <c r="F47" s="66"/>
      <c r="G47" s="65"/>
      <c r="H47" s="66"/>
      <c r="I47" s="48"/>
      <c r="J47" s="49"/>
      <c r="K47" s="48"/>
      <c r="L47" s="49"/>
      <c r="M47" s="48"/>
      <c r="N47" s="49"/>
      <c r="O47" s="48"/>
      <c r="P47" s="49"/>
      <c r="Q47" s="48"/>
      <c r="R47" s="49"/>
      <c r="S47" s="48"/>
      <c r="T47" s="49"/>
      <c r="U47" s="48"/>
      <c r="V47" s="49"/>
      <c r="W47" s="48"/>
      <c r="X47" s="49"/>
      <c r="Y47" s="48"/>
      <c r="Z47" s="49"/>
      <c r="AA47" s="48"/>
      <c r="AB47" s="49"/>
      <c r="AC47" s="48"/>
      <c r="AD47" s="49"/>
      <c r="AE47" s="48"/>
      <c r="AF47" s="49"/>
      <c r="AG47" s="48"/>
      <c r="AH47" s="49"/>
      <c r="AI47" s="48"/>
      <c r="AJ47" s="49"/>
      <c r="AK47" s="65"/>
      <c r="AL47" s="66"/>
      <c r="AM47" s="34"/>
      <c r="AN47" s="37"/>
      <c r="AO47" s="29"/>
      <c r="AP47" s="13"/>
      <c r="AQ47" s="13"/>
      <c r="AR47" s="13"/>
      <c r="AS47" s="13"/>
      <c r="AT47" s="13"/>
      <c r="AY47" s="13"/>
      <c r="BA47" s="32"/>
      <c r="BB47" s="67"/>
      <c r="BC47" s="67"/>
      <c r="BD47" s="67"/>
      <c r="BE47" s="67"/>
      <c r="BF47" s="67"/>
      <c r="BG47" s="67"/>
      <c r="BH47" s="67"/>
      <c r="BI47" s="67"/>
      <c r="BJ47" s="67"/>
      <c r="BK47" s="67"/>
      <c r="BL47" s="67"/>
      <c r="BM47" s="67"/>
      <c r="BN47" s="67"/>
      <c r="BO47" s="67"/>
      <c r="BP47" s="67"/>
      <c r="BQ47" s="67"/>
      <c r="BR47" s="67"/>
      <c r="BS47" s="32"/>
      <c r="BT47" s="67"/>
      <c r="BU47" s="67"/>
      <c r="BV47" s="67"/>
      <c r="BW47" s="67"/>
      <c r="BX47" s="67"/>
      <c r="BY47" s="67"/>
      <c r="BZ47" s="67"/>
      <c r="CA47" s="67"/>
      <c r="CB47" s="67"/>
      <c r="CC47" s="67"/>
      <c r="CD47" s="67"/>
      <c r="CE47" s="67"/>
      <c r="CF47" s="67"/>
      <c r="CG47" s="67"/>
      <c r="CH47" s="67"/>
      <c r="CI47" s="67"/>
      <c r="CJ47" s="67"/>
    </row>
    <row r="48" spans="1:88" s="14" customFormat="1" ht="15.75" customHeight="1" x14ac:dyDescent="0.15">
      <c r="A48" s="239"/>
      <c r="B48" s="240"/>
      <c r="C48" s="68"/>
      <c r="D48" s="69"/>
      <c r="E48" s="34"/>
      <c r="F48" s="70"/>
      <c r="G48" s="34"/>
      <c r="H48" s="70"/>
      <c r="I48" s="24"/>
      <c r="J48" s="52"/>
      <c r="K48" s="24"/>
      <c r="L48" s="52"/>
      <c r="M48" s="24"/>
      <c r="N48" s="52"/>
      <c r="O48" s="24"/>
      <c r="P48" s="52"/>
      <c r="Q48" s="24"/>
      <c r="R48" s="52"/>
      <c r="S48" s="24"/>
      <c r="T48" s="52"/>
      <c r="U48" s="24"/>
      <c r="V48" s="52"/>
      <c r="W48" s="24"/>
      <c r="X48" s="52"/>
      <c r="Y48" s="24"/>
      <c r="Z48" s="52"/>
      <c r="AA48" s="24"/>
      <c r="AB48" s="52"/>
      <c r="AC48" s="24"/>
      <c r="AD48" s="52"/>
      <c r="AE48" s="24"/>
      <c r="AF48" s="52"/>
      <c r="AG48" s="24"/>
      <c r="AH48" s="52"/>
      <c r="AI48" s="24"/>
      <c r="AJ48" s="52"/>
      <c r="AK48" s="34"/>
      <c r="AL48" s="70"/>
      <c r="AM48" s="34"/>
      <c r="AN48" s="37"/>
      <c r="AO48" s="29"/>
      <c r="AP48" s="13"/>
      <c r="AQ48" s="13"/>
      <c r="AR48" s="13"/>
      <c r="AS48" s="13"/>
      <c r="AT48" s="13"/>
      <c r="AY48" s="13"/>
      <c r="BA48" s="32"/>
      <c r="BB48" s="67"/>
      <c r="BC48" s="67"/>
      <c r="BD48" s="67"/>
      <c r="BE48" s="67"/>
      <c r="BF48" s="67"/>
      <c r="BG48" s="67"/>
      <c r="BH48" s="67"/>
      <c r="BI48" s="67"/>
      <c r="BJ48" s="67"/>
      <c r="BK48" s="67"/>
      <c r="BL48" s="67"/>
      <c r="BM48" s="67"/>
      <c r="BN48" s="67"/>
      <c r="BO48" s="67"/>
      <c r="BP48" s="67"/>
      <c r="BQ48" s="67"/>
      <c r="BR48" s="67"/>
      <c r="BS48" s="32"/>
      <c r="BT48" s="67"/>
      <c r="BU48" s="67"/>
      <c r="BV48" s="67"/>
      <c r="BW48" s="67"/>
      <c r="BX48" s="67"/>
      <c r="BY48" s="67"/>
      <c r="BZ48" s="67"/>
      <c r="CA48" s="67"/>
      <c r="CB48" s="67"/>
      <c r="CC48" s="67"/>
      <c r="CD48" s="67"/>
      <c r="CE48" s="67"/>
      <c r="CF48" s="67"/>
      <c r="CG48" s="67"/>
      <c r="CH48" s="67"/>
      <c r="CI48" s="67"/>
      <c r="CJ48" s="67"/>
    </row>
    <row r="49" spans="1:89" s="14" customFormat="1" ht="15.75" customHeight="1" x14ac:dyDescent="0.15">
      <c r="A49" s="239"/>
      <c r="B49" s="240"/>
      <c r="C49" s="68"/>
      <c r="D49" s="69"/>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c r="AP49" s="13"/>
      <c r="AQ49" s="13"/>
      <c r="AR49" s="13"/>
      <c r="AS49" s="13"/>
      <c r="AT49" s="13"/>
      <c r="AY49" s="13"/>
      <c r="BA49" s="32"/>
      <c r="BB49" s="67"/>
      <c r="BC49" s="67"/>
      <c r="BD49" s="67"/>
      <c r="BE49" s="67"/>
      <c r="BF49" s="67"/>
      <c r="BG49" s="67"/>
      <c r="BH49" s="67"/>
      <c r="BI49" s="67"/>
      <c r="BJ49" s="67"/>
      <c r="BK49" s="67"/>
      <c r="BL49" s="67"/>
      <c r="BM49" s="67"/>
      <c r="BN49" s="67"/>
      <c r="BO49" s="67"/>
      <c r="BP49" s="67"/>
      <c r="BQ49" s="67"/>
      <c r="BR49" s="67"/>
      <c r="BS49" s="32"/>
      <c r="BT49" s="67"/>
      <c r="BU49" s="67"/>
      <c r="BV49" s="67"/>
      <c r="BW49" s="67"/>
      <c r="BX49" s="67"/>
      <c r="BY49" s="67"/>
      <c r="BZ49" s="67"/>
      <c r="CA49" s="67"/>
      <c r="CB49" s="67"/>
      <c r="CC49" s="67"/>
      <c r="CD49" s="67"/>
      <c r="CE49" s="67"/>
      <c r="CF49" s="67"/>
      <c r="CG49" s="67"/>
      <c r="CH49" s="67"/>
      <c r="CI49" s="67"/>
      <c r="CJ49" s="67"/>
    </row>
    <row r="50" spans="1:89" s="14" customFormat="1" ht="15.75" customHeight="1" x14ac:dyDescent="0.15">
      <c r="A50" s="239"/>
      <c r="B50" s="240"/>
      <c r="C50" s="68"/>
      <c r="D50" s="72"/>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c r="AP50" s="13"/>
      <c r="AQ50" s="13"/>
      <c r="AR50" s="13"/>
      <c r="AS50" s="13"/>
      <c r="AT50" s="13"/>
      <c r="AY50" s="13"/>
      <c r="BA50" s="32"/>
      <c r="BB50" s="67"/>
      <c r="BC50" s="67"/>
      <c r="BD50" s="67"/>
      <c r="BE50" s="67"/>
      <c r="BF50" s="67"/>
      <c r="BG50" s="67"/>
      <c r="BH50" s="67"/>
      <c r="BI50" s="67"/>
      <c r="BJ50" s="67"/>
      <c r="BK50" s="67"/>
      <c r="BL50" s="67"/>
      <c r="BM50" s="67"/>
      <c r="BN50" s="67"/>
      <c r="BO50" s="67"/>
      <c r="BP50" s="67"/>
      <c r="BQ50" s="67"/>
      <c r="BR50" s="67"/>
      <c r="BS50" s="32"/>
      <c r="BT50" s="67"/>
      <c r="BU50" s="67"/>
      <c r="BV50" s="67"/>
      <c r="BW50" s="67"/>
      <c r="BX50" s="67"/>
      <c r="BY50" s="67"/>
      <c r="BZ50" s="67"/>
      <c r="CA50" s="67"/>
      <c r="CB50" s="67"/>
      <c r="CC50" s="67"/>
      <c r="CD50" s="67"/>
      <c r="CE50" s="67"/>
      <c r="CF50" s="67"/>
      <c r="CG50" s="67"/>
      <c r="CH50" s="67"/>
      <c r="CI50" s="67"/>
      <c r="CJ50" s="67"/>
    </row>
    <row r="51" spans="1:89" s="14" customFormat="1" ht="15.75" customHeight="1" x14ac:dyDescent="0.15">
      <c r="A51" s="239"/>
      <c r="B51" s="240"/>
      <c r="C51" s="73"/>
      <c r="D51" s="72"/>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c r="AP51" s="13"/>
      <c r="AQ51" s="13"/>
      <c r="AR51" s="13"/>
      <c r="AS51" s="13"/>
      <c r="AT51" s="13"/>
      <c r="AY51" s="13"/>
      <c r="BA51" s="32"/>
      <c r="BB51" s="67"/>
      <c r="BC51" s="67"/>
      <c r="BD51" s="67"/>
      <c r="BE51" s="67"/>
      <c r="BF51" s="67"/>
      <c r="BG51" s="67"/>
      <c r="BH51" s="67"/>
      <c r="BI51" s="67"/>
      <c r="BJ51" s="67"/>
      <c r="BK51" s="67"/>
      <c r="BL51" s="67"/>
      <c r="BM51" s="67"/>
      <c r="BN51" s="67"/>
      <c r="BO51" s="67"/>
      <c r="BP51" s="67"/>
      <c r="BQ51" s="67"/>
      <c r="BR51" s="67"/>
      <c r="BS51" s="32"/>
      <c r="BT51" s="67"/>
      <c r="BU51" s="67"/>
      <c r="BV51" s="67"/>
      <c r="BW51" s="67"/>
      <c r="BX51" s="67"/>
      <c r="BY51" s="67"/>
      <c r="BZ51" s="67"/>
      <c r="CA51" s="67"/>
      <c r="CB51" s="67"/>
      <c r="CC51" s="67"/>
      <c r="CD51" s="67"/>
      <c r="CE51" s="67"/>
      <c r="CF51" s="67"/>
      <c r="CG51" s="67"/>
      <c r="CH51" s="67"/>
      <c r="CI51" s="67"/>
      <c r="CJ51" s="67"/>
    </row>
    <row r="52" spans="1:89" s="14" customFormat="1" ht="18" customHeight="1" x14ac:dyDescent="0.15">
      <c r="A52" s="239"/>
      <c r="B52" s="240"/>
      <c r="C52" s="68"/>
      <c r="D52" s="69"/>
      <c r="E52" s="34"/>
      <c r="F52" s="70"/>
      <c r="G52" s="34"/>
      <c r="H52" s="70"/>
      <c r="I52" s="39"/>
      <c r="J52" s="71"/>
      <c r="K52" s="39"/>
      <c r="L52" s="71"/>
      <c r="M52" s="39"/>
      <c r="N52" s="71"/>
      <c r="O52" s="39"/>
      <c r="P52" s="71"/>
      <c r="Q52" s="39"/>
      <c r="R52" s="71"/>
      <c r="S52" s="39"/>
      <c r="T52" s="71"/>
      <c r="U52" s="39"/>
      <c r="V52" s="71"/>
      <c r="W52" s="39"/>
      <c r="X52" s="71"/>
      <c r="Y52" s="39"/>
      <c r="Z52" s="71"/>
      <c r="AA52" s="39"/>
      <c r="AB52" s="71"/>
      <c r="AC52" s="39"/>
      <c r="AD52" s="71"/>
      <c r="AE52" s="39"/>
      <c r="AF52" s="71"/>
      <c r="AG52" s="39"/>
      <c r="AH52" s="71"/>
      <c r="AI52" s="39"/>
      <c r="AJ52" s="71"/>
      <c r="AK52" s="39"/>
      <c r="AL52" s="71"/>
      <c r="AM52" s="39"/>
      <c r="AN52" s="37"/>
      <c r="AO52" s="29"/>
      <c r="AP52" s="13"/>
      <c r="AQ52" s="13"/>
      <c r="AR52" s="13"/>
      <c r="AS52" s="13"/>
      <c r="AT52" s="13"/>
      <c r="AY52" s="13"/>
      <c r="BA52" s="32"/>
      <c r="BB52" s="67"/>
      <c r="BC52" s="67"/>
      <c r="BD52" s="67"/>
      <c r="BE52" s="67"/>
      <c r="BF52" s="67"/>
      <c r="BG52" s="67"/>
      <c r="BH52" s="67"/>
      <c r="BI52" s="67"/>
      <c r="BJ52" s="67"/>
      <c r="BK52" s="67"/>
      <c r="BL52" s="67"/>
      <c r="BM52" s="67"/>
      <c r="BN52" s="67"/>
      <c r="BO52" s="67"/>
      <c r="BP52" s="67"/>
      <c r="BQ52" s="67"/>
      <c r="BR52" s="67"/>
      <c r="BS52" s="32"/>
      <c r="BT52" s="67"/>
      <c r="BU52" s="67"/>
      <c r="BV52" s="67"/>
      <c r="BW52" s="67"/>
      <c r="BX52" s="67"/>
      <c r="BY52" s="67"/>
      <c r="BZ52" s="67"/>
      <c r="CA52" s="67"/>
      <c r="CB52" s="67"/>
      <c r="CC52" s="67"/>
      <c r="CD52" s="67"/>
      <c r="CE52" s="67"/>
      <c r="CF52" s="67"/>
      <c r="CG52" s="67"/>
      <c r="CH52" s="67"/>
      <c r="CI52" s="67"/>
      <c r="CJ52" s="67"/>
    </row>
    <row r="53" spans="1:89" s="14" customFormat="1" ht="23.25" customHeight="1" x14ac:dyDescent="0.15">
      <c r="A53" s="244"/>
      <c r="B53" s="245"/>
      <c r="C53" s="68"/>
      <c r="D53" s="69"/>
      <c r="E53" s="34"/>
      <c r="F53" s="70"/>
      <c r="G53" s="34"/>
      <c r="H53" s="70"/>
      <c r="I53" s="39"/>
      <c r="J53" s="71"/>
      <c r="K53" s="39"/>
      <c r="L53" s="71"/>
      <c r="M53" s="39"/>
      <c r="N53" s="71"/>
      <c r="O53" s="39"/>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c r="AO53" s="29"/>
      <c r="AP53" s="13"/>
      <c r="AQ53" s="13"/>
      <c r="AR53" s="13"/>
      <c r="AS53" s="13"/>
      <c r="AT53" s="13"/>
      <c r="AY53" s="13"/>
      <c r="BA53" s="32"/>
      <c r="BB53" s="67"/>
      <c r="BC53" s="67"/>
      <c r="BD53" s="67"/>
      <c r="BE53" s="67"/>
      <c r="BF53" s="67"/>
      <c r="BG53" s="67"/>
      <c r="BH53" s="67"/>
      <c r="BI53" s="67"/>
      <c r="BJ53" s="67"/>
      <c r="BK53" s="67"/>
      <c r="BL53" s="67"/>
      <c r="BM53" s="67"/>
      <c r="BN53" s="67"/>
      <c r="BO53" s="67"/>
      <c r="BP53" s="67"/>
      <c r="BQ53" s="67"/>
      <c r="BR53" s="67"/>
      <c r="BS53" s="32"/>
      <c r="BT53" s="67"/>
      <c r="BU53" s="67"/>
      <c r="BV53" s="67"/>
      <c r="BW53" s="67"/>
      <c r="BX53" s="67"/>
      <c r="BY53" s="67"/>
      <c r="BZ53" s="67"/>
      <c r="CA53" s="67"/>
      <c r="CB53" s="67"/>
      <c r="CC53" s="67"/>
      <c r="CD53" s="67"/>
      <c r="CE53" s="67"/>
      <c r="CF53" s="67"/>
      <c r="CG53" s="67"/>
      <c r="CH53" s="67"/>
      <c r="CI53" s="67"/>
      <c r="CJ53" s="67"/>
    </row>
    <row r="54" spans="1:89" s="14" customFormat="1" ht="15.75" customHeight="1" x14ac:dyDescent="0.15">
      <c r="A54" s="239"/>
      <c r="B54" s="240"/>
      <c r="C54" s="73"/>
      <c r="D54" s="72"/>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c r="AP54" s="13"/>
      <c r="AQ54" s="13"/>
      <c r="AR54" s="13"/>
      <c r="AS54" s="13"/>
      <c r="AT54" s="13"/>
      <c r="AY54" s="13"/>
      <c r="BA54" s="32"/>
      <c r="BB54" s="67"/>
      <c r="BC54" s="67"/>
      <c r="BD54" s="67"/>
      <c r="BE54" s="67"/>
      <c r="BF54" s="67"/>
      <c r="BG54" s="67"/>
      <c r="BH54" s="67"/>
      <c r="BI54" s="67"/>
      <c r="BJ54" s="67"/>
      <c r="BK54" s="67"/>
      <c r="BL54" s="67"/>
      <c r="BM54" s="67"/>
      <c r="BN54" s="67"/>
      <c r="BO54" s="67"/>
      <c r="BP54" s="67"/>
      <c r="BQ54" s="67"/>
      <c r="BR54" s="67"/>
      <c r="BS54" s="32"/>
      <c r="BT54" s="67"/>
      <c r="BU54" s="67"/>
      <c r="BV54" s="67"/>
      <c r="BW54" s="67"/>
      <c r="BX54" s="67"/>
      <c r="BY54" s="67"/>
      <c r="BZ54" s="67"/>
      <c r="CA54" s="67"/>
      <c r="CB54" s="67"/>
      <c r="CC54" s="67"/>
      <c r="CD54" s="67"/>
      <c r="CE54" s="67"/>
      <c r="CF54" s="67"/>
      <c r="CG54" s="67"/>
      <c r="CH54" s="67"/>
      <c r="CI54" s="67"/>
      <c r="CJ54" s="67"/>
    </row>
    <row r="55" spans="1:89" s="14" customFormat="1" ht="15.75" customHeight="1" x14ac:dyDescent="0.15">
      <c r="A55" s="246"/>
      <c r="B55" s="247"/>
      <c r="C55" s="68"/>
      <c r="D55" s="69"/>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c r="AO55" s="29"/>
      <c r="AP55" s="13"/>
      <c r="AQ55" s="13"/>
      <c r="AR55" s="13"/>
      <c r="AS55" s="13"/>
      <c r="AT55" s="13"/>
      <c r="AY55" s="13"/>
      <c r="BA55" s="32"/>
      <c r="BB55" s="67"/>
      <c r="BC55" s="67"/>
      <c r="BD55" s="67"/>
      <c r="BE55" s="67"/>
      <c r="BF55" s="67"/>
      <c r="BG55" s="67"/>
      <c r="BH55" s="67"/>
      <c r="BI55" s="67"/>
      <c r="BJ55" s="67"/>
      <c r="BK55" s="67"/>
      <c r="BL55" s="67"/>
      <c r="BM55" s="67"/>
      <c r="BN55" s="67"/>
      <c r="BO55" s="67"/>
      <c r="BP55" s="67"/>
      <c r="BQ55" s="67"/>
      <c r="BR55" s="67"/>
      <c r="BS55" s="32"/>
      <c r="BT55" s="67"/>
      <c r="BU55" s="67"/>
      <c r="BV55" s="67"/>
      <c r="BW55" s="67"/>
      <c r="BX55" s="67"/>
      <c r="BY55" s="67"/>
      <c r="BZ55" s="67"/>
      <c r="CA55" s="67"/>
      <c r="CB55" s="67"/>
      <c r="CC55" s="67"/>
      <c r="CD55" s="67"/>
      <c r="CE55" s="67"/>
      <c r="CF55" s="67"/>
      <c r="CG55" s="67"/>
      <c r="CH55" s="67"/>
      <c r="CI55" s="67"/>
      <c r="CJ55" s="67"/>
    </row>
    <row r="56" spans="1:89" s="14" customFormat="1" ht="15.75" customHeight="1" x14ac:dyDescent="0.15">
      <c r="A56" s="316"/>
      <c r="B56" s="51"/>
      <c r="C56" s="68"/>
      <c r="D56" s="69"/>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c r="AP56" s="13"/>
      <c r="AQ56" s="13"/>
      <c r="AR56" s="13"/>
      <c r="AS56" s="13"/>
      <c r="AT56" s="13"/>
      <c r="AY56" s="13"/>
      <c r="BA56" s="32"/>
      <c r="BB56" s="67"/>
      <c r="BC56" s="67"/>
      <c r="BD56" s="67"/>
      <c r="BE56" s="67"/>
      <c r="BF56" s="67"/>
      <c r="BG56" s="67"/>
      <c r="BH56" s="67"/>
      <c r="BI56" s="67"/>
      <c r="BJ56" s="67"/>
      <c r="BK56" s="67"/>
      <c r="BL56" s="67"/>
      <c r="BM56" s="67"/>
      <c r="BN56" s="67"/>
      <c r="BO56" s="67"/>
      <c r="BP56" s="67"/>
      <c r="BQ56" s="67"/>
      <c r="BR56" s="67"/>
      <c r="BS56" s="32"/>
      <c r="BT56" s="67"/>
      <c r="BU56" s="67"/>
      <c r="BV56" s="67"/>
      <c r="BW56" s="67"/>
      <c r="BX56" s="67"/>
      <c r="BY56" s="67"/>
      <c r="BZ56" s="67"/>
      <c r="CA56" s="67"/>
      <c r="CB56" s="67"/>
      <c r="CC56" s="67"/>
      <c r="CD56" s="67"/>
      <c r="CE56" s="67"/>
      <c r="CF56" s="67"/>
      <c r="CG56" s="67"/>
      <c r="CH56" s="67"/>
      <c r="CI56" s="67"/>
      <c r="CJ56" s="67"/>
    </row>
    <row r="57" spans="1:89" s="14" customFormat="1" ht="23.25" customHeight="1" x14ac:dyDescent="0.15">
      <c r="A57" s="316"/>
      <c r="B57" s="51"/>
      <c r="C57" s="68"/>
      <c r="D57" s="69"/>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c r="AP57" s="13"/>
      <c r="AQ57" s="13"/>
      <c r="AR57" s="13"/>
      <c r="AS57" s="13"/>
      <c r="AT57" s="13"/>
      <c r="AY57" s="13"/>
      <c r="BA57" s="32"/>
      <c r="BB57" s="67"/>
      <c r="BC57" s="67"/>
      <c r="BD57" s="67"/>
      <c r="BE57" s="67"/>
      <c r="BF57" s="67"/>
      <c r="BG57" s="67"/>
      <c r="BH57" s="67"/>
      <c r="BI57" s="67"/>
      <c r="BJ57" s="67"/>
      <c r="BK57" s="67"/>
      <c r="BL57" s="67"/>
      <c r="BM57" s="67"/>
      <c r="BN57" s="67"/>
      <c r="BO57" s="67"/>
      <c r="BP57" s="67"/>
      <c r="BQ57" s="67"/>
      <c r="BR57" s="67"/>
      <c r="BS57" s="32"/>
      <c r="BT57" s="67"/>
      <c r="BU57" s="67"/>
      <c r="BV57" s="67"/>
      <c r="BW57" s="67"/>
      <c r="BX57" s="67"/>
      <c r="BY57" s="67"/>
      <c r="BZ57" s="67"/>
      <c r="CA57" s="67"/>
      <c r="CB57" s="67"/>
      <c r="CC57" s="67"/>
      <c r="CD57" s="67"/>
      <c r="CE57" s="67"/>
      <c r="CF57" s="67"/>
      <c r="CG57" s="67"/>
      <c r="CH57" s="67"/>
      <c r="CI57" s="67"/>
      <c r="CJ57" s="67"/>
    </row>
    <row r="58" spans="1:89" s="14" customFormat="1" ht="24" customHeight="1" x14ac:dyDescent="0.15">
      <c r="A58" s="316"/>
      <c r="B58" s="51"/>
      <c r="C58" s="73"/>
      <c r="D58" s="72"/>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c r="AP58" s="13"/>
      <c r="AQ58" s="13"/>
      <c r="AR58" s="13"/>
      <c r="AS58" s="13"/>
      <c r="AT58" s="13"/>
      <c r="AY58" s="13"/>
      <c r="BA58" s="32"/>
      <c r="BB58" s="67"/>
      <c r="BC58" s="67"/>
      <c r="BD58" s="67"/>
      <c r="BE58" s="67"/>
      <c r="BF58" s="67"/>
      <c r="BG58" s="67"/>
      <c r="BH58" s="67"/>
      <c r="BI58" s="67"/>
      <c r="BJ58" s="67"/>
      <c r="BK58" s="67"/>
      <c r="BL58" s="67"/>
      <c r="BM58" s="67"/>
      <c r="BN58" s="67"/>
      <c r="BO58" s="67"/>
      <c r="BP58" s="67"/>
      <c r="BQ58" s="67"/>
      <c r="BR58" s="67"/>
      <c r="BS58" s="32"/>
      <c r="BT58" s="67"/>
      <c r="BU58" s="67"/>
      <c r="BV58" s="67"/>
      <c r="BW58" s="67"/>
      <c r="BX58" s="67"/>
      <c r="BY58" s="67"/>
      <c r="BZ58" s="67"/>
      <c r="CA58" s="67"/>
      <c r="CB58" s="67"/>
      <c r="CC58" s="67"/>
      <c r="CD58" s="67"/>
      <c r="CE58" s="67"/>
      <c r="CF58" s="67"/>
      <c r="CG58" s="67"/>
      <c r="CH58" s="67"/>
      <c r="CI58" s="67"/>
      <c r="CJ58" s="67"/>
    </row>
    <row r="59" spans="1:89" s="14" customFormat="1" ht="15.75" customHeight="1" x14ac:dyDescent="0.15">
      <c r="A59" s="251"/>
      <c r="B59" s="252"/>
      <c r="C59" s="73"/>
      <c r="D59" s="72"/>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c r="AP59" s="13"/>
      <c r="AQ59" s="13"/>
      <c r="AR59" s="13"/>
      <c r="AS59" s="13"/>
      <c r="AT59" s="13"/>
      <c r="AY59" s="13"/>
      <c r="BA59" s="32"/>
      <c r="BB59" s="67"/>
      <c r="BC59" s="67"/>
      <c r="BD59" s="67"/>
      <c r="BE59" s="67"/>
      <c r="BF59" s="67"/>
      <c r="BG59" s="67"/>
      <c r="BH59" s="67"/>
      <c r="BI59" s="67"/>
      <c r="BJ59" s="67"/>
      <c r="BK59" s="67"/>
      <c r="BL59" s="67"/>
      <c r="BM59" s="67"/>
      <c r="BN59" s="67"/>
      <c r="BO59" s="67"/>
      <c r="BP59" s="67"/>
      <c r="BQ59" s="67"/>
      <c r="BR59" s="67"/>
      <c r="BS59" s="32"/>
      <c r="BT59" s="67"/>
      <c r="BU59" s="67"/>
      <c r="BV59" s="67"/>
      <c r="BW59" s="67"/>
      <c r="BX59" s="67"/>
      <c r="BY59" s="67"/>
      <c r="BZ59" s="67"/>
      <c r="CA59" s="67"/>
      <c r="CB59" s="67"/>
      <c r="CC59" s="67"/>
      <c r="CD59" s="67"/>
      <c r="CE59" s="67"/>
      <c r="CF59" s="67"/>
      <c r="CG59" s="67"/>
      <c r="CH59" s="67"/>
      <c r="CI59" s="67"/>
      <c r="CJ59" s="67"/>
    </row>
    <row r="60" spans="1:89" s="78" customFormat="1" ht="15.75" customHeight="1" x14ac:dyDescent="0.15">
      <c r="A60" s="239"/>
      <c r="B60" s="240"/>
      <c r="C60" s="76"/>
      <c r="D60" s="72"/>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c r="AP60" s="13"/>
      <c r="AQ60" s="13"/>
      <c r="AR60" s="13"/>
      <c r="AS60" s="13"/>
      <c r="AT60" s="13"/>
      <c r="AU60" s="14"/>
      <c r="AV60" s="14"/>
      <c r="AW60" s="14"/>
      <c r="AX60" s="14"/>
      <c r="AY60" s="13"/>
      <c r="AZ60" s="14"/>
      <c r="BA60" s="32"/>
      <c r="BB60" s="67"/>
      <c r="BC60" s="67"/>
      <c r="BD60" s="67"/>
      <c r="BE60" s="67"/>
      <c r="BF60" s="67"/>
      <c r="BG60" s="67"/>
      <c r="BH60" s="67"/>
      <c r="BI60" s="67"/>
      <c r="BJ60" s="67"/>
      <c r="BK60" s="67"/>
      <c r="BL60" s="67"/>
      <c r="BM60" s="67"/>
      <c r="BN60" s="67"/>
      <c r="BO60" s="67"/>
      <c r="BP60" s="67"/>
      <c r="BQ60" s="67"/>
      <c r="BR60" s="67"/>
      <c r="BS60" s="32"/>
      <c r="BT60" s="67"/>
      <c r="BU60" s="67"/>
      <c r="BV60" s="67"/>
      <c r="BW60" s="67"/>
      <c r="BX60" s="67"/>
      <c r="BY60" s="67"/>
      <c r="BZ60" s="67"/>
      <c r="CA60" s="67"/>
      <c r="CB60" s="67"/>
      <c r="CC60" s="67"/>
      <c r="CD60" s="67"/>
      <c r="CE60" s="67"/>
      <c r="CF60" s="67"/>
      <c r="CG60" s="67"/>
      <c r="CH60" s="67"/>
      <c r="CI60" s="67"/>
      <c r="CJ60" s="67"/>
      <c r="CK60" s="14"/>
    </row>
    <row r="61" spans="1:89" s="78" customFormat="1" ht="15.75" customHeight="1" x14ac:dyDescent="0.15">
      <c r="A61" s="239"/>
      <c r="B61" s="240"/>
      <c r="C61" s="76"/>
      <c r="D61" s="72"/>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c r="AP61" s="13"/>
      <c r="AQ61" s="13"/>
      <c r="AR61" s="13"/>
      <c r="AS61" s="13"/>
      <c r="AT61" s="13"/>
      <c r="AU61" s="14"/>
      <c r="AV61" s="14"/>
      <c r="AW61" s="14"/>
      <c r="AX61" s="14"/>
      <c r="AY61" s="13"/>
      <c r="AZ61" s="14"/>
      <c r="BA61" s="32"/>
      <c r="BB61" s="67"/>
      <c r="BC61" s="67"/>
      <c r="BD61" s="67"/>
      <c r="BE61" s="67"/>
      <c r="BF61" s="67"/>
      <c r="BG61" s="67"/>
      <c r="BH61" s="67"/>
      <c r="BI61" s="67"/>
      <c r="BJ61" s="67"/>
      <c r="BK61" s="67"/>
      <c r="BL61" s="67"/>
      <c r="BM61" s="67"/>
      <c r="BN61" s="67"/>
      <c r="BO61" s="67"/>
      <c r="BP61" s="67"/>
      <c r="BQ61" s="67"/>
      <c r="BR61" s="67"/>
      <c r="BS61" s="32"/>
      <c r="BT61" s="67"/>
      <c r="BU61" s="67"/>
      <c r="BV61" s="67"/>
      <c r="BW61" s="67"/>
      <c r="BX61" s="67"/>
      <c r="BY61" s="67"/>
      <c r="BZ61" s="67"/>
      <c r="CA61" s="67"/>
      <c r="CB61" s="67"/>
      <c r="CC61" s="67"/>
      <c r="CD61" s="67"/>
      <c r="CE61" s="67"/>
      <c r="CF61" s="67"/>
      <c r="CG61" s="67"/>
      <c r="CH61" s="67"/>
      <c r="CI61" s="67"/>
      <c r="CJ61" s="67"/>
      <c r="CK61" s="14"/>
    </row>
    <row r="62" spans="1:89" s="78" customFormat="1" ht="15.75" customHeight="1" x14ac:dyDescent="0.15">
      <c r="A62" s="239"/>
      <c r="B62" s="240"/>
      <c r="C62" s="79"/>
      <c r="D62" s="80"/>
      <c r="E62" s="34"/>
      <c r="F62" s="70"/>
      <c r="G62" s="34"/>
      <c r="H62" s="70"/>
      <c r="I62" s="34"/>
      <c r="J62" s="70"/>
      <c r="K62" s="74"/>
      <c r="L62" s="75"/>
      <c r="M62" s="74"/>
      <c r="N62" s="75"/>
      <c r="O62" s="74"/>
      <c r="P62" s="75"/>
      <c r="Q62" s="74"/>
      <c r="R62" s="75"/>
      <c r="S62" s="74"/>
      <c r="T62" s="75"/>
      <c r="U62" s="74"/>
      <c r="V62" s="75"/>
      <c r="W62" s="74"/>
      <c r="X62" s="75"/>
      <c r="Y62" s="74"/>
      <c r="Z62" s="75"/>
      <c r="AA62" s="74"/>
      <c r="AB62" s="75"/>
      <c r="AC62" s="74"/>
      <c r="AD62" s="75"/>
      <c r="AE62" s="74"/>
      <c r="AF62" s="75"/>
      <c r="AG62" s="74"/>
      <c r="AH62" s="75"/>
      <c r="AI62" s="74"/>
      <c r="AJ62" s="75"/>
      <c r="AK62" s="74"/>
      <c r="AL62" s="75"/>
      <c r="AM62" s="74"/>
      <c r="AN62" s="77"/>
      <c r="AO62" s="29"/>
      <c r="AP62" s="13"/>
      <c r="AQ62" s="13"/>
      <c r="AR62" s="13"/>
      <c r="AS62" s="13"/>
      <c r="AT62" s="13"/>
      <c r="AU62" s="14"/>
      <c r="AV62" s="14"/>
      <c r="AW62" s="14"/>
      <c r="AX62" s="14"/>
      <c r="AY62" s="13"/>
      <c r="AZ62" s="14"/>
      <c r="BA62" s="32"/>
      <c r="BB62" s="67"/>
      <c r="BC62" s="67"/>
      <c r="BD62" s="67"/>
      <c r="BE62" s="67"/>
      <c r="BF62" s="67"/>
      <c r="BG62" s="67"/>
      <c r="BH62" s="67"/>
      <c r="BI62" s="67"/>
      <c r="BJ62" s="67"/>
      <c r="BK62" s="67"/>
      <c r="BL62" s="67"/>
      <c r="BM62" s="67"/>
      <c r="BN62" s="67"/>
      <c r="BO62" s="67"/>
      <c r="BP62" s="67"/>
      <c r="BQ62" s="67"/>
      <c r="BR62" s="67"/>
      <c r="BS62" s="32"/>
      <c r="BT62" s="67"/>
      <c r="BU62" s="67"/>
      <c r="BV62" s="67"/>
      <c r="BW62" s="67"/>
      <c r="BX62" s="67"/>
      <c r="BY62" s="67"/>
      <c r="BZ62" s="67"/>
      <c r="CA62" s="67"/>
      <c r="CB62" s="67"/>
      <c r="CC62" s="67"/>
      <c r="CD62" s="67"/>
      <c r="CE62" s="67"/>
      <c r="CF62" s="67"/>
      <c r="CG62" s="67"/>
      <c r="CH62" s="67"/>
      <c r="CI62" s="67"/>
      <c r="CJ62" s="67"/>
      <c r="CK62" s="14"/>
    </row>
    <row r="63" spans="1:89" s="78" customFormat="1" ht="15.75" customHeight="1" x14ac:dyDescent="0.15">
      <c r="A63" s="124"/>
      <c r="B63" s="125"/>
      <c r="C63" s="79"/>
      <c r="D63" s="80"/>
      <c r="E63" s="74"/>
      <c r="F63" s="75"/>
      <c r="G63" s="74"/>
      <c r="H63" s="75"/>
      <c r="I63" s="74"/>
      <c r="J63" s="75"/>
      <c r="K63" s="74"/>
      <c r="L63" s="75"/>
      <c r="M63" s="74"/>
      <c r="N63" s="75"/>
      <c r="O63" s="74"/>
      <c r="P63" s="75"/>
      <c r="Q63" s="74"/>
      <c r="R63" s="75"/>
      <c r="S63" s="74"/>
      <c r="T63" s="75"/>
      <c r="U63" s="74"/>
      <c r="V63" s="75"/>
      <c r="W63" s="74"/>
      <c r="X63" s="75"/>
      <c r="Y63" s="74"/>
      <c r="Z63" s="75"/>
      <c r="AA63" s="74"/>
      <c r="AB63" s="75"/>
      <c r="AC63" s="74"/>
      <c r="AD63" s="75"/>
      <c r="AE63" s="74"/>
      <c r="AF63" s="75"/>
      <c r="AG63" s="74"/>
      <c r="AH63" s="75"/>
      <c r="AI63" s="74"/>
      <c r="AJ63" s="75"/>
      <c r="AK63" s="74"/>
      <c r="AL63" s="75"/>
      <c r="AM63" s="74"/>
      <c r="AN63" s="77"/>
      <c r="AO63" s="29"/>
      <c r="AP63" s="13"/>
      <c r="AQ63" s="13"/>
      <c r="AR63" s="13"/>
      <c r="AS63" s="13"/>
      <c r="AT63" s="13"/>
      <c r="AU63" s="14"/>
      <c r="AV63" s="14"/>
      <c r="AW63" s="14"/>
      <c r="AX63" s="14"/>
      <c r="AY63" s="13"/>
      <c r="AZ63" s="14"/>
      <c r="BA63" s="32"/>
      <c r="BB63" s="67"/>
      <c r="BC63" s="67"/>
      <c r="BD63" s="67"/>
      <c r="BE63" s="67"/>
      <c r="BF63" s="67"/>
      <c r="BG63" s="67"/>
      <c r="BH63" s="67"/>
      <c r="BI63" s="67"/>
      <c r="BJ63" s="67"/>
      <c r="BK63" s="67"/>
      <c r="BL63" s="67"/>
      <c r="BM63" s="67"/>
      <c r="BN63" s="67"/>
      <c r="BO63" s="67"/>
      <c r="BP63" s="67"/>
      <c r="BQ63" s="67"/>
      <c r="BR63" s="67"/>
      <c r="BS63" s="32"/>
      <c r="BT63" s="67"/>
      <c r="BU63" s="67"/>
      <c r="BV63" s="67"/>
      <c r="BW63" s="67"/>
      <c r="BX63" s="67"/>
      <c r="BY63" s="67"/>
      <c r="BZ63" s="67"/>
      <c r="CA63" s="67"/>
      <c r="CB63" s="67"/>
      <c r="CC63" s="67"/>
      <c r="CD63" s="67"/>
      <c r="CE63" s="67"/>
      <c r="CF63" s="67"/>
      <c r="CG63" s="67"/>
      <c r="CH63" s="67"/>
      <c r="CI63" s="67"/>
      <c r="CJ63" s="67"/>
      <c r="CK63" s="14"/>
    </row>
    <row r="64" spans="1:89" s="86" customFormat="1" ht="21" customHeight="1" x14ac:dyDescent="0.15">
      <c r="A64" s="241"/>
      <c r="B64" s="242"/>
      <c r="C64" s="81"/>
      <c r="D64" s="82"/>
      <c r="E64" s="83"/>
      <c r="F64" s="84"/>
      <c r="G64" s="83"/>
      <c r="H64" s="84"/>
      <c r="I64" s="43"/>
      <c r="J64" s="85"/>
      <c r="K64" s="43"/>
      <c r="L64" s="85"/>
      <c r="M64" s="43"/>
      <c r="N64" s="85"/>
      <c r="O64" s="43"/>
      <c r="P64" s="85"/>
      <c r="Q64" s="43"/>
      <c r="R64" s="85"/>
      <c r="S64" s="43"/>
      <c r="T64" s="85"/>
      <c r="U64" s="43"/>
      <c r="V64" s="85"/>
      <c r="W64" s="43"/>
      <c r="X64" s="85"/>
      <c r="Y64" s="43"/>
      <c r="Z64" s="85"/>
      <c r="AA64" s="43"/>
      <c r="AB64" s="85"/>
      <c r="AC64" s="43"/>
      <c r="AD64" s="85"/>
      <c r="AE64" s="43"/>
      <c r="AF64" s="85"/>
      <c r="AG64" s="43"/>
      <c r="AH64" s="85"/>
      <c r="AI64" s="43"/>
      <c r="AJ64" s="85"/>
      <c r="AK64" s="43"/>
      <c r="AL64" s="85"/>
      <c r="AM64" s="43"/>
      <c r="AN64" s="45"/>
      <c r="AO64" s="29"/>
      <c r="AP64" s="13"/>
      <c r="AQ64" s="13"/>
      <c r="AR64" s="13"/>
      <c r="AS64" s="13"/>
      <c r="AT64" s="13"/>
      <c r="AU64" s="14"/>
      <c r="AV64" s="14"/>
      <c r="AW64" s="14"/>
      <c r="AX64" s="14"/>
      <c r="AY64" s="13"/>
      <c r="AZ64" s="14"/>
      <c r="BA64" s="32"/>
      <c r="BB64" s="67"/>
      <c r="BC64" s="67"/>
      <c r="BD64" s="67"/>
      <c r="BE64" s="67"/>
      <c r="BF64" s="67"/>
      <c r="BG64" s="67"/>
      <c r="BH64" s="67"/>
      <c r="BI64" s="67"/>
      <c r="BJ64" s="67"/>
      <c r="BK64" s="67"/>
      <c r="BL64" s="67"/>
      <c r="BM64" s="67"/>
      <c r="BN64" s="67"/>
      <c r="BO64" s="67"/>
      <c r="BP64" s="67"/>
      <c r="BQ64" s="67"/>
      <c r="BR64" s="67"/>
      <c r="BS64" s="32"/>
      <c r="BT64" s="67"/>
      <c r="BU64" s="67"/>
      <c r="BV64" s="67"/>
      <c r="BW64" s="67"/>
      <c r="BX64" s="67"/>
      <c r="BY64" s="67"/>
      <c r="BZ64" s="67"/>
      <c r="CA64" s="67"/>
      <c r="CB64" s="67"/>
      <c r="CC64" s="67"/>
      <c r="CD64" s="67"/>
      <c r="CE64" s="67"/>
      <c r="CF64" s="67"/>
      <c r="CG64" s="67"/>
      <c r="CH64" s="67"/>
      <c r="CI64" s="67"/>
      <c r="CJ64" s="67"/>
      <c r="CK64" s="14"/>
    </row>
    <row r="65" spans="1:88" s="86" customFormat="1" ht="28.5" customHeight="1" x14ac:dyDescent="0.2">
      <c r="A65" s="57"/>
      <c r="B65" s="87"/>
      <c r="C65" s="88"/>
      <c r="D65" s="88"/>
      <c r="E65" s="88"/>
      <c r="F65" s="46"/>
      <c r="G65" s="46"/>
      <c r="H65" s="46"/>
      <c r="I65" s="13"/>
      <c r="J65" s="13"/>
      <c r="K65" s="13"/>
      <c r="L65" s="13"/>
      <c r="AL65" s="78"/>
      <c r="AM65" s="14"/>
      <c r="AN65" s="78"/>
      <c r="AO65" s="78"/>
    </row>
    <row r="66" spans="1:88" s="14" customFormat="1" ht="21.75" customHeight="1" x14ac:dyDescent="0.15">
      <c r="A66" s="259"/>
      <c r="B66" s="260"/>
      <c r="C66" s="265"/>
      <c r="D66" s="266"/>
      <c r="E66" s="253"/>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54"/>
      <c r="AM66" s="296"/>
      <c r="AN66" s="278"/>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61"/>
      <c r="B67" s="262"/>
      <c r="C67" s="267"/>
      <c r="D67" s="268"/>
      <c r="E67" s="253"/>
      <c r="F67" s="254"/>
      <c r="G67" s="253"/>
      <c r="H67" s="254"/>
      <c r="I67" s="253"/>
      <c r="J67" s="254"/>
      <c r="K67" s="253"/>
      <c r="L67" s="254"/>
      <c r="M67" s="253"/>
      <c r="N67" s="254"/>
      <c r="O67" s="253"/>
      <c r="P67" s="254"/>
      <c r="Q67" s="253"/>
      <c r="R67" s="254"/>
      <c r="S67" s="253"/>
      <c r="T67" s="254"/>
      <c r="U67" s="253"/>
      <c r="V67" s="254"/>
      <c r="W67" s="253"/>
      <c r="X67" s="254"/>
      <c r="Y67" s="253"/>
      <c r="Z67" s="254"/>
      <c r="AA67" s="253"/>
      <c r="AB67" s="254"/>
      <c r="AC67" s="253"/>
      <c r="AD67" s="254"/>
      <c r="AE67" s="253"/>
      <c r="AF67" s="254"/>
      <c r="AG67" s="253"/>
      <c r="AH67" s="254"/>
      <c r="AI67" s="253"/>
      <c r="AJ67" s="254"/>
      <c r="AK67" s="253"/>
      <c r="AL67" s="254"/>
      <c r="AM67" s="317"/>
      <c r="AN67" s="271"/>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63"/>
      <c r="B68" s="264"/>
      <c r="C68" s="126"/>
      <c r="D68" s="47"/>
      <c r="E68" s="126"/>
      <c r="F68" s="47"/>
      <c r="G68" s="126"/>
      <c r="H68" s="47"/>
      <c r="I68" s="126"/>
      <c r="J68" s="47"/>
      <c r="K68" s="126"/>
      <c r="L68" s="47"/>
      <c r="M68" s="126"/>
      <c r="N68" s="47"/>
      <c r="O68" s="126"/>
      <c r="P68" s="47"/>
      <c r="Q68" s="126"/>
      <c r="R68" s="47"/>
      <c r="S68" s="126"/>
      <c r="T68" s="47"/>
      <c r="U68" s="126"/>
      <c r="V68" s="47"/>
      <c r="W68" s="126"/>
      <c r="X68" s="47"/>
      <c r="Y68" s="126"/>
      <c r="Z68" s="47"/>
      <c r="AA68" s="126"/>
      <c r="AB68" s="47"/>
      <c r="AC68" s="126"/>
      <c r="AD68" s="47"/>
      <c r="AE68" s="126"/>
      <c r="AF68" s="47"/>
      <c r="AG68" s="126"/>
      <c r="AH68" s="47"/>
      <c r="AI68" s="126"/>
      <c r="AJ68" s="47"/>
      <c r="AK68" s="126"/>
      <c r="AL68" s="47"/>
      <c r="AM68" s="317"/>
      <c r="AN68" s="271"/>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39"/>
      <c r="B69" s="240"/>
      <c r="C69" s="63"/>
      <c r="D69" s="64"/>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c r="AP69" s="13"/>
      <c r="AQ69" s="13"/>
      <c r="AR69" s="13"/>
      <c r="AS69" s="13"/>
      <c r="AT69" s="13"/>
      <c r="AY69" s="13"/>
      <c r="BA69" s="32"/>
      <c r="BB69" s="67"/>
      <c r="BC69" s="67"/>
      <c r="BD69" s="67"/>
      <c r="BE69" s="67"/>
      <c r="BF69" s="67"/>
      <c r="BG69" s="67"/>
      <c r="BH69" s="67"/>
      <c r="BI69" s="67"/>
      <c r="BJ69" s="67"/>
      <c r="BK69" s="67"/>
      <c r="BL69" s="67"/>
      <c r="BM69" s="67"/>
      <c r="BN69" s="67"/>
      <c r="BO69" s="67"/>
      <c r="BP69" s="67"/>
      <c r="BQ69" s="67"/>
      <c r="BR69" s="67"/>
      <c r="BS69" s="32"/>
      <c r="BT69" s="67"/>
      <c r="BU69" s="67"/>
      <c r="BV69" s="67"/>
      <c r="BW69" s="67"/>
      <c r="BX69" s="67"/>
      <c r="BY69" s="67"/>
      <c r="BZ69" s="67"/>
      <c r="CA69" s="67"/>
      <c r="CB69" s="67"/>
      <c r="CC69" s="67"/>
      <c r="CD69" s="67"/>
      <c r="CE69" s="67"/>
      <c r="CF69" s="67"/>
      <c r="CG69" s="67"/>
      <c r="CH69" s="67"/>
      <c r="CI69" s="67"/>
      <c r="CJ69" s="67"/>
    </row>
    <row r="70" spans="1:88" s="14" customFormat="1" ht="15.75" customHeight="1" x14ac:dyDescent="0.15">
      <c r="A70" s="239"/>
      <c r="B70" s="240"/>
      <c r="C70" s="68"/>
      <c r="D70" s="69"/>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c r="AP70" s="13"/>
      <c r="AQ70" s="13"/>
      <c r="AR70" s="13"/>
      <c r="AS70" s="13"/>
      <c r="AT70" s="13"/>
      <c r="AY70" s="13"/>
      <c r="BA70" s="32"/>
      <c r="BB70" s="67"/>
      <c r="BC70" s="67"/>
      <c r="BD70" s="67"/>
      <c r="BE70" s="67"/>
      <c r="BF70" s="67"/>
      <c r="BG70" s="67"/>
      <c r="BH70" s="67"/>
      <c r="BI70" s="67"/>
      <c r="BJ70" s="67"/>
      <c r="BK70" s="67"/>
      <c r="BL70" s="67"/>
      <c r="BM70" s="67"/>
      <c r="BN70" s="67"/>
      <c r="BO70" s="67"/>
      <c r="BP70" s="67"/>
      <c r="BQ70" s="67"/>
      <c r="BR70" s="67"/>
      <c r="BS70" s="32"/>
      <c r="BT70" s="67"/>
      <c r="BU70" s="67"/>
      <c r="BV70" s="67"/>
      <c r="BW70" s="67"/>
      <c r="BX70" s="67"/>
      <c r="BY70" s="67"/>
      <c r="BZ70" s="67"/>
      <c r="CA70" s="67"/>
      <c r="CB70" s="67"/>
      <c r="CC70" s="67"/>
      <c r="CD70" s="67"/>
      <c r="CE70" s="67"/>
      <c r="CF70" s="67"/>
      <c r="CG70" s="67"/>
      <c r="CH70" s="67"/>
      <c r="CI70" s="67"/>
      <c r="CJ70" s="67"/>
    </row>
    <row r="71" spans="1:88" s="14" customFormat="1" ht="15.75" customHeight="1" x14ac:dyDescent="0.15">
      <c r="A71" s="239"/>
      <c r="B71" s="240"/>
      <c r="C71" s="68"/>
      <c r="D71" s="69"/>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c r="AP71" s="13"/>
      <c r="AQ71" s="13"/>
      <c r="AR71" s="13"/>
      <c r="AS71" s="13"/>
      <c r="AT71" s="13"/>
      <c r="AY71" s="13"/>
      <c r="BA71" s="32"/>
      <c r="BB71" s="67"/>
      <c r="BC71" s="67"/>
      <c r="BD71" s="67"/>
      <c r="BE71" s="67"/>
      <c r="BF71" s="67"/>
      <c r="BG71" s="67"/>
      <c r="BH71" s="67"/>
      <c r="BI71" s="67"/>
      <c r="BJ71" s="67"/>
      <c r="BK71" s="67"/>
      <c r="BL71" s="67"/>
      <c r="BM71" s="67"/>
      <c r="BN71" s="67"/>
      <c r="BO71" s="67"/>
      <c r="BP71" s="67"/>
      <c r="BQ71" s="67"/>
      <c r="BR71" s="67"/>
      <c r="BS71" s="32"/>
      <c r="BT71" s="67"/>
      <c r="BU71" s="67"/>
      <c r="BV71" s="67"/>
      <c r="BW71" s="67"/>
      <c r="BX71" s="67"/>
      <c r="BY71" s="67"/>
      <c r="BZ71" s="67"/>
      <c r="CA71" s="67"/>
      <c r="CB71" s="67"/>
      <c r="CC71" s="67"/>
      <c r="CD71" s="67"/>
      <c r="CE71" s="67"/>
      <c r="CF71" s="67"/>
      <c r="CG71" s="67"/>
      <c r="CH71" s="67"/>
      <c r="CI71" s="67"/>
      <c r="CJ71" s="67"/>
    </row>
    <row r="72" spans="1:88" s="14" customFormat="1" ht="15.75" customHeight="1" x14ac:dyDescent="0.15">
      <c r="A72" s="239"/>
      <c r="B72" s="240"/>
      <c r="C72" s="68"/>
      <c r="D72" s="72"/>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c r="AP72" s="13"/>
      <c r="AQ72" s="13"/>
      <c r="AR72" s="13"/>
      <c r="AS72" s="13"/>
      <c r="AT72" s="13"/>
      <c r="AY72" s="13"/>
      <c r="BA72" s="32"/>
      <c r="BB72" s="67"/>
      <c r="BC72" s="67"/>
      <c r="BD72" s="67"/>
      <c r="BE72" s="67"/>
      <c r="BF72" s="67"/>
      <c r="BG72" s="67"/>
      <c r="BH72" s="67"/>
      <c r="BI72" s="67"/>
      <c r="BJ72" s="67"/>
      <c r="BK72" s="67"/>
      <c r="BL72" s="67"/>
      <c r="BM72" s="67"/>
      <c r="BN72" s="67"/>
      <c r="BO72" s="67"/>
      <c r="BP72" s="67"/>
      <c r="BQ72" s="67"/>
      <c r="BR72" s="67"/>
      <c r="BS72" s="32"/>
      <c r="BT72" s="67"/>
      <c r="BU72" s="67"/>
      <c r="BV72" s="67"/>
      <c r="BW72" s="67"/>
      <c r="BX72" s="67"/>
      <c r="BY72" s="67"/>
      <c r="BZ72" s="67"/>
      <c r="CA72" s="67"/>
      <c r="CB72" s="67"/>
      <c r="CC72" s="67"/>
      <c r="CD72" s="67"/>
      <c r="CE72" s="67"/>
      <c r="CF72" s="67"/>
      <c r="CG72" s="67"/>
      <c r="CH72" s="67"/>
      <c r="CI72" s="67"/>
      <c r="CJ72" s="67"/>
    </row>
    <row r="73" spans="1:88" s="14" customFormat="1" ht="15.75" customHeight="1" x14ac:dyDescent="0.15">
      <c r="A73" s="239"/>
      <c r="B73" s="240"/>
      <c r="C73" s="73"/>
      <c r="D73" s="72"/>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c r="AP73" s="13"/>
      <c r="AQ73" s="13"/>
      <c r="AR73" s="13"/>
      <c r="AS73" s="13"/>
      <c r="AT73" s="13"/>
      <c r="AY73" s="13"/>
      <c r="BA73" s="32"/>
      <c r="BB73" s="67"/>
      <c r="BC73" s="67"/>
      <c r="BD73" s="67"/>
      <c r="BE73" s="67"/>
      <c r="BF73" s="67"/>
      <c r="BG73" s="67"/>
      <c r="BH73" s="67"/>
      <c r="BI73" s="67"/>
      <c r="BJ73" s="67"/>
      <c r="BK73" s="67"/>
      <c r="BL73" s="67"/>
      <c r="BM73" s="67"/>
      <c r="BN73" s="67"/>
      <c r="BO73" s="67"/>
      <c r="BP73" s="67"/>
      <c r="BQ73" s="67"/>
      <c r="BR73" s="67"/>
      <c r="BS73" s="32"/>
      <c r="BT73" s="67"/>
      <c r="BU73" s="67"/>
      <c r="BV73" s="67"/>
      <c r="BW73" s="67"/>
      <c r="BX73" s="67"/>
      <c r="BY73" s="67"/>
      <c r="BZ73" s="67"/>
      <c r="CA73" s="67"/>
      <c r="CB73" s="67"/>
      <c r="CC73" s="67"/>
      <c r="CD73" s="67"/>
      <c r="CE73" s="67"/>
      <c r="CF73" s="67"/>
      <c r="CG73" s="67"/>
      <c r="CH73" s="67"/>
      <c r="CI73" s="67"/>
      <c r="CJ73" s="67"/>
    </row>
    <row r="74" spans="1:88" s="14" customFormat="1" ht="18" customHeight="1" x14ac:dyDescent="0.15">
      <c r="A74" s="239"/>
      <c r="B74" s="240"/>
      <c r="C74" s="68"/>
      <c r="D74" s="69"/>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c r="AP74" s="13"/>
      <c r="AQ74" s="13"/>
      <c r="AR74" s="13"/>
      <c r="AS74" s="13"/>
      <c r="AT74" s="13"/>
      <c r="AY74" s="13"/>
      <c r="BA74" s="32"/>
      <c r="BB74" s="67"/>
      <c r="BC74" s="67"/>
      <c r="BD74" s="67"/>
      <c r="BE74" s="67"/>
      <c r="BF74" s="67"/>
      <c r="BG74" s="67"/>
      <c r="BH74" s="67"/>
      <c r="BI74" s="67"/>
      <c r="BJ74" s="67"/>
      <c r="BK74" s="67"/>
      <c r="BL74" s="67"/>
      <c r="BM74" s="67"/>
      <c r="BN74" s="67"/>
      <c r="BO74" s="67"/>
      <c r="BP74" s="67"/>
      <c r="BQ74" s="67"/>
      <c r="BR74" s="67"/>
      <c r="BS74" s="32"/>
      <c r="BT74" s="67"/>
      <c r="BU74" s="67"/>
      <c r="BV74" s="67"/>
      <c r="BW74" s="67"/>
      <c r="BX74" s="67"/>
      <c r="BY74" s="67"/>
      <c r="BZ74" s="67"/>
      <c r="CA74" s="67"/>
      <c r="CB74" s="67"/>
      <c r="CC74" s="67"/>
      <c r="CD74" s="67"/>
      <c r="CE74" s="67"/>
      <c r="CF74" s="67"/>
      <c r="CG74" s="67"/>
      <c r="CH74" s="67"/>
      <c r="CI74" s="67"/>
      <c r="CJ74" s="67"/>
    </row>
    <row r="75" spans="1:88" s="14" customFormat="1" ht="23.25" customHeight="1" x14ac:dyDescent="0.15">
      <c r="A75" s="244"/>
      <c r="B75" s="245"/>
      <c r="C75" s="68"/>
      <c r="D75" s="69"/>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c r="AP75" s="13"/>
      <c r="AQ75" s="13"/>
      <c r="AR75" s="13"/>
      <c r="AS75" s="13"/>
      <c r="AT75" s="13"/>
      <c r="AY75" s="13"/>
      <c r="BA75" s="32"/>
      <c r="BB75" s="67"/>
      <c r="BC75" s="67"/>
      <c r="BD75" s="67"/>
      <c r="BE75" s="67"/>
      <c r="BF75" s="67"/>
      <c r="BG75" s="67"/>
      <c r="BH75" s="67"/>
      <c r="BI75" s="67"/>
      <c r="BJ75" s="67"/>
      <c r="BK75" s="67"/>
      <c r="BL75" s="67"/>
      <c r="BM75" s="67"/>
      <c r="BN75" s="67"/>
      <c r="BO75" s="67"/>
      <c r="BP75" s="67"/>
      <c r="BQ75" s="67"/>
      <c r="BR75" s="67"/>
      <c r="BS75" s="32"/>
      <c r="BT75" s="67"/>
      <c r="BU75" s="67"/>
      <c r="BV75" s="67"/>
      <c r="BW75" s="67"/>
      <c r="BX75" s="67"/>
      <c r="BY75" s="67"/>
      <c r="BZ75" s="67"/>
      <c r="CA75" s="67"/>
      <c r="CB75" s="67"/>
      <c r="CC75" s="67"/>
      <c r="CD75" s="67"/>
      <c r="CE75" s="67"/>
      <c r="CF75" s="67"/>
      <c r="CG75" s="67"/>
      <c r="CH75" s="67"/>
      <c r="CI75" s="67"/>
      <c r="CJ75" s="67"/>
    </row>
    <row r="76" spans="1:88" s="14" customFormat="1" ht="15.75" customHeight="1" x14ac:dyDescent="0.15">
      <c r="A76" s="239"/>
      <c r="B76" s="240"/>
      <c r="C76" s="73"/>
      <c r="D76" s="72"/>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c r="AP76" s="13"/>
      <c r="AQ76" s="13"/>
      <c r="AR76" s="13"/>
      <c r="AS76" s="13"/>
      <c r="AT76" s="13"/>
      <c r="AY76" s="13"/>
      <c r="BA76" s="32"/>
      <c r="BB76" s="67"/>
      <c r="BC76" s="67"/>
      <c r="BD76" s="67"/>
      <c r="BE76" s="67"/>
      <c r="BF76" s="67"/>
      <c r="BG76" s="67"/>
      <c r="BH76" s="67"/>
      <c r="BI76" s="67"/>
      <c r="BJ76" s="67"/>
      <c r="BK76" s="67"/>
      <c r="BL76" s="67"/>
      <c r="BM76" s="67"/>
      <c r="BN76" s="67"/>
      <c r="BO76" s="67"/>
      <c r="BP76" s="67"/>
      <c r="BQ76" s="67"/>
      <c r="BR76" s="67"/>
      <c r="BS76" s="32"/>
      <c r="BT76" s="67"/>
      <c r="BU76" s="67"/>
      <c r="BV76" s="67"/>
      <c r="BW76" s="67"/>
      <c r="BX76" s="67"/>
      <c r="BY76" s="67"/>
      <c r="BZ76" s="67"/>
      <c r="CA76" s="67"/>
      <c r="CB76" s="67"/>
      <c r="CC76" s="67"/>
      <c r="CD76" s="67"/>
      <c r="CE76" s="67"/>
      <c r="CF76" s="67"/>
      <c r="CG76" s="67"/>
      <c r="CH76" s="67"/>
      <c r="CI76" s="67"/>
      <c r="CJ76" s="67"/>
    </row>
    <row r="77" spans="1:88" s="14" customFormat="1" ht="15.75" customHeight="1" x14ac:dyDescent="0.15">
      <c r="A77" s="246"/>
      <c r="B77" s="247"/>
      <c r="C77" s="68"/>
      <c r="D77" s="69"/>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c r="AP77" s="13"/>
      <c r="AQ77" s="13"/>
      <c r="AR77" s="13"/>
      <c r="AS77" s="13"/>
      <c r="AT77" s="13"/>
      <c r="AY77" s="13"/>
      <c r="BA77" s="32"/>
      <c r="BB77" s="67"/>
      <c r="BC77" s="67"/>
      <c r="BD77" s="67"/>
      <c r="BE77" s="67"/>
      <c r="BF77" s="67"/>
      <c r="BG77" s="67"/>
      <c r="BH77" s="67"/>
      <c r="BI77" s="67"/>
      <c r="BJ77" s="67"/>
      <c r="BK77" s="67"/>
      <c r="BL77" s="67"/>
      <c r="BM77" s="67"/>
      <c r="BN77" s="67"/>
      <c r="BO77" s="67"/>
      <c r="BP77" s="67"/>
      <c r="BQ77" s="67"/>
      <c r="BR77" s="67"/>
      <c r="BS77" s="32"/>
      <c r="BT77" s="67"/>
      <c r="BU77" s="67"/>
      <c r="BV77" s="67"/>
      <c r="BW77" s="67"/>
      <c r="BX77" s="67"/>
      <c r="BY77" s="67"/>
      <c r="BZ77" s="67"/>
      <c r="CA77" s="67"/>
      <c r="CB77" s="67"/>
      <c r="CC77" s="67"/>
      <c r="CD77" s="67"/>
      <c r="CE77" s="67"/>
      <c r="CF77" s="67"/>
      <c r="CG77" s="67"/>
      <c r="CH77" s="67"/>
      <c r="CI77" s="67"/>
      <c r="CJ77" s="67"/>
    </row>
    <row r="78" spans="1:88" s="14" customFormat="1" ht="15.75" customHeight="1" x14ac:dyDescent="0.15">
      <c r="A78" s="316"/>
      <c r="B78" s="51"/>
      <c r="C78" s="68"/>
      <c r="D78" s="69"/>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c r="AP78" s="13"/>
      <c r="AQ78" s="13"/>
      <c r="AR78" s="13"/>
      <c r="AS78" s="13"/>
      <c r="AT78" s="13"/>
      <c r="AY78" s="13"/>
      <c r="BA78" s="32"/>
      <c r="BB78" s="67"/>
      <c r="BC78" s="67"/>
      <c r="BD78" s="67"/>
      <c r="BE78" s="67"/>
      <c r="BF78" s="67"/>
      <c r="BG78" s="67"/>
      <c r="BH78" s="67"/>
      <c r="BI78" s="67"/>
      <c r="BJ78" s="67"/>
      <c r="BK78" s="67"/>
      <c r="BL78" s="67"/>
      <c r="BM78" s="67"/>
      <c r="BN78" s="67"/>
      <c r="BO78" s="67"/>
      <c r="BP78" s="67"/>
      <c r="BQ78" s="67"/>
      <c r="BR78" s="67"/>
      <c r="BS78" s="32"/>
      <c r="BT78" s="67"/>
      <c r="BU78" s="67"/>
      <c r="BV78" s="67"/>
      <c r="BW78" s="67"/>
      <c r="BX78" s="67"/>
      <c r="BY78" s="67"/>
      <c r="BZ78" s="67"/>
      <c r="CA78" s="67"/>
      <c r="CB78" s="67"/>
      <c r="CC78" s="67"/>
      <c r="CD78" s="67"/>
      <c r="CE78" s="67"/>
      <c r="CF78" s="67"/>
      <c r="CG78" s="67"/>
      <c r="CH78" s="67"/>
      <c r="CI78" s="67"/>
      <c r="CJ78" s="67"/>
    </row>
    <row r="79" spans="1:88" s="14" customFormat="1" ht="23.25" customHeight="1" x14ac:dyDescent="0.15">
      <c r="A79" s="316"/>
      <c r="B79" s="51"/>
      <c r="C79" s="68"/>
      <c r="D79" s="69"/>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c r="AP79" s="13"/>
      <c r="AQ79" s="13"/>
      <c r="AR79" s="13"/>
      <c r="AS79" s="13"/>
      <c r="AT79" s="13"/>
      <c r="AY79" s="13"/>
      <c r="BA79" s="32"/>
      <c r="BB79" s="67"/>
      <c r="BC79" s="67"/>
      <c r="BD79" s="67"/>
      <c r="BE79" s="67"/>
      <c r="BF79" s="67"/>
      <c r="BG79" s="67"/>
      <c r="BH79" s="67"/>
      <c r="BI79" s="67"/>
      <c r="BJ79" s="67"/>
      <c r="BK79" s="67"/>
      <c r="BL79" s="67"/>
      <c r="BM79" s="67"/>
      <c r="BN79" s="67"/>
      <c r="BO79" s="67"/>
      <c r="BP79" s="67"/>
      <c r="BQ79" s="67"/>
      <c r="BR79" s="67"/>
      <c r="BS79" s="32"/>
      <c r="BT79" s="67"/>
      <c r="BU79" s="67"/>
      <c r="BV79" s="67"/>
      <c r="BW79" s="67"/>
      <c r="BX79" s="67"/>
      <c r="BY79" s="67"/>
      <c r="BZ79" s="67"/>
      <c r="CA79" s="67"/>
      <c r="CB79" s="67"/>
      <c r="CC79" s="67"/>
      <c r="CD79" s="67"/>
      <c r="CE79" s="67"/>
      <c r="CF79" s="67"/>
      <c r="CG79" s="67"/>
      <c r="CH79" s="67"/>
      <c r="CI79" s="67"/>
      <c r="CJ79" s="67"/>
    </row>
    <row r="80" spans="1:88" s="14" customFormat="1" ht="24" customHeight="1" x14ac:dyDescent="0.15">
      <c r="A80" s="316"/>
      <c r="B80" s="51"/>
      <c r="C80" s="73"/>
      <c r="D80" s="72"/>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c r="AP80" s="13"/>
      <c r="AQ80" s="13"/>
      <c r="AR80" s="13"/>
      <c r="AS80" s="13"/>
      <c r="AT80" s="13"/>
      <c r="AY80" s="13"/>
      <c r="BA80" s="32"/>
      <c r="BB80" s="67"/>
      <c r="BC80" s="67"/>
      <c r="BD80" s="67"/>
      <c r="BE80" s="67"/>
      <c r="BF80" s="67"/>
      <c r="BG80" s="67"/>
      <c r="BH80" s="67"/>
      <c r="BI80" s="67"/>
      <c r="BJ80" s="67"/>
      <c r="BK80" s="67"/>
      <c r="BL80" s="67"/>
      <c r="BM80" s="67"/>
      <c r="BN80" s="67"/>
      <c r="BO80" s="67"/>
      <c r="BP80" s="67"/>
      <c r="BQ80" s="67"/>
      <c r="BR80" s="67"/>
      <c r="BS80" s="32"/>
      <c r="BT80" s="67"/>
      <c r="BU80" s="67"/>
      <c r="BV80" s="67"/>
      <c r="BW80" s="67"/>
      <c r="BX80" s="67"/>
      <c r="BY80" s="67"/>
      <c r="BZ80" s="67"/>
      <c r="CA80" s="67"/>
      <c r="CB80" s="67"/>
      <c r="CC80" s="67"/>
      <c r="CD80" s="67"/>
      <c r="CE80" s="67"/>
      <c r="CF80" s="67"/>
      <c r="CG80" s="67"/>
      <c r="CH80" s="67"/>
      <c r="CI80" s="67"/>
      <c r="CJ80" s="67"/>
    </row>
    <row r="81" spans="1:89" s="14" customFormat="1" ht="15.75" customHeight="1" x14ac:dyDescent="0.15">
      <c r="A81" s="251"/>
      <c r="B81" s="252"/>
      <c r="C81" s="73"/>
      <c r="D81" s="72"/>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c r="AP81" s="13"/>
      <c r="AQ81" s="13"/>
      <c r="AR81" s="13"/>
      <c r="AS81" s="13"/>
      <c r="AT81" s="13"/>
      <c r="AY81" s="13"/>
      <c r="BA81" s="32"/>
      <c r="BB81" s="67"/>
      <c r="BC81" s="67"/>
      <c r="BD81" s="67"/>
      <c r="BE81" s="67"/>
      <c r="BF81" s="67"/>
      <c r="BG81" s="67"/>
      <c r="BH81" s="67"/>
      <c r="BI81" s="67"/>
      <c r="BJ81" s="67"/>
      <c r="BK81" s="67"/>
      <c r="BL81" s="67"/>
      <c r="BM81" s="67"/>
      <c r="BN81" s="67"/>
      <c r="BO81" s="67"/>
      <c r="BP81" s="67"/>
      <c r="BQ81" s="67"/>
      <c r="BR81" s="67"/>
      <c r="BS81" s="32"/>
      <c r="BT81" s="67"/>
      <c r="BU81" s="67"/>
      <c r="BV81" s="67"/>
      <c r="BW81" s="67"/>
      <c r="BX81" s="67"/>
      <c r="BY81" s="67"/>
      <c r="BZ81" s="67"/>
      <c r="CA81" s="67"/>
      <c r="CB81" s="67"/>
      <c r="CC81" s="67"/>
      <c r="CD81" s="67"/>
      <c r="CE81" s="67"/>
      <c r="CF81" s="67"/>
      <c r="CG81" s="67"/>
      <c r="CH81" s="67"/>
      <c r="CI81" s="67"/>
      <c r="CJ81" s="67"/>
    </row>
    <row r="82" spans="1:89" s="78" customFormat="1" ht="15.75" customHeight="1" x14ac:dyDescent="0.15">
      <c r="A82" s="239"/>
      <c r="B82" s="240"/>
      <c r="C82" s="73"/>
      <c r="D82" s="72"/>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c r="AP82" s="13"/>
      <c r="AQ82" s="13"/>
      <c r="AR82" s="13"/>
      <c r="AS82" s="13"/>
      <c r="AT82" s="13"/>
      <c r="AU82" s="14"/>
      <c r="AV82" s="14"/>
      <c r="AW82" s="14"/>
      <c r="AX82" s="14"/>
      <c r="AY82" s="13"/>
      <c r="AZ82" s="14"/>
      <c r="BA82" s="32"/>
      <c r="BB82" s="67"/>
      <c r="BC82" s="67"/>
      <c r="BD82" s="67"/>
      <c r="BE82" s="67"/>
      <c r="BF82" s="67"/>
      <c r="BG82" s="67"/>
      <c r="BH82" s="67"/>
      <c r="BI82" s="67"/>
      <c r="BJ82" s="67"/>
      <c r="BK82" s="67"/>
      <c r="BL82" s="67"/>
      <c r="BM82" s="67"/>
      <c r="BN82" s="67"/>
      <c r="BO82" s="67"/>
      <c r="BP82" s="67"/>
      <c r="BQ82" s="67"/>
      <c r="BR82" s="67"/>
      <c r="BS82" s="32"/>
      <c r="BT82" s="67"/>
      <c r="BU82" s="67"/>
      <c r="BV82" s="67"/>
      <c r="BW82" s="67"/>
      <c r="BX82" s="67"/>
      <c r="BY82" s="67"/>
      <c r="BZ82" s="67"/>
      <c r="CA82" s="67"/>
      <c r="CB82" s="67"/>
      <c r="CC82" s="67"/>
      <c r="CD82" s="67"/>
      <c r="CE82" s="67"/>
      <c r="CF82" s="67"/>
      <c r="CG82" s="67"/>
      <c r="CH82" s="67"/>
      <c r="CI82" s="67"/>
      <c r="CJ82" s="67"/>
      <c r="CK82" s="14"/>
    </row>
    <row r="83" spans="1:89" s="78" customFormat="1" ht="15.75" customHeight="1" x14ac:dyDescent="0.15">
      <c r="A83" s="239"/>
      <c r="B83" s="240"/>
      <c r="C83" s="73"/>
      <c r="D83" s="72"/>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c r="AP83" s="13"/>
      <c r="AQ83" s="13"/>
      <c r="AR83" s="13"/>
      <c r="AS83" s="13"/>
      <c r="AT83" s="13"/>
      <c r="AU83" s="14"/>
      <c r="AV83" s="14"/>
      <c r="AW83" s="14"/>
      <c r="AX83" s="14"/>
      <c r="AY83" s="13"/>
      <c r="AZ83" s="14"/>
      <c r="BA83" s="32"/>
      <c r="BB83" s="67"/>
      <c r="BC83" s="67"/>
      <c r="BD83" s="67"/>
      <c r="BE83" s="67"/>
      <c r="BF83" s="67"/>
      <c r="BG83" s="67"/>
      <c r="BH83" s="67"/>
      <c r="BI83" s="67"/>
      <c r="BJ83" s="67"/>
      <c r="BK83" s="67"/>
      <c r="BL83" s="67"/>
      <c r="BM83" s="67"/>
      <c r="BN83" s="67"/>
      <c r="BO83" s="67"/>
      <c r="BP83" s="67"/>
      <c r="BQ83" s="67"/>
      <c r="BR83" s="67"/>
      <c r="BS83" s="32"/>
      <c r="BT83" s="67"/>
      <c r="BU83" s="67"/>
      <c r="BV83" s="67"/>
      <c r="BW83" s="67"/>
      <c r="BX83" s="67"/>
      <c r="BY83" s="67"/>
      <c r="BZ83" s="67"/>
      <c r="CA83" s="67"/>
      <c r="CB83" s="67"/>
      <c r="CC83" s="67"/>
      <c r="CD83" s="67"/>
      <c r="CE83" s="67"/>
      <c r="CF83" s="67"/>
      <c r="CG83" s="67"/>
      <c r="CH83" s="67"/>
      <c r="CI83" s="67"/>
      <c r="CJ83" s="67"/>
      <c r="CK83" s="14"/>
    </row>
    <row r="84" spans="1:89" s="78" customFormat="1" ht="15.75" customHeight="1" x14ac:dyDescent="0.15">
      <c r="A84" s="239"/>
      <c r="B84" s="240"/>
      <c r="C84" s="79"/>
      <c r="D84" s="80"/>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c r="AP84" s="13"/>
      <c r="AQ84" s="13"/>
      <c r="AR84" s="13"/>
      <c r="AS84" s="13"/>
      <c r="AT84" s="13"/>
      <c r="AU84" s="14"/>
      <c r="AV84" s="14"/>
      <c r="AW84" s="14"/>
      <c r="AX84" s="14"/>
      <c r="AY84" s="13"/>
      <c r="AZ84" s="14"/>
      <c r="BA84" s="32"/>
      <c r="BB84" s="67"/>
      <c r="BC84" s="67"/>
      <c r="BD84" s="67"/>
      <c r="BE84" s="67"/>
      <c r="BF84" s="67"/>
      <c r="BG84" s="67"/>
      <c r="BH84" s="67"/>
      <c r="BI84" s="67"/>
      <c r="BJ84" s="67"/>
      <c r="BK84" s="67"/>
      <c r="BL84" s="67"/>
      <c r="BM84" s="67"/>
      <c r="BN84" s="67"/>
      <c r="BO84" s="67"/>
      <c r="BP84" s="67"/>
      <c r="BQ84" s="67"/>
      <c r="BR84" s="67"/>
      <c r="BS84" s="32"/>
      <c r="BT84" s="67"/>
      <c r="BU84" s="67"/>
      <c r="BV84" s="67"/>
      <c r="BW84" s="67"/>
      <c r="BX84" s="67"/>
      <c r="BY84" s="67"/>
      <c r="BZ84" s="67"/>
      <c r="CA84" s="67"/>
      <c r="CB84" s="67"/>
      <c r="CC84" s="67"/>
      <c r="CD84" s="67"/>
      <c r="CE84" s="67"/>
      <c r="CF84" s="67"/>
      <c r="CG84" s="67"/>
      <c r="CH84" s="67"/>
      <c r="CI84" s="67"/>
      <c r="CJ84" s="67"/>
      <c r="CK84" s="14"/>
    </row>
    <row r="85" spans="1:89" s="78" customFormat="1" ht="15.75" customHeight="1" x14ac:dyDescent="0.15">
      <c r="A85" s="124"/>
      <c r="B85" s="125"/>
      <c r="C85" s="79"/>
      <c r="D85" s="80"/>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c r="AP85" s="13"/>
      <c r="AQ85" s="13"/>
      <c r="AR85" s="13"/>
      <c r="AS85" s="13"/>
      <c r="AT85" s="13"/>
      <c r="AU85" s="14"/>
      <c r="AV85" s="14"/>
      <c r="AW85" s="14"/>
      <c r="AX85" s="14"/>
      <c r="AY85" s="13"/>
      <c r="AZ85" s="14"/>
      <c r="BA85" s="32"/>
      <c r="BB85" s="67"/>
      <c r="BC85" s="67"/>
      <c r="BD85" s="67"/>
      <c r="BE85" s="67"/>
      <c r="BF85" s="67"/>
      <c r="BG85" s="67"/>
      <c r="BH85" s="67"/>
      <c r="BI85" s="67"/>
      <c r="BJ85" s="67"/>
      <c r="BK85" s="67"/>
      <c r="BL85" s="67"/>
      <c r="BM85" s="67"/>
      <c r="BN85" s="67"/>
      <c r="BO85" s="67"/>
      <c r="BP85" s="67"/>
      <c r="BQ85" s="67"/>
      <c r="BR85" s="67"/>
      <c r="BS85" s="32"/>
      <c r="BT85" s="67"/>
      <c r="BU85" s="67"/>
      <c r="BV85" s="67"/>
      <c r="BW85" s="67"/>
      <c r="BX85" s="67"/>
      <c r="BY85" s="67"/>
      <c r="BZ85" s="67"/>
      <c r="CA85" s="67"/>
      <c r="CB85" s="67"/>
      <c r="CC85" s="67"/>
      <c r="CD85" s="67"/>
      <c r="CE85" s="67"/>
      <c r="CF85" s="67"/>
      <c r="CG85" s="67"/>
      <c r="CH85" s="67"/>
      <c r="CI85" s="67"/>
      <c r="CJ85" s="67"/>
      <c r="CK85" s="14"/>
    </row>
    <row r="86" spans="1:89" s="86" customFormat="1" ht="21" customHeight="1" x14ac:dyDescent="0.15">
      <c r="A86" s="241"/>
      <c r="B86" s="242"/>
      <c r="C86" s="81"/>
      <c r="D86" s="82"/>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c r="AP86" s="13"/>
      <c r="AQ86" s="13"/>
      <c r="AR86" s="13"/>
      <c r="AS86" s="13"/>
      <c r="AT86" s="13"/>
      <c r="AU86" s="14"/>
      <c r="AV86" s="14"/>
      <c r="AW86" s="14"/>
      <c r="AX86" s="14"/>
      <c r="AY86" s="13"/>
      <c r="AZ86" s="14"/>
      <c r="BA86" s="32"/>
      <c r="BB86" s="67"/>
      <c r="BC86" s="67"/>
      <c r="BD86" s="67"/>
      <c r="BE86" s="67"/>
      <c r="BF86" s="67"/>
      <c r="BG86" s="67"/>
      <c r="BH86" s="67"/>
      <c r="BI86" s="67"/>
      <c r="BJ86" s="67"/>
      <c r="BK86" s="67"/>
      <c r="BL86" s="67"/>
      <c r="BM86" s="67"/>
      <c r="BN86" s="67"/>
      <c r="BO86" s="67"/>
      <c r="BP86" s="67"/>
      <c r="BQ86" s="67"/>
      <c r="BR86" s="67"/>
      <c r="BS86" s="32"/>
      <c r="BT86" s="67"/>
      <c r="BU86" s="67"/>
      <c r="BV86" s="67"/>
      <c r="BW86" s="67"/>
      <c r="BX86" s="67"/>
      <c r="BY86" s="67"/>
      <c r="BZ86" s="67"/>
      <c r="CA86" s="67"/>
      <c r="CB86" s="67"/>
      <c r="CC86" s="67"/>
      <c r="CD86" s="67"/>
      <c r="CE86" s="67"/>
      <c r="CF86" s="67"/>
      <c r="CG86" s="67"/>
      <c r="CH86" s="67"/>
      <c r="CI86" s="67"/>
      <c r="CJ86" s="67"/>
      <c r="CK86" s="14"/>
    </row>
    <row r="87" spans="1:89" ht="24.75" customHeight="1" x14ac:dyDescent="0.2">
      <c r="A87" s="91"/>
      <c r="B87" s="92"/>
      <c r="C87" s="92"/>
      <c r="D87" s="92"/>
      <c r="E87" s="92"/>
    </row>
    <row r="88" spans="1:89" ht="62.25" customHeight="1" x14ac:dyDescent="0.15">
      <c r="A88" s="94"/>
      <c r="B88" s="243"/>
      <c r="C88" s="243"/>
      <c r="D88" s="243"/>
      <c r="E88" s="243"/>
      <c r="F88" s="243"/>
      <c r="G88" s="243"/>
    </row>
    <row r="89" spans="1:89" ht="18.75" customHeight="1" x14ac:dyDescent="0.15">
      <c r="A89" s="95"/>
      <c r="B89" s="231"/>
      <c r="C89" s="232"/>
      <c r="D89" s="232"/>
      <c r="E89" s="232"/>
      <c r="F89" s="232"/>
      <c r="G89" s="233"/>
    </row>
    <row r="90" spans="1:89" ht="24.75" customHeight="1" x14ac:dyDescent="0.15">
      <c r="A90" s="95"/>
      <c r="B90" s="234"/>
      <c r="C90" s="235"/>
      <c r="D90" s="235"/>
      <c r="E90" s="235"/>
      <c r="F90" s="235"/>
      <c r="G90" s="236"/>
    </row>
    <row r="91" spans="1:89" ht="23.25" customHeight="1" x14ac:dyDescent="0.15">
      <c r="A91" s="95"/>
      <c r="B91" s="234"/>
      <c r="C91" s="235"/>
      <c r="D91" s="235"/>
      <c r="E91" s="235"/>
      <c r="F91" s="237"/>
      <c r="G91" s="238"/>
    </row>
    <row r="92" spans="1:89" ht="23.25" customHeight="1" x14ac:dyDescent="0.15">
      <c r="A92" s="95"/>
      <c r="B92" s="228"/>
      <c r="C92" s="229"/>
      <c r="D92" s="229"/>
      <c r="E92" s="229"/>
      <c r="F92" s="229"/>
      <c r="G92" s="230"/>
    </row>
    <row r="169" spans="1:71" ht="18.75" customHeight="1" x14ac:dyDescent="0.15"/>
    <row r="170" spans="1:71" ht="18.75" customHeight="1" x14ac:dyDescent="0.15"/>
    <row r="171" spans="1:71" ht="18.75" customHeight="1" x14ac:dyDescent="0.15"/>
    <row r="172" spans="1:71" ht="18.75" customHeight="1" x14ac:dyDescent="0.15">
      <c r="A172" s="96"/>
      <c r="BS172" s="97"/>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W195"/>
  <sheetViews>
    <sheetView workbookViewId="0">
      <selection activeCell="C42" sqref="C42"/>
    </sheetView>
  </sheetViews>
  <sheetFormatPr baseColWidth="10" defaultRowHeight="15" x14ac:dyDescent="0.25"/>
  <cols>
    <col min="1" max="1" width="52.5703125" style="149" customWidth="1"/>
    <col min="2" max="2" width="17" style="149" customWidth="1"/>
    <col min="3" max="71" width="11.42578125" style="149"/>
    <col min="72" max="72" width="0" style="149" hidden="1" customWidth="1"/>
    <col min="73" max="75" width="52.85546875" style="149" hidden="1" customWidth="1"/>
    <col min="76" max="101" width="52.85546875" style="150" hidden="1" customWidth="1"/>
    <col min="102" max="107" width="11.42578125" style="150"/>
    <col min="108" max="16221" width="11.42578125" style="93"/>
    <col min="16222" max="16384" width="11.42578125" style="149"/>
  </cols>
  <sheetData>
    <row r="1" spans="1:107" s="147" customFormat="1" ht="14.25" customHeight="1" x14ac:dyDescent="0.25">
      <c r="A1" s="146" t="s">
        <v>0</v>
      </c>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row>
    <row r="2" spans="1:107" s="147" customFormat="1" ht="14.25" customHeight="1" x14ac:dyDescent="0.25">
      <c r="A2" s="146" t="str">
        <f>CONCATENATE("COMUNA: ",[1]NOMBRE!B2," - ","( ",[1]NOMBRE!C2,[1]NOMBRE!D2,[1]NOMBRE!E2,[1]NOMBRE!F2,[1]NOMBRE!G2," )")</f>
        <v>COMUNA: Linares - ( 07401 )</v>
      </c>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row>
    <row r="3" spans="1:107" s="147" customFormat="1" ht="14.25" customHeight="1" x14ac:dyDescent="0.25">
      <c r="A3" s="146" t="str">
        <f>CONCATENATE("ESTABLECIMIENTO/ESTRATEGIA: ",[1]NOMBRE!B3," - ","( ",[1]NOMBRE!C3,[1]NOMBRE!D3,[1]NOMBRE!E3,[1]NOMBRE!F3,[1]NOMBRE!G3,[1]NOMBRE!H3," )")</f>
        <v>ESTABLECIMIENTO/ESTRATEGIA: Hospital Presidente Carlos Ibáñez del Campo - ( 116108 )</v>
      </c>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row>
    <row r="4" spans="1:107" s="147" customFormat="1" ht="14.25" customHeight="1" x14ac:dyDescent="0.25">
      <c r="A4" s="146" t="str">
        <f>CONCATENATE("MES: ",[1]NOMBRE!B6," - ","( ",[1]NOMBRE!C6,[1]NOMBRE!D6," )")</f>
        <v>MES: ENERO - ( 01 )</v>
      </c>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row>
    <row r="5" spans="1:107" s="147" customFormat="1" ht="14.25" customHeight="1" x14ac:dyDescent="0.25">
      <c r="A5" s="146" t="str">
        <f>CONCATENATE("AÑO: ",[1]NOMBRE!B7)</f>
        <v>AÑO: 2017</v>
      </c>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row>
    <row r="6" spans="1:107" s="149" customFormat="1" ht="15.75" x14ac:dyDescent="0.25">
      <c r="A6" s="292" t="s">
        <v>1</v>
      </c>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F6" s="13"/>
      <c r="AG6" s="13"/>
      <c r="AH6" s="13"/>
      <c r="AI6" s="13"/>
      <c r="AJ6" s="13"/>
      <c r="AK6" s="13"/>
      <c r="AL6" s="13"/>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row>
    <row r="7" spans="1:107" s="149" customFormat="1" ht="15.75" x14ac:dyDescent="0.25">
      <c r="A7" s="151" t="s">
        <v>72</v>
      </c>
      <c r="B7" s="127"/>
      <c r="C7" s="127"/>
      <c r="D7" s="127"/>
      <c r="E7" s="127"/>
      <c r="F7" s="127"/>
      <c r="G7" s="127"/>
      <c r="H7" s="127"/>
      <c r="I7" s="127"/>
      <c r="J7" s="127"/>
      <c r="K7" s="127"/>
      <c r="L7" s="127"/>
      <c r="M7" s="127"/>
      <c r="N7" s="127"/>
      <c r="O7" s="127"/>
      <c r="P7" s="127"/>
      <c r="Q7" s="12"/>
      <c r="R7" s="12"/>
      <c r="S7" s="12"/>
      <c r="T7" s="12"/>
      <c r="U7" s="12"/>
      <c r="V7" s="12"/>
      <c r="W7" s="12"/>
      <c r="X7" s="12"/>
      <c r="Y7" s="12"/>
      <c r="Z7" s="12"/>
      <c r="AA7" s="12"/>
      <c r="AB7" s="12"/>
      <c r="AC7" s="12"/>
      <c r="AD7" s="12"/>
      <c r="AE7" s="12"/>
      <c r="AF7" s="13"/>
      <c r="AG7" s="13"/>
      <c r="AH7" s="13"/>
      <c r="AI7" s="13"/>
      <c r="AJ7" s="13"/>
      <c r="AK7" s="13"/>
      <c r="AL7" s="13"/>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row>
    <row r="8" spans="1:107" s="149" customFormat="1" x14ac:dyDescent="0.25">
      <c r="A8" s="46" t="s">
        <v>2</v>
      </c>
      <c r="B8" s="46"/>
      <c r="C8" s="46"/>
      <c r="D8" s="46"/>
      <c r="E8" s="46"/>
      <c r="F8" s="46"/>
      <c r="G8" s="46"/>
      <c r="H8" s="46"/>
      <c r="I8" s="15"/>
      <c r="J8" s="293"/>
      <c r="K8" s="293"/>
      <c r="L8" s="293"/>
      <c r="M8" s="293"/>
      <c r="N8" s="293"/>
      <c r="O8" s="293"/>
      <c r="P8" s="293"/>
      <c r="Q8" s="16"/>
      <c r="R8" s="13"/>
      <c r="S8" s="13"/>
      <c r="T8" s="13"/>
      <c r="U8" s="13"/>
      <c r="V8" s="13"/>
      <c r="W8" s="13"/>
      <c r="X8" s="13"/>
      <c r="Y8" s="13"/>
      <c r="Z8" s="13"/>
      <c r="AA8" s="13"/>
      <c r="AB8" s="13"/>
      <c r="AC8" s="13"/>
      <c r="AD8" s="13"/>
      <c r="AE8" s="13"/>
      <c r="AF8" s="13"/>
      <c r="AG8" s="13"/>
      <c r="AH8" s="13"/>
      <c r="AI8" s="13"/>
      <c r="AJ8" s="13"/>
      <c r="AK8" s="13"/>
      <c r="AL8" s="13"/>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row>
    <row r="9" spans="1:107" s="149" customFormat="1" ht="15" customHeight="1" x14ac:dyDescent="0.25">
      <c r="A9" s="273" t="s">
        <v>3</v>
      </c>
      <c r="B9" s="270" t="s">
        <v>73</v>
      </c>
      <c r="C9" s="291"/>
      <c r="D9" s="291"/>
      <c r="E9" s="291"/>
      <c r="F9" s="295"/>
      <c r="G9" s="291" t="s">
        <v>74</v>
      </c>
      <c r="H9" s="291"/>
      <c r="I9" s="291"/>
      <c r="J9" s="291"/>
      <c r="K9" s="271"/>
      <c r="L9" s="13"/>
      <c r="M9" s="13"/>
      <c r="N9" s="13"/>
      <c r="O9" s="13"/>
      <c r="P9" s="13"/>
      <c r="Q9" s="13"/>
      <c r="R9" s="13"/>
      <c r="S9" s="13"/>
      <c r="T9" s="13"/>
      <c r="U9" s="13"/>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row>
    <row r="10" spans="1:107" s="149" customFormat="1" ht="15" customHeight="1" x14ac:dyDescent="0.25">
      <c r="A10" s="274"/>
      <c r="B10" s="270" t="s">
        <v>75</v>
      </c>
      <c r="C10" s="291"/>
      <c r="D10" s="271"/>
      <c r="E10" s="296" t="s">
        <v>76</v>
      </c>
      <c r="F10" s="297"/>
      <c r="G10" s="291" t="s">
        <v>75</v>
      </c>
      <c r="H10" s="291"/>
      <c r="I10" s="271"/>
      <c r="J10" s="270" t="s">
        <v>77</v>
      </c>
      <c r="K10" s="271"/>
      <c r="L10" s="13"/>
      <c r="M10" s="13"/>
      <c r="N10" s="13"/>
      <c r="O10" s="13"/>
      <c r="P10" s="13"/>
      <c r="Q10" s="13"/>
      <c r="R10" s="13"/>
      <c r="S10" s="13"/>
      <c r="T10" s="13"/>
      <c r="U10" s="13"/>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row>
    <row r="11" spans="1:107" s="149" customFormat="1" x14ac:dyDescent="0.25">
      <c r="A11" s="294"/>
      <c r="B11" s="18" t="s">
        <v>4</v>
      </c>
      <c r="C11" s="152" t="s">
        <v>5</v>
      </c>
      <c r="D11" s="153" t="s">
        <v>78</v>
      </c>
      <c r="E11" s="130" t="s">
        <v>6</v>
      </c>
      <c r="F11" s="131" t="s">
        <v>7</v>
      </c>
      <c r="G11" s="154" t="s">
        <v>4</v>
      </c>
      <c r="H11" s="152" t="s">
        <v>5</v>
      </c>
      <c r="I11" s="155" t="s">
        <v>78</v>
      </c>
      <c r="J11" s="130" t="s">
        <v>6</v>
      </c>
      <c r="K11" s="132" t="s">
        <v>7</v>
      </c>
      <c r="L11" s="156"/>
      <c r="M11" s="13"/>
      <c r="N11" s="13"/>
      <c r="O11" s="13"/>
      <c r="P11" s="13"/>
      <c r="Q11" s="13"/>
      <c r="R11" s="13"/>
      <c r="S11" s="13"/>
      <c r="T11" s="13"/>
      <c r="U11" s="13"/>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row>
    <row r="12" spans="1:107" s="149" customFormat="1" ht="20.25" customHeight="1" x14ac:dyDescent="0.25">
      <c r="A12" s="23" t="s">
        <v>8</v>
      </c>
      <c r="B12" s="24">
        <v>145</v>
      </c>
      <c r="C12" s="52"/>
      <c r="D12" s="35"/>
      <c r="E12" s="157"/>
      <c r="F12" s="158">
        <v>145</v>
      </c>
      <c r="G12" s="159"/>
      <c r="H12" s="52"/>
      <c r="I12" s="35"/>
      <c r="J12" s="160"/>
      <c r="K12" s="161"/>
      <c r="L12" s="162" t="s">
        <v>79</v>
      </c>
      <c r="M12" s="30"/>
      <c r="N12" s="30"/>
      <c r="O12" s="30"/>
      <c r="P12" s="30"/>
      <c r="Q12" s="30"/>
      <c r="R12" s="30"/>
      <c r="S12" s="30"/>
      <c r="T12" s="30"/>
      <c r="U12" s="30"/>
      <c r="BX12" s="150"/>
      <c r="BY12" s="150"/>
      <c r="BZ12" s="150"/>
      <c r="CA12" s="150" t="str">
        <f t="shared" ref="CA12:CA29" si="0">IF(B12+C12+D12&lt;&gt;E12+F12,"El Total de VDRL,RPR o MHA-TP Procesados deben ser igual a la columna Sexo.","")</f>
        <v/>
      </c>
      <c r="CB12" s="150" t="str">
        <f t="shared" ref="CB12:CB29" si="1">IF(G12+H12+I12&lt;&gt;J12+K12,"El Total de VDRL,RPR o MHA-TP Reactivos deben ser igual a la columna Sexo.","")</f>
        <v/>
      </c>
      <c r="CC12" s="150" t="str">
        <f t="shared" ref="CC12:CC29" si="2">IF(H12&gt;E12+F12,"Reactivos de Seccion A.1,no puede  ser mayor que Procesados","")</f>
        <v/>
      </c>
      <c r="CD12" s="150"/>
      <c r="CE12" s="150"/>
      <c r="CF12" s="150"/>
      <c r="CG12" s="150">
        <f t="shared" ref="CG12:CG29" si="3">IF(B12+C12+D12&lt;&gt;E12+F12,1,0)</f>
        <v>0</v>
      </c>
      <c r="CH12" s="150">
        <f t="shared" ref="CH12:CH29" si="4">IF(G12+H12+I12&lt;&gt;J12+K12,1,0)</f>
        <v>0</v>
      </c>
      <c r="CI12" s="150">
        <f t="shared" ref="CI12:CI29" si="5">IF(H12&gt;E12+F12,1,0)</f>
        <v>0</v>
      </c>
      <c r="CJ12" s="150"/>
      <c r="CK12" s="150"/>
      <c r="CL12" s="150"/>
      <c r="CM12" s="150"/>
      <c r="CN12" s="150"/>
      <c r="CO12" s="150"/>
      <c r="CP12" s="150"/>
      <c r="CQ12" s="150"/>
      <c r="CR12" s="150"/>
      <c r="CS12" s="150"/>
      <c r="CT12" s="150"/>
      <c r="CU12" s="150"/>
      <c r="CV12" s="150"/>
      <c r="CW12" s="150"/>
      <c r="CX12" s="150"/>
      <c r="CY12" s="150"/>
      <c r="CZ12" s="150"/>
      <c r="DA12" s="150"/>
      <c r="DB12" s="150"/>
      <c r="DC12" s="150"/>
    </row>
    <row r="13" spans="1:107" s="149" customFormat="1" ht="20.25" customHeight="1" x14ac:dyDescent="0.25">
      <c r="A13" s="23" t="s">
        <v>9</v>
      </c>
      <c r="B13" s="24">
        <v>130</v>
      </c>
      <c r="C13" s="52"/>
      <c r="D13" s="35"/>
      <c r="E13" s="163"/>
      <c r="F13" s="158">
        <v>130</v>
      </c>
      <c r="G13" s="159"/>
      <c r="H13" s="52"/>
      <c r="I13" s="35"/>
      <c r="J13" s="163"/>
      <c r="K13" s="25"/>
      <c r="L13" s="162" t="s">
        <v>79</v>
      </c>
      <c r="M13" s="30"/>
      <c r="N13" s="30"/>
      <c r="O13" s="30"/>
      <c r="P13" s="30"/>
      <c r="Q13" s="30"/>
      <c r="R13" s="30"/>
      <c r="S13" s="30"/>
      <c r="T13" s="30"/>
      <c r="U13" s="30"/>
      <c r="BX13" s="150"/>
      <c r="BY13" s="150"/>
      <c r="BZ13" s="150"/>
      <c r="CA13" s="150" t="str">
        <f t="shared" si="0"/>
        <v/>
      </c>
      <c r="CB13" s="150" t="str">
        <f t="shared" si="1"/>
        <v/>
      </c>
      <c r="CC13" s="150" t="str">
        <f t="shared" si="2"/>
        <v/>
      </c>
      <c r="CD13" s="150"/>
      <c r="CE13" s="150"/>
      <c r="CF13" s="150"/>
      <c r="CG13" s="150">
        <f t="shared" si="3"/>
        <v>0</v>
      </c>
      <c r="CH13" s="150">
        <f t="shared" si="4"/>
        <v>0</v>
      </c>
      <c r="CI13" s="150">
        <f t="shared" si="5"/>
        <v>0</v>
      </c>
      <c r="CJ13" s="150"/>
      <c r="CK13" s="150"/>
      <c r="CL13" s="150"/>
      <c r="CM13" s="150"/>
      <c r="CN13" s="150"/>
      <c r="CO13" s="150"/>
      <c r="CP13" s="150"/>
      <c r="CQ13" s="150"/>
      <c r="CR13" s="150"/>
      <c r="CS13" s="150"/>
      <c r="CT13" s="150"/>
      <c r="CU13" s="150"/>
      <c r="CV13" s="150"/>
      <c r="CW13" s="150"/>
      <c r="CX13" s="150"/>
      <c r="CY13" s="150"/>
      <c r="CZ13" s="150"/>
      <c r="DA13" s="150"/>
      <c r="DB13" s="150"/>
      <c r="DC13" s="150"/>
    </row>
    <row r="14" spans="1:107" s="149" customFormat="1" ht="20.25" customHeight="1" x14ac:dyDescent="0.25">
      <c r="A14" s="23" t="s">
        <v>10</v>
      </c>
      <c r="B14" s="24">
        <v>99</v>
      </c>
      <c r="C14" s="52"/>
      <c r="D14" s="35"/>
      <c r="E14" s="163"/>
      <c r="F14" s="158">
        <v>99</v>
      </c>
      <c r="G14" s="159"/>
      <c r="H14" s="52"/>
      <c r="I14" s="35"/>
      <c r="J14" s="163"/>
      <c r="K14" s="25"/>
      <c r="L14" s="162" t="s">
        <v>79</v>
      </c>
      <c r="M14" s="30"/>
      <c r="N14" s="30"/>
      <c r="O14" s="30"/>
      <c r="P14" s="30"/>
      <c r="Q14" s="30"/>
      <c r="R14" s="30"/>
      <c r="S14" s="30"/>
      <c r="T14" s="30"/>
      <c r="U14" s="30"/>
      <c r="BX14" s="150"/>
      <c r="BY14" s="150"/>
      <c r="BZ14" s="150"/>
      <c r="CA14" s="150" t="str">
        <f t="shared" si="0"/>
        <v/>
      </c>
      <c r="CB14" s="150" t="str">
        <f t="shared" si="1"/>
        <v/>
      </c>
      <c r="CC14" s="150" t="str">
        <f t="shared" si="2"/>
        <v/>
      </c>
      <c r="CD14" s="150"/>
      <c r="CE14" s="150"/>
      <c r="CF14" s="150"/>
      <c r="CG14" s="150">
        <f t="shared" si="3"/>
        <v>0</v>
      </c>
      <c r="CH14" s="150">
        <f t="shared" si="4"/>
        <v>0</v>
      </c>
      <c r="CI14" s="150">
        <f t="shared" si="5"/>
        <v>0</v>
      </c>
      <c r="CJ14" s="150"/>
      <c r="CK14" s="150"/>
      <c r="CL14" s="150"/>
      <c r="CM14" s="150"/>
      <c r="CN14" s="150"/>
      <c r="CO14" s="150"/>
      <c r="CP14" s="150"/>
      <c r="CQ14" s="150"/>
      <c r="CR14" s="150"/>
      <c r="CS14" s="150"/>
      <c r="CT14" s="150"/>
      <c r="CU14" s="150"/>
      <c r="CV14" s="150"/>
      <c r="CW14" s="150"/>
      <c r="CX14" s="150"/>
      <c r="CY14" s="150"/>
      <c r="CZ14" s="150"/>
      <c r="DA14" s="150"/>
      <c r="DB14" s="150"/>
      <c r="DC14" s="150"/>
    </row>
    <row r="15" spans="1:107" s="149" customFormat="1" ht="20.25" customHeight="1" x14ac:dyDescent="0.25">
      <c r="A15" s="23" t="s">
        <v>11</v>
      </c>
      <c r="B15" s="24">
        <v>1</v>
      </c>
      <c r="C15" s="52"/>
      <c r="D15" s="35"/>
      <c r="E15" s="163"/>
      <c r="F15" s="158">
        <v>1</v>
      </c>
      <c r="G15" s="159"/>
      <c r="H15" s="52"/>
      <c r="I15" s="35"/>
      <c r="J15" s="163"/>
      <c r="K15" s="25"/>
      <c r="L15" s="162" t="s">
        <v>79</v>
      </c>
      <c r="M15" s="30"/>
      <c r="N15" s="30"/>
      <c r="O15" s="30"/>
      <c r="P15" s="30"/>
      <c r="Q15" s="30"/>
      <c r="R15" s="30"/>
      <c r="S15" s="30"/>
      <c r="T15" s="30"/>
      <c r="U15" s="30"/>
      <c r="BX15" s="150"/>
      <c r="BY15" s="150"/>
      <c r="BZ15" s="150"/>
      <c r="CA15" s="150" t="str">
        <f t="shared" si="0"/>
        <v/>
      </c>
      <c r="CB15" s="150" t="str">
        <f t="shared" si="1"/>
        <v/>
      </c>
      <c r="CC15" s="150" t="str">
        <f t="shared" si="2"/>
        <v/>
      </c>
      <c r="CD15" s="150"/>
      <c r="CE15" s="150"/>
      <c r="CF15" s="150"/>
      <c r="CG15" s="150">
        <f t="shared" si="3"/>
        <v>0</v>
      </c>
      <c r="CH15" s="150">
        <f t="shared" si="4"/>
        <v>0</v>
      </c>
      <c r="CI15" s="150">
        <f t="shared" si="5"/>
        <v>0</v>
      </c>
      <c r="CJ15" s="150"/>
      <c r="CK15" s="150"/>
      <c r="CL15" s="150"/>
      <c r="CM15" s="150"/>
      <c r="CN15" s="150"/>
      <c r="CO15" s="150"/>
      <c r="CP15" s="150"/>
      <c r="CQ15" s="150"/>
      <c r="CR15" s="150"/>
      <c r="CS15" s="150"/>
      <c r="CT15" s="150"/>
      <c r="CU15" s="150"/>
      <c r="CV15" s="150"/>
      <c r="CW15" s="150"/>
      <c r="CX15" s="150"/>
      <c r="CY15" s="150"/>
      <c r="CZ15" s="150"/>
      <c r="DA15" s="150"/>
      <c r="DB15" s="150"/>
      <c r="DC15" s="150"/>
    </row>
    <row r="16" spans="1:107" s="149" customFormat="1" ht="20.25" customHeight="1" x14ac:dyDescent="0.25">
      <c r="A16" s="36" t="s">
        <v>80</v>
      </c>
      <c r="B16" s="24">
        <v>1</v>
      </c>
      <c r="C16" s="52"/>
      <c r="D16" s="35"/>
      <c r="E16" s="163"/>
      <c r="F16" s="158">
        <v>1</v>
      </c>
      <c r="G16" s="159">
        <v>1</v>
      </c>
      <c r="H16" s="52"/>
      <c r="I16" s="35"/>
      <c r="J16" s="163"/>
      <c r="K16" s="40">
        <v>1</v>
      </c>
      <c r="L16" s="162" t="s">
        <v>79</v>
      </c>
      <c r="M16" s="30"/>
      <c r="N16" s="30"/>
      <c r="O16" s="30"/>
      <c r="P16" s="30"/>
      <c r="Q16" s="30"/>
      <c r="R16" s="30"/>
      <c r="S16" s="30"/>
      <c r="T16" s="30"/>
      <c r="U16" s="30"/>
      <c r="BX16" s="150"/>
      <c r="BY16" s="150"/>
      <c r="BZ16" s="150"/>
      <c r="CA16" s="150" t="str">
        <f t="shared" si="0"/>
        <v/>
      </c>
      <c r="CB16" s="150" t="str">
        <f t="shared" si="1"/>
        <v/>
      </c>
      <c r="CC16" s="150" t="str">
        <f t="shared" si="2"/>
        <v/>
      </c>
      <c r="CD16" s="150"/>
      <c r="CE16" s="150"/>
      <c r="CF16" s="150"/>
      <c r="CG16" s="150">
        <f t="shared" si="3"/>
        <v>0</v>
      </c>
      <c r="CH16" s="150">
        <f t="shared" si="4"/>
        <v>0</v>
      </c>
      <c r="CI16" s="150">
        <f t="shared" si="5"/>
        <v>0</v>
      </c>
      <c r="CJ16" s="150"/>
      <c r="CK16" s="150"/>
      <c r="CL16" s="150"/>
      <c r="CM16" s="150"/>
      <c r="CN16" s="150"/>
      <c r="CO16" s="150"/>
      <c r="CP16" s="150"/>
      <c r="CQ16" s="150"/>
      <c r="CR16" s="150"/>
      <c r="CS16" s="150"/>
      <c r="CT16" s="150"/>
      <c r="CU16" s="150"/>
      <c r="CV16" s="150"/>
      <c r="CW16" s="150"/>
      <c r="CX16" s="150"/>
      <c r="CY16" s="150"/>
      <c r="CZ16" s="150"/>
      <c r="DA16" s="150"/>
      <c r="DB16" s="150"/>
      <c r="DC16" s="150"/>
    </row>
    <row r="17" spans="1:107" s="149" customFormat="1" ht="20.25" customHeight="1" x14ac:dyDescent="0.25">
      <c r="A17" s="36" t="s">
        <v>81</v>
      </c>
      <c r="B17" s="24"/>
      <c r="C17" s="52"/>
      <c r="D17" s="35"/>
      <c r="E17" s="164"/>
      <c r="F17" s="158"/>
      <c r="G17" s="159"/>
      <c r="H17" s="52"/>
      <c r="I17" s="35"/>
      <c r="J17" s="164"/>
      <c r="K17" s="41"/>
      <c r="L17" s="162" t="s">
        <v>79</v>
      </c>
      <c r="M17" s="30"/>
      <c r="N17" s="30"/>
      <c r="O17" s="30"/>
      <c r="P17" s="30"/>
      <c r="Q17" s="30"/>
      <c r="R17" s="30"/>
      <c r="S17" s="30"/>
      <c r="T17" s="30"/>
      <c r="U17" s="30"/>
      <c r="BX17" s="150"/>
      <c r="BY17" s="150"/>
      <c r="BZ17" s="150"/>
      <c r="CA17" s="150" t="str">
        <f t="shared" si="0"/>
        <v/>
      </c>
      <c r="CB17" s="150" t="str">
        <f t="shared" si="1"/>
        <v/>
      </c>
      <c r="CC17" s="150" t="str">
        <f t="shared" si="2"/>
        <v/>
      </c>
      <c r="CD17" s="150"/>
      <c r="CE17" s="150"/>
      <c r="CF17" s="150"/>
      <c r="CG17" s="150">
        <f t="shared" si="3"/>
        <v>0</v>
      </c>
      <c r="CH17" s="150">
        <f t="shared" si="4"/>
        <v>0</v>
      </c>
      <c r="CI17" s="150">
        <f t="shared" si="5"/>
        <v>0</v>
      </c>
      <c r="CJ17" s="150"/>
      <c r="CK17" s="150"/>
      <c r="CL17" s="150"/>
      <c r="CM17" s="150"/>
      <c r="CN17" s="150"/>
      <c r="CO17" s="150"/>
      <c r="CP17" s="150"/>
      <c r="CQ17" s="150"/>
      <c r="CR17" s="150"/>
      <c r="CS17" s="150"/>
      <c r="CT17" s="150"/>
      <c r="CU17" s="150"/>
      <c r="CV17" s="150"/>
      <c r="CW17" s="150"/>
      <c r="CX17" s="150"/>
      <c r="CY17" s="150"/>
      <c r="CZ17" s="150"/>
      <c r="DA17" s="150"/>
      <c r="DB17" s="150"/>
      <c r="DC17" s="150"/>
    </row>
    <row r="18" spans="1:107" s="149" customFormat="1" ht="20.25" customHeight="1" x14ac:dyDescent="0.25">
      <c r="A18" s="38" t="s">
        <v>12</v>
      </c>
      <c r="B18" s="39">
        <v>99</v>
      </c>
      <c r="C18" s="71">
        <v>144</v>
      </c>
      <c r="D18" s="37"/>
      <c r="E18" s="163"/>
      <c r="F18" s="158">
        <v>243</v>
      </c>
      <c r="G18" s="165">
        <v>2</v>
      </c>
      <c r="H18" s="71">
        <v>1</v>
      </c>
      <c r="I18" s="37"/>
      <c r="J18" s="163"/>
      <c r="K18" s="41">
        <v>3</v>
      </c>
      <c r="L18" s="162" t="s">
        <v>79</v>
      </c>
      <c r="M18" s="30"/>
      <c r="N18" s="30"/>
      <c r="O18" s="30"/>
      <c r="P18" s="30"/>
      <c r="Q18" s="30"/>
      <c r="R18" s="30"/>
      <c r="S18" s="30"/>
      <c r="T18" s="30"/>
      <c r="U18" s="30"/>
      <c r="BX18" s="150"/>
      <c r="BY18" s="150"/>
      <c r="BZ18" s="150"/>
      <c r="CA18" s="150" t="str">
        <f t="shared" si="0"/>
        <v/>
      </c>
      <c r="CB18" s="150" t="str">
        <f t="shared" si="1"/>
        <v/>
      </c>
      <c r="CC18" s="150" t="str">
        <f t="shared" si="2"/>
        <v/>
      </c>
      <c r="CD18" s="150"/>
      <c r="CE18" s="150"/>
      <c r="CF18" s="150"/>
      <c r="CG18" s="150">
        <f t="shared" si="3"/>
        <v>0</v>
      </c>
      <c r="CH18" s="150">
        <f t="shared" si="4"/>
        <v>0</v>
      </c>
      <c r="CI18" s="150">
        <f t="shared" si="5"/>
        <v>0</v>
      </c>
      <c r="CJ18" s="150"/>
      <c r="CK18" s="150"/>
      <c r="CL18" s="150"/>
      <c r="CM18" s="150"/>
      <c r="CN18" s="150"/>
      <c r="CO18" s="150"/>
      <c r="CP18" s="150"/>
      <c r="CQ18" s="150"/>
      <c r="CR18" s="150"/>
      <c r="CS18" s="150"/>
      <c r="CT18" s="150"/>
      <c r="CU18" s="150"/>
      <c r="CV18" s="150"/>
      <c r="CW18" s="150"/>
      <c r="CX18" s="150"/>
      <c r="CY18" s="150"/>
      <c r="CZ18" s="150"/>
      <c r="DA18" s="150"/>
      <c r="DB18" s="150"/>
      <c r="DC18" s="150"/>
    </row>
    <row r="19" spans="1:107" s="149" customFormat="1" ht="20.25" customHeight="1" x14ac:dyDescent="0.25">
      <c r="A19" s="38" t="s">
        <v>13</v>
      </c>
      <c r="B19" s="39">
        <v>7</v>
      </c>
      <c r="C19" s="71">
        <v>6</v>
      </c>
      <c r="D19" s="37"/>
      <c r="E19" s="163"/>
      <c r="F19" s="158">
        <v>13</v>
      </c>
      <c r="G19" s="165"/>
      <c r="H19" s="71"/>
      <c r="I19" s="37"/>
      <c r="J19" s="163"/>
      <c r="K19" s="40"/>
      <c r="L19" s="162" t="s">
        <v>79</v>
      </c>
      <c r="M19" s="30"/>
      <c r="N19" s="30"/>
      <c r="O19" s="30"/>
      <c r="P19" s="30"/>
      <c r="Q19" s="30"/>
      <c r="R19" s="30"/>
      <c r="S19" s="30"/>
      <c r="T19" s="30"/>
      <c r="U19" s="30"/>
      <c r="BX19" s="150"/>
      <c r="BY19" s="150"/>
      <c r="BZ19" s="150"/>
      <c r="CA19" s="150" t="str">
        <f t="shared" si="0"/>
        <v/>
      </c>
      <c r="CB19" s="150" t="str">
        <f t="shared" si="1"/>
        <v/>
      </c>
      <c r="CC19" s="150" t="str">
        <f t="shared" si="2"/>
        <v/>
      </c>
      <c r="CD19" s="150"/>
      <c r="CE19" s="150"/>
      <c r="CF19" s="150"/>
      <c r="CG19" s="150">
        <f t="shared" si="3"/>
        <v>0</v>
      </c>
      <c r="CH19" s="150">
        <f t="shared" si="4"/>
        <v>0</v>
      </c>
      <c r="CI19" s="150">
        <f t="shared" si="5"/>
        <v>0</v>
      </c>
      <c r="CJ19" s="150"/>
      <c r="CK19" s="150"/>
      <c r="CL19" s="150"/>
      <c r="CM19" s="150"/>
      <c r="CN19" s="150"/>
      <c r="CO19" s="150"/>
      <c r="CP19" s="150"/>
      <c r="CQ19" s="150"/>
      <c r="CR19" s="150"/>
      <c r="CS19" s="150"/>
      <c r="CT19" s="150"/>
      <c r="CU19" s="150"/>
      <c r="CV19" s="150"/>
      <c r="CW19" s="150"/>
      <c r="CX19" s="150"/>
      <c r="CY19" s="150"/>
      <c r="CZ19" s="150"/>
      <c r="DA19" s="150"/>
      <c r="DB19" s="150"/>
      <c r="DC19" s="150"/>
    </row>
    <row r="20" spans="1:107" s="149" customFormat="1" ht="20.25" customHeight="1" x14ac:dyDescent="0.25">
      <c r="A20" s="38" t="s">
        <v>82</v>
      </c>
      <c r="B20" s="39">
        <v>207</v>
      </c>
      <c r="C20" s="71"/>
      <c r="D20" s="37"/>
      <c r="E20" s="163"/>
      <c r="F20" s="158">
        <v>207</v>
      </c>
      <c r="G20" s="165"/>
      <c r="H20" s="71"/>
      <c r="I20" s="37"/>
      <c r="J20" s="163"/>
      <c r="K20" s="40"/>
      <c r="L20" s="162" t="s">
        <v>79</v>
      </c>
      <c r="M20" s="30"/>
      <c r="N20" s="30"/>
      <c r="O20" s="30"/>
      <c r="P20" s="30"/>
      <c r="Q20" s="30"/>
      <c r="R20" s="30"/>
      <c r="S20" s="30"/>
      <c r="T20" s="30"/>
      <c r="U20" s="30"/>
      <c r="BX20" s="150"/>
      <c r="BY20" s="150"/>
      <c r="BZ20" s="150"/>
      <c r="CA20" s="150" t="str">
        <f t="shared" si="0"/>
        <v/>
      </c>
      <c r="CB20" s="150" t="str">
        <f t="shared" si="1"/>
        <v/>
      </c>
      <c r="CC20" s="150" t="str">
        <f t="shared" si="2"/>
        <v/>
      </c>
      <c r="CD20" s="150"/>
      <c r="CE20" s="150"/>
      <c r="CF20" s="150"/>
      <c r="CG20" s="150">
        <f t="shared" si="3"/>
        <v>0</v>
      </c>
      <c r="CH20" s="150">
        <f t="shared" si="4"/>
        <v>0</v>
      </c>
      <c r="CI20" s="150">
        <f t="shared" si="5"/>
        <v>0</v>
      </c>
      <c r="CJ20" s="150"/>
      <c r="CK20" s="150"/>
      <c r="CL20" s="150"/>
      <c r="CM20" s="150"/>
      <c r="CN20" s="150"/>
      <c r="CO20" s="150"/>
      <c r="CP20" s="150"/>
      <c r="CQ20" s="150"/>
      <c r="CR20" s="150"/>
      <c r="CS20" s="150"/>
      <c r="CT20" s="150"/>
      <c r="CU20" s="150"/>
      <c r="CV20" s="150"/>
      <c r="CW20" s="150"/>
      <c r="CX20" s="150"/>
      <c r="CY20" s="150"/>
      <c r="CZ20" s="150"/>
      <c r="DA20" s="150"/>
      <c r="DB20" s="150"/>
      <c r="DC20" s="150"/>
    </row>
    <row r="21" spans="1:107" s="149" customFormat="1" ht="26.25" customHeight="1" x14ac:dyDescent="0.25">
      <c r="A21" s="36" t="s">
        <v>83</v>
      </c>
      <c r="B21" s="39">
        <v>3</v>
      </c>
      <c r="C21" s="71"/>
      <c r="D21" s="37"/>
      <c r="E21" s="166">
        <v>3</v>
      </c>
      <c r="F21" s="167"/>
      <c r="G21" s="165">
        <v>1</v>
      </c>
      <c r="H21" s="71"/>
      <c r="I21" s="37"/>
      <c r="J21" s="166">
        <v>1</v>
      </c>
      <c r="K21" s="40"/>
      <c r="L21" s="162" t="s">
        <v>79</v>
      </c>
      <c r="M21" s="30"/>
      <c r="N21" s="30"/>
      <c r="O21" s="30"/>
      <c r="P21" s="30"/>
      <c r="Q21" s="30"/>
      <c r="R21" s="30"/>
      <c r="S21" s="30"/>
      <c r="T21" s="30"/>
      <c r="U21" s="30"/>
      <c r="BX21" s="150"/>
      <c r="BY21" s="150"/>
      <c r="BZ21" s="150"/>
      <c r="CA21" s="150" t="str">
        <f t="shared" si="0"/>
        <v/>
      </c>
      <c r="CB21" s="150" t="str">
        <f t="shared" si="1"/>
        <v/>
      </c>
      <c r="CC21" s="150" t="str">
        <f t="shared" si="2"/>
        <v/>
      </c>
      <c r="CD21" s="150"/>
      <c r="CE21" s="150"/>
      <c r="CF21" s="150"/>
      <c r="CG21" s="150">
        <f t="shared" si="3"/>
        <v>0</v>
      </c>
      <c r="CH21" s="150">
        <f t="shared" si="4"/>
        <v>0</v>
      </c>
      <c r="CI21" s="150">
        <f t="shared" si="5"/>
        <v>0</v>
      </c>
      <c r="CJ21" s="150"/>
      <c r="CK21" s="150"/>
      <c r="CL21" s="150"/>
      <c r="CM21" s="150"/>
      <c r="CN21" s="150"/>
      <c r="CO21" s="150"/>
      <c r="CP21" s="150"/>
      <c r="CQ21" s="150"/>
      <c r="CR21" s="150"/>
      <c r="CS21" s="150"/>
      <c r="CT21" s="150"/>
      <c r="CU21" s="150"/>
      <c r="CV21" s="150"/>
      <c r="CW21" s="150"/>
      <c r="CX21" s="150"/>
      <c r="CY21" s="150"/>
      <c r="CZ21" s="150"/>
      <c r="DA21" s="150"/>
      <c r="DB21" s="150"/>
      <c r="DC21" s="150"/>
    </row>
    <row r="22" spans="1:107" s="149" customFormat="1" ht="20.25" customHeight="1" x14ac:dyDescent="0.25">
      <c r="A22" s="36" t="s">
        <v>14</v>
      </c>
      <c r="B22" s="39"/>
      <c r="C22" s="71"/>
      <c r="D22" s="37"/>
      <c r="E22" s="166"/>
      <c r="F22" s="167"/>
      <c r="G22" s="165"/>
      <c r="H22" s="71"/>
      <c r="I22" s="37"/>
      <c r="J22" s="166"/>
      <c r="K22" s="40"/>
      <c r="L22" s="162" t="s">
        <v>79</v>
      </c>
      <c r="M22" s="30"/>
      <c r="N22" s="30"/>
      <c r="O22" s="30"/>
      <c r="P22" s="30"/>
      <c r="Q22" s="30"/>
      <c r="R22" s="30"/>
      <c r="S22" s="30"/>
      <c r="T22" s="30"/>
      <c r="U22" s="30"/>
      <c r="BX22" s="150"/>
      <c r="BY22" s="150"/>
      <c r="BZ22" s="150"/>
      <c r="CA22" s="150" t="str">
        <f t="shared" si="0"/>
        <v/>
      </c>
      <c r="CB22" s="150" t="str">
        <f t="shared" si="1"/>
        <v/>
      </c>
      <c r="CC22" s="150" t="str">
        <f t="shared" si="2"/>
        <v/>
      </c>
      <c r="CD22" s="150"/>
      <c r="CE22" s="150"/>
      <c r="CF22" s="150"/>
      <c r="CG22" s="150">
        <f t="shared" si="3"/>
        <v>0</v>
      </c>
      <c r="CH22" s="150">
        <f t="shared" si="4"/>
        <v>0</v>
      </c>
      <c r="CI22" s="150">
        <f t="shared" si="5"/>
        <v>0</v>
      </c>
      <c r="CJ22" s="150"/>
      <c r="CK22" s="150"/>
      <c r="CL22" s="150"/>
      <c r="CM22" s="150"/>
      <c r="CN22" s="150"/>
      <c r="CO22" s="150"/>
      <c r="CP22" s="150"/>
      <c r="CQ22" s="150"/>
      <c r="CR22" s="150"/>
      <c r="CS22" s="150"/>
      <c r="CT22" s="150"/>
      <c r="CU22" s="150"/>
      <c r="CV22" s="150"/>
      <c r="CW22" s="150"/>
      <c r="CX22" s="150"/>
      <c r="CY22" s="150"/>
      <c r="CZ22" s="150"/>
      <c r="DA22" s="150"/>
      <c r="DB22" s="150"/>
      <c r="DC22" s="150"/>
    </row>
    <row r="23" spans="1:107" s="149" customFormat="1" ht="20.25" customHeight="1" x14ac:dyDescent="0.25">
      <c r="A23" s="38" t="s">
        <v>15</v>
      </c>
      <c r="B23" s="39">
        <v>605</v>
      </c>
      <c r="C23" s="71"/>
      <c r="D23" s="37"/>
      <c r="E23" s="166"/>
      <c r="F23" s="167">
        <v>605</v>
      </c>
      <c r="G23" s="165"/>
      <c r="H23" s="71"/>
      <c r="I23" s="37"/>
      <c r="J23" s="166"/>
      <c r="K23" s="40"/>
      <c r="L23" s="162" t="s">
        <v>79</v>
      </c>
      <c r="M23" s="30"/>
      <c r="N23" s="30"/>
      <c r="O23" s="30"/>
      <c r="P23" s="30"/>
      <c r="Q23" s="30"/>
      <c r="R23" s="30"/>
      <c r="S23" s="30"/>
      <c r="T23" s="30"/>
      <c r="U23" s="30"/>
      <c r="BX23" s="150"/>
      <c r="BY23" s="150"/>
      <c r="BZ23" s="150"/>
      <c r="CA23" s="150" t="str">
        <f t="shared" si="0"/>
        <v/>
      </c>
      <c r="CB23" s="150" t="str">
        <f t="shared" si="1"/>
        <v/>
      </c>
      <c r="CC23" s="150" t="str">
        <f t="shared" si="2"/>
        <v/>
      </c>
      <c r="CD23" s="150"/>
      <c r="CE23" s="150"/>
      <c r="CF23" s="150"/>
      <c r="CG23" s="150">
        <f t="shared" si="3"/>
        <v>0</v>
      </c>
      <c r="CH23" s="150">
        <f t="shared" si="4"/>
        <v>0</v>
      </c>
      <c r="CI23" s="150">
        <f t="shared" si="5"/>
        <v>0</v>
      </c>
      <c r="CJ23" s="150"/>
      <c r="CK23" s="150"/>
      <c r="CL23" s="150"/>
      <c r="CM23" s="150"/>
      <c r="CN23" s="150"/>
      <c r="CO23" s="150"/>
      <c r="CP23" s="150"/>
      <c r="CQ23" s="150"/>
      <c r="CR23" s="150"/>
      <c r="CS23" s="150"/>
      <c r="CT23" s="150"/>
      <c r="CU23" s="150"/>
      <c r="CV23" s="150"/>
      <c r="CW23" s="150"/>
      <c r="CX23" s="150"/>
      <c r="CY23" s="150"/>
      <c r="CZ23" s="150"/>
      <c r="DA23" s="150"/>
      <c r="DB23" s="150"/>
      <c r="DC23" s="150"/>
    </row>
    <row r="24" spans="1:107" s="149" customFormat="1" ht="20.25" customHeight="1" x14ac:dyDescent="0.25">
      <c r="A24" s="38" t="s">
        <v>16</v>
      </c>
      <c r="B24" s="39">
        <v>48</v>
      </c>
      <c r="C24" s="71"/>
      <c r="D24" s="37"/>
      <c r="E24" s="166">
        <v>25</v>
      </c>
      <c r="F24" s="167">
        <v>23</v>
      </c>
      <c r="G24" s="165">
        <v>12</v>
      </c>
      <c r="H24" s="71"/>
      <c r="I24" s="37"/>
      <c r="J24" s="166">
        <v>5</v>
      </c>
      <c r="K24" s="40">
        <v>7</v>
      </c>
      <c r="L24" s="162" t="s">
        <v>79</v>
      </c>
      <c r="M24" s="30"/>
      <c r="N24" s="30"/>
      <c r="O24" s="30"/>
      <c r="P24" s="30"/>
      <c r="Q24" s="30"/>
      <c r="R24" s="30"/>
      <c r="S24" s="30"/>
      <c r="T24" s="30"/>
      <c r="U24" s="30"/>
      <c r="BX24" s="150"/>
      <c r="BY24" s="150"/>
      <c r="BZ24" s="150"/>
      <c r="CA24" s="150" t="str">
        <f t="shared" si="0"/>
        <v/>
      </c>
      <c r="CB24" s="150" t="str">
        <f t="shared" si="1"/>
        <v/>
      </c>
      <c r="CC24" s="150" t="str">
        <f t="shared" si="2"/>
        <v/>
      </c>
      <c r="CD24" s="150"/>
      <c r="CE24" s="150"/>
      <c r="CF24" s="150"/>
      <c r="CG24" s="150">
        <f t="shared" si="3"/>
        <v>0</v>
      </c>
      <c r="CH24" s="150">
        <f t="shared" si="4"/>
        <v>0</v>
      </c>
      <c r="CI24" s="150">
        <f t="shared" si="5"/>
        <v>0</v>
      </c>
      <c r="CJ24" s="150"/>
      <c r="CK24" s="150"/>
      <c r="CL24" s="150"/>
      <c r="CM24" s="150"/>
      <c r="CN24" s="150"/>
      <c r="CO24" s="150"/>
      <c r="CP24" s="150"/>
      <c r="CQ24" s="150"/>
      <c r="CR24" s="150"/>
      <c r="CS24" s="150"/>
      <c r="CT24" s="150"/>
      <c r="CU24" s="150"/>
      <c r="CV24" s="150"/>
      <c r="CW24" s="150"/>
      <c r="CX24" s="150"/>
      <c r="CY24" s="150"/>
      <c r="CZ24" s="150"/>
      <c r="DA24" s="150"/>
      <c r="DB24" s="150"/>
      <c r="DC24" s="150"/>
    </row>
    <row r="25" spans="1:107" s="149" customFormat="1" ht="20.25" customHeight="1" x14ac:dyDescent="0.25">
      <c r="A25" s="38" t="s">
        <v>17</v>
      </c>
      <c r="B25" s="39">
        <v>238</v>
      </c>
      <c r="C25" s="71"/>
      <c r="D25" s="37"/>
      <c r="E25" s="166">
        <v>88</v>
      </c>
      <c r="F25" s="167">
        <v>150</v>
      </c>
      <c r="G25" s="165">
        <v>1</v>
      </c>
      <c r="H25" s="71"/>
      <c r="I25" s="37"/>
      <c r="J25" s="166">
        <v>1</v>
      </c>
      <c r="K25" s="40"/>
      <c r="L25" s="162" t="s">
        <v>79</v>
      </c>
      <c r="M25" s="30"/>
      <c r="N25" s="30"/>
      <c r="O25" s="30"/>
      <c r="P25" s="30"/>
      <c r="Q25" s="30"/>
      <c r="R25" s="30"/>
      <c r="S25" s="30"/>
      <c r="T25" s="30"/>
      <c r="U25" s="30"/>
      <c r="BX25" s="150"/>
      <c r="BY25" s="150"/>
      <c r="BZ25" s="150"/>
      <c r="CA25" s="150" t="str">
        <f t="shared" si="0"/>
        <v/>
      </c>
      <c r="CB25" s="150" t="str">
        <f t="shared" si="1"/>
        <v/>
      </c>
      <c r="CC25" s="150" t="str">
        <f t="shared" si="2"/>
        <v/>
      </c>
      <c r="CD25" s="150"/>
      <c r="CE25" s="150"/>
      <c r="CF25" s="150"/>
      <c r="CG25" s="150">
        <f t="shared" si="3"/>
        <v>0</v>
      </c>
      <c r="CH25" s="150">
        <f t="shared" si="4"/>
        <v>0</v>
      </c>
      <c r="CI25" s="150">
        <f t="shared" si="5"/>
        <v>0</v>
      </c>
      <c r="CJ25" s="150"/>
      <c r="CK25" s="150"/>
      <c r="CL25" s="150"/>
      <c r="CM25" s="150"/>
      <c r="CN25" s="150"/>
      <c r="CO25" s="150"/>
      <c r="CP25" s="150"/>
      <c r="CQ25" s="150"/>
      <c r="CR25" s="150"/>
      <c r="CS25" s="150"/>
      <c r="CT25" s="150"/>
      <c r="CU25" s="150"/>
      <c r="CV25" s="150"/>
      <c r="CW25" s="150"/>
      <c r="CX25" s="150"/>
      <c r="CY25" s="150"/>
      <c r="CZ25" s="150"/>
      <c r="DA25" s="150"/>
      <c r="DB25" s="150"/>
      <c r="DC25" s="150"/>
    </row>
    <row r="26" spans="1:107" s="149" customFormat="1" ht="20.25" customHeight="1" x14ac:dyDescent="0.25">
      <c r="A26" s="38" t="s">
        <v>18</v>
      </c>
      <c r="B26" s="39"/>
      <c r="C26" s="71"/>
      <c r="D26" s="37"/>
      <c r="E26" s="166"/>
      <c r="F26" s="167"/>
      <c r="G26" s="165"/>
      <c r="H26" s="71"/>
      <c r="I26" s="37"/>
      <c r="J26" s="166"/>
      <c r="K26" s="40"/>
      <c r="L26" s="162" t="s">
        <v>79</v>
      </c>
      <c r="M26" s="30"/>
      <c r="N26" s="30"/>
      <c r="O26" s="30"/>
      <c r="P26" s="30"/>
      <c r="Q26" s="30"/>
      <c r="R26" s="30"/>
      <c r="S26" s="30"/>
      <c r="T26" s="30"/>
      <c r="U26" s="30"/>
      <c r="BX26" s="150"/>
      <c r="BY26" s="150"/>
      <c r="BZ26" s="150"/>
      <c r="CA26" s="150" t="str">
        <f t="shared" si="0"/>
        <v/>
      </c>
      <c r="CB26" s="150" t="str">
        <f t="shared" si="1"/>
        <v/>
      </c>
      <c r="CC26" s="150" t="str">
        <f t="shared" si="2"/>
        <v/>
      </c>
      <c r="CD26" s="150"/>
      <c r="CE26" s="150"/>
      <c r="CF26" s="150"/>
      <c r="CG26" s="150">
        <f t="shared" si="3"/>
        <v>0</v>
      </c>
      <c r="CH26" s="150">
        <f t="shared" si="4"/>
        <v>0</v>
      </c>
      <c r="CI26" s="150">
        <f t="shared" si="5"/>
        <v>0</v>
      </c>
      <c r="CJ26" s="150"/>
      <c r="CK26" s="150"/>
      <c r="CL26" s="150"/>
      <c r="CM26" s="150"/>
      <c r="CN26" s="150"/>
      <c r="CO26" s="150"/>
      <c r="CP26" s="150"/>
      <c r="CQ26" s="150"/>
      <c r="CR26" s="150"/>
      <c r="CS26" s="150"/>
      <c r="CT26" s="150"/>
      <c r="CU26" s="150"/>
      <c r="CV26" s="150"/>
      <c r="CW26" s="150"/>
      <c r="CX26" s="150"/>
      <c r="CY26" s="150"/>
      <c r="CZ26" s="150"/>
      <c r="DA26" s="150"/>
      <c r="DB26" s="150"/>
      <c r="DC26" s="150"/>
    </row>
    <row r="27" spans="1:107" s="149" customFormat="1" ht="20.25" customHeight="1" x14ac:dyDescent="0.25">
      <c r="A27" s="38" t="s">
        <v>84</v>
      </c>
      <c r="B27" s="39"/>
      <c r="C27" s="71"/>
      <c r="D27" s="37"/>
      <c r="E27" s="166"/>
      <c r="F27" s="167"/>
      <c r="G27" s="165"/>
      <c r="H27" s="71"/>
      <c r="I27" s="37"/>
      <c r="J27" s="166"/>
      <c r="K27" s="40"/>
      <c r="L27" s="162" t="s">
        <v>79</v>
      </c>
      <c r="M27" s="30"/>
      <c r="N27" s="30"/>
      <c r="O27" s="30"/>
      <c r="P27" s="30"/>
      <c r="Q27" s="30"/>
      <c r="R27" s="30"/>
      <c r="S27" s="30"/>
      <c r="T27" s="30"/>
      <c r="U27" s="30"/>
      <c r="BX27" s="150"/>
      <c r="BY27" s="150"/>
      <c r="BZ27" s="150"/>
      <c r="CA27" s="150" t="str">
        <f t="shared" si="0"/>
        <v/>
      </c>
      <c r="CB27" s="150" t="str">
        <f t="shared" si="1"/>
        <v/>
      </c>
      <c r="CC27" s="150" t="str">
        <f t="shared" si="2"/>
        <v/>
      </c>
      <c r="CD27" s="150"/>
      <c r="CE27" s="150"/>
      <c r="CF27" s="150"/>
      <c r="CG27" s="150">
        <f t="shared" si="3"/>
        <v>0</v>
      </c>
      <c r="CH27" s="150">
        <f t="shared" si="4"/>
        <v>0</v>
      </c>
      <c r="CI27" s="150">
        <f t="shared" si="5"/>
        <v>0</v>
      </c>
      <c r="CJ27" s="150"/>
      <c r="CK27" s="150"/>
      <c r="CL27" s="150"/>
      <c r="CM27" s="150"/>
      <c r="CN27" s="150"/>
      <c r="CO27" s="150"/>
      <c r="CP27" s="150"/>
      <c r="CQ27" s="150"/>
      <c r="CR27" s="150"/>
      <c r="CS27" s="150"/>
      <c r="CT27" s="150"/>
      <c r="CU27" s="150"/>
      <c r="CV27" s="150"/>
      <c r="CW27" s="150"/>
      <c r="CX27" s="150"/>
      <c r="CY27" s="150"/>
      <c r="CZ27" s="150"/>
      <c r="DA27" s="150"/>
      <c r="DB27" s="150"/>
      <c r="DC27" s="150"/>
    </row>
    <row r="28" spans="1:107" s="149" customFormat="1" ht="20.25" customHeight="1" x14ac:dyDescent="0.25">
      <c r="A28" s="168" t="s">
        <v>19</v>
      </c>
      <c r="B28" s="39">
        <v>1</v>
      </c>
      <c r="C28" s="75"/>
      <c r="D28" s="77"/>
      <c r="E28" s="169"/>
      <c r="F28" s="167">
        <v>1</v>
      </c>
      <c r="G28" s="165"/>
      <c r="H28" s="75"/>
      <c r="I28" s="77"/>
      <c r="J28" s="169"/>
      <c r="K28" s="41"/>
      <c r="L28" s="162" t="s">
        <v>79</v>
      </c>
      <c r="M28" s="30"/>
      <c r="N28" s="30"/>
      <c r="O28" s="30"/>
      <c r="P28" s="30"/>
      <c r="Q28" s="30"/>
      <c r="R28" s="30"/>
      <c r="S28" s="30"/>
      <c r="T28" s="30"/>
      <c r="U28" s="30"/>
      <c r="BX28" s="150"/>
      <c r="BY28" s="150"/>
      <c r="BZ28" s="150"/>
      <c r="CA28" s="150" t="str">
        <f t="shared" si="0"/>
        <v/>
      </c>
      <c r="CB28" s="150" t="str">
        <f t="shared" si="1"/>
        <v/>
      </c>
      <c r="CC28" s="150" t="str">
        <f t="shared" si="2"/>
        <v/>
      </c>
      <c r="CD28" s="150"/>
      <c r="CE28" s="150"/>
      <c r="CF28" s="150"/>
      <c r="CG28" s="150">
        <f t="shared" si="3"/>
        <v>0</v>
      </c>
      <c r="CH28" s="150">
        <f t="shared" si="4"/>
        <v>0</v>
      </c>
      <c r="CI28" s="150">
        <f t="shared" si="5"/>
        <v>0</v>
      </c>
      <c r="CJ28" s="150"/>
      <c r="CK28" s="150"/>
      <c r="CL28" s="150"/>
      <c r="CM28" s="150"/>
      <c r="CN28" s="150"/>
      <c r="CO28" s="150"/>
      <c r="CP28" s="150"/>
      <c r="CQ28" s="150"/>
      <c r="CR28" s="150"/>
      <c r="CS28" s="150"/>
      <c r="CT28" s="150"/>
      <c r="CU28" s="150"/>
      <c r="CV28" s="150"/>
      <c r="CW28" s="150"/>
      <c r="CX28" s="150"/>
      <c r="CY28" s="150"/>
      <c r="CZ28" s="150"/>
      <c r="DA28" s="150"/>
      <c r="DB28" s="150"/>
      <c r="DC28" s="150"/>
    </row>
    <row r="29" spans="1:107" s="149" customFormat="1" ht="20.25" customHeight="1" x14ac:dyDescent="0.25">
      <c r="A29" s="15" t="s">
        <v>59</v>
      </c>
      <c r="B29" s="39"/>
      <c r="C29" s="71"/>
      <c r="D29" s="37"/>
      <c r="E29" s="166"/>
      <c r="F29" s="167"/>
      <c r="G29" s="165"/>
      <c r="H29" s="71"/>
      <c r="I29" s="37"/>
      <c r="J29" s="170"/>
      <c r="K29" s="44"/>
      <c r="L29" s="162" t="s">
        <v>79</v>
      </c>
      <c r="M29" s="30"/>
      <c r="N29" s="30"/>
      <c r="O29" s="30"/>
      <c r="P29" s="30"/>
      <c r="Q29" s="30"/>
      <c r="R29" s="30"/>
      <c r="S29" s="30"/>
      <c r="T29" s="30"/>
      <c r="U29" s="30"/>
      <c r="BX29" s="150"/>
      <c r="BY29" s="150"/>
      <c r="BZ29" s="150"/>
      <c r="CA29" s="150" t="str">
        <f t="shared" si="0"/>
        <v/>
      </c>
      <c r="CB29" s="150" t="str">
        <f t="shared" si="1"/>
        <v/>
      </c>
      <c r="CC29" s="150" t="str">
        <f t="shared" si="2"/>
        <v/>
      </c>
      <c r="CD29" s="150"/>
      <c r="CE29" s="150"/>
      <c r="CF29" s="150"/>
      <c r="CG29" s="150">
        <f t="shared" si="3"/>
        <v>0</v>
      </c>
      <c r="CH29" s="150">
        <f t="shared" si="4"/>
        <v>0</v>
      </c>
      <c r="CI29" s="150">
        <f t="shared" si="5"/>
        <v>0</v>
      </c>
      <c r="CJ29" s="150"/>
      <c r="CK29" s="150"/>
      <c r="CL29" s="150"/>
      <c r="CM29" s="150"/>
      <c r="CN29" s="150"/>
      <c r="CO29" s="150"/>
      <c r="CP29" s="150"/>
      <c r="CQ29" s="150"/>
      <c r="CR29" s="150"/>
      <c r="CS29" s="150"/>
      <c r="CT29" s="150"/>
      <c r="CU29" s="150"/>
      <c r="CV29" s="150"/>
      <c r="CW29" s="150"/>
      <c r="CX29" s="150"/>
      <c r="CY29" s="150"/>
      <c r="CZ29" s="150"/>
      <c r="DA29" s="150"/>
      <c r="DB29" s="150"/>
      <c r="DC29" s="150"/>
    </row>
    <row r="30" spans="1:107" s="149" customFormat="1" ht="15" customHeight="1" x14ac:dyDescent="0.25">
      <c r="A30" s="171" t="s">
        <v>85</v>
      </c>
      <c r="B30" s="172"/>
      <c r="C30" s="172"/>
      <c r="D30" s="172"/>
      <c r="E30" s="172"/>
      <c r="F30" s="172"/>
      <c r="G30" s="172"/>
      <c r="H30" s="172"/>
      <c r="I30" s="171"/>
      <c r="J30" s="173"/>
      <c r="K30" s="173"/>
      <c r="L30" s="30"/>
      <c r="M30" s="30"/>
      <c r="N30" s="30"/>
      <c r="O30" s="30"/>
      <c r="P30" s="30"/>
      <c r="Q30" s="30"/>
      <c r="R30" s="30"/>
      <c r="S30" s="30"/>
      <c r="T30" s="30"/>
      <c r="U30" s="13"/>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row>
    <row r="31" spans="1:107" s="149" customFormat="1" ht="15" customHeight="1" x14ac:dyDescent="0.25">
      <c r="A31" s="273" t="s">
        <v>3</v>
      </c>
      <c r="B31" s="270" t="s">
        <v>73</v>
      </c>
      <c r="C31" s="291"/>
      <c r="D31" s="291"/>
      <c r="E31" s="291"/>
      <c r="F31" s="295"/>
      <c r="G31" s="298" t="s">
        <v>74</v>
      </c>
      <c r="H31" s="291"/>
      <c r="I31" s="291"/>
      <c r="J31" s="291"/>
      <c r="K31" s="271"/>
      <c r="L31" s="30"/>
      <c r="M31" s="30"/>
      <c r="N31" s="30"/>
      <c r="O31" s="30"/>
      <c r="P31" s="30"/>
      <c r="Q31" s="30"/>
      <c r="R31" s="30"/>
      <c r="S31" s="30"/>
      <c r="T31" s="30"/>
      <c r="U31" s="13"/>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row>
    <row r="32" spans="1:107" s="149" customFormat="1" ht="15" customHeight="1" x14ac:dyDescent="0.25">
      <c r="A32" s="274"/>
      <c r="B32" s="270" t="s">
        <v>75</v>
      </c>
      <c r="C32" s="291"/>
      <c r="D32" s="271"/>
      <c r="E32" s="296" t="s">
        <v>76</v>
      </c>
      <c r="F32" s="297"/>
      <c r="G32" s="298" t="s">
        <v>75</v>
      </c>
      <c r="H32" s="291"/>
      <c r="I32" s="271"/>
      <c r="J32" s="270" t="s">
        <v>77</v>
      </c>
      <c r="K32" s="271"/>
      <c r="L32" s="30"/>
      <c r="M32" s="30"/>
      <c r="N32" s="30"/>
      <c r="O32" s="30"/>
      <c r="P32" s="30"/>
      <c r="Q32" s="30"/>
      <c r="R32" s="30"/>
      <c r="S32" s="30"/>
      <c r="T32" s="30"/>
      <c r="U32" s="13"/>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row>
    <row r="33" spans="1:107" s="149" customFormat="1" x14ac:dyDescent="0.25">
      <c r="A33" s="275"/>
      <c r="B33" s="18" t="s">
        <v>4</v>
      </c>
      <c r="C33" s="152" t="s">
        <v>5</v>
      </c>
      <c r="D33" s="19" t="s">
        <v>78</v>
      </c>
      <c r="E33" s="130" t="s">
        <v>6</v>
      </c>
      <c r="F33" s="129" t="s">
        <v>7</v>
      </c>
      <c r="G33" s="154" t="s">
        <v>4</v>
      </c>
      <c r="H33" s="152" t="s">
        <v>5</v>
      </c>
      <c r="I33" s="19" t="s">
        <v>78</v>
      </c>
      <c r="J33" s="130" t="s">
        <v>6</v>
      </c>
      <c r="K33" s="132" t="s">
        <v>7</v>
      </c>
      <c r="L33" s="30"/>
      <c r="M33" s="30"/>
      <c r="N33" s="30"/>
      <c r="O33" s="30"/>
      <c r="P33" s="30"/>
      <c r="Q33" s="30"/>
      <c r="R33" s="30"/>
      <c r="S33" s="30"/>
      <c r="T33" s="30"/>
      <c r="U33" s="13"/>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row>
    <row r="34" spans="1:107" s="149" customFormat="1" ht="24" customHeight="1" x14ac:dyDescent="0.25">
      <c r="A34" s="23" t="s">
        <v>8</v>
      </c>
      <c r="B34" s="24"/>
      <c r="C34" s="52"/>
      <c r="D34" s="35"/>
      <c r="E34" s="160"/>
      <c r="F34" s="174"/>
      <c r="G34" s="159"/>
      <c r="H34" s="52"/>
      <c r="I34" s="35"/>
      <c r="J34" s="160"/>
      <c r="K34" s="161"/>
      <c r="L34" s="175" t="s">
        <v>79</v>
      </c>
      <c r="M34" s="30"/>
      <c r="N34" s="30"/>
      <c r="O34" s="30"/>
      <c r="P34" s="30"/>
      <c r="Q34" s="30"/>
      <c r="R34" s="30"/>
      <c r="S34" s="30"/>
      <c r="T34" s="30"/>
      <c r="U34" s="13"/>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row>
    <row r="35" spans="1:107" s="149" customFormat="1" ht="24" customHeight="1" x14ac:dyDescent="0.25">
      <c r="A35" s="23" t="s">
        <v>9</v>
      </c>
      <c r="B35" s="24"/>
      <c r="C35" s="52"/>
      <c r="D35" s="35"/>
      <c r="E35" s="163"/>
      <c r="F35" s="174"/>
      <c r="G35" s="159"/>
      <c r="H35" s="52"/>
      <c r="I35" s="35"/>
      <c r="J35" s="163"/>
      <c r="K35" s="25"/>
      <c r="L35" s="175" t="s">
        <v>79</v>
      </c>
      <c r="M35" s="30"/>
      <c r="N35" s="30"/>
      <c r="O35" s="30"/>
      <c r="P35" s="30"/>
      <c r="Q35" s="30"/>
      <c r="R35" s="30"/>
      <c r="S35" s="30"/>
      <c r="T35" s="30"/>
      <c r="U35" s="13"/>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row>
    <row r="36" spans="1:107" s="149" customFormat="1" ht="24" customHeight="1" x14ac:dyDescent="0.25">
      <c r="A36" s="23" t="s">
        <v>10</v>
      </c>
      <c r="B36" s="24"/>
      <c r="C36" s="52"/>
      <c r="D36" s="35"/>
      <c r="E36" s="163"/>
      <c r="F36" s="174"/>
      <c r="G36" s="159"/>
      <c r="H36" s="52"/>
      <c r="I36" s="35"/>
      <c r="J36" s="163"/>
      <c r="K36" s="25"/>
      <c r="L36" s="175" t="s">
        <v>79</v>
      </c>
      <c r="M36" s="30"/>
      <c r="N36" s="30"/>
      <c r="O36" s="30"/>
      <c r="P36" s="30"/>
      <c r="Q36" s="30"/>
      <c r="R36" s="30"/>
      <c r="S36" s="30"/>
      <c r="T36" s="30"/>
      <c r="U36" s="13"/>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row>
    <row r="37" spans="1:107" s="149" customFormat="1" ht="24" customHeight="1" x14ac:dyDescent="0.25">
      <c r="A37" s="23" t="s">
        <v>11</v>
      </c>
      <c r="B37" s="24"/>
      <c r="C37" s="52"/>
      <c r="D37" s="35"/>
      <c r="E37" s="163"/>
      <c r="F37" s="174"/>
      <c r="G37" s="159"/>
      <c r="H37" s="52"/>
      <c r="I37" s="35"/>
      <c r="J37" s="163"/>
      <c r="K37" s="25"/>
      <c r="L37" s="175" t="s">
        <v>79</v>
      </c>
      <c r="M37" s="30"/>
      <c r="N37" s="30"/>
      <c r="O37" s="30"/>
      <c r="P37" s="30"/>
      <c r="Q37" s="30"/>
      <c r="R37" s="30"/>
      <c r="S37" s="30"/>
      <c r="T37" s="30"/>
      <c r="U37" s="13"/>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row>
    <row r="38" spans="1:107" s="149" customFormat="1" ht="24" customHeight="1" x14ac:dyDescent="0.25">
      <c r="A38" s="36" t="s">
        <v>80</v>
      </c>
      <c r="B38" s="24"/>
      <c r="C38" s="52"/>
      <c r="D38" s="35"/>
      <c r="E38" s="163"/>
      <c r="F38" s="174"/>
      <c r="G38" s="159"/>
      <c r="H38" s="52"/>
      <c r="I38" s="35"/>
      <c r="J38" s="163"/>
      <c r="K38" s="40"/>
      <c r="L38" s="175" t="s">
        <v>79</v>
      </c>
      <c r="M38" s="30"/>
      <c r="N38" s="30"/>
      <c r="O38" s="30"/>
      <c r="P38" s="30"/>
      <c r="Q38" s="30"/>
      <c r="R38" s="30"/>
      <c r="S38" s="30"/>
      <c r="T38" s="30"/>
      <c r="U38" s="13"/>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row>
    <row r="39" spans="1:107" s="149" customFormat="1" ht="24" customHeight="1" x14ac:dyDescent="0.25">
      <c r="A39" s="36" t="s">
        <v>81</v>
      </c>
      <c r="B39" s="24"/>
      <c r="C39" s="52"/>
      <c r="D39" s="35"/>
      <c r="E39" s="164"/>
      <c r="F39" s="174"/>
      <c r="G39" s="159"/>
      <c r="H39" s="52"/>
      <c r="I39" s="35"/>
      <c r="J39" s="164"/>
      <c r="K39" s="41"/>
      <c r="L39" s="175" t="s">
        <v>79</v>
      </c>
      <c r="M39" s="30"/>
      <c r="N39" s="30"/>
      <c r="O39" s="30"/>
      <c r="P39" s="30"/>
      <c r="Q39" s="30"/>
      <c r="R39" s="30"/>
      <c r="S39" s="30"/>
      <c r="T39" s="30"/>
      <c r="U39" s="13"/>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row>
    <row r="40" spans="1:107" s="149" customFormat="1" ht="24" customHeight="1" x14ac:dyDescent="0.25">
      <c r="A40" s="38" t="s">
        <v>12</v>
      </c>
      <c r="B40" s="39"/>
      <c r="C40" s="71"/>
      <c r="D40" s="37"/>
      <c r="E40" s="163"/>
      <c r="F40" s="174"/>
      <c r="G40" s="165"/>
      <c r="H40" s="71"/>
      <c r="I40" s="37"/>
      <c r="J40" s="163"/>
      <c r="K40" s="41"/>
      <c r="L40" s="175" t="s">
        <v>79</v>
      </c>
      <c r="M40" s="30"/>
      <c r="N40" s="30"/>
      <c r="O40" s="30"/>
      <c r="P40" s="30"/>
      <c r="Q40" s="30"/>
      <c r="R40" s="30"/>
      <c r="S40" s="30"/>
      <c r="T40" s="30"/>
      <c r="U40" s="13"/>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row>
    <row r="41" spans="1:107" s="149" customFormat="1" ht="24" customHeight="1" x14ac:dyDescent="0.25">
      <c r="A41" s="38" t="s">
        <v>13</v>
      </c>
      <c r="B41" s="39"/>
      <c r="C41" s="71"/>
      <c r="D41" s="37"/>
      <c r="E41" s="163"/>
      <c r="F41" s="174"/>
      <c r="G41" s="165"/>
      <c r="H41" s="71"/>
      <c r="I41" s="37"/>
      <c r="J41" s="163"/>
      <c r="K41" s="40"/>
      <c r="L41" s="175" t="s">
        <v>79</v>
      </c>
      <c r="M41" s="30"/>
      <c r="N41" s="30"/>
      <c r="O41" s="30"/>
      <c r="P41" s="30"/>
      <c r="Q41" s="30"/>
      <c r="R41" s="30"/>
      <c r="S41" s="30"/>
      <c r="T41" s="30"/>
      <c r="U41" s="13"/>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row>
    <row r="42" spans="1:107" s="149" customFormat="1" ht="24" customHeight="1" x14ac:dyDescent="0.25">
      <c r="A42" s="38" t="s">
        <v>82</v>
      </c>
      <c r="B42" s="39"/>
      <c r="C42" s="71"/>
      <c r="D42" s="37"/>
      <c r="E42" s="163"/>
      <c r="F42" s="174"/>
      <c r="G42" s="165"/>
      <c r="H42" s="71"/>
      <c r="I42" s="37"/>
      <c r="J42" s="163"/>
      <c r="K42" s="40"/>
      <c r="L42" s="175" t="s">
        <v>79</v>
      </c>
      <c r="M42" s="30"/>
      <c r="N42" s="30"/>
      <c r="O42" s="30"/>
      <c r="P42" s="30"/>
      <c r="Q42" s="30"/>
      <c r="R42" s="30"/>
      <c r="S42" s="30"/>
      <c r="T42" s="30"/>
      <c r="U42" s="13"/>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row>
    <row r="43" spans="1:107" s="149" customFormat="1" ht="24" customHeight="1" x14ac:dyDescent="0.25">
      <c r="A43" s="36" t="s">
        <v>83</v>
      </c>
      <c r="B43" s="39"/>
      <c r="C43" s="71"/>
      <c r="D43" s="37"/>
      <c r="E43" s="166"/>
      <c r="F43" s="176"/>
      <c r="G43" s="165"/>
      <c r="H43" s="71"/>
      <c r="I43" s="37"/>
      <c r="J43" s="166"/>
      <c r="K43" s="40"/>
      <c r="L43" s="175" t="s">
        <v>79</v>
      </c>
      <c r="M43" s="30"/>
      <c r="N43" s="30"/>
      <c r="O43" s="30"/>
      <c r="P43" s="30"/>
      <c r="Q43" s="30"/>
      <c r="R43" s="30"/>
      <c r="S43" s="30"/>
      <c r="T43" s="30"/>
      <c r="U43" s="13"/>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row>
    <row r="44" spans="1:107" s="149" customFormat="1" ht="24" customHeight="1" x14ac:dyDescent="0.25">
      <c r="A44" s="36" t="s">
        <v>14</v>
      </c>
      <c r="B44" s="39"/>
      <c r="C44" s="71"/>
      <c r="D44" s="37"/>
      <c r="E44" s="166"/>
      <c r="F44" s="176"/>
      <c r="G44" s="165"/>
      <c r="H44" s="71"/>
      <c r="I44" s="37"/>
      <c r="J44" s="166"/>
      <c r="K44" s="40"/>
      <c r="L44" s="175" t="s">
        <v>79</v>
      </c>
      <c r="M44" s="30"/>
      <c r="N44" s="30"/>
      <c r="O44" s="30"/>
      <c r="P44" s="30"/>
      <c r="Q44" s="30"/>
      <c r="R44" s="30"/>
      <c r="S44" s="30"/>
      <c r="T44" s="30"/>
      <c r="U44" s="13"/>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row>
    <row r="45" spans="1:107" s="149" customFormat="1" ht="24" customHeight="1" x14ac:dyDescent="0.25">
      <c r="A45" s="38" t="s">
        <v>15</v>
      </c>
      <c r="B45" s="39"/>
      <c r="C45" s="71"/>
      <c r="D45" s="37"/>
      <c r="E45" s="166"/>
      <c r="F45" s="176"/>
      <c r="G45" s="165"/>
      <c r="H45" s="71"/>
      <c r="I45" s="37"/>
      <c r="J45" s="166"/>
      <c r="K45" s="40"/>
      <c r="L45" s="175" t="s">
        <v>79</v>
      </c>
      <c r="M45" s="30"/>
      <c r="N45" s="30"/>
      <c r="O45" s="30"/>
      <c r="P45" s="30"/>
      <c r="Q45" s="30"/>
      <c r="R45" s="30"/>
      <c r="S45" s="30"/>
      <c r="T45" s="30"/>
      <c r="U45" s="13"/>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row>
    <row r="46" spans="1:107" s="149" customFormat="1" ht="24" customHeight="1" x14ac:dyDescent="0.25">
      <c r="A46" s="38" t="s">
        <v>16</v>
      </c>
      <c r="B46" s="39"/>
      <c r="C46" s="71"/>
      <c r="D46" s="37"/>
      <c r="E46" s="166"/>
      <c r="F46" s="176"/>
      <c r="G46" s="165"/>
      <c r="H46" s="71"/>
      <c r="I46" s="37"/>
      <c r="J46" s="166"/>
      <c r="K46" s="40"/>
      <c r="L46" s="175" t="s">
        <v>79</v>
      </c>
      <c r="M46" s="30"/>
      <c r="N46" s="30"/>
      <c r="O46" s="30"/>
      <c r="P46" s="30"/>
      <c r="Q46" s="30"/>
      <c r="R46" s="30"/>
      <c r="S46" s="30"/>
      <c r="T46" s="30"/>
      <c r="U46" s="13"/>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row>
    <row r="47" spans="1:107" s="149" customFormat="1" ht="24" customHeight="1" x14ac:dyDescent="0.25">
      <c r="A47" s="38" t="s">
        <v>17</v>
      </c>
      <c r="B47" s="39"/>
      <c r="C47" s="71"/>
      <c r="D47" s="37"/>
      <c r="E47" s="166"/>
      <c r="F47" s="176"/>
      <c r="G47" s="165"/>
      <c r="H47" s="71"/>
      <c r="I47" s="37"/>
      <c r="J47" s="166"/>
      <c r="K47" s="40"/>
      <c r="L47" s="175" t="s">
        <v>79</v>
      </c>
      <c r="M47" s="30"/>
      <c r="N47" s="30"/>
      <c r="O47" s="30"/>
      <c r="P47" s="30"/>
      <c r="Q47" s="30"/>
      <c r="R47" s="30"/>
      <c r="S47" s="30"/>
      <c r="T47" s="30"/>
      <c r="U47" s="13"/>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row>
    <row r="48" spans="1:107" s="149" customFormat="1" ht="24" customHeight="1" x14ac:dyDescent="0.25">
      <c r="A48" s="38" t="s">
        <v>18</v>
      </c>
      <c r="B48" s="39"/>
      <c r="C48" s="71"/>
      <c r="D48" s="37"/>
      <c r="E48" s="166"/>
      <c r="F48" s="176"/>
      <c r="G48" s="165"/>
      <c r="H48" s="71"/>
      <c r="I48" s="37"/>
      <c r="J48" s="166"/>
      <c r="K48" s="40"/>
      <c r="L48" s="175" t="s">
        <v>79</v>
      </c>
      <c r="M48" s="30"/>
      <c r="N48" s="30"/>
      <c r="O48" s="30"/>
      <c r="P48" s="30"/>
      <c r="Q48" s="30"/>
      <c r="R48" s="30"/>
      <c r="S48" s="30"/>
      <c r="T48" s="30"/>
      <c r="U48" s="13"/>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row>
    <row r="49" spans="1:107" s="149" customFormat="1" ht="24" customHeight="1" x14ac:dyDescent="0.25">
      <c r="A49" s="38" t="s">
        <v>84</v>
      </c>
      <c r="B49" s="39"/>
      <c r="C49" s="71"/>
      <c r="D49" s="37"/>
      <c r="E49" s="166"/>
      <c r="F49" s="176"/>
      <c r="G49" s="165"/>
      <c r="H49" s="71"/>
      <c r="I49" s="37"/>
      <c r="J49" s="166"/>
      <c r="K49" s="40"/>
      <c r="L49" s="175" t="s">
        <v>79</v>
      </c>
      <c r="M49" s="30"/>
      <c r="N49" s="30"/>
      <c r="O49" s="30"/>
      <c r="P49" s="30"/>
      <c r="Q49" s="30"/>
      <c r="R49" s="30"/>
      <c r="S49" s="30"/>
      <c r="T49" s="30"/>
      <c r="U49" s="13"/>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row>
    <row r="50" spans="1:107" s="149" customFormat="1" ht="24" customHeight="1" x14ac:dyDescent="0.25">
      <c r="A50" s="168" t="s">
        <v>19</v>
      </c>
      <c r="B50" s="39"/>
      <c r="C50" s="75"/>
      <c r="D50" s="77"/>
      <c r="E50" s="169"/>
      <c r="F50" s="176"/>
      <c r="G50" s="39"/>
      <c r="H50" s="75"/>
      <c r="I50" s="77"/>
      <c r="J50" s="169"/>
      <c r="K50" s="41"/>
      <c r="L50" s="175" t="s">
        <v>79</v>
      </c>
      <c r="M50" s="30"/>
      <c r="N50" s="30"/>
      <c r="O50" s="30"/>
      <c r="P50" s="30"/>
      <c r="Q50" s="30"/>
      <c r="R50" s="30"/>
      <c r="S50" s="30"/>
      <c r="T50" s="30"/>
      <c r="U50" s="13"/>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row>
    <row r="51" spans="1:107" s="149" customFormat="1" ht="24" customHeight="1" x14ac:dyDescent="0.25">
      <c r="A51" s="177" t="s">
        <v>86</v>
      </c>
      <c r="B51" s="43"/>
      <c r="C51" s="85"/>
      <c r="D51" s="45"/>
      <c r="E51" s="170"/>
      <c r="F51" s="178"/>
      <c r="G51" s="43"/>
      <c r="H51" s="85"/>
      <c r="I51" s="45"/>
      <c r="J51" s="170"/>
      <c r="K51" s="44"/>
      <c r="L51" s="175" t="s">
        <v>79</v>
      </c>
      <c r="M51" s="30"/>
      <c r="N51" s="30"/>
      <c r="O51" s="30"/>
      <c r="P51" s="30"/>
      <c r="Q51" s="30"/>
      <c r="R51" s="30"/>
      <c r="S51" s="30"/>
      <c r="T51" s="30"/>
      <c r="U51" s="13"/>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row>
    <row r="52" spans="1:107" s="149" customFormat="1" x14ac:dyDescent="0.25">
      <c r="A52" s="299" t="s">
        <v>20</v>
      </c>
      <c r="B52" s="299"/>
      <c r="C52" s="299"/>
      <c r="D52" s="299"/>
      <c r="E52" s="299"/>
      <c r="F52" s="299"/>
      <c r="G52" s="299"/>
      <c r="H52" s="299"/>
      <c r="I52" s="299"/>
      <c r="J52" s="299"/>
      <c r="K52" s="299"/>
      <c r="L52" s="299"/>
      <c r="M52" s="299"/>
      <c r="N52" s="299"/>
      <c r="O52" s="299"/>
      <c r="P52" s="299"/>
      <c r="Q52" s="300"/>
      <c r="R52" s="13"/>
      <c r="S52" s="13"/>
      <c r="T52" s="13"/>
      <c r="U52" s="13"/>
      <c r="V52" s="13"/>
      <c r="W52" s="13"/>
      <c r="X52" s="13"/>
      <c r="Y52" s="13"/>
      <c r="Z52" s="13"/>
      <c r="AA52" s="13"/>
      <c r="AB52" s="13"/>
      <c r="AC52" s="14"/>
      <c r="AD52" s="31"/>
      <c r="AE52" s="14"/>
      <c r="AF52" s="14"/>
      <c r="AG52" s="13"/>
      <c r="AH52" s="13"/>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row>
    <row r="53" spans="1:107" s="149" customFormat="1" x14ac:dyDescent="0.25">
      <c r="A53" s="301" t="s">
        <v>21</v>
      </c>
      <c r="B53" s="257"/>
      <c r="C53" s="253" t="s">
        <v>22</v>
      </c>
      <c r="D53" s="269"/>
      <c r="E53" s="254"/>
      <c r="F53" s="278" t="s">
        <v>23</v>
      </c>
      <c r="G53" s="278"/>
      <c r="H53" s="278"/>
      <c r="I53" s="278" t="s">
        <v>24</v>
      </c>
      <c r="J53" s="278"/>
      <c r="K53" s="278"/>
      <c r="L53" s="278" t="s">
        <v>25</v>
      </c>
      <c r="M53" s="278"/>
      <c r="N53" s="278"/>
      <c r="O53" s="253" t="s">
        <v>26</v>
      </c>
      <c r="P53" s="254"/>
      <c r="Q53" s="179"/>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row>
    <row r="54" spans="1:107" s="149" customFormat="1" x14ac:dyDescent="0.25">
      <c r="A54" s="294"/>
      <c r="B54" s="258"/>
      <c r="C54" s="137" t="s">
        <v>27</v>
      </c>
      <c r="D54" s="47" t="s">
        <v>28</v>
      </c>
      <c r="E54" s="132" t="s">
        <v>29</v>
      </c>
      <c r="F54" s="137" t="s">
        <v>27</v>
      </c>
      <c r="G54" s="47" t="s">
        <v>28</v>
      </c>
      <c r="H54" s="132" t="s">
        <v>29</v>
      </c>
      <c r="I54" s="137" t="s">
        <v>27</v>
      </c>
      <c r="J54" s="47" t="s">
        <v>28</v>
      </c>
      <c r="K54" s="132" t="s">
        <v>29</v>
      </c>
      <c r="L54" s="137" t="s">
        <v>27</v>
      </c>
      <c r="M54" s="47" t="s">
        <v>28</v>
      </c>
      <c r="N54" s="132" t="s">
        <v>29</v>
      </c>
      <c r="O54" s="137" t="s">
        <v>27</v>
      </c>
      <c r="P54" s="21" t="s">
        <v>28</v>
      </c>
      <c r="Q54" s="13"/>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row>
    <row r="55" spans="1:107" s="149" customFormat="1" x14ac:dyDescent="0.25">
      <c r="A55" s="279" t="s">
        <v>30</v>
      </c>
      <c r="B55" s="280"/>
      <c r="C55" s="180"/>
      <c r="D55" s="181"/>
      <c r="E55" s="182"/>
      <c r="F55" s="180"/>
      <c r="G55" s="181"/>
      <c r="H55" s="182"/>
      <c r="I55" s="180"/>
      <c r="J55" s="181"/>
      <c r="K55" s="182"/>
      <c r="L55" s="180"/>
      <c r="M55" s="181"/>
      <c r="N55" s="182"/>
      <c r="O55" s="180"/>
      <c r="P55" s="183"/>
      <c r="Q55" s="184" t="s">
        <v>87</v>
      </c>
      <c r="BX55" s="150"/>
      <c r="BY55" s="150"/>
      <c r="BZ55" s="150"/>
      <c r="CA55" s="150" t="str">
        <f>IF(C55&lt;=D55,""," Los exámenes Reactivos de Hepatitis B NO DEBEN ser mayor a los exámenes Procesados ")</f>
        <v/>
      </c>
      <c r="CB55" s="150" t="str">
        <f>IF(F55&lt;=G55,""," Los exámenes Reactivos de Hepatitis C NO DEBEN ser mayor a los exámenes Procesados ")</f>
        <v/>
      </c>
      <c r="CC55" s="150" t="str">
        <f>IF(I55&lt;=J55,""," Los exámenes Reactivos de CHAGAS NO DEBEN ser mayor a los exámenes Procesados ")</f>
        <v/>
      </c>
      <c r="CD55" s="150" t="str">
        <f>IF(L55&lt;=M55,""," Los exámenes Reactivos de HTLV1 NO DEBEN ser mayor a los exámenes Procesados ")</f>
        <v/>
      </c>
      <c r="CE55" s="150" t="str">
        <f>IF(O55&lt;=P55,""," Los exámenes Reactivos de SÍFILIS NO DEBEN ser mayor a los exámenes Procesados ")</f>
        <v/>
      </c>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row>
    <row r="56" spans="1:107" s="149" customFormat="1" x14ac:dyDescent="0.25">
      <c r="A56" s="281" t="s">
        <v>31</v>
      </c>
      <c r="B56" s="185" t="s">
        <v>88</v>
      </c>
      <c r="C56" s="48"/>
      <c r="D56" s="49"/>
      <c r="E56" s="161"/>
      <c r="F56" s="48"/>
      <c r="G56" s="49"/>
      <c r="H56" s="161"/>
      <c r="I56" s="48"/>
      <c r="J56" s="49"/>
      <c r="K56" s="161"/>
      <c r="L56" s="48"/>
      <c r="M56" s="49"/>
      <c r="N56" s="161"/>
      <c r="O56" s="48"/>
      <c r="P56" s="27"/>
      <c r="Q56" s="186" t="s">
        <v>87</v>
      </c>
      <c r="BX56" s="150"/>
      <c r="BY56" s="150"/>
      <c r="BZ56" s="150"/>
      <c r="CA56" s="150" t="str">
        <f>IF(C56&lt;=D56,""," Los exámenes Reactivos de Hepatitis B NO DEBEN ser mayor a los exámenes Procesados ")</f>
        <v/>
      </c>
      <c r="CB56" s="150" t="str">
        <f>IF(F56&lt;=G56,""," Los exámenes Reactivos de Hepatitis C NO DEBEN ser mayor a los exámenes Procesados ")</f>
        <v/>
      </c>
      <c r="CC56" s="150" t="str">
        <f>IF(I56&lt;=J56,""," Los exámenes Reactivos de CHAGAS NO DEBEN ser mayor a los exámenes Procesados ")</f>
        <v/>
      </c>
      <c r="CD56" s="150" t="str">
        <f>IF(L56&lt;=M56,""," Los exámenes Reactivos de HTLV1 NO DEBEN ser mayor a los exámenes Procesados ")</f>
        <v/>
      </c>
      <c r="CE56" s="150" t="str">
        <f>IF(O56&lt;=P56,""," Los exámenes Reactivos de SÍFILIS NO DEBEN ser mayor a los exámenes Procesados ")</f>
        <v/>
      </c>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row>
    <row r="57" spans="1:107" s="149" customFormat="1" ht="21" x14ac:dyDescent="0.25">
      <c r="A57" s="282"/>
      <c r="B57" s="187" t="s">
        <v>89</v>
      </c>
      <c r="C57" s="24"/>
      <c r="D57" s="52"/>
      <c r="E57" s="25"/>
      <c r="F57" s="24"/>
      <c r="G57" s="52"/>
      <c r="H57" s="25"/>
      <c r="I57" s="24"/>
      <c r="J57" s="52"/>
      <c r="K57" s="25"/>
      <c r="L57" s="24"/>
      <c r="M57" s="52"/>
      <c r="N57" s="25"/>
      <c r="O57" s="24"/>
      <c r="P57" s="35"/>
      <c r="Q57" s="184" t="s">
        <v>87</v>
      </c>
      <c r="BX57" s="150"/>
      <c r="BY57" s="150"/>
      <c r="BZ57" s="150"/>
      <c r="CA57" s="150" t="str">
        <f>IF(C57&lt;=D57,""," Los exámenes Reactivos de Hepatitis B NO DEBEN ser mayor a los exámenes Procesados ")</f>
        <v/>
      </c>
      <c r="CB57" s="150" t="str">
        <f>IF(F57&lt;=G57,""," Los exámenes Reactivos de Hepatitis C NO DEBEN ser mayor a los exámenes Procesados ")</f>
        <v/>
      </c>
      <c r="CC57" s="150" t="str">
        <f>IF(I57&lt;=J57,""," Los exámenes Reactivos de CHAGAS NO DEBEN ser mayor a los exámenes Procesados ")</f>
        <v/>
      </c>
      <c r="CD57" s="150" t="str">
        <f>IF(L57&lt;=M57,""," Los exámenes Reactivos de HTLV1 NO DEBEN ser mayor a los exámenes Procesados ")</f>
        <v/>
      </c>
      <c r="CE57" s="150" t="str">
        <f>IF(O57&lt;=P57,""," Los exámenes Reactivos de SÍFILIS NO DEBEN ser mayor a los exámenes Procesados ")</f>
        <v/>
      </c>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row>
    <row r="58" spans="1:107" s="149" customFormat="1" ht="21" x14ac:dyDescent="0.25">
      <c r="A58" s="283"/>
      <c r="B58" s="188" t="s">
        <v>90</v>
      </c>
      <c r="C58" s="54"/>
      <c r="D58" s="55"/>
      <c r="E58" s="56"/>
      <c r="F58" s="54"/>
      <c r="G58" s="55"/>
      <c r="H58" s="56"/>
      <c r="I58" s="54"/>
      <c r="J58" s="55"/>
      <c r="K58" s="56"/>
      <c r="L58" s="54"/>
      <c r="M58" s="55"/>
      <c r="N58" s="56"/>
      <c r="O58" s="54"/>
      <c r="P58" s="189"/>
      <c r="Q58" s="184" t="s">
        <v>87</v>
      </c>
      <c r="BX58" s="150"/>
      <c r="BY58" s="150"/>
      <c r="BZ58" s="150"/>
      <c r="CA58" s="150" t="str">
        <f>IF(C58&lt;=D58,""," Los exámenes Reactivos de Hepatitis B NO DEBEN ser mayor a los exámenes Procesados ")</f>
        <v/>
      </c>
      <c r="CB58" s="150" t="str">
        <f>IF(F58&lt;=G58,""," Los exámenes Reactivos de Hepatitis C NO DEBEN ser mayor a los exámenes Procesados ")</f>
        <v/>
      </c>
      <c r="CC58" s="150" t="str">
        <f>IF(I58&lt;=J58,""," Los exámenes Reactivos de CHAGAS NO DEBEN ser mayor a los exámenes Procesados ")</f>
        <v/>
      </c>
      <c r="CD58" s="150" t="str">
        <f>IF(L58&lt;=M58,""," Los exámenes Reactivos de HTLV1 NO DEBEN ser mayor a los exámenes Procesados ")</f>
        <v/>
      </c>
      <c r="CE58" s="150" t="str">
        <f>IF(O58&lt;=P58,""," Los exámenes Reactivos de SÍFILIS NO DEBEN ser mayor a los exámenes Procesados ")</f>
        <v/>
      </c>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row>
    <row r="59" spans="1:107" s="149" customFormat="1" x14ac:dyDescent="0.25">
      <c r="A59" s="284" t="s">
        <v>84</v>
      </c>
      <c r="B59" s="285"/>
      <c r="C59" s="54"/>
      <c r="D59" s="55"/>
      <c r="E59" s="56"/>
      <c r="F59" s="54"/>
      <c r="G59" s="55"/>
      <c r="H59" s="56"/>
      <c r="I59" s="54"/>
      <c r="J59" s="55"/>
      <c r="K59" s="56"/>
      <c r="L59" s="54"/>
      <c r="M59" s="55"/>
      <c r="N59" s="56"/>
      <c r="O59" s="54"/>
      <c r="P59" s="189"/>
      <c r="Q59" s="184" t="s">
        <v>87</v>
      </c>
      <c r="BX59" s="150"/>
      <c r="BY59" s="150"/>
      <c r="BZ59" s="150"/>
      <c r="CA59" s="150" t="str">
        <f>IF(C59&lt;=D59,""," Los exámenes Reactivos de Hepatitis B NO DEBEN ser mayor a los exámenes Procesados ")</f>
        <v/>
      </c>
      <c r="CB59" s="150" t="str">
        <f>IF(F59&lt;=G59,""," Los exámenes Reactivos de Hepatitis C NO DEBEN ser mayor a los exámenes Procesados ")</f>
        <v/>
      </c>
      <c r="CC59" s="150" t="str">
        <f>IF(I59&lt;=J59,""," Los exámenes Reactivos de CHAGAS NO DEBEN ser mayor a los exámenes Procesados ")</f>
        <v/>
      </c>
      <c r="CD59" s="150" t="str">
        <f>IF(L59&lt;=M59,""," Los exámenes Reactivos de HTLV1 NO DEBEN ser mayor a los exámenes Procesados ")</f>
        <v/>
      </c>
      <c r="CE59" s="150" t="str">
        <f>IF(O59&lt;=P59,""," Los exámenes Reactivos de SÍFILIS NO DEBEN ser mayor a los exámenes Procesados ")</f>
        <v/>
      </c>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row>
    <row r="60" spans="1:107" s="149" customFormat="1" x14ac:dyDescent="0.25">
      <c r="A60" s="300" t="s">
        <v>32</v>
      </c>
      <c r="B60" s="300"/>
      <c r="C60" s="300"/>
      <c r="D60" s="300"/>
      <c r="E60" s="300"/>
      <c r="F60" s="300"/>
      <c r="G60" s="300"/>
      <c r="H60" s="300"/>
      <c r="I60" s="300"/>
      <c r="J60" s="300"/>
      <c r="K60" s="300"/>
      <c r="L60" s="300"/>
      <c r="M60" s="300"/>
      <c r="N60" s="300"/>
      <c r="O60" s="300"/>
      <c r="P60" s="300"/>
      <c r="Q60" s="300"/>
      <c r="R60" s="30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row>
    <row r="61" spans="1:107" s="149" customFormat="1" x14ac:dyDescent="0.25">
      <c r="A61" s="301" t="s">
        <v>21</v>
      </c>
      <c r="B61" s="257"/>
      <c r="C61" s="253" t="s">
        <v>22</v>
      </c>
      <c r="D61" s="269"/>
      <c r="E61" s="254"/>
      <c r="F61" s="278" t="s">
        <v>23</v>
      </c>
      <c r="G61" s="278"/>
      <c r="H61" s="278"/>
      <c r="I61" s="278" t="s">
        <v>24</v>
      </c>
      <c r="J61" s="278"/>
      <c r="K61" s="278"/>
      <c r="L61" s="278" t="s">
        <v>25</v>
      </c>
      <c r="M61" s="278"/>
      <c r="N61" s="278"/>
      <c r="O61" s="253" t="s">
        <v>26</v>
      </c>
      <c r="P61" s="254"/>
      <c r="Q61" s="58"/>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row>
    <row r="62" spans="1:107" s="149" customFormat="1" x14ac:dyDescent="0.25">
      <c r="A62" s="294"/>
      <c r="B62" s="258"/>
      <c r="C62" s="137" t="s">
        <v>27</v>
      </c>
      <c r="D62" s="47" t="s">
        <v>28</v>
      </c>
      <c r="E62" s="132" t="s">
        <v>29</v>
      </c>
      <c r="F62" s="137" t="s">
        <v>27</v>
      </c>
      <c r="G62" s="47" t="s">
        <v>28</v>
      </c>
      <c r="H62" s="132" t="s">
        <v>29</v>
      </c>
      <c r="I62" s="137" t="s">
        <v>27</v>
      </c>
      <c r="J62" s="47" t="s">
        <v>28</v>
      </c>
      <c r="K62" s="132" t="s">
        <v>29</v>
      </c>
      <c r="L62" s="137" t="s">
        <v>27</v>
      </c>
      <c r="M62" s="47" t="s">
        <v>28</v>
      </c>
      <c r="N62" s="132" t="s">
        <v>29</v>
      </c>
      <c r="O62" s="137" t="s">
        <v>27</v>
      </c>
      <c r="P62" s="21" t="s">
        <v>28</v>
      </c>
      <c r="Q62" s="58"/>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row>
    <row r="63" spans="1:107" s="149" customFormat="1" x14ac:dyDescent="0.25">
      <c r="A63" s="279" t="s">
        <v>30</v>
      </c>
      <c r="B63" s="280"/>
      <c r="C63" s="180"/>
      <c r="D63" s="181"/>
      <c r="E63" s="182"/>
      <c r="F63" s="180"/>
      <c r="G63" s="181"/>
      <c r="H63" s="182"/>
      <c r="I63" s="180"/>
      <c r="J63" s="181"/>
      <c r="K63" s="182"/>
      <c r="L63" s="180"/>
      <c r="M63" s="181"/>
      <c r="N63" s="182"/>
      <c r="O63" s="180"/>
      <c r="P63" s="183"/>
      <c r="Q63" s="184" t="s">
        <v>87</v>
      </c>
      <c r="BX63" s="150"/>
      <c r="BY63" s="150"/>
      <c r="BZ63" s="150"/>
      <c r="CA63" s="150" t="str">
        <f>IF(C63&lt;=D63,""," Los exámenes Reactivos de Hepatitis B NO DEBEN ser mayor a los exámenes Procesados ")</f>
        <v/>
      </c>
      <c r="CB63" s="150" t="str">
        <f>IF(F63&lt;=G63,""," Los exámenes Reactivos de Hepatitis C NO DEBEN ser mayor a los exámenes Procesados ")</f>
        <v/>
      </c>
      <c r="CC63" s="150" t="str">
        <f>IF(I63&lt;=J63,""," Los exámenes Reactivos de CHAGAS NO DEBEN ser mayor a los exámenes Procesados ")</f>
        <v/>
      </c>
      <c r="CD63" s="150" t="str">
        <f>IF(L63&lt;=M63,""," Los exámenes Reactivos de HTLV1 NO DEBEN ser mayor a los exámenes Procesados ")</f>
        <v/>
      </c>
      <c r="CE63" s="150" t="str">
        <f>IF(O63&lt;=P63,""," Los exámenes Reactivos de SÍFILIS NO DEBEN ser mayor a los exámenes Procesados ")</f>
        <v/>
      </c>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row>
    <row r="64" spans="1:107" s="149" customFormat="1" x14ac:dyDescent="0.25">
      <c r="A64" s="281" t="s">
        <v>31</v>
      </c>
      <c r="B64" s="185" t="s">
        <v>88</v>
      </c>
      <c r="C64" s="48"/>
      <c r="D64" s="49"/>
      <c r="E64" s="161"/>
      <c r="F64" s="48"/>
      <c r="G64" s="49"/>
      <c r="H64" s="161"/>
      <c r="I64" s="48"/>
      <c r="J64" s="49"/>
      <c r="K64" s="161"/>
      <c r="L64" s="48"/>
      <c r="M64" s="49"/>
      <c r="N64" s="161"/>
      <c r="O64" s="48"/>
      <c r="P64" s="27"/>
      <c r="Q64" s="184" t="s">
        <v>87</v>
      </c>
      <c r="BX64" s="150"/>
      <c r="BY64" s="150"/>
      <c r="BZ64" s="150"/>
      <c r="CA64" s="150" t="str">
        <f>IF(C64&lt;=D64,""," Los exámenes Reactivos de Hepatitis B NO DEBEN ser mayor a los exámenes Procesados ")</f>
        <v/>
      </c>
      <c r="CB64" s="150" t="str">
        <f>IF(F64&lt;=G64,""," Los exámenes Reactivos de Hepatitis C NO DEBEN ser mayor a los exámenes Procesados ")</f>
        <v/>
      </c>
      <c r="CC64" s="150" t="str">
        <f>IF(I64&lt;=J64,""," Los exámenes Reactivos de CHAGAS NO DEBEN ser mayor a los exámenes Procesados ")</f>
        <v/>
      </c>
      <c r="CD64" s="150" t="str">
        <f>IF(L64&lt;=M64,""," Los exámenes Reactivos de HTLV1 NO DEBEN ser mayor a los exámenes Procesados ")</f>
        <v/>
      </c>
      <c r="CE64" s="150" t="str">
        <f>IF(O64&lt;=P64,""," Los exámenes Reactivos de SÍFILIS NO DEBEN ser mayor a los exámenes Procesados ")</f>
        <v/>
      </c>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row>
    <row r="65" spans="1:107" s="149" customFormat="1" ht="21" x14ac:dyDescent="0.25">
      <c r="A65" s="282"/>
      <c r="B65" s="190" t="s">
        <v>89</v>
      </c>
      <c r="C65" s="24"/>
      <c r="D65" s="52"/>
      <c r="E65" s="25"/>
      <c r="F65" s="24"/>
      <c r="G65" s="52"/>
      <c r="H65" s="25"/>
      <c r="I65" s="24"/>
      <c r="J65" s="52"/>
      <c r="K65" s="25"/>
      <c r="L65" s="24"/>
      <c r="M65" s="52"/>
      <c r="N65" s="25"/>
      <c r="O65" s="24"/>
      <c r="P65" s="35"/>
      <c r="Q65" s="184" t="s">
        <v>87</v>
      </c>
      <c r="BX65" s="150"/>
      <c r="BY65" s="150"/>
      <c r="BZ65" s="150"/>
      <c r="CA65" s="150" t="str">
        <f>IF(C65&lt;=D65,""," Los exámenes Reactivos de Hepatitis B NO DEBEN ser mayor a los exámenes Procesados ")</f>
        <v/>
      </c>
      <c r="CB65" s="150" t="str">
        <f>IF(F65&lt;=G65,""," Los exámenes Reactivos de Hepatitis C NO DEBEN ser mayor a los exámenes Procesados ")</f>
        <v/>
      </c>
      <c r="CC65" s="150" t="str">
        <f>IF(I65&lt;=J65,""," Los exámenes Reactivos de CHAGAS NO DEBEN ser mayor a los exámenes Procesados ")</f>
        <v/>
      </c>
      <c r="CD65" s="150" t="str">
        <f>IF(L65&lt;=M65,""," Los exámenes Reactivos de HTLV1 NO DEBEN ser mayor a los exámenes Procesados ")</f>
        <v/>
      </c>
      <c r="CE65" s="150" t="str">
        <f>IF(O65&lt;=P65,""," Los exámenes Reactivos de SÍFILIS NO DEBEN ser mayor a los exámenes Procesados ")</f>
        <v/>
      </c>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row>
    <row r="66" spans="1:107" s="149" customFormat="1" ht="21" x14ac:dyDescent="0.25">
      <c r="A66" s="283"/>
      <c r="B66" s="191" t="s">
        <v>90</v>
      </c>
      <c r="C66" s="54"/>
      <c r="D66" s="55"/>
      <c r="E66" s="56"/>
      <c r="F66" s="54"/>
      <c r="G66" s="55"/>
      <c r="H66" s="56"/>
      <c r="I66" s="54"/>
      <c r="J66" s="55"/>
      <c r="K66" s="56"/>
      <c r="L66" s="54"/>
      <c r="M66" s="55"/>
      <c r="N66" s="56"/>
      <c r="O66" s="54"/>
      <c r="P66" s="189"/>
      <c r="Q66" s="184" t="s">
        <v>87</v>
      </c>
      <c r="BX66" s="150"/>
      <c r="BY66" s="150"/>
      <c r="BZ66" s="150"/>
      <c r="CA66" s="150" t="str">
        <f>IF(C66&lt;=D66,""," Los exámenes Reactivos de Hepatitis B NO DEBEN ser mayor a los exámenes Procesados ")</f>
        <v/>
      </c>
      <c r="CB66" s="150" t="str">
        <f>IF(F66&lt;=G66,""," Los exámenes Reactivos de Hepatitis C NO DEBEN ser mayor a los exámenes Procesados ")</f>
        <v/>
      </c>
      <c r="CC66" s="150" t="str">
        <f>IF(I66&lt;=J66,""," Los exámenes Reactivos de CHAGAS NO DEBEN ser mayor a los exámenes Procesados ")</f>
        <v/>
      </c>
      <c r="CD66" s="150" t="str">
        <f>IF(L66&lt;=M66,""," Los exámenes Reactivos de HTLV1 NO DEBEN ser mayor a los exámenes Procesados ")</f>
        <v/>
      </c>
      <c r="CE66" s="150" t="str">
        <f>IF(O66&lt;=P66,""," Los exámenes Reactivos de SÍFILIS NO DEBEN ser mayor a los exámenes Procesados ")</f>
        <v/>
      </c>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row>
    <row r="67" spans="1:107" s="149" customFormat="1" x14ac:dyDescent="0.25">
      <c r="A67" s="284" t="s">
        <v>91</v>
      </c>
      <c r="B67" s="285"/>
      <c r="C67" s="54"/>
      <c r="D67" s="55"/>
      <c r="E67" s="56"/>
      <c r="F67" s="54"/>
      <c r="G67" s="55"/>
      <c r="H67" s="56"/>
      <c r="I67" s="54"/>
      <c r="J67" s="55"/>
      <c r="K67" s="56"/>
      <c r="L67" s="54"/>
      <c r="M67" s="55"/>
      <c r="N67" s="56"/>
      <c r="O67" s="54"/>
      <c r="P67" s="189"/>
      <c r="Q67" s="184" t="s">
        <v>87</v>
      </c>
      <c r="R67" s="14"/>
      <c r="BX67" s="150"/>
      <c r="BY67" s="150"/>
      <c r="BZ67" s="150"/>
      <c r="CA67" s="150" t="str">
        <f>IF(C67&lt;=D67,""," Los exámenes Reactivos de Hepatitis B NO DEBEN ser mayor a los exámenes Procesados ")</f>
        <v/>
      </c>
      <c r="CB67" s="150" t="str">
        <f>IF(F67&lt;=G67,""," Los exámenes Reactivos de Hepatitis C NO DEBEN ser mayor a los exámenes Procesados ")</f>
        <v/>
      </c>
      <c r="CC67" s="150" t="str">
        <f>IF(I67&lt;=J67,""," Los exámenes Reactivos de CHAGAS NO DEBEN ser mayor a los exámenes Procesados ")</f>
        <v/>
      </c>
      <c r="CD67" s="150" t="str">
        <f>IF(L67&lt;=M67,""," Los exámenes Reactivos de HTLV1 NO DEBEN ser mayor a los exámenes Procesados ")</f>
        <v/>
      </c>
      <c r="CE67" s="150" t="str">
        <f>IF(O67&lt;=P67,""," Los exámenes Reactivos de SÍFILIS NO DEBEN ser mayor a los exámenes Procesados ")</f>
        <v/>
      </c>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row>
    <row r="68" spans="1:107" s="149" customFormat="1" x14ac:dyDescent="0.25">
      <c r="A68" s="61" t="s">
        <v>33</v>
      </c>
      <c r="B68" s="61"/>
      <c r="C68" s="57"/>
      <c r="D68" s="57"/>
      <c r="E68" s="61"/>
      <c r="F68" s="13"/>
      <c r="G68" s="13"/>
      <c r="H68" s="13"/>
      <c r="I68" s="13"/>
      <c r="J68" s="13"/>
      <c r="K68" s="13"/>
      <c r="L68" s="13"/>
      <c r="M68" s="13"/>
      <c r="N68" s="13"/>
      <c r="O68" s="16"/>
      <c r="P68" s="13"/>
      <c r="Q68" s="13"/>
      <c r="R68" s="13"/>
      <c r="S68" s="13"/>
      <c r="T68" s="13"/>
      <c r="U68" s="13"/>
      <c r="V68" s="13"/>
      <c r="W68" s="13"/>
      <c r="X68" s="13"/>
      <c r="Y68" s="13"/>
      <c r="Z68" s="13"/>
      <c r="AA68" s="13"/>
      <c r="AB68" s="13"/>
      <c r="AC68" s="13"/>
      <c r="AD68" s="13"/>
      <c r="AE68" s="13"/>
      <c r="AF68" s="13"/>
      <c r="AG68" s="13"/>
      <c r="AH68" s="13"/>
      <c r="AI68" s="13"/>
      <c r="AJ68" s="13"/>
      <c r="AK68" s="13"/>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row>
    <row r="69" spans="1:107" s="149" customFormat="1" ht="26.25" customHeight="1" x14ac:dyDescent="0.25">
      <c r="A69" s="286" t="s">
        <v>21</v>
      </c>
      <c r="B69" s="257"/>
      <c r="C69" s="289" t="s">
        <v>34</v>
      </c>
      <c r="D69" s="266"/>
      <c r="E69" s="253" t="s">
        <v>92</v>
      </c>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54"/>
      <c r="AM69" s="291" t="s">
        <v>93</v>
      </c>
      <c r="AN69" s="271"/>
      <c r="AO69" s="257" t="s">
        <v>94</v>
      </c>
      <c r="AP69" s="273" t="s">
        <v>95</v>
      </c>
      <c r="AQ69" s="273" t="s">
        <v>96</v>
      </c>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row>
    <row r="70" spans="1:107" s="149" customFormat="1" x14ac:dyDescent="0.25">
      <c r="A70" s="287"/>
      <c r="B70" s="272"/>
      <c r="C70" s="290"/>
      <c r="D70" s="268"/>
      <c r="E70" s="253" t="s">
        <v>35</v>
      </c>
      <c r="F70" s="254"/>
      <c r="G70" s="253" t="s">
        <v>36</v>
      </c>
      <c r="H70" s="254"/>
      <c r="I70" s="253" t="s">
        <v>37</v>
      </c>
      <c r="J70" s="254"/>
      <c r="K70" s="253" t="s">
        <v>38</v>
      </c>
      <c r="L70" s="254"/>
      <c r="M70" s="253" t="s">
        <v>39</v>
      </c>
      <c r="N70" s="254"/>
      <c r="O70" s="253" t="s">
        <v>40</v>
      </c>
      <c r="P70" s="254"/>
      <c r="Q70" s="253" t="s">
        <v>41</v>
      </c>
      <c r="R70" s="254"/>
      <c r="S70" s="253" t="s">
        <v>42</v>
      </c>
      <c r="T70" s="254"/>
      <c r="U70" s="253" t="s">
        <v>43</v>
      </c>
      <c r="V70" s="254"/>
      <c r="W70" s="253" t="s">
        <v>44</v>
      </c>
      <c r="X70" s="254"/>
      <c r="Y70" s="253" t="s">
        <v>45</v>
      </c>
      <c r="Z70" s="254"/>
      <c r="AA70" s="253" t="s">
        <v>46</v>
      </c>
      <c r="AB70" s="254"/>
      <c r="AC70" s="253" t="s">
        <v>47</v>
      </c>
      <c r="AD70" s="254"/>
      <c r="AE70" s="253" t="s">
        <v>48</v>
      </c>
      <c r="AF70" s="254"/>
      <c r="AG70" s="253" t="s">
        <v>49</v>
      </c>
      <c r="AH70" s="254"/>
      <c r="AI70" s="253" t="s">
        <v>50</v>
      </c>
      <c r="AJ70" s="254"/>
      <c r="AK70" s="253" t="s">
        <v>51</v>
      </c>
      <c r="AL70" s="254"/>
      <c r="AM70" s="255" t="s">
        <v>6</v>
      </c>
      <c r="AN70" s="276" t="s">
        <v>7</v>
      </c>
      <c r="AO70" s="272"/>
      <c r="AP70" s="274"/>
      <c r="AQ70" s="274"/>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row>
    <row r="71" spans="1:107" s="149" customFormat="1" x14ac:dyDescent="0.25">
      <c r="A71" s="288"/>
      <c r="B71" s="258"/>
      <c r="C71" s="132" t="s">
        <v>27</v>
      </c>
      <c r="D71" s="132" t="s">
        <v>28</v>
      </c>
      <c r="E71" s="137" t="s">
        <v>27</v>
      </c>
      <c r="F71" s="47" t="s">
        <v>28</v>
      </c>
      <c r="G71" s="137" t="s">
        <v>27</v>
      </c>
      <c r="H71" s="47" t="s">
        <v>28</v>
      </c>
      <c r="I71" s="137" t="s">
        <v>27</v>
      </c>
      <c r="J71" s="47" t="s">
        <v>28</v>
      </c>
      <c r="K71" s="137" t="s">
        <v>27</v>
      </c>
      <c r="L71" s="47" t="s">
        <v>28</v>
      </c>
      <c r="M71" s="137" t="s">
        <v>27</v>
      </c>
      <c r="N71" s="47" t="s">
        <v>28</v>
      </c>
      <c r="O71" s="137" t="s">
        <v>27</v>
      </c>
      <c r="P71" s="47" t="s">
        <v>28</v>
      </c>
      <c r="Q71" s="137" t="s">
        <v>27</v>
      </c>
      <c r="R71" s="47" t="s">
        <v>28</v>
      </c>
      <c r="S71" s="137" t="s">
        <v>27</v>
      </c>
      <c r="T71" s="47" t="s">
        <v>28</v>
      </c>
      <c r="U71" s="137" t="s">
        <v>27</v>
      </c>
      <c r="V71" s="47" t="s">
        <v>28</v>
      </c>
      <c r="W71" s="137" t="s">
        <v>27</v>
      </c>
      <c r="X71" s="47" t="s">
        <v>28</v>
      </c>
      <c r="Y71" s="137" t="s">
        <v>27</v>
      </c>
      <c r="Z71" s="47" t="s">
        <v>28</v>
      </c>
      <c r="AA71" s="137" t="s">
        <v>27</v>
      </c>
      <c r="AB71" s="47" t="s">
        <v>28</v>
      </c>
      <c r="AC71" s="137" t="s">
        <v>27</v>
      </c>
      <c r="AD71" s="47" t="s">
        <v>28</v>
      </c>
      <c r="AE71" s="137" t="s">
        <v>27</v>
      </c>
      <c r="AF71" s="47" t="s">
        <v>28</v>
      </c>
      <c r="AG71" s="137" t="s">
        <v>27</v>
      </c>
      <c r="AH71" s="47" t="s">
        <v>28</v>
      </c>
      <c r="AI71" s="137" t="s">
        <v>27</v>
      </c>
      <c r="AJ71" s="47" t="s">
        <v>28</v>
      </c>
      <c r="AK71" s="137" t="s">
        <v>27</v>
      </c>
      <c r="AL71" s="21" t="s">
        <v>28</v>
      </c>
      <c r="AM71" s="256"/>
      <c r="AN71" s="277"/>
      <c r="AO71" s="258"/>
      <c r="AP71" s="275"/>
      <c r="AQ71" s="275"/>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row>
    <row r="72" spans="1:107" s="149" customFormat="1" x14ac:dyDescent="0.25">
      <c r="A72" s="251" t="s">
        <v>52</v>
      </c>
      <c r="B72" s="252"/>
      <c r="C72" s="192">
        <f t="shared" ref="C72:C94" si="6">SUM(E72+G72+I72+K72+M72+O72+Q72+S72+U72+W72+Y72+AA72+AC72+AE72+AG72+AI72+AK72)</f>
        <v>196</v>
      </c>
      <c r="D72" s="193">
        <f t="shared" ref="D72:D94" si="7">SUM(F72+H72+J72+L72+N72+P72+R72+T72+V72+X72+Z72+AB72+AD72+AF72+AH72+AJ72+AL72)</f>
        <v>0</v>
      </c>
      <c r="E72" s="65"/>
      <c r="F72" s="66"/>
      <c r="G72" s="65"/>
      <c r="H72" s="66"/>
      <c r="I72" s="48"/>
      <c r="J72" s="49"/>
      <c r="K72" s="48">
        <v>18</v>
      </c>
      <c r="L72" s="49"/>
      <c r="M72" s="48">
        <v>49</v>
      </c>
      <c r="N72" s="49"/>
      <c r="O72" s="48">
        <v>56</v>
      </c>
      <c r="P72" s="49"/>
      <c r="Q72" s="48">
        <v>33</v>
      </c>
      <c r="R72" s="49"/>
      <c r="S72" s="48">
        <v>34</v>
      </c>
      <c r="T72" s="49"/>
      <c r="U72" s="48">
        <v>6</v>
      </c>
      <c r="V72" s="49"/>
      <c r="W72" s="48"/>
      <c r="X72" s="49"/>
      <c r="Y72" s="48"/>
      <c r="Z72" s="49"/>
      <c r="AA72" s="48"/>
      <c r="AB72" s="49"/>
      <c r="AC72" s="48"/>
      <c r="AD72" s="49"/>
      <c r="AE72" s="48"/>
      <c r="AF72" s="49"/>
      <c r="AG72" s="48"/>
      <c r="AH72" s="49"/>
      <c r="AI72" s="48"/>
      <c r="AJ72" s="49"/>
      <c r="AK72" s="65"/>
      <c r="AL72" s="194"/>
      <c r="AM72" s="194"/>
      <c r="AN72" s="40">
        <v>196</v>
      </c>
      <c r="AO72" s="40">
        <v>0</v>
      </c>
      <c r="AP72" s="37">
        <v>0</v>
      </c>
      <c r="AQ72" s="37">
        <v>0</v>
      </c>
      <c r="AR72" s="195" t="s">
        <v>97</v>
      </c>
      <c r="BX72" s="150"/>
      <c r="BY72" s="150"/>
      <c r="BZ72" s="150"/>
      <c r="CA72" s="150" t="str">
        <f>IF(C72&lt;&gt;AN72," Total de exámenes Procesados NO es igual a total por sexo.-","")</f>
        <v/>
      </c>
      <c r="CB72" s="150" t="str">
        <f t="shared" ref="CB72:CB94" si="8">IF(F72&lt;=E72,""," Los exámenes Reactivos de 0 a 4 años NO DEBEN ser mayor a los Exámenes Procesados de la misma edad.-")</f>
        <v/>
      </c>
      <c r="CC72" s="150" t="str">
        <f t="shared" ref="CC72:CC94" si="9">IF(H72&lt;=G72,""," Los exámenes Reactivos de 5 a 9 años NO DEBEN ser mayor a los Exámenes Procesados de la misma edad.-")</f>
        <v/>
      </c>
      <c r="CD72" s="150" t="str">
        <f t="shared" ref="CD72:CD94" si="10">IF(J72&lt;=I72,""," Los exámenes Reactivos de 10 a 14 años NO DEBEN ser mayor a los Exámenes Procesados de la misma edad.-")</f>
        <v/>
      </c>
      <c r="CE72" s="150" t="str">
        <f t="shared" ref="CE72:CE94" si="11">IF(L72&lt;=K72,""," Los exámenes Reactivos de 15 a 19 años NO DEBEN ser mayor a los Exámenes Procesados de la misma edad.-")</f>
        <v/>
      </c>
      <c r="CF72" s="150" t="str">
        <f t="shared" ref="CF72:CF94" si="12">IF(N72&lt;=M72,""," Los exámenes Reactivos de 20 a 24 años NO DEBEN ser mayor a los Exámenes Procesados de la misma edad.-")</f>
        <v/>
      </c>
      <c r="CG72" s="150" t="str">
        <f t="shared" ref="CG72:CG94" si="13">IF(P72&lt;=O72,""," Los exámenes Reactivos de 25 a 29 años NO DEBEN ser mayor a los Exámenes Procesados de la misma edad.-")</f>
        <v/>
      </c>
      <c r="CH72" s="150" t="str">
        <f t="shared" ref="CH72:CH94" si="14">IF(R72&lt;=Q72,""," Los exámenes Reactivos de 30 a 34 años NO DEBEN ser mayor a los Exámenes Procesados de la misma edad.-")</f>
        <v/>
      </c>
      <c r="CI72" s="150" t="str">
        <f t="shared" ref="CI72:CI94" si="15">IF(T72&lt;=S72,""," Los exámenes Reactivos de 35 a 39 años NO DEBEN ser mayor a los Exámenes Procesados de la misma edad.-")</f>
        <v/>
      </c>
      <c r="CJ72" s="150" t="str">
        <f t="shared" ref="CJ72:CJ94" si="16">IF(V72&lt;=U72,""," Los exámenes Reactivos de 40 a 44 años NO DEBEN ser mayor a los Exámenes Procesados de la misma edad.-")</f>
        <v/>
      </c>
      <c r="CK72" s="150" t="str">
        <f t="shared" ref="CK72:CK94" si="17">IF(X72&lt;=W72,""," Los exámenes Reactivos de 45 a 49 años NO DEBEN ser mayor a los Exámenes Procesados de la misma edad.-")</f>
        <v/>
      </c>
      <c r="CL72" s="150" t="str">
        <f t="shared" ref="CL72:CL94" si="18">IF(Z72&lt;=Y72,""," Los exámenes Reactivos de 50 a 54 años NO DEBEN ser mayor a los Exámenes Procesados de la misma edad.-")</f>
        <v/>
      </c>
      <c r="CM72" s="150" t="str">
        <f t="shared" ref="CM72:CM94" si="19">IF(AB72&lt;=AA72,""," Los exámenes Reactivos de 55 a 59 años NO DEBEN ser mayor a los Exámenes Procesados de la misma edad.-")</f>
        <v/>
      </c>
      <c r="CN72" s="150" t="str">
        <f t="shared" ref="CN72:CN94" si="20">IF(AD72&lt;=AC72,""," Los exámenes Reactivos de 60 a 64 años NO DEBEN ser mayor a los Exámenes Procesados de la misma edad.-")</f>
        <v/>
      </c>
      <c r="CO72" s="150" t="str">
        <f t="shared" ref="CO72:CO94" si="21">IF(AF72&lt;=AE72,""," Los exámenes Reactivos de 65 a 69 años NO DEBEN ser mayor a los Exámenes Procesados de la misma edad.-")</f>
        <v/>
      </c>
      <c r="CP72" s="150" t="str">
        <f t="shared" ref="CP72:CP94" si="22">IF(AH72&lt;=AG72,""," Los exámenes Reactivos de 70 a 74 años NO DEBEN ser mayor a los Exámenes Procesados de la misma edad.-")</f>
        <v/>
      </c>
      <c r="CQ72" s="150" t="str">
        <f t="shared" ref="CQ72:CQ81" si="23">IF(AJ72&lt;=AI72,""," Los exámenes Reactivos de 75 a 79 años NO DEBEN ser mayor a los Exámenes Procesados de la misma edad.-")</f>
        <v/>
      </c>
      <c r="CR72" s="150" t="str">
        <f t="shared" ref="CR72:CR94" si="24">IF(AL72&lt;=AK72,""," Los exámenes Reactivos de 80 y mas años NO DEBEN ser mayor a los Exámenes Procesados de la misma edad.-")</f>
        <v/>
      </c>
      <c r="CS72" s="150" t="str">
        <f t="shared" ref="CS72:CS80" si="25">IF(AL72&lt;=AK72,""," Los exámenes Reactivos de 80 y mas años NO DEBEN ser mayor a los Exámenes Procesados de la misma edad.-")</f>
        <v/>
      </c>
      <c r="CT72" s="150" t="str">
        <f t="shared" ref="CT72:CT80" si="26">IF(AL72&lt;=AK72,""," Los exámenes Reactivos de 80 y mas años NO DEBEN ser mayor a los Exámenes Procesados de la misma edad.-")</f>
        <v/>
      </c>
      <c r="CU72" s="150"/>
      <c r="CV72" s="150"/>
      <c r="CW72" s="150"/>
      <c r="CX72" s="150"/>
      <c r="CY72" s="150"/>
      <c r="CZ72" s="150"/>
      <c r="DA72" s="150"/>
      <c r="DB72" s="150"/>
      <c r="DC72" s="150"/>
    </row>
    <row r="73" spans="1:107" s="149" customFormat="1" x14ac:dyDescent="0.25">
      <c r="A73" s="239" t="s">
        <v>53</v>
      </c>
      <c r="B73" s="240"/>
      <c r="C73" s="196">
        <f t="shared" si="6"/>
        <v>94</v>
      </c>
      <c r="D73" s="197">
        <f t="shared" si="7"/>
        <v>0</v>
      </c>
      <c r="E73" s="34"/>
      <c r="F73" s="70"/>
      <c r="G73" s="34"/>
      <c r="H73" s="70"/>
      <c r="I73" s="24"/>
      <c r="J73" s="52"/>
      <c r="K73" s="24">
        <v>14</v>
      </c>
      <c r="L73" s="52"/>
      <c r="M73" s="24">
        <v>23</v>
      </c>
      <c r="N73" s="52"/>
      <c r="O73" s="24">
        <v>23</v>
      </c>
      <c r="P73" s="52"/>
      <c r="Q73" s="24">
        <v>15</v>
      </c>
      <c r="R73" s="52"/>
      <c r="S73" s="24">
        <v>16</v>
      </c>
      <c r="T73" s="52"/>
      <c r="U73" s="24">
        <v>3</v>
      </c>
      <c r="V73" s="52"/>
      <c r="W73" s="24"/>
      <c r="X73" s="52"/>
      <c r="Y73" s="24"/>
      <c r="Z73" s="52"/>
      <c r="AA73" s="24"/>
      <c r="AB73" s="52"/>
      <c r="AC73" s="24"/>
      <c r="AD73" s="52"/>
      <c r="AE73" s="24"/>
      <c r="AF73" s="52"/>
      <c r="AG73" s="24"/>
      <c r="AH73" s="52"/>
      <c r="AI73" s="24"/>
      <c r="AJ73" s="52"/>
      <c r="AK73" s="34"/>
      <c r="AL73" s="198"/>
      <c r="AM73" s="198"/>
      <c r="AN73" s="40">
        <v>94</v>
      </c>
      <c r="AO73" s="40">
        <v>0</v>
      </c>
      <c r="AP73" s="37">
        <v>0</v>
      </c>
      <c r="AQ73" s="37">
        <v>0</v>
      </c>
      <c r="AR73" s="195" t="s">
        <v>97</v>
      </c>
      <c r="BX73" s="150"/>
      <c r="BY73" s="150"/>
      <c r="BZ73" s="150"/>
      <c r="CA73" s="150" t="str">
        <f>IF(C73&lt;&gt;AN73," Total de exámenes Procesados NO es igual a total por sexo.-","")</f>
        <v/>
      </c>
      <c r="CB73" s="150" t="str">
        <f t="shared" si="8"/>
        <v/>
      </c>
      <c r="CC73" s="150" t="str">
        <f t="shared" si="9"/>
        <v/>
      </c>
      <c r="CD73" s="150" t="str">
        <f t="shared" si="10"/>
        <v/>
      </c>
      <c r="CE73" s="150" t="str">
        <f t="shared" si="11"/>
        <v/>
      </c>
      <c r="CF73" s="150" t="str">
        <f t="shared" si="12"/>
        <v/>
      </c>
      <c r="CG73" s="150" t="str">
        <f t="shared" si="13"/>
        <v/>
      </c>
      <c r="CH73" s="150" t="str">
        <f t="shared" si="14"/>
        <v/>
      </c>
      <c r="CI73" s="150" t="str">
        <f t="shared" si="15"/>
        <v/>
      </c>
      <c r="CJ73" s="150" t="str">
        <f t="shared" si="16"/>
        <v/>
      </c>
      <c r="CK73" s="150" t="str">
        <f t="shared" si="17"/>
        <v/>
      </c>
      <c r="CL73" s="150" t="str">
        <f t="shared" si="18"/>
        <v/>
      </c>
      <c r="CM73" s="150" t="str">
        <f t="shared" si="19"/>
        <v/>
      </c>
      <c r="CN73" s="150" t="str">
        <f t="shared" si="20"/>
        <v/>
      </c>
      <c r="CO73" s="150" t="str">
        <f t="shared" si="21"/>
        <v/>
      </c>
      <c r="CP73" s="150" t="str">
        <f t="shared" si="22"/>
        <v/>
      </c>
      <c r="CQ73" s="150" t="str">
        <f t="shared" si="23"/>
        <v/>
      </c>
      <c r="CR73" s="150" t="str">
        <f t="shared" si="24"/>
        <v/>
      </c>
      <c r="CS73" s="150" t="str">
        <f t="shared" si="25"/>
        <v/>
      </c>
      <c r="CT73" s="150" t="str">
        <f t="shared" si="26"/>
        <v/>
      </c>
      <c r="CU73" s="150"/>
      <c r="CV73" s="150"/>
      <c r="CW73" s="150"/>
      <c r="CX73" s="150"/>
      <c r="CY73" s="150"/>
      <c r="CZ73" s="150"/>
      <c r="DA73" s="150"/>
      <c r="DB73" s="150"/>
      <c r="DC73" s="150"/>
    </row>
    <row r="74" spans="1:107" s="149" customFormat="1" x14ac:dyDescent="0.25">
      <c r="A74" s="239" t="s">
        <v>54</v>
      </c>
      <c r="B74" s="240"/>
      <c r="C74" s="196">
        <f t="shared" si="6"/>
        <v>0</v>
      </c>
      <c r="D74" s="197">
        <f t="shared" si="7"/>
        <v>0</v>
      </c>
      <c r="E74" s="34"/>
      <c r="F74" s="70"/>
      <c r="G74" s="34"/>
      <c r="H74" s="70"/>
      <c r="I74" s="24"/>
      <c r="J74" s="52"/>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4"/>
      <c r="AL74" s="198"/>
      <c r="AM74" s="198"/>
      <c r="AN74" s="40"/>
      <c r="AO74" s="40"/>
      <c r="AP74" s="37"/>
      <c r="AQ74" s="37"/>
      <c r="AR74" s="195" t="s">
        <v>97</v>
      </c>
      <c r="BX74" s="150"/>
      <c r="BY74" s="150"/>
      <c r="BZ74" s="150"/>
      <c r="CA74" s="150" t="str">
        <f>IF(C74&lt;&gt;AN74," Total de exámenes Procesados NO es igual a total por sexo.-","")</f>
        <v/>
      </c>
      <c r="CB74" s="150" t="str">
        <f t="shared" si="8"/>
        <v/>
      </c>
      <c r="CC74" s="150" t="str">
        <f t="shared" si="9"/>
        <v/>
      </c>
      <c r="CD74" s="150" t="str">
        <f t="shared" si="10"/>
        <v/>
      </c>
      <c r="CE74" s="150" t="str">
        <f t="shared" si="11"/>
        <v/>
      </c>
      <c r="CF74" s="150" t="str">
        <f t="shared" si="12"/>
        <v/>
      </c>
      <c r="CG74" s="150" t="str">
        <f t="shared" si="13"/>
        <v/>
      </c>
      <c r="CH74" s="150" t="str">
        <f t="shared" si="14"/>
        <v/>
      </c>
      <c r="CI74" s="150" t="str">
        <f t="shared" si="15"/>
        <v/>
      </c>
      <c r="CJ74" s="150" t="str">
        <f t="shared" si="16"/>
        <v/>
      </c>
      <c r="CK74" s="150" t="str">
        <f t="shared" si="17"/>
        <v/>
      </c>
      <c r="CL74" s="150" t="str">
        <f t="shared" si="18"/>
        <v/>
      </c>
      <c r="CM74" s="150" t="str">
        <f t="shared" si="19"/>
        <v/>
      </c>
      <c r="CN74" s="150" t="str">
        <f t="shared" si="20"/>
        <v/>
      </c>
      <c r="CO74" s="150" t="str">
        <f t="shared" si="21"/>
        <v/>
      </c>
      <c r="CP74" s="150" t="str">
        <f t="shared" si="22"/>
        <v/>
      </c>
      <c r="CQ74" s="150" t="str">
        <f t="shared" si="23"/>
        <v/>
      </c>
      <c r="CR74" s="150" t="str">
        <f t="shared" si="24"/>
        <v/>
      </c>
      <c r="CS74" s="150" t="str">
        <f t="shared" si="25"/>
        <v/>
      </c>
      <c r="CT74" s="150" t="str">
        <f t="shared" si="26"/>
        <v/>
      </c>
      <c r="CU74" s="150"/>
      <c r="CV74" s="150"/>
      <c r="CW74" s="150"/>
      <c r="CX74" s="150"/>
      <c r="CY74" s="150"/>
      <c r="CZ74" s="150"/>
      <c r="DA74" s="150"/>
      <c r="DB74" s="150"/>
      <c r="DC74" s="150"/>
    </row>
    <row r="75" spans="1:107" s="149" customFormat="1" x14ac:dyDescent="0.25">
      <c r="A75" s="239" t="s">
        <v>14</v>
      </c>
      <c r="B75" s="240"/>
      <c r="C75" s="196">
        <f t="shared" si="6"/>
        <v>2</v>
      </c>
      <c r="D75" s="199">
        <f t="shared" si="7"/>
        <v>0</v>
      </c>
      <c r="E75" s="34"/>
      <c r="F75" s="70"/>
      <c r="G75" s="34"/>
      <c r="H75" s="70"/>
      <c r="I75" s="34"/>
      <c r="J75" s="70"/>
      <c r="K75" s="39"/>
      <c r="L75" s="71"/>
      <c r="M75" s="39"/>
      <c r="N75" s="71"/>
      <c r="O75" s="39">
        <v>1</v>
      </c>
      <c r="P75" s="71"/>
      <c r="Q75" s="39"/>
      <c r="R75" s="71"/>
      <c r="S75" s="39">
        <v>1</v>
      </c>
      <c r="T75" s="71"/>
      <c r="U75" s="39"/>
      <c r="V75" s="71"/>
      <c r="W75" s="39"/>
      <c r="X75" s="71"/>
      <c r="Y75" s="39"/>
      <c r="Z75" s="71"/>
      <c r="AA75" s="39"/>
      <c r="AB75" s="71"/>
      <c r="AC75" s="39"/>
      <c r="AD75" s="71"/>
      <c r="AE75" s="39"/>
      <c r="AF75" s="71"/>
      <c r="AG75" s="39"/>
      <c r="AH75" s="71"/>
      <c r="AI75" s="39"/>
      <c r="AJ75" s="71"/>
      <c r="AK75" s="39"/>
      <c r="AL75" s="37"/>
      <c r="AM75" s="40">
        <v>1</v>
      </c>
      <c r="AN75" s="40">
        <v>1</v>
      </c>
      <c r="AO75" s="40">
        <v>0</v>
      </c>
      <c r="AP75" s="37">
        <v>0</v>
      </c>
      <c r="AQ75" s="37">
        <v>0</v>
      </c>
      <c r="AR75" s="195" t="s">
        <v>97</v>
      </c>
      <c r="BX75" s="150"/>
      <c r="BY75" s="150"/>
      <c r="BZ75" s="150"/>
      <c r="CA75" s="150" t="str">
        <f t="shared" ref="CA75:CA94" si="27">IF(C75&lt;&gt;SUM(AM75:AN75)," Total de exámenes Procesados NO es igual a total por sexo.-","")</f>
        <v/>
      </c>
      <c r="CB75" s="150" t="str">
        <f t="shared" si="8"/>
        <v/>
      </c>
      <c r="CC75" s="150" t="str">
        <f t="shared" si="9"/>
        <v/>
      </c>
      <c r="CD75" s="150" t="str">
        <f t="shared" si="10"/>
        <v/>
      </c>
      <c r="CE75" s="150" t="str">
        <f t="shared" si="11"/>
        <v/>
      </c>
      <c r="CF75" s="150" t="str">
        <f t="shared" si="12"/>
        <v/>
      </c>
      <c r="CG75" s="150" t="str">
        <f t="shared" si="13"/>
        <v/>
      </c>
      <c r="CH75" s="150" t="str">
        <f t="shared" si="14"/>
        <v/>
      </c>
      <c r="CI75" s="150" t="str">
        <f t="shared" si="15"/>
        <v/>
      </c>
      <c r="CJ75" s="150" t="str">
        <f t="shared" si="16"/>
        <v/>
      </c>
      <c r="CK75" s="150" t="str">
        <f t="shared" si="17"/>
        <v/>
      </c>
      <c r="CL75" s="150" t="str">
        <f t="shared" si="18"/>
        <v/>
      </c>
      <c r="CM75" s="150" t="str">
        <f t="shared" si="19"/>
        <v/>
      </c>
      <c r="CN75" s="150" t="str">
        <f t="shared" si="20"/>
        <v/>
      </c>
      <c r="CO75" s="150" t="str">
        <f t="shared" si="21"/>
        <v/>
      </c>
      <c r="CP75" s="150" t="str">
        <f t="shared" si="22"/>
        <v/>
      </c>
      <c r="CQ75" s="150" t="str">
        <f t="shared" si="23"/>
        <v/>
      </c>
      <c r="CR75" s="150" t="str">
        <f t="shared" si="24"/>
        <v/>
      </c>
      <c r="CS75" s="150" t="str">
        <f t="shared" si="25"/>
        <v/>
      </c>
      <c r="CT75" s="150" t="str">
        <f t="shared" si="26"/>
        <v/>
      </c>
      <c r="CU75" s="150"/>
      <c r="CV75" s="150"/>
      <c r="CW75" s="150"/>
      <c r="CX75" s="150"/>
      <c r="CY75" s="150"/>
      <c r="CZ75" s="150"/>
      <c r="DA75" s="150"/>
      <c r="DB75" s="150"/>
      <c r="DC75" s="150"/>
    </row>
    <row r="76" spans="1:107" s="149" customFormat="1" x14ac:dyDescent="0.25">
      <c r="A76" s="239" t="s">
        <v>19</v>
      </c>
      <c r="B76" s="240"/>
      <c r="C76" s="200">
        <f t="shared" si="6"/>
        <v>0</v>
      </c>
      <c r="D76" s="199">
        <f t="shared" si="7"/>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37"/>
      <c r="AM76" s="40"/>
      <c r="AN76" s="40"/>
      <c r="AO76" s="40"/>
      <c r="AP76" s="37"/>
      <c r="AQ76" s="37"/>
      <c r="AR76" s="195" t="s">
        <v>97</v>
      </c>
      <c r="BX76" s="150"/>
      <c r="BY76" s="150"/>
      <c r="BZ76" s="150"/>
      <c r="CA76" s="150" t="str">
        <f t="shared" si="27"/>
        <v/>
      </c>
      <c r="CB76" s="150" t="str">
        <f t="shared" si="8"/>
        <v/>
      </c>
      <c r="CC76" s="150" t="str">
        <f t="shared" si="9"/>
        <v/>
      </c>
      <c r="CD76" s="150" t="str">
        <f t="shared" si="10"/>
        <v/>
      </c>
      <c r="CE76" s="150" t="str">
        <f t="shared" si="11"/>
        <v/>
      </c>
      <c r="CF76" s="150" t="str">
        <f t="shared" si="12"/>
        <v/>
      </c>
      <c r="CG76" s="150" t="str">
        <f t="shared" si="13"/>
        <v/>
      </c>
      <c r="CH76" s="150" t="str">
        <f t="shared" si="14"/>
        <v/>
      </c>
      <c r="CI76" s="150" t="str">
        <f t="shared" si="15"/>
        <v/>
      </c>
      <c r="CJ76" s="150" t="str">
        <f t="shared" si="16"/>
        <v/>
      </c>
      <c r="CK76" s="150" t="str">
        <f t="shared" si="17"/>
        <v/>
      </c>
      <c r="CL76" s="150" t="str">
        <f t="shared" si="18"/>
        <v/>
      </c>
      <c r="CM76" s="150" t="str">
        <f t="shared" si="19"/>
        <v/>
      </c>
      <c r="CN76" s="150" t="str">
        <f t="shared" si="20"/>
        <v/>
      </c>
      <c r="CO76" s="150" t="str">
        <f t="shared" si="21"/>
        <v/>
      </c>
      <c r="CP76" s="150" t="str">
        <f t="shared" si="22"/>
        <v/>
      </c>
      <c r="CQ76" s="150" t="str">
        <f t="shared" si="23"/>
        <v/>
      </c>
      <c r="CR76" s="150" t="str">
        <f t="shared" si="24"/>
        <v/>
      </c>
      <c r="CS76" s="150" t="str">
        <f t="shared" si="25"/>
        <v/>
      </c>
      <c r="CT76" s="150" t="str">
        <f t="shared" si="26"/>
        <v/>
      </c>
      <c r="CU76" s="150"/>
      <c r="CV76" s="150"/>
      <c r="CW76" s="150"/>
      <c r="CX76" s="150"/>
      <c r="CY76" s="150"/>
      <c r="CZ76" s="150"/>
      <c r="DA76" s="150"/>
      <c r="DB76" s="150"/>
      <c r="DC76" s="150"/>
    </row>
    <row r="77" spans="1:107" s="149" customFormat="1" x14ac:dyDescent="0.25">
      <c r="A77" s="239" t="s">
        <v>55</v>
      </c>
      <c r="B77" s="240"/>
      <c r="C77" s="196">
        <f t="shared" si="6"/>
        <v>5</v>
      </c>
      <c r="D77" s="197">
        <f t="shared" si="7"/>
        <v>0</v>
      </c>
      <c r="E77" s="34"/>
      <c r="F77" s="70"/>
      <c r="G77" s="34"/>
      <c r="H77" s="70"/>
      <c r="I77" s="39"/>
      <c r="J77" s="71"/>
      <c r="K77" s="39">
        <v>1</v>
      </c>
      <c r="L77" s="71"/>
      <c r="M77" s="39"/>
      <c r="N77" s="71"/>
      <c r="O77" s="39">
        <v>2</v>
      </c>
      <c r="P77" s="71"/>
      <c r="Q77" s="39">
        <v>1</v>
      </c>
      <c r="R77" s="71"/>
      <c r="S77" s="39"/>
      <c r="T77" s="71"/>
      <c r="U77" s="39">
        <v>1</v>
      </c>
      <c r="V77" s="71"/>
      <c r="W77" s="39"/>
      <c r="X77" s="71"/>
      <c r="Y77" s="39"/>
      <c r="Z77" s="71"/>
      <c r="AA77" s="39"/>
      <c r="AB77" s="71"/>
      <c r="AC77" s="39"/>
      <c r="AD77" s="71"/>
      <c r="AE77" s="39"/>
      <c r="AF77" s="71"/>
      <c r="AG77" s="39"/>
      <c r="AH77" s="71"/>
      <c r="AI77" s="39"/>
      <c r="AJ77" s="71"/>
      <c r="AK77" s="39"/>
      <c r="AL77" s="37"/>
      <c r="AM77" s="40">
        <v>3</v>
      </c>
      <c r="AN77" s="40">
        <v>2</v>
      </c>
      <c r="AO77" s="40">
        <v>0</v>
      </c>
      <c r="AP77" s="37">
        <v>0</v>
      </c>
      <c r="AQ77" s="37">
        <v>0</v>
      </c>
      <c r="AR77" s="195" t="s">
        <v>97</v>
      </c>
      <c r="BX77" s="150"/>
      <c r="BY77" s="150"/>
      <c r="BZ77" s="150"/>
      <c r="CA77" s="150" t="str">
        <f t="shared" si="27"/>
        <v/>
      </c>
      <c r="CB77" s="150" t="str">
        <f t="shared" si="8"/>
        <v/>
      </c>
      <c r="CC77" s="150" t="str">
        <f t="shared" si="9"/>
        <v/>
      </c>
      <c r="CD77" s="150" t="str">
        <f t="shared" si="10"/>
        <v/>
      </c>
      <c r="CE77" s="150" t="str">
        <f t="shared" si="11"/>
        <v/>
      </c>
      <c r="CF77" s="150" t="str">
        <f t="shared" si="12"/>
        <v/>
      </c>
      <c r="CG77" s="150" t="str">
        <f t="shared" si="13"/>
        <v/>
      </c>
      <c r="CH77" s="150" t="str">
        <f t="shared" si="14"/>
        <v/>
      </c>
      <c r="CI77" s="150" t="str">
        <f t="shared" si="15"/>
        <v/>
      </c>
      <c r="CJ77" s="150" t="str">
        <f t="shared" si="16"/>
        <v/>
      </c>
      <c r="CK77" s="150" t="str">
        <f t="shared" si="17"/>
        <v/>
      </c>
      <c r="CL77" s="150" t="str">
        <f t="shared" si="18"/>
        <v/>
      </c>
      <c r="CM77" s="150" t="str">
        <f t="shared" si="19"/>
        <v/>
      </c>
      <c r="CN77" s="150" t="str">
        <f t="shared" si="20"/>
        <v/>
      </c>
      <c r="CO77" s="150" t="str">
        <f t="shared" si="21"/>
        <v/>
      </c>
      <c r="CP77" s="150" t="str">
        <f t="shared" si="22"/>
        <v/>
      </c>
      <c r="CQ77" s="150" t="str">
        <f t="shared" si="23"/>
        <v/>
      </c>
      <c r="CR77" s="150" t="str">
        <f t="shared" si="24"/>
        <v/>
      </c>
      <c r="CS77" s="150" t="str">
        <f t="shared" si="25"/>
        <v/>
      </c>
      <c r="CT77" s="150" t="str">
        <f t="shared" si="26"/>
        <v/>
      </c>
      <c r="CU77" s="150"/>
      <c r="CV77" s="150"/>
      <c r="CW77" s="150"/>
      <c r="CX77" s="150"/>
      <c r="CY77" s="150"/>
      <c r="CZ77" s="150"/>
      <c r="DA77" s="150"/>
      <c r="DB77" s="150"/>
      <c r="DC77" s="150"/>
    </row>
    <row r="78" spans="1:107" s="149" customFormat="1" ht="27.75" customHeight="1" x14ac:dyDescent="0.25">
      <c r="A78" s="244" t="s">
        <v>56</v>
      </c>
      <c r="B78" s="245"/>
      <c r="C78" s="196">
        <f t="shared" si="6"/>
        <v>14</v>
      </c>
      <c r="D78" s="197">
        <f t="shared" si="7"/>
        <v>0</v>
      </c>
      <c r="E78" s="34"/>
      <c r="F78" s="70"/>
      <c r="G78" s="34"/>
      <c r="H78" s="70"/>
      <c r="I78" s="39"/>
      <c r="J78" s="71"/>
      <c r="K78" s="39">
        <v>1</v>
      </c>
      <c r="L78" s="71"/>
      <c r="M78" s="39">
        <v>4</v>
      </c>
      <c r="N78" s="71"/>
      <c r="O78" s="39">
        <v>5</v>
      </c>
      <c r="P78" s="71"/>
      <c r="Q78" s="39"/>
      <c r="R78" s="71"/>
      <c r="S78" s="39">
        <v>1</v>
      </c>
      <c r="T78" s="71"/>
      <c r="U78" s="39">
        <v>2</v>
      </c>
      <c r="V78" s="71"/>
      <c r="W78" s="39">
        <v>1</v>
      </c>
      <c r="X78" s="71"/>
      <c r="Y78" s="39"/>
      <c r="Z78" s="71"/>
      <c r="AA78" s="39"/>
      <c r="AB78" s="71"/>
      <c r="AC78" s="39"/>
      <c r="AD78" s="71"/>
      <c r="AE78" s="39"/>
      <c r="AF78" s="71"/>
      <c r="AG78" s="39"/>
      <c r="AH78" s="71"/>
      <c r="AI78" s="39"/>
      <c r="AJ78" s="71"/>
      <c r="AK78" s="39"/>
      <c r="AL78" s="37"/>
      <c r="AM78" s="40"/>
      <c r="AN78" s="40">
        <v>14</v>
      </c>
      <c r="AO78" s="40">
        <v>0</v>
      </c>
      <c r="AP78" s="37">
        <v>0</v>
      </c>
      <c r="AQ78" s="37">
        <v>0</v>
      </c>
      <c r="AR78" s="195" t="s">
        <v>98</v>
      </c>
      <c r="BX78" s="150"/>
      <c r="BY78" s="150"/>
      <c r="BZ78" s="150"/>
      <c r="CA78" s="150" t="str">
        <f t="shared" si="27"/>
        <v/>
      </c>
      <c r="CB78" s="150" t="str">
        <f t="shared" si="8"/>
        <v/>
      </c>
      <c r="CC78" s="150" t="str">
        <f t="shared" si="9"/>
        <v/>
      </c>
      <c r="CD78" s="150" t="str">
        <f t="shared" si="10"/>
        <v/>
      </c>
      <c r="CE78" s="150" t="str">
        <f t="shared" si="11"/>
        <v/>
      </c>
      <c r="CF78" s="150" t="str">
        <f t="shared" si="12"/>
        <v/>
      </c>
      <c r="CG78" s="150" t="str">
        <f t="shared" si="13"/>
        <v/>
      </c>
      <c r="CH78" s="150" t="str">
        <f t="shared" si="14"/>
        <v/>
      </c>
      <c r="CI78" s="150" t="str">
        <f t="shared" si="15"/>
        <v/>
      </c>
      <c r="CJ78" s="150" t="str">
        <f t="shared" si="16"/>
        <v/>
      </c>
      <c r="CK78" s="150" t="str">
        <f t="shared" si="17"/>
        <v/>
      </c>
      <c r="CL78" s="150" t="str">
        <f t="shared" si="18"/>
        <v/>
      </c>
      <c r="CM78" s="150" t="str">
        <f t="shared" si="19"/>
        <v/>
      </c>
      <c r="CN78" s="150" t="str">
        <f t="shared" si="20"/>
        <v/>
      </c>
      <c r="CO78" s="150" t="str">
        <f t="shared" si="21"/>
        <v/>
      </c>
      <c r="CP78" s="150" t="str">
        <f t="shared" si="22"/>
        <v/>
      </c>
      <c r="CQ78" s="150" t="str">
        <f t="shared" si="23"/>
        <v/>
      </c>
      <c r="CR78" s="150" t="str">
        <f t="shared" si="24"/>
        <v/>
      </c>
      <c r="CS78" s="150" t="str">
        <f t="shared" si="25"/>
        <v/>
      </c>
      <c r="CT78" s="150" t="str">
        <f t="shared" si="26"/>
        <v/>
      </c>
      <c r="CU78" s="150"/>
      <c r="CV78" s="150"/>
      <c r="CW78" s="150"/>
      <c r="CX78" s="150"/>
      <c r="CY78" s="150"/>
      <c r="CZ78" s="150"/>
      <c r="DA78" s="150"/>
      <c r="DB78" s="150"/>
      <c r="DC78" s="150"/>
    </row>
    <row r="79" spans="1:107" s="149" customFormat="1" x14ac:dyDescent="0.25">
      <c r="A79" s="239" t="s">
        <v>17</v>
      </c>
      <c r="B79" s="240"/>
      <c r="C79" s="200">
        <f t="shared" si="6"/>
        <v>1</v>
      </c>
      <c r="D79" s="199">
        <f t="shared" si="7"/>
        <v>0</v>
      </c>
      <c r="E79" s="39"/>
      <c r="F79" s="71"/>
      <c r="G79" s="39"/>
      <c r="H79" s="71"/>
      <c r="I79" s="39"/>
      <c r="J79" s="71"/>
      <c r="K79" s="39"/>
      <c r="L79" s="71"/>
      <c r="M79" s="39"/>
      <c r="N79" s="71"/>
      <c r="O79" s="39">
        <v>1</v>
      </c>
      <c r="P79" s="71"/>
      <c r="Q79" s="39"/>
      <c r="R79" s="71"/>
      <c r="S79" s="39"/>
      <c r="T79" s="71"/>
      <c r="U79" s="39"/>
      <c r="V79" s="71"/>
      <c r="W79" s="39"/>
      <c r="X79" s="71"/>
      <c r="Y79" s="39"/>
      <c r="Z79" s="71"/>
      <c r="AA79" s="39"/>
      <c r="AB79" s="71"/>
      <c r="AC79" s="39"/>
      <c r="AD79" s="71"/>
      <c r="AE79" s="39"/>
      <c r="AF79" s="71"/>
      <c r="AG79" s="39"/>
      <c r="AH79" s="71"/>
      <c r="AI79" s="39"/>
      <c r="AJ79" s="71"/>
      <c r="AK79" s="39"/>
      <c r="AL79" s="37"/>
      <c r="AM79" s="40"/>
      <c r="AN79" s="40">
        <v>1</v>
      </c>
      <c r="AO79" s="40">
        <v>0</v>
      </c>
      <c r="AP79" s="37">
        <v>0</v>
      </c>
      <c r="AQ79" s="37">
        <v>0</v>
      </c>
      <c r="AR79" s="195" t="s">
        <v>97</v>
      </c>
      <c r="BX79" s="150"/>
      <c r="BY79" s="150"/>
      <c r="BZ79" s="150"/>
      <c r="CA79" s="150" t="str">
        <f t="shared" si="27"/>
        <v/>
      </c>
      <c r="CB79" s="150" t="str">
        <f t="shared" si="8"/>
        <v/>
      </c>
      <c r="CC79" s="150" t="str">
        <f t="shared" si="9"/>
        <v/>
      </c>
      <c r="CD79" s="150" t="str">
        <f t="shared" si="10"/>
        <v/>
      </c>
      <c r="CE79" s="150" t="str">
        <f t="shared" si="11"/>
        <v/>
      </c>
      <c r="CF79" s="150" t="str">
        <f t="shared" si="12"/>
        <v/>
      </c>
      <c r="CG79" s="150" t="str">
        <f t="shared" si="13"/>
        <v/>
      </c>
      <c r="CH79" s="150" t="str">
        <f t="shared" si="14"/>
        <v/>
      </c>
      <c r="CI79" s="150" t="str">
        <f t="shared" si="15"/>
        <v/>
      </c>
      <c r="CJ79" s="150" t="str">
        <f t="shared" si="16"/>
        <v/>
      </c>
      <c r="CK79" s="150" t="str">
        <f t="shared" si="17"/>
        <v/>
      </c>
      <c r="CL79" s="150" t="str">
        <f t="shared" si="18"/>
        <v/>
      </c>
      <c r="CM79" s="150" t="str">
        <f t="shared" si="19"/>
        <v/>
      </c>
      <c r="CN79" s="150" t="str">
        <f t="shared" si="20"/>
        <v/>
      </c>
      <c r="CO79" s="150" t="str">
        <f t="shared" si="21"/>
        <v/>
      </c>
      <c r="CP79" s="150" t="str">
        <f t="shared" si="22"/>
        <v/>
      </c>
      <c r="CQ79" s="150" t="str">
        <f t="shared" si="23"/>
        <v/>
      </c>
      <c r="CR79" s="150" t="str">
        <f t="shared" si="24"/>
        <v/>
      </c>
      <c r="CS79" s="150" t="str">
        <f t="shared" si="25"/>
        <v/>
      </c>
      <c r="CT79" s="150" t="str">
        <f t="shared" si="26"/>
        <v/>
      </c>
      <c r="CU79" s="150"/>
      <c r="CV79" s="150"/>
      <c r="CW79" s="150"/>
      <c r="CX79" s="150"/>
      <c r="CY79" s="150"/>
      <c r="CZ79" s="150"/>
      <c r="DA79" s="150"/>
      <c r="DB79" s="150"/>
      <c r="DC79" s="150"/>
    </row>
    <row r="80" spans="1:107" s="149" customFormat="1" x14ac:dyDescent="0.25">
      <c r="A80" s="246" t="s">
        <v>57</v>
      </c>
      <c r="B80" s="247"/>
      <c r="C80" s="201">
        <f t="shared" si="6"/>
        <v>3</v>
      </c>
      <c r="D80" s="202">
        <f t="shared" si="7"/>
        <v>0</v>
      </c>
      <c r="E80" s="89"/>
      <c r="F80" s="90"/>
      <c r="G80" s="89"/>
      <c r="H80" s="90"/>
      <c r="I80" s="89"/>
      <c r="J80" s="90"/>
      <c r="K80" s="74"/>
      <c r="L80" s="75"/>
      <c r="M80" s="74"/>
      <c r="N80" s="75"/>
      <c r="O80" s="74">
        <v>1</v>
      </c>
      <c r="P80" s="75"/>
      <c r="Q80" s="74"/>
      <c r="R80" s="75"/>
      <c r="S80" s="74"/>
      <c r="T80" s="75"/>
      <c r="U80" s="74"/>
      <c r="V80" s="75"/>
      <c r="W80" s="74"/>
      <c r="X80" s="75"/>
      <c r="Y80" s="74"/>
      <c r="Z80" s="75"/>
      <c r="AA80" s="74">
        <v>1</v>
      </c>
      <c r="AB80" s="75"/>
      <c r="AC80" s="74">
        <v>1</v>
      </c>
      <c r="AD80" s="75"/>
      <c r="AE80" s="74"/>
      <c r="AF80" s="75"/>
      <c r="AG80" s="74"/>
      <c r="AH80" s="75"/>
      <c r="AI80" s="74"/>
      <c r="AJ80" s="75"/>
      <c r="AK80" s="74"/>
      <c r="AL80" s="77"/>
      <c r="AM80" s="41"/>
      <c r="AN80" s="41">
        <v>3</v>
      </c>
      <c r="AO80" s="41">
        <v>0</v>
      </c>
      <c r="AP80" s="77">
        <v>0</v>
      </c>
      <c r="AQ80" s="77">
        <v>0</v>
      </c>
      <c r="AR80" s="195" t="s">
        <v>97</v>
      </c>
      <c r="BX80" s="150"/>
      <c r="BY80" s="150"/>
      <c r="BZ80" s="150"/>
      <c r="CA80" s="150" t="str">
        <f t="shared" si="27"/>
        <v/>
      </c>
      <c r="CB80" s="150" t="str">
        <f t="shared" si="8"/>
        <v/>
      </c>
      <c r="CC80" s="150" t="str">
        <f t="shared" si="9"/>
        <v/>
      </c>
      <c r="CD80" s="150" t="str">
        <f t="shared" si="10"/>
        <v/>
      </c>
      <c r="CE80" s="150" t="str">
        <f t="shared" si="11"/>
        <v/>
      </c>
      <c r="CF80" s="150" t="str">
        <f t="shared" si="12"/>
        <v/>
      </c>
      <c r="CG80" s="150" t="str">
        <f t="shared" si="13"/>
        <v/>
      </c>
      <c r="CH80" s="150" t="str">
        <f t="shared" si="14"/>
        <v/>
      </c>
      <c r="CI80" s="150" t="str">
        <f t="shared" si="15"/>
        <v/>
      </c>
      <c r="CJ80" s="150" t="str">
        <f t="shared" si="16"/>
        <v/>
      </c>
      <c r="CK80" s="150" t="str">
        <f t="shared" si="17"/>
        <v/>
      </c>
      <c r="CL80" s="150" t="str">
        <f t="shared" si="18"/>
        <v/>
      </c>
      <c r="CM80" s="150" t="str">
        <f t="shared" si="19"/>
        <v/>
      </c>
      <c r="CN80" s="150" t="str">
        <f t="shared" si="20"/>
        <v/>
      </c>
      <c r="CO80" s="150" t="str">
        <f t="shared" si="21"/>
        <v/>
      </c>
      <c r="CP80" s="150" t="str">
        <f t="shared" si="22"/>
        <v/>
      </c>
      <c r="CQ80" s="150" t="str">
        <f t="shared" si="23"/>
        <v/>
      </c>
      <c r="CR80" s="150" t="str">
        <f t="shared" si="24"/>
        <v/>
      </c>
      <c r="CS80" s="150" t="str">
        <f t="shared" si="25"/>
        <v/>
      </c>
      <c r="CT80" s="150" t="str">
        <f t="shared" si="26"/>
        <v/>
      </c>
      <c r="CU80" s="150"/>
      <c r="CV80" s="150"/>
      <c r="CW80" s="150"/>
      <c r="CX80" s="150"/>
      <c r="CY80" s="150"/>
      <c r="CZ80" s="150"/>
      <c r="DA80" s="150"/>
      <c r="DB80" s="150"/>
      <c r="DC80" s="150"/>
    </row>
    <row r="81" spans="1:107" s="149" customFormat="1" x14ac:dyDescent="0.25">
      <c r="A81" s="302" t="s">
        <v>18</v>
      </c>
      <c r="B81" s="203" t="s">
        <v>88</v>
      </c>
      <c r="C81" s="192">
        <f t="shared" si="6"/>
        <v>0</v>
      </c>
      <c r="D81" s="193">
        <f t="shared" si="7"/>
        <v>0</v>
      </c>
      <c r="E81" s="26"/>
      <c r="F81" s="204"/>
      <c r="G81" s="26"/>
      <c r="H81" s="204"/>
      <c r="I81" s="26"/>
      <c r="J81" s="204"/>
      <c r="K81" s="48"/>
      <c r="L81" s="49"/>
      <c r="M81" s="48"/>
      <c r="N81" s="49"/>
      <c r="O81" s="48"/>
      <c r="P81" s="49"/>
      <c r="Q81" s="48"/>
      <c r="R81" s="49"/>
      <c r="S81" s="48"/>
      <c r="T81" s="49"/>
      <c r="U81" s="48"/>
      <c r="V81" s="49"/>
      <c r="W81" s="48"/>
      <c r="X81" s="49"/>
      <c r="Y81" s="48"/>
      <c r="Z81" s="49"/>
      <c r="AA81" s="48"/>
      <c r="AB81" s="49"/>
      <c r="AC81" s="48"/>
      <c r="AD81" s="49"/>
      <c r="AE81" s="48"/>
      <c r="AF81" s="49"/>
      <c r="AG81" s="48"/>
      <c r="AH81" s="49"/>
      <c r="AI81" s="48"/>
      <c r="AJ81" s="49"/>
      <c r="AK81" s="48"/>
      <c r="AL81" s="27"/>
      <c r="AM81" s="161"/>
      <c r="AN81" s="161"/>
      <c r="AO81" s="161"/>
      <c r="AP81" s="27"/>
      <c r="AQ81" s="27"/>
      <c r="AR81" s="195" t="s">
        <v>97</v>
      </c>
      <c r="BX81" s="150"/>
      <c r="BY81" s="150"/>
      <c r="BZ81" s="150"/>
      <c r="CA81" s="150" t="str">
        <f t="shared" si="27"/>
        <v/>
      </c>
      <c r="CB81" s="150" t="str">
        <f t="shared" si="8"/>
        <v/>
      </c>
      <c r="CC81" s="150" t="str">
        <f t="shared" si="9"/>
        <v/>
      </c>
      <c r="CD81" s="150" t="str">
        <f t="shared" si="10"/>
        <v/>
      </c>
      <c r="CE81" s="150" t="str">
        <f t="shared" si="11"/>
        <v/>
      </c>
      <c r="CF81" s="150" t="str">
        <f t="shared" si="12"/>
        <v/>
      </c>
      <c r="CG81" s="150" t="str">
        <f t="shared" si="13"/>
        <v/>
      </c>
      <c r="CH81" s="150" t="str">
        <f t="shared" si="14"/>
        <v/>
      </c>
      <c r="CI81" s="150" t="str">
        <f t="shared" si="15"/>
        <v/>
      </c>
      <c r="CJ81" s="150" t="str">
        <f t="shared" si="16"/>
        <v/>
      </c>
      <c r="CK81" s="150" t="str">
        <f t="shared" si="17"/>
        <v/>
      </c>
      <c r="CL81" s="150" t="str">
        <f t="shared" si="18"/>
        <v/>
      </c>
      <c r="CM81" s="150" t="str">
        <f t="shared" si="19"/>
        <v/>
      </c>
      <c r="CN81" s="150" t="str">
        <f t="shared" si="20"/>
        <v/>
      </c>
      <c r="CO81" s="150" t="str">
        <f t="shared" si="21"/>
        <v/>
      </c>
      <c r="CP81" s="150" t="str">
        <f t="shared" si="22"/>
        <v/>
      </c>
      <c r="CQ81" s="150" t="str">
        <f t="shared" si="23"/>
        <v/>
      </c>
      <c r="CR81" s="150" t="str">
        <f t="shared" si="24"/>
        <v/>
      </c>
      <c r="CS81" s="150" t="str">
        <f>IF(AL81&lt;=AK81,""," Los exámenes Reactivos de 81 y mas años NO DEBEN ser mayor a los Exámenes Procesados de la misma edad.-")</f>
        <v/>
      </c>
      <c r="CT81" s="150" t="str">
        <f>IF(AL81&lt;=AK81,""," Los exámenes Reactivos de 81 y mas años NO DEBEN ser mayor a los Exámenes Procesados de la misma edad.-")</f>
        <v/>
      </c>
      <c r="CU81" s="150"/>
      <c r="CV81" s="150"/>
      <c r="CW81" s="150"/>
      <c r="CX81" s="150"/>
      <c r="CY81" s="150"/>
      <c r="CZ81" s="150"/>
      <c r="DA81" s="150"/>
      <c r="DB81" s="150"/>
      <c r="DC81" s="150"/>
    </row>
    <row r="82" spans="1:107" s="149" customFormat="1" ht="21" x14ac:dyDescent="0.25">
      <c r="A82" s="303"/>
      <c r="B82" s="205" t="s">
        <v>89</v>
      </c>
      <c r="C82" s="196">
        <f t="shared" si="6"/>
        <v>0</v>
      </c>
      <c r="D82" s="197">
        <f t="shared" si="7"/>
        <v>0</v>
      </c>
      <c r="E82" s="34"/>
      <c r="F82" s="70"/>
      <c r="G82" s="34"/>
      <c r="H82" s="70"/>
      <c r="I82" s="34"/>
      <c r="J82" s="70"/>
      <c r="K82" s="39"/>
      <c r="L82" s="71"/>
      <c r="M82" s="39"/>
      <c r="N82" s="71"/>
      <c r="O82" s="39"/>
      <c r="P82" s="71"/>
      <c r="Q82" s="39"/>
      <c r="R82" s="71"/>
      <c r="S82" s="39"/>
      <c r="T82" s="71"/>
      <c r="U82" s="39"/>
      <c r="V82" s="71"/>
      <c r="W82" s="39"/>
      <c r="X82" s="71"/>
      <c r="Y82" s="39"/>
      <c r="Z82" s="71"/>
      <c r="AA82" s="39"/>
      <c r="AB82" s="71"/>
      <c r="AC82" s="39"/>
      <c r="AD82" s="71"/>
      <c r="AE82" s="39"/>
      <c r="AF82" s="71"/>
      <c r="AG82" s="39"/>
      <c r="AH82" s="71"/>
      <c r="AI82" s="39"/>
      <c r="AJ82" s="71"/>
      <c r="AK82" s="39"/>
      <c r="AL82" s="37"/>
      <c r="AM82" s="40"/>
      <c r="AN82" s="40"/>
      <c r="AO82" s="40"/>
      <c r="AP82" s="37"/>
      <c r="AQ82" s="37"/>
      <c r="AR82" s="195" t="s">
        <v>97</v>
      </c>
      <c r="BX82" s="150"/>
      <c r="BY82" s="150"/>
      <c r="BZ82" s="150"/>
      <c r="CA82" s="150" t="str">
        <f t="shared" si="27"/>
        <v/>
      </c>
      <c r="CB82" s="150" t="str">
        <f t="shared" si="8"/>
        <v/>
      </c>
      <c r="CC82" s="150" t="str">
        <f t="shared" si="9"/>
        <v/>
      </c>
      <c r="CD82" s="150" t="str">
        <f t="shared" si="10"/>
        <v/>
      </c>
      <c r="CE82" s="150" t="str">
        <f t="shared" si="11"/>
        <v/>
      </c>
      <c r="CF82" s="150" t="str">
        <f t="shared" si="12"/>
        <v/>
      </c>
      <c r="CG82" s="150" t="str">
        <f t="shared" si="13"/>
        <v/>
      </c>
      <c r="CH82" s="150" t="str">
        <f t="shared" si="14"/>
        <v/>
      </c>
      <c r="CI82" s="150" t="str">
        <f t="shared" si="15"/>
        <v/>
      </c>
      <c r="CJ82" s="150" t="str">
        <f t="shared" si="16"/>
        <v/>
      </c>
      <c r="CK82" s="150" t="str">
        <f t="shared" si="17"/>
        <v/>
      </c>
      <c r="CL82" s="150" t="str">
        <f t="shared" si="18"/>
        <v/>
      </c>
      <c r="CM82" s="150" t="str">
        <f t="shared" si="19"/>
        <v/>
      </c>
      <c r="CN82" s="150" t="str">
        <f t="shared" si="20"/>
        <v/>
      </c>
      <c r="CO82" s="150" t="str">
        <f t="shared" si="21"/>
        <v/>
      </c>
      <c r="CP82" s="150" t="str">
        <f t="shared" si="22"/>
        <v/>
      </c>
      <c r="CQ82" s="150" t="str">
        <f>IF(AJ82&lt;=AI82,""," Los exámenes Reactivos de 75 a 89 años NO DEBEN ser mayor a los Exámenes Procesados de la misma edad.-")</f>
        <v/>
      </c>
      <c r="CR82" s="150" t="str">
        <f t="shared" si="24"/>
        <v/>
      </c>
      <c r="CS82" s="150" t="str">
        <f>IF(AL82&lt;=AK82,""," Los exámenes Reactivos de 80 y mas años NO DEBEN ser mayor a los Exámenes Procesados de la misma edad.-")</f>
        <v/>
      </c>
      <c r="CT82" s="150" t="str">
        <f>IF(AL82&lt;=AK82,""," Los exámenes Reactivos de 80 y mas años NO DEBEN ser mayor a los Exámenes Procesados de la misma edad.-")</f>
        <v/>
      </c>
      <c r="CU82" s="150"/>
      <c r="CV82" s="150"/>
      <c r="CW82" s="150"/>
      <c r="CX82" s="150"/>
      <c r="CY82" s="150"/>
      <c r="CZ82" s="150"/>
      <c r="DA82" s="150"/>
      <c r="DB82" s="150"/>
      <c r="DC82" s="150"/>
    </row>
    <row r="83" spans="1:107" s="149" customFormat="1" ht="21" x14ac:dyDescent="0.25">
      <c r="A83" s="304"/>
      <c r="B83" s="191" t="s">
        <v>90</v>
      </c>
      <c r="C83" s="206">
        <f t="shared" si="6"/>
        <v>0</v>
      </c>
      <c r="D83" s="207">
        <f t="shared" si="7"/>
        <v>0</v>
      </c>
      <c r="E83" s="43"/>
      <c r="F83" s="85"/>
      <c r="G83" s="43"/>
      <c r="H83" s="85"/>
      <c r="I83" s="43"/>
      <c r="J83" s="85"/>
      <c r="K83" s="43"/>
      <c r="L83" s="85"/>
      <c r="M83" s="43"/>
      <c r="N83" s="85"/>
      <c r="O83" s="43"/>
      <c r="P83" s="85"/>
      <c r="Q83" s="43"/>
      <c r="R83" s="85"/>
      <c r="S83" s="43"/>
      <c r="T83" s="85"/>
      <c r="U83" s="43"/>
      <c r="V83" s="85"/>
      <c r="W83" s="43"/>
      <c r="X83" s="85"/>
      <c r="Y83" s="43"/>
      <c r="Z83" s="85"/>
      <c r="AA83" s="43"/>
      <c r="AB83" s="85"/>
      <c r="AC83" s="43"/>
      <c r="AD83" s="85"/>
      <c r="AE83" s="43"/>
      <c r="AF83" s="85"/>
      <c r="AG83" s="43"/>
      <c r="AH83" s="85"/>
      <c r="AI83" s="43"/>
      <c r="AJ83" s="85"/>
      <c r="AK83" s="43"/>
      <c r="AL83" s="45"/>
      <c r="AM83" s="44"/>
      <c r="AN83" s="44"/>
      <c r="AO83" s="44"/>
      <c r="AP83" s="45"/>
      <c r="AQ83" s="45"/>
      <c r="AR83" s="195" t="s">
        <v>97</v>
      </c>
      <c r="BX83" s="150"/>
      <c r="BY83" s="150"/>
      <c r="BZ83" s="150"/>
      <c r="CA83" s="150" t="str">
        <f t="shared" si="27"/>
        <v/>
      </c>
      <c r="CB83" s="150" t="str">
        <f t="shared" si="8"/>
        <v/>
      </c>
      <c r="CC83" s="150" t="str">
        <f t="shared" si="9"/>
        <v/>
      </c>
      <c r="CD83" s="150" t="str">
        <f t="shared" si="10"/>
        <v/>
      </c>
      <c r="CE83" s="150" t="str">
        <f t="shared" si="11"/>
        <v/>
      </c>
      <c r="CF83" s="150" t="str">
        <f t="shared" si="12"/>
        <v/>
      </c>
      <c r="CG83" s="150" t="str">
        <f t="shared" si="13"/>
        <v/>
      </c>
      <c r="CH83" s="150" t="str">
        <f t="shared" si="14"/>
        <v/>
      </c>
      <c r="CI83" s="150" t="str">
        <f t="shared" si="15"/>
        <v/>
      </c>
      <c r="CJ83" s="150" t="str">
        <f t="shared" si="16"/>
        <v/>
      </c>
      <c r="CK83" s="150" t="str">
        <f t="shared" si="17"/>
        <v/>
      </c>
      <c r="CL83" s="150" t="str">
        <f t="shared" si="18"/>
        <v/>
      </c>
      <c r="CM83" s="150" t="str">
        <f t="shared" si="19"/>
        <v/>
      </c>
      <c r="CN83" s="150" t="str">
        <f t="shared" si="20"/>
        <v/>
      </c>
      <c r="CO83" s="150" t="str">
        <f t="shared" si="21"/>
        <v/>
      </c>
      <c r="CP83" s="150" t="str">
        <f t="shared" si="22"/>
        <v/>
      </c>
      <c r="CQ83" s="150" t="str">
        <f t="shared" ref="CQ83:CQ94" si="28">IF(AJ83&lt;=AI83,""," Los exámenes Reactivos de 75 a 79 años NO DEBEN ser mayor a los Exámenes Procesados de la misma edad.-")</f>
        <v/>
      </c>
      <c r="CR83" s="150" t="str">
        <f t="shared" si="24"/>
        <v/>
      </c>
      <c r="CS83" s="150" t="str">
        <f>IF(AL83&lt;=AK83,""," Los exámenes Reactivos de 83 y mas años NO DEBEN ser mayor a los Exámenes Procesados de la misma edad.-")</f>
        <v/>
      </c>
      <c r="CT83" s="150" t="str">
        <f>IF(AL83&lt;=AK83,""," Los exámenes Reactivos de 83 y mas años NO DEBEN ser mayor a los Exámenes Procesados de la misma edad.-")</f>
        <v/>
      </c>
      <c r="CU83" s="150"/>
      <c r="CV83" s="150"/>
      <c r="CW83" s="150"/>
      <c r="CX83" s="150"/>
      <c r="CY83" s="150"/>
      <c r="CZ83" s="150"/>
      <c r="DA83" s="150"/>
      <c r="DB83" s="150"/>
      <c r="DC83" s="150"/>
    </row>
    <row r="84" spans="1:107" s="149" customFormat="1" x14ac:dyDescent="0.25">
      <c r="A84" s="251" t="s">
        <v>84</v>
      </c>
      <c r="B84" s="252"/>
      <c r="C84" s="196">
        <f t="shared" si="6"/>
        <v>0</v>
      </c>
      <c r="D84" s="197">
        <f t="shared" si="7"/>
        <v>0</v>
      </c>
      <c r="E84" s="24"/>
      <c r="F84" s="52"/>
      <c r="G84" s="208"/>
      <c r="H84" s="209"/>
      <c r="I84" s="208"/>
      <c r="J84" s="209"/>
      <c r="K84" s="208"/>
      <c r="L84" s="209"/>
      <c r="M84" s="208"/>
      <c r="N84" s="209"/>
      <c r="O84" s="208"/>
      <c r="P84" s="209"/>
      <c r="Q84" s="208"/>
      <c r="R84" s="209"/>
      <c r="S84" s="208"/>
      <c r="T84" s="209"/>
      <c r="U84" s="208"/>
      <c r="V84" s="209"/>
      <c r="W84" s="208"/>
      <c r="X84" s="209"/>
      <c r="Y84" s="208"/>
      <c r="Z84" s="209"/>
      <c r="AA84" s="208"/>
      <c r="AB84" s="209"/>
      <c r="AC84" s="208"/>
      <c r="AD84" s="209"/>
      <c r="AE84" s="208"/>
      <c r="AF84" s="209"/>
      <c r="AG84" s="208"/>
      <c r="AH84" s="209"/>
      <c r="AI84" s="208"/>
      <c r="AJ84" s="209"/>
      <c r="AK84" s="208"/>
      <c r="AL84" s="210"/>
      <c r="AM84" s="25"/>
      <c r="AN84" s="25"/>
      <c r="AO84" s="25"/>
      <c r="AP84" s="35"/>
      <c r="AQ84" s="35"/>
      <c r="AR84" s="195" t="s">
        <v>97</v>
      </c>
      <c r="BX84" s="150"/>
      <c r="BY84" s="150"/>
      <c r="BZ84" s="150"/>
      <c r="CA84" s="150" t="str">
        <f t="shared" si="27"/>
        <v/>
      </c>
      <c r="CB84" s="150" t="str">
        <f t="shared" si="8"/>
        <v/>
      </c>
      <c r="CC84" s="150" t="str">
        <f t="shared" si="9"/>
        <v/>
      </c>
      <c r="CD84" s="150" t="str">
        <f t="shared" si="10"/>
        <v/>
      </c>
      <c r="CE84" s="150" t="str">
        <f t="shared" si="11"/>
        <v/>
      </c>
      <c r="CF84" s="150" t="str">
        <f t="shared" si="12"/>
        <v/>
      </c>
      <c r="CG84" s="150" t="str">
        <f t="shared" si="13"/>
        <v/>
      </c>
      <c r="CH84" s="150" t="str">
        <f t="shared" si="14"/>
        <v/>
      </c>
      <c r="CI84" s="150" t="str">
        <f t="shared" si="15"/>
        <v/>
      </c>
      <c r="CJ84" s="150" t="str">
        <f t="shared" si="16"/>
        <v/>
      </c>
      <c r="CK84" s="150" t="str">
        <f t="shared" si="17"/>
        <v/>
      </c>
      <c r="CL84" s="150" t="str">
        <f t="shared" si="18"/>
        <v/>
      </c>
      <c r="CM84" s="150" t="str">
        <f t="shared" si="19"/>
        <v/>
      </c>
      <c r="CN84" s="150" t="str">
        <f t="shared" si="20"/>
        <v/>
      </c>
      <c r="CO84" s="150" t="str">
        <f t="shared" si="21"/>
        <v/>
      </c>
      <c r="CP84" s="150" t="str">
        <f t="shared" si="22"/>
        <v/>
      </c>
      <c r="CQ84" s="150" t="str">
        <f t="shared" si="28"/>
        <v/>
      </c>
      <c r="CR84" s="150" t="str">
        <f t="shared" si="24"/>
        <v/>
      </c>
      <c r="CS84" s="150" t="str">
        <f>IF(AL84&lt;=AK84,""," Los exámenes Reactivos de 84 y mas años NO DEBEN ser mayor a los Exámenes Procesados de la misma edad.-")</f>
        <v/>
      </c>
      <c r="CT84" s="150" t="str">
        <f>IF(AL84&lt;=AK84,""," Los exámenes Reactivos de 84 y mas años NO DEBEN ser mayor a los Exámenes Procesados de la misma edad.-")</f>
        <v/>
      </c>
      <c r="CU84" s="150"/>
      <c r="CV84" s="150"/>
      <c r="CW84" s="150"/>
      <c r="CX84" s="150"/>
      <c r="CY84" s="150"/>
      <c r="CZ84" s="150"/>
      <c r="DA84" s="150"/>
      <c r="DB84" s="150"/>
      <c r="DC84" s="150"/>
    </row>
    <row r="85" spans="1:107" s="149" customFormat="1" x14ac:dyDescent="0.25">
      <c r="A85" s="239" t="s">
        <v>58</v>
      </c>
      <c r="B85" s="240"/>
      <c r="C85" s="200">
        <f t="shared" si="6"/>
        <v>0</v>
      </c>
      <c r="D85" s="199">
        <f t="shared" si="7"/>
        <v>0</v>
      </c>
      <c r="E85" s="39"/>
      <c r="F85" s="71"/>
      <c r="G85" s="39"/>
      <c r="H85" s="71"/>
      <c r="I85" s="39"/>
      <c r="J85" s="71"/>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7"/>
      <c r="AM85" s="41"/>
      <c r="AN85" s="41"/>
      <c r="AO85" s="41"/>
      <c r="AP85" s="77"/>
      <c r="AQ85" s="77"/>
      <c r="AR85" s="195" t="s">
        <v>97</v>
      </c>
      <c r="BX85" s="150"/>
      <c r="BY85" s="150"/>
      <c r="BZ85" s="150"/>
      <c r="CA85" s="150" t="str">
        <f t="shared" si="27"/>
        <v/>
      </c>
      <c r="CB85" s="150" t="str">
        <f t="shared" si="8"/>
        <v/>
      </c>
      <c r="CC85" s="150" t="str">
        <f t="shared" si="9"/>
        <v/>
      </c>
      <c r="CD85" s="150" t="str">
        <f t="shared" si="10"/>
        <v/>
      </c>
      <c r="CE85" s="150" t="str">
        <f t="shared" si="11"/>
        <v/>
      </c>
      <c r="CF85" s="150" t="str">
        <f t="shared" si="12"/>
        <v/>
      </c>
      <c r="CG85" s="150" t="str">
        <f t="shared" si="13"/>
        <v/>
      </c>
      <c r="CH85" s="150" t="str">
        <f t="shared" si="14"/>
        <v/>
      </c>
      <c r="CI85" s="150" t="str">
        <f t="shared" si="15"/>
        <v/>
      </c>
      <c r="CJ85" s="150" t="str">
        <f t="shared" si="16"/>
        <v/>
      </c>
      <c r="CK85" s="150" t="str">
        <f t="shared" si="17"/>
        <v/>
      </c>
      <c r="CL85" s="150" t="str">
        <f t="shared" si="18"/>
        <v/>
      </c>
      <c r="CM85" s="150" t="str">
        <f t="shared" si="19"/>
        <v/>
      </c>
      <c r="CN85" s="150" t="str">
        <f t="shared" si="20"/>
        <v/>
      </c>
      <c r="CO85" s="150" t="str">
        <f t="shared" si="21"/>
        <v/>
      </c>
      <c r="CP85" s="150" t="str">
        <f t="shared" si="22"/>
        <v/>
      </c>
      <c r="CQ85" s="150" t="str">
        <f t="shared" si="28"/>
        <v/>
      </c>
      <c r="CR85" s="150" t="str">
        <f t="shared" si="24"/>
        <v/>
      </c>
      <c r="CS85" s="150" t="str">
        <f>IF(AL85&lt;=AK85,""," Los exámenes Reactivos de 85 y mas años NO DEBEN ser mayor a los Exámenes Procesados de la misma edad.-")</f>
        <v/>
      </c>
      <c r="CT85" s="150" t="str">
        <f>IF(AL85&lt;=AK85,""," Los exámenes Reactivos de 85 y mas años NO DEBEN ser mayor a los Exámenes Procesados de la misma edad.-")</f>
        <v/>
      </c>
      <c r="CU85" s="150"/>
      <c r="CV85" s="150"/>
      <c r="CW85" s="150"/>
      <c r="CX85" s="150"/>
      <c r="CY85" s="150"/>
      <c r="CZ85" s="150"/>
      <c r="DA85" s="150"/>
      <c r="DB85" s="150"/>
      <c r="DC85" s="150"/>
    </row>
    <row r="86" spans="1:107" s="149" customFormat="1" x14ac:dyDescent="0.25">
      <c r="A86" s="239" t="s">
        <v>86</v>
      </c>
      <c r="B86" s="240"/>
      <c r="C86" s="200">
        <f t="shared" si="6"/>
        <v>8</v>
      </c>
      <c r="D86" s="199">
        <f t="shared" si="7"/>
        <v>0</v>
      </c>
      <c r="E86" s="39"/>
      <c r="F86" s="71"/>
      <c r="G86" s="39"/>
      <c r="H86" s="71"/>
      <c r="I86" s="39">
        <v>1</v>
      </c>
      <c r="J86" s="71"/>
      <c r="K86" s="74">
        <v>3</v>
      </c>
      <c r="L86" s="75"/>
      <c r="M86" s="74">
        <v>1</v>
      </c>
      <c r="N86" s="75"/>
      <c r="O86" s="74">
        <v>1</v>
      </c>
      <c r="P86" s="75"/>
      <c r="Q86" s="74"/>
      <c r="R86" s="75"/>
      <c r="S86" s="74">
        <v>1</v>
      </c>
      <c r="T86" s="75"/>
      <c r="U86" s="74"/>
      <c r="V86" s="75"/>
      <c r="W86" s="74"/>
      <c r="X86" s="75"/>
      <c r="Y86" s="74"/>
      <c r="Z86" s="75"/>
      <c r="AA86" s="74"/>
      <c r="AB86" s="75"/>
      <c r="AC86" s="74"/>
      <c r="AD86" s="75"/>
      <c r="AE86" s="74"/>
      <c r="AF86" s="75"/>
      <c r="AG86" s="74">
        <v>1</v>
      </c>
      <c r="AH86" s="75"/>
      <c r="AI86" s="74"/>
      <c r="AJ86" s="75"/>
      <c r="AK86" s="74"/>
      <c r="AL86" s="77"/>
      <c r="AM86" s="41"/>
      <c r="AN86" s="41">
        <v>8</v>
      </c>
      <c r="AO86" s="41">
        <v>0</v>
      </c>
      <c r="AP86" s="77">
        <v>0</v>
      </c>
      <c r="AQ86" s="77">
        <v>0</v>
      </c>
      <c r="AR86" s="195" t="s">
        <v>97</v>
      </c>
      <c r="BX86" s="150"/>
      <c r="BY86" s="150"/>
      <c r="BZ86" s="150"/>
      <c r="CA86" s="150" t="str">
        <f t="shared" si="27"/>
        <v/>
      </c>
      <c r="CB86" s="150" t="str">
        <f t="shared" si="8"/>
        <v/>
      </c>
      <c r="CC86" s="150" t="str">
        <f t="shared" si="9"/>
        <v/>
      </c>
      <c r="CD86" s="150" t="str">
        <f t="shared" si="10"/>
        <v/>
      </c>
      <c r="CE86" s="150" t="str">
        <f t="shared" si="11"/>
        <v/>
      </c>
      <c r="CF86" s="150" t="str">
        <f t="shared" si="12"/>
        <v/>
      </c>
      <c r="CG86" s="150" t="str">
        <f t="shared" si="13"/>
        <v/>
      </c>
      <c r="CH86" s="150" t="str">
        <f t="shared" si="14"/>
        <v/>
      </c>
      <c r="CI86" s="150" t="str">
        <f t="shared" si="15"/>
        <v/>
      </c>
      <c r="CJ86" s="150" t="str">
        <f t="shared" si="16"/>
        <v/>
      </c>
      <c r="CK86" s="150" t="str">
        <f t="shared" si="17"/>
        <v/>
      </c>
      <c r="CL86" s="150" t="str">
        <f t="shared" si="18"/>
        <v/>
      </c>
      <c r="CM86" s="150" t="str">
        <f t="shared" si="19"/>
        <v/>
      </c>
      <c r="CN86" s="150" t="str">
        <f t="shared" si="20"/>
        <v/>
      </c>
      <c r="CO86" s="150" t="str">
        <f t="shared" si="21"/>
        <v/>
      </c>
      <c r="CP86" s="150" t="str">
        <f t="shared" si="22"/>
        <v/>
      </c>
      <c r="CQ86" s="150" t="str">
        <f t="shared" si="28"/>
        <v/>
      </c>
      <c r="CR86" s="150" t="str">
        <f t="shared" si="24"/>
        <v/>
      </c>
      <c r="CS86" s="150" t="str">
        <f>IF(AL86&lt;=AK86,""," Los exámenes Reactivos de 86 y mas años NO DEBEN ser mayor a los Exámenes Procesados de la misma edad.-")</f>
        <v/>
      </c>
      <c r="CT86" s="150" t="str">
        <f>IF(AL86&lt;=AK86,""," Los exámenes Reactivos de 86 y mas años NO DEBEN ser mayor a los Exámenes Procesados de la misma edad.-")</f>
        <v/>
      </c>
      <c r="CU86" s="150"/>
      <c r="CV86" s="150"/>
      <c r="CW86" s="150"/>
      <c r="CX86" s="150"/>
      <c r="CY86" s="150"/>
      <c r="CZ86" s="150"/>
      <c r="DA86" s="150"/>
      <c r="DB86" s="150"/>
      <c r="DC86" s="150"/>
    </row>
    <row r="87" spans="1:107" s="149" customFormat="1" x14ac:dyDescent="0.25">
      <c r="A87" s="239" t="s">
        <v>99</v>
      </c>
      <c r="B87" s="240"/>
      <c r="C87" s="211">
        <f t="shared" si="6"/>
        <v>0</v>
      </c>
      <c r="D87" s="212">
        <f t="shared" si="7"/>
        <v>0</v>
      </c>
      <c r="E87" s="39"/>
      <c r="F87" s="71"/>
      <c r="G87" s="39"/>
      <c r="H87" s="71"/>
      <c r="I87" s="39"/>
      <c r="J87" s="71"/>
      <c r="K87" s="74"/>
      <c r="L87" s="75"/>
      <c r="M87" s="74"/>
      <c r="N87" s="75"/>
      <c r="O87" s="74"/>
      <c r="P87" s="75"/>
      <c r="Q87" s="74"/>
      <c r="R87" s="75"/>
      <c r="S87" s="74"/>
      <c r="T87" s="75"/>
      <c r="U87" s="74"/>
      <c r="V87" s="75"/>
      <c r="W87" s="74"/>
      <c r="X87" s="75"/>
      <c r="Y87" s="74"/>
      <c r="Z87" s="75"/>
      <c r="AA87" s="74"/>
      <c r="AB87" s="75"/>
      <c r="AC87" s="74"/>
      <c r="AD87" s="75"/>
      <c r="AE87" s="74"/>
      <c r="AF87" s="75"/>
      <c r="AG87" s="74"/>
      <c r="AH87" s="75"/>
      <c r="AI87" s="74"/>
      <c r="AJ87" s="75"/>
      <c r="AK87" s="74"/>
      <c r="AL87" s="77"/>
      <c r="AM87" s="41"/>
      <c r="AN87" s="41"/>
      <c r="AO87" s="41"/>
      <c r="AP87" s="77"/>
      <c r="AQ87" s="77"/>
      <c r="AR87" s="195" t="s">
        <v>97</v>
      </c>
      <c r="BX87" s="150"/>
      <c r="BY87" s="150"/>
      <c r="BZ87" s="150"/>
      <c r="CA87" s="150" t="str">
        <f t="shared" si="27"/>
        <v/>
      </c>
      <c r="CB87" s="150" t="str">
        <f t="shared" si="8"/>
        <v/>
      </c>
      <c r="CC87" s="150" t="str">
        <f t="shared" si="9"/>
        <v/>
      </c>
      <c r="CD87" s="150" t="str">
        <f t="shared" si="10"/>
        <v/>
      </c>
      <c r="CE87" s="150" t="str">
        <f t="shared" si="11"/>
        <v/>
      </c>
      <c r="CF87" s="150" t="str">
        <f t="shared" si="12"/>
        <v/>
      </c>
      <c r="CG87" s="150" t="str">
        <f t="shared" si="13"/>
        <v/>
      </c>
      <c r="CH87" s="150" t="str">
        <f t="shared" si="14"/>
        <v/>
      </c>
      <c r="CI87" s="150" t="str">
        <f t="shared" si="15"/>
        <v/>
      </c>
      <c r="CJ87" s="150" t="str">
        <f t="shared" si="16"/>
        <v/>
      </c>
      <c r="CK87" s="150" t="str">
        <f t="shared" si="17"/>
        <v/>
      </c>
      <c r="CL87" s="150" t="str">
        <f t="shared" si="18"/>
        <v/>
      </c>
      <c r="CM87" s="150" t="str">
        <f t="shared" si="19"/>
        <v/>
      </c>
      <c r="CN87" s="150" t="str">
        <f t="shared" si="20"/>
        <v/>
      </c>
      <c r="CO87" s="150" t="str">
        <f t="shared" si="21"/>
        <v/>
      </c>
      <c r="CP87" s="150" t="str">
        <f t="shared" si="22"/>
        <v/>
      </c>
      <c r="CQ87" s="150" t="str">
        <f t="shared" si="28"/>
        <v/>
      </c>
      <c r="CR87" s="150" t="str">
        <f t="shared" si="24"/>
        <v/>
      </c>
      <c r="CS87" s="150" t="str">
        <f>IF(AL87&lt;=AK87,""," Los exámenes Reactivos de 87 y mas años NO DEBEN ser mayor a los Exámenes Procesados de la misma edad.-")</f>
        <v/>
      </c>
      <c r="CT87" s="150" t="str">
        <f>IF(AL87&lt;=AK87,""," Los exámenes Reactivos de 87 y mas años NO DEBEN ser mayor a los Exámenes Procesados de la misma edad.-")</f>
        <v/>
      </c>
      <c r="CU87" s="150"/>
      <c r="CV87" s="150"/>
      <c r="CW87" s="150"/>
      <c r="CX87" s="150"/>
      <c r="CY87" s="150"/>
      <c r="CZ87" s="150"/>
      <c r="DA87" s="150"/>
      <c r="DB87" s="150"/>
      <c r="DC87" s="150"/>
    </row>
    <row r="88" spans="1:107" s="149" customFormat="1" x14ac:dyDescent="0.25">
      <c r="A88" s="239" t="s">
        <v>100</v>
      </c>
      <c r="B88" s="240"/>
      <c r="C88" s="211">
        <f t="shared" si="6"/>
        <v>0</v>
      </c>
      <c r="D88" s="212">
        <f t="shared" si="7"/>
        <v>0</v>
      </c>
      <c r="E88" s="39"/>
      <c r="F88" s="71"/>
      <c r="G88" s="39"/>
      <c r="H88" s="71"/>
      <c r="I88" s="39"/>
      <c r="J88" s="71"/>
      <c r="K88" s="74"/>
      <c r="L88" s="75"/>
      <c r="M88" s="74"/>
      <c r="N88" s="75"/>
      <c r="O88" s="74"/>
      <c r="P88" s="75"/>
      <c r="Q88" s="74"/>
      <c r="R88" s="75"/>
      <c r="S88" s="74"/>
      <c r="T88" s="75"/>
      <c r="U88" s="74"/>
      <c r="V88" s="75"/>
      <c r="W88" s="74"/>
      <c r="X88" s="75"/>
      <c r="Y88" s="74"/>
      <c r="Z88" s="75"/>
      <c r="AA88" s="74"/>
      <c r="AB88" s="75"/>
      <c r="AC88" s="74"/>
      <c r="AD88" s="75"/>
      <c r="AE88" s="74"/>
      <c r="AF88" s="75"/>
      <c r="AG88" s="74"/>
      <c r="AH88" s="75"/>
      <c r="AI88" s="74"/>
      <c r="AJ88" s="75"/>
      <c r="AK88" s="74"/>
      <c r="AL88" s="77"/>
      <c r="AM88" s="41"/>
      <c r="AN88" s="41"/>
      <c r="AO88" s="41"/>
      <c r="AP88" s="77"/>
      <c r="AQ88" s="77"/>
      <c r="AR88" s="195" t="s">
        <v>97</v>
      </c>
      <c r="BX88" s="150"/>
      <c r="BY88" s="150"/>
      <c r="BZ88" s="150"/>
      <c r="CA88" s="150" t="str">
        <f t="shared" si="27"/>
        <v/>
      </c>
      <c r="CB88" s="150" t="str">
        <f t="shared" si="8"/>
        <v/>
      </c>
      <c r="CC88" s="150" t="str">
        <f t="shared" si="9"/>
        <v/>
      </c>
      <c r="CD88" s="150" t="str">
        <f t="shared" si="10"/>
        <v/>
      </c>
      <c r="CE88" s="150" t="str">
        <f t="shared" si="11"/>
        <v/>
      </c>
      <c r="CF88" s="150" t="str">
        <f t="shared" si="12"/>
        <v/>
      </c>
      <c r="CG88" s="150" t="str">
        <f t="shared" si="13"/>
        <v/>
      </c>
      <c r="CH88" s="150" t="str">
        <f t="shared" si="14"/>
        <v/>
      </c>
      <c r="CI88" s="150" t="str">
        <f t="shared" si="15"/>
        <v/>
      </c>
      <c r="CJ88" s="150" t="str">
        <f t="shared" si="16"/>
        <v/>
      </c>
      <c r="CK88" s="150" t="str">
        <f t="shared" si="17"/>
        <v/>
      </c>
      <c r="CL88" s="150" t="str">
        <f t="shared" si="18"/>
        <v/>
      </c>
      <c r="CM88" s="150" t="str">
        <f t="shared" si="19"/>
        <v/>
      </c>
      <c r="CN88" s="150" t="str">
        <f t="shared" si="20"/>
        <v/>
      </c>
      <c r="CO88" s="150" t="str">
        <f t="shared" si="21"/>
        <v/>
      </c>
      <c r="CP88" s="150" t="str">
        <f t="shared" si="22"/>
        <v/>
      </c>
      <c r="CQ88" s="150" t="str">
        <f t="shared" si="28"/>
        <v/>
      </c>
      <c r="CR88" s="150" t="str">
        <f t="shared" si="24"/>
        <v/>
      </c>
      <c r="CS88" s="150" t="str">
        <f>IF(AL88&lt;=AK88,""," Los exámenes Reactivos de 88 y mas años NO DEBEN ser mayor a los Exámenes Procesados de la misma edad.-")</f>
        <v/>
      </c>
      <c r="CT88" s="150" t="str">
        <f>IF(AL88&lt;=AK88,""," Los exámenes Reactivos de 88 y mas años NO DEBEN ser mayor a los Exámenes Procesados de la misma edad.-")</f>
        <v/>
      </c>
      <c r="CU88" s="150"/>
      <c r="CV88" s="150"/>
      <c r="CW88" s="150"/>
      <c r="CX88" s="150"/>
      <c r="CY88" s="150"/>
      <c r="CZ88" s="150"/>
      <c r="DA88" s="150"/>
      <c r="DB88" s="150"/>
      <c r="DC88" s="150"/>
    </row>
    <row r="89" spans="1:107" s="149" customFormat="1" x14ac:dyDescent="0.25">
      <c r="A89" s="133" t="s">
        <v>101</v>
      </c>
      <c r="B89" s="134"/>
      <c r="C89" s="211">
        <f t="shared" si="6"/>
        <v>2</v>
      </c>
      <c r="D89" s="212">
        <f t="shared" si="7"/>
        <v>0</v>
      </c>
      <c r="E89" s="39"/>
      <c r="F89" s="71"/>
      <c r="G89" s="39"/>
      <c r="H89" s="71"/>
      <c r="I89" s="39"/>
      <c r="J89" s="71"/>
      <c r="K89" s="74"/>
      <c r="L89" s="75"/>
      <c r="M89" s="74"/>
      <c r="N89" s="75"/>
      <c r="O89" s="74">
        <v>1</v>
      </c>
      <c r="P89" s="75"/>
      <c r="Q89" s="74"/>
      <c r="R89" s="75"/>
      <c r="S89" s="74"/>
      <c r="T89" s="75"/>
      <c r="U89" s="74"/>
      <c r="V89" s="75"/>
      <c r="W89" s="74"/>
      <c r="X89" s="75"/>
      <c r="Y89" s="74">
        <v>1</v>
      </c>
      <c r="Z89" s="75"/>
      <c r="AA89" s="74"/>
      <c r="AB89" s="75"/>
      <c r="AC89" s="74"/>
      <c r="AD89" s="75"/>
      <c r="AE89" s="74"/>
      <c r="AF89" s="75"/>
      <c r="AG89" s="74"/>
      <c r="AH89" s="75"/>
      <c r="AI89" s="74"/>
      <c r="AJ89" s="75"/>
      <c r="AK89" s="74"/>
      <c r="AL89" s="77"/>
      <c r="AM89" s="41">
        <v>1</v>
      </c>
      <c r="AN89" s="41">
        <v>1</v>
      </c>
      <c r="AO89" s="41">
        <v>0</v>
      </c>
      <c r="AP89" s="77">
        <v>0</v>
      </c>
      <c r="AQ89" s="77">
        <v>0</v>
      </c>
      <c r="AR89" s="195" t="s">
        <v>97</v>
      </c>
      <c r="BX89" s="150"/>
      <c r="BY89" s="150"/>
      <c r="BZ89" s="150"/>
      <c r="CA89" s="150" t="str">
        <f t="shared" si="27"/>
        <v/>
      </c>
      <c r="CB89" s="150" t="str">
        <f t="shared" si="8"/>
        <v/>
      </c>
      <c r="CC89" s="150" t="str">
        <f t="shared" si="9"/>
        <v/>
      </c>
      <c r="CD89" s="150" t="str">
        <f t="shared" si="10"/>
        <v/>
      </c>
      <c r="CE89" s="150" t="str">
        <f t="shared" si="11"/>
        <v/>
      </c>
      <c r="CF89" s="150" t="str">
        <f t="shared" si="12"/>
        <v/>
      </c>
      <c r="CG89" s="150" t="str">
        <f t="shared" si="13"/>
        <v/>
      </c>
      <c r="CH89" s="150" t="str">
        <f t="shared" si="14"/>
        <v/>
      </c>
      <c r="CI89" s="150" t="str">
        <f t="shared" si="15"/>
        <v/>
      </c>
      <c r="CJ89" s="150" t="str">
        <f t="shared" si="16"/>
        <v/>
      </c>
      <c r="CK89" s="150" t="str">
        <f t="shared" si="17"/>
        <v/>
      </c>
      <c r="CL89" s="150" t="str">
        <f t="shared" si="18"/>
        <v/>
      </c>
      <c r="CM89" s="150" t="str">
        <f t="shared" si="19"/>
        <v/>
      </c>
      <c r="CN89" s="150" t="str">
        <f t="shared" si="20"/>
        <v/>
      </c>
      <c r="CO89" s="150" t="str">
        <f t="shared" si="21"/>
        <v/>
      </c>
      <c r="CP89" s="150" t="str">
        <f t="shared" si="22"/>
        <v/>
      </c>
      <c r="CQ89" s="150" t="str">
        <f t="shared" si="28"/>
        <v/>
      </c>
      <c r="CR89" s="150" t="str">
        <f t="shared" si="24"/>
        <v/>
      </c>
      <c r="CS89" s="150" t="str">
        <f>IF(AL89&lt;=AK89,""," Los exámenes Reactivos de 89 y mas años NO DEBEN ser mayor a los Exámenes Procesados de la misma edad.-")</f>
        <v/>
      </c>
      <c r="CT89" s="150" t="str">
        <f>IF(AL89&lt;=AK89,""," Los exámenes Reactivos de 89 y mas años NO DEBEN ser mayor a los Exámenes Procesados de la misma edad.-")</f>
        <v/>
      </c>
      <c r="CU89" s="150"/>
      <c r="CV89" s="150"/>
      <c r="CW89" s="150"/>
      <c r="CX89" s="150"/>
      <c r="CY89" s="150"/>
      <c r="CZ89" s="150"/>
      <c r="DA89" s="150"/>
      <c r="DB89" s="150"/>
      <c r="DC89" s="150"/>
    </row>
    <row r="90" spans="1:107" s="149" customFormat="1" x14ac:dyDescent="0.25">
      <c r="A90" s="239" t="s">
        <v>102</v>
      </c>
      <c r="B90" s="240"/>
      <c r="C90" s="211">
        <f t="shared" si="6"/>
        <v>0</v>
      </c>
      <c r="D90" s="212">
        <f t="shared" si="7"/>
        <v>0</v>
      </c>
      <c r="E90" s="34"/>
      <c r="F90" s="70"/>
      <c r="G90" s="34"/>
      <c r="H90" s="70"/>
      <c r="I90" s="34"/>
      <c r="J90" s="70"/>
      <c r="K90" s="74"/>
      <c r="L90" s="75"/>
      <c r="M90" s="74"/>
      <c r="N90" s="75"/>
      <c r="O90" s="74"/>
      <c r="P90" s="75"/>
      <c r="Q90" s="74"/>
      <c r="R90" s="75"/>
      <c r="S90" s="74"/>
      <c r="T90" s="75"/>
      <c r="U90" s="74"/>
      <c r="V90" s="75"/>
      <c r="W90" s="74"/>
      <c r="X90" s="75"/>
      <c r="Y90" s="74"/>
      <c r="Z90" s="75"/>
      <c r="AA90" s="74"/>
      <c r="AB90" s="75"/>
      <c r="AC90" s="74"/>
      <c r="AD90" s="75"/>
      <c r="AE90" s="74"/>
      <c r="AF90" s="75"/>
      <c r="AG90" s="74"/>
      <c r="AH90" s="75"/>
      <c r="AI90" s="74"/>
      <c r="AJ90" s="75"/>
      <c r="AK90" s="74"/>
      <c r="AL90" s="77"/>
      <c r="AM90" s="41"/>
      <c r="AN90" s="41"/>
      <c r="AO90" s="41"/>
      <c r="AP90" s="77"/>
      <c r="AQ90" s="77"/>
      <c r="AR90" s="195" t="s">
        <v>97</v>
      </c>
      <c r="BX90" s="150"/>
      <c r="BY90" s="150"/>
      <c r="BZ90" s="150"/>
      <c r="CA90" s="150" t="str">
        <f t="shared" si="27"/>
        <v/>
      </c>
      <c r="CB90" s="150" t="str">
        <f t="shared" si="8"/>
        <v/>
      </c>
      <c r="CC90" s="150" t="str">
        <f t="shared" si="9"/>
        <v/>
      </c>
      <c r="CD90" s="150" t="str">
        <f t="shared" si="10"/>
        <v/>
      </c>
      <c r="CE90" s="150" t="str">
        <f t="shared" si="11"/>
        <v/>
      </c>
      <c r="CF90" s="150" t="str">
        <f t="shared" si="12"/>
        <v/>
      </c>
      <c r="CG90" s="150" t="str">
        <f t="shared" si="13"/>
        <v/>
      </c>
      <c r="CH90" s="150" t="str">
        <f t="shared" si="14"/>
        <v/>
      </c>
      <c r="CI90" s="150" t="str">
        <f t="shared" si="15"/>
        <v/>
      </c>
      <c r="CJ90" s="150" t="str">
        <f t="shared" si="16"/>
        <v/>
      </c>
      <c r="CK90" s="150" t="str">
        <f t="shared" si="17"/>
        <v/>
      </c>
      <c r="CL90" s="150" t="str">
        <f t="shared" si="18"/>
        <v/>
      </c>
      <c r="CM90" s="150" t="str">
        <f t="shared" si="19"/>
        <v/>
      </c>
      <c r="CN90" s="150" t="str">
        <f t="shared" si="20"/>
        <v/>
      </c>
      <c r="CO90" s="150" t="str">
        <f t="shared" si="21"/>
        <v/>
      </c>
      <c r="CP90" s="150" t="str">
        <f t="shared" si="22"/>
        <v/>
      </c>
      <c r="CQ90" s="150" t="str">
        <f t="shared" si="28"/>
        <v/>
      </c>
      <c r="CR90" s="150" t="str">
        <f t="shared" si="24"/>
        <v/>
      </c>
      <c r="CS90" s="150" t="str">
        <f>IF(AL90&lt;=AK90,""," Los exámenes Reactivos de 90 y mas años NO DEBEN ser mayor a los Exámenes Procesados de la misma edad.-")</f>
        <v/>
      </c>
      <c r="CT90" s="150" t="str">
        <f>IF(AL90&lt;=AK90,""," Los exámenes Reactivos de 90 y mas años NO DEBEN ser mayor a los Exámenes Procesados de la misma edad.-")</f>
        <v/>
      </c>
      <c r="CU90" s="150"/>
      <c r="CV90" s="150"/>
      <c r="CW90" s="150"/>
      <c r="CX90" s="150"/>
      <c r="CY90" s="150"/>
      <c r="CZ90" s="150"/>
      <c r="DA90" s="150"/>
      <c r="DB90" s="150"/>
      <c r="DC90" s="150"/>
    </row>
    <row r="91" spans="1:107" s="149" customFormat="1" x14ac:dyDescent="0.25">
      <c r="A91" s="239" t="s">
        <v>103</v>
      </c>
      <c r="B91" s="240"/>
      <c r="C91" s="211">
        <f t="shared" si="6"/>
        <v>0</v>
      </c>
      <c r="D91" s="212">
        <f t="shared" si="7"/>
        <v>0</v>
      </c>
      <c r="E91" s="74"/>
      <c r="F91" s="75"/>
      <c r="G91" s="74"/>
      <c r="H91" s="75"/>
      <c r="I91" s="74"/>
      <c r="J91" s="75"/>
      <c r="K91" s="74"/>
      <c r="L91" s="75"/>
      <c r="M91" s="74"/>
      <c r="N91" s="75"/>
      <c r="O91" s="74"/>
      <c r="P91" s="75"/>
      <c r="Q91" s="74"/>
      <c r="R91" s="75"/>
      <c r="S91" s="74"/>
      <c r="T91" s="75"/>
      <c r="U91" s="74"/>
      <c r="V91" s="75"/>
      <c r="W91" s="74"/>
      <c r="X91" s="75"/>
      <c r="Y91" s="74"/>
      <c r="Z91" s="75"/>
      <c r="AA91" s="74"/>
      <c r="AB91" s="75"/>
      <c r="AC91" s="74"/>
      <c r="AD91" s="75"/>
      <c r="AE91" s="74"/>
      <c r="AF91" s="75"/>
      <c r="AG91" s="74"/>
      <c r="AH91" s="75"/>
      <c r="AI91" s="74"/>
      <c r="AJ91" s="75"/>
      <c r="AK91" s="74"/>
      <c r="AL91" s="77"/>
      <c r="AM91" s="41"/>
      <c r="AN91" s="41"/>
      <c r="AO91" s="41"/>
      <c r="AP91" s="77"/>
      <c r="AQ91" s="77"/>
      <c r="AR91" s="195" t="s">
        <v>97</v>
      </c>
      <c r="BX91" s="150"/>
      <c r="BY91" s="150"/>
      <c r="BZ91" s="150"/>
      <c r="CA91" s="150" t="str">
        <f t="shared" si="27"/>
        <v/>
      </c>
      <c r="CB91" s="150" t="str">
        <f t="shared" si="8"/>
        <v/>
      </c>
      <c r="CC91" s="150" t="str">
        <f t="shared" si="9"/>
        <v/>
      </c>
      <c r="CD91" s="150" t="str">
        <f t="shared" si="10"/>
        <v/>
      </c>
      <c r="CE91" s="150" t="str">
        <f t="shared" si="11"/>
        <v/>
      </c>
      <c r="CF91" s="150" t="str">
        <f t="shared" si="12"/>
        <v/>
      </c>
      <c r="CG91" s="150" t="str">
        <f t="shared" si="13"/>
        <v/>
      </c>
      <c r="CH91" s="150" t="str">
        <f t="shared" si="14"/>
        <v/>
      </c>
      <c r="CI91" s="150" t="str">
        <f t="shared" si="15"/>
        <v/>
      </c>
      <c r="CJ91" s="150" t="str">
        <f t="shared" si="16"/>
        <v/>
      </c>
      <c r="CK91" s="150" t="str">
        <f t="shared" si="17"/>
        <v/>
      </c>
      <c r="CL91" s="150" t="str">
        <f t="shared" si="18"/>
        <v/>
      </c>
      <c r="CM91" s="150" t="str">
        <f t="shared" si="19"/>
        <v/>
      </c>
      <c r="CN91" s="150" t="str">
        <f t="shared" si="20"/>
        <v/>
      </c>
      <c r="CO91" s="150" t="str">
        <f t="shared" si="21"/>
        <v/>
      </c>
      <c r="CP91" s="150" t="str">
        <f t="shared" si="22"/>
        <v/>
      </c>
      <c r="CQ91" s="150" t="str">
        <f t="shared" si="28"/>
        <v/>
      </c>
      <c r="CR91" s="150" t="str">
        <f t="shared" si="24"/>
        <v/>
      </c>
      <c r="CS91" s="150" t="str">
        <f>IF(AL91&lt;=AK91,""," Los exámenes Reactivos de 91 y mas años NO DEBEN ser mayor a los Exámenes Procesados de la misma edad.-")</f>
        <v/>
      </c>
      <c r="CT91" s="150" t="str">
        <f>IF(AL91&lt;=AK91,""," Los exámenes Reactivos de 91 y mas años NO DEBEN ser mayor a los Exámenes Procesados de la misma edad.-")</f>
        <v/>
      </c>
      <c r="CU91" s="150"/>
      <c r="CV91" s="150"/>
      <c r="CW91" s="150"/>
      <c r="CX91" s="150"/>
      <c r="CY91" s="150"/>
      <c r="CZ91" s="150"/>
      <c r="DA91" s="150"/>
      <c r="DB91" s="150"/>
      <c r="DC91" s="150"/>
    </row>
    <row r="92" spans="1:107" s="149" customFormat="1" x14ac:dyDescent="0.25">
      <c r="A92" s="239" t="s">
        <v>104</v>
      </c>
      <c r="B92" s="240"/>
      <c r="C92" s="211">
        <f t="shared" si="6"/>
        <v>0</v>
      </c>
      <c r="D92" s="212">
        <f t="shared" si="7"/>
        <v>0</v>
      </c>
      <c r="E92" s="74"/>
      <c r="F92" s="75"/>
      <c r="G92" s="74"/>
      <c r="H92" s="75"/>
      <c r="I92" s="74"/>
      <c r="J92" s="75"/>
      <c r="K92" s="74"/>
      <c r="L92" s="75"/>
      <c r="M92" s="74"/>
      <c r="N92" s="75"/>
      <c r="O92" s="74"/>
      <c r="P92" s="75"/>
      <c r="Q92" s="74"/>
      <c r="R92" s="75"/>
      <c r="S92" s="74"/>
      <c r="T92" s="75"/>
      <c r="U92" s="74"/>
      <c r="V92" s="75"/>
      <c r="W92" s="74"/>
      <c r="X92" s="75"/>
      <c r="Y92" s="74"/>
      <c r="Z92" s="75"/>
      <c r="AA92" s="74"/>
      <c r="AB92" s="75"/>
      <c r="AC92" s="74"/>
      <c r="AD92" s="75"/>
      <c r="AE92" s="74"/>
      <c r="AF92" s="75"/>
      <c r="AG92" s="74"/>
      <c r="AH92" s="75"/>
      <c r="AI92" s="74"/>
      <c r="AJ92" s="75"/>
      <c r="AK92" s="74"/>
      <c r="AL92" s="77"/>
      <c r="AM92" s="41"/>
      <c r="AN92" s="41"/>
      <c r="AO92" s="41"/>
      <c r="AP92" s="77"/>
      <c r="AQ92" s="77"/>
      <c r="AR92" s="195" t="s">
        <v>97</v>
      </c>
      <c r="BX92" s="150"/>
      <c r="BY92" s="150"/>
      <c r="BZ92" s="150"/>
      <c r="CA92" s="150" t="str">
        <f t="shared" si="27"/>
        <v/>
      </c>
      <c r="CB92" s="150" t="str">
        <f t="shared" si="8"/>
        <v/>
      </c>
      <c r="CC92" s="150" t="str">
        <f t="shared" si="9"/>
        <v/>
      </c>
      <c r="CD92" s="150" t="str">
        <f t="shared" si="10"/>
        <v/>
      </c>
      <c r="CE92" s="150" t="str">
        <f t="shared" si="11"/>
        <v/>
      </c>
      <c r="CF92" s="150" t="str">
        <f t="shared" si="12"/>
        <v/>
      </c>
      <c r="CG92" s="150" t="str">
        <f t="shared" si="13"/>
        <v/>
      </c>
      <c r="CH92" s="150" t="str">
        <f t="shared" si="14"/>
        <v/>
      </c>
      <c r="CI92" s="150" t="str">
        <f t="shared" si="15"/>
        <v/>
      </c>
      <c r="CJ92" s="150" t="str">
        <f t="shared" si="16"/>
        <v/>
      </c>
      <c r="CK92" s="150" t="str">
        <f t="shared" si="17"/>
        <v/>
      </c>
      <c r="CL92" s="150" t="str">
        <f t="shared" si="18"/>
        <v/>
      </c>
      <c r="CM92" s="150" t="str">
        <f t="shared" si="19"/>
        <v/>
      </c>
      <c r="CN92" s="150" t="str">
        <f t="shared" si="20"/>
        <v/>
      </c>
      <c r="CO92" s="150" t="str">
        <f t="shared" si="21"/>
        <v/>
      </c>
      <c r="CP92" s="150" t="str">
        <f t="shared" si="22"/>
        <v/>
      </c>
      <c r="CQ92" s="150" t="str">
        <f t="shared" si="28"/>
        <v/>
      </c>
      <c r="CR92" s="150" t="str">
        <f t="shared" si="24"/>
        <v/>
      </c>
      <c r="CS92" s="150" t="str">
        <f>IF(AL92&lt;=AK92,""," Los exámenes Reactivos de 92 y mas años NO DEBEN ser mayor a los Exámenes Procesados de la misma edad.-")</f>
        <v/>
      </c>
      <c r="CT92" s="150" t="str">
        <f>IF(AL92&lt;=AK92,""," Los exámenes Reactivos de 92 y mas años NO DEBEN ser mayor a los Exámenes Procesados de la misma edad.-")</f>
        <v/>
      </c>
      <c r="CU92" s="150"/>
      <c r="CV92" s="150"/>
      <c r="CW92" s="150"/>
      <c r="CX92" s="150"/>
      <c r="CY92" s="150"/>
      <c r="CZ92" s="150"/>
      <c r="DA92" s="150"/>
      <c r="DB92" s="150"/>
      <c r="DC92" s="150"/>
    </row>
    <row r="93" spans="1:107" s="149" customFormat="1" x14ac:dyDescent="0.25">
      <c r="A93" s="239" t="s">
        <v>60</v>
      </c>
      <c r="B93" s="240"/>
      <c r="C93" s="211">
        <f t="shared" si="6"/>
        <v>22</v>
      </c>
      <c r="D93" s="212">
        <f t="shared" si="7"/>
        <v>2</v>
      </c>
      <c r="E93" s="74"/>
      <c r="F93" s="75"/>
      <c r="G93" s="74"/>
      <c r="H93" s="75"/>
      <c r="I93" s="74">
        <v>1</v>
      </c>
      <c r="J93" s="75"/>
      <c r="K93" s="74"/>
      <c r="L93" s="75"/>
      <c r="M93" s="74"/>
      <c r="N93" s="75"/>
      <c r="O93" s="74">
        <v>2</v>
      </c>
      <c r="P93" s="75"/>
      <c r="Q93" s="74">
        <v>1</v>
      </c>
      <c r="R93" s="75">
        <v>1</v>
      </c>
      <c r="S93" s="74">
        <v>3</v>
      </c>
      <c r="T93" s="75">
        <v>1</v>
      </c>
      <c r="U93" s="74"/>
      <c r="V93" s="75"/>
      <c r="W93" s="74">
        <v>1</v>
      </c>
      <c r="X93" s="75"/>
      <c r="Y93" s="74">
        <v>4</v>
      </c>
      <c r="Z93" s="75"/>
      <c r="AA93" s="74">
        <v>2</v>
      </c>
      <c r="AB93" s="75"/>
      <c r="AC93" s="74">
        <v>3</v>
      </c>
      <c r="AD93" s="75"/>
      <c r="AE93" s="74">
        <v>2</v>
      </c>
      <c r="AF93" s="75"/>
      <c r="AG93" s="74"/>
      <c r="AH93" s="75"/>
      <c r="AI93" s="74">
        <v>1</v>
      </c>
      <c r="AJ93" s="75"/>
      <c r="AK93" s="74">
        <v>2</v>
      </c>
      <c r="AL93" s="77"/>
      <c r="AM93" s="41">
        <v>15</v>
      </c>
      <c r="AN93" s="41">
        <v>7</v>
      </c>
      <c r="AO93" s="41">
        <v>0</v>
      </c>
      <c r="AP93" s="77">
        <v>0</v>
      </c>
      <c r="AQ93" s="77">
        <v>0</v>
      </c>
      <c r="AR93" s="195" t="s">
        <v>97</v>
      </c>
      <c r="BX93" s="150"/>
      <c r="BY93" s="150"/>
      <c r="BZ93" s="150"/>
      <c r="CA93" s="150" t="str">
        <f t="shared" si="27"/>
        <v/>
      </c>
      <c r="CB93" s="150" t="str">
        <f t="shared" si="8"/>
        <v/>
      </c>
      <c r="CC93" s="150" t="str">
        <f t="shared" si="9"/>
        <v/>
      </c>
      <c r="CD93" s="150" t="str">
        <f t="shared" si="10"/>
        <v/>
      </c>
      <c r="CE93" s="150" t="str">
        <f t="shared" si="11"/>
        <v/>
      </c>
      <c r="CF93" s="150" t="str">
        <f t="shared" si="12"/>
        <v/>
      </c>
      <c r="CG93" s="150" t="str">
        <f t="shared" si="13"/>
        <v/>
      </c>
      <c r="CH93" s="150" t="str">
        <f t="shared" si="14"/>
        <v/>
      </c>
      <c r="CI93" s="150" t="str">
        <f t="shared" si="15"/>
        <v/>
      </c>
      <c r="CJ93" s="150" t="str">
        <f t="shared" si="16"/>
        <v/>
      </c>
      <c r="CK93" s="150" t="str">
        <f t="shared" si="17"/>
        <v/>
      </c>
      <c r="CL93" s="150" t="str">
        <f t="shared" si="18"/>
        <v/>
      </c>
      <c r="CM93" s="150" t="str">
        <f t="shared" si="19"/>
        <v/>
      </c>
      <c r="CN93" s="150" t="str">
        <f t="shared" si="20"/>
        <v/>
      </c>
      <c r="CO93" s="150" t="str">
        <f t="shared" si="21"/>
        <v/>
      </c>
      <c r="CP93" s="150" t="str">
        <f t="shared" si="22"/>
        <v/>
      </c>
      <c r="CQ93" s="150" t="str">
        <f t="shared" si="28"/>
        <v/>
      </c>
      <c r="CR93" s="150" t="str">
        <f t="shared" si="24"/>
        <v/>
      </c>
      <c r="CS93" s="150" t="str">
        <f>IF(AL93&lt;=AK93,""," Los exámenes Reactivos de 93 y mas años NO DEBEN ser mayor a los Exámenes Procesados de la misma edad.-")</f>
        <v/>
      </c>
      <c r="CT93" s="150" t="str">
        <f>IF(AL93&lt;=AK93,""," Los exámenes Reactivos de 93 y mas años NO DEBEN ser mayor a los Exámenes Procesados de la misma edad.-")</f>
        <v/>
      </c>
      <c r="CU93" s="150"/>
      <c r="CV93" s="150"/>
      <c r="CW93" s="150"/>
      <c r="CX93" s="150"/>
      <c r="CY93" s="150"/>
      <c r="CZ93" s="150"/>
      <c r="DA93" s="150"/>
      <c r="DB93" s="150"/>
      <c r="DC93" s="150"/>
    </row>
    <row r="94" spans="1:107" s="149" customFormat="1" x14ac:dyDescent="0.25">
      <c r="A94" s="241" t="s">
        <v>61</v>
      </c>
      <c r="B94" s="242"/>
      <c r="C94" s="206">
        <f t="shared" si="6"/>
        <v>23</v>
      </c>
      <c r="D94" s="207">
        <f t="shared" si="7"/>
        <v>1</v>
      </c>
      <c r="E94" s="83"/>
      <c r="F94" s="84"/>
      <c r="G94" s="83"/>
      <c r="H94" s="84"/>
      <c r="I94" s="43"/>
      <c r="J94" s="85"/>
      <c r="K94" s="43">
        <v>1</v>
      </c>
      <c r="L94" s="85"/>
      <c r="M94" s="43">
        <v>4</v>
      </c>
      <c r="N94" s="85"/>
      <c r="O94" s="43">
        <v>5</v>
      </c>
      <c r="P94" s="85"/>
      <c r="Q94" s="43"/>
      <c r="R94" s="85"/>
      <c r="S94" s="43">
        <v>5</v>
      </c>
      <c r="T94" s="85"/>
      <c r="U94" s="43">
        <v>5</v>
      </c>
      <c r="V94" s="85"/>
      <c r="W94" s="43">
        <v>1</v>
      </c>
      <c r="X94" s="85">
        <v>1</v>
      </c>
      <c r="Y94" s="43"/>
      <c r="Z94" s="85"/>
      <c r="AA94" s="43"/>
      <c r="AB94" s="85"/>
      <c r="AC94" s="43"/>
      <c r="AD94" s="85"/>
      <c r="AE94" s="43">
        <v>1</v>
      </c>
      <c r="AF94" s="85"/>
      <c r="AG94" s="43"/>
      <c r="AH94" s="85"/>
      <c r="AI94" s="43">
        <v>1</v>
      </c>
      <c r="AJ94" s="85"/>
      <c r="AK94" s="43"/>
      <c r="AL94" s="45"/>
      <c r="AM94" s="44">
        <v>10</v>
      </c>
      <c r="AN94" s="44">
        <v>13</v>
      </c>
      <c r="AO94" s="44">
        <v>0</v>
      </c>
      <c r="AP94" s="45">
        <v>0</v>
      </c>
      <c r="AQ94" s="45">
        <v>0</v>
      </c>
      <c r="AR94" s="195" t="s">
        <v>97</v>
      </c>
      <c r="BX94" s="150"/>
      <c r="BY94" s="150"/>
      <c r="BZ94" s="150"/>
      <c r="CA94" s="150" t="str">
        <f t="shared" si="27"/>
        <v/>
      </c>
      <c r="CB94" s="150" t="str">
        <f t="shared" si="8"/>
        <v/>
      </c>
      <c r="CC94" s="150" t="str">
        <f t="shared" si="9"/>
        <v/>
      </c>
      <c r="CD94" s="150" t="str">
        <f t="shared" si="10"/>
        <v/>
      </c>
      <c r="CE94" s="150" t="str">
        <f t="shared" si="11"/>
        <v/>
      </c>
      <c r="CF94" s="150" t="str">
        <f t="shared" si="12"/>
        <v/>
      </c>
      <c r="CG94" s="150" t="str">
        <f t="shared" si="13"/>
        <v/>
      </c>
      <c r="CH94" s="150" t="str">
        <f t="shared" si="14"/>
        <v/>
      </c>
      <c r="CI94" s="150" t="str">
        <f t="shared" si="15"/>
        <v/>
      </c>
      <c r="CJ94" s="150" t="str">
        <f t="shared" si="16"/>
        <v/>
      </c>
      <c r="CK94" s="150" t="str">
        <f t="shared" si="17"/>
        <v/>
      </c>
      <c r="CL94" s="150" t="str">
        <f t="shared" si="18"/>
        <v/>
      </c>
      <c r="CM94" s="150" t="str">
        <f t="shared" si="19"/>
        <v/>
      </c>
      <c r="CN94" s="150" t="str">
        <f t="shared" si="20"/>
        <v/>
      </c>
      <c r="CO94" s="150" t="str">
        <f t="shared" si="21"/>
        <v/>
      </c>
      <c r="CP94" s="150" t="str">
        <f t="shared" si="22"/>
        <v/>
      </c>
      <c r="CQ94" s="150" t="str">
        <f t="shared" si="28"/>
        <v/>
      </c>
      <c r="CR94" s="150" t="str">
        <f t="shared" si="24"/>
        <v/>
      </c>
      <c r="CS94" s="150" t="str">
        <f>IF(AL94&lt;=AK94,""," Los exámenes Reactivos de 94 y mas años NO DEBEN ser mayor a los Exámenes Procesados de la misma edad.-")</f>
        <v/>
      </c>
      <c r="CT94" s="150" t="str">
        <f>IF(AL94&lt;=AK94,""," Los exámenes Reactivos de 94 y mas años NO DEBEN ser mayor a los Exámenes Procesados de la misma edad.-")</f>
        <v/>
      </c>
      <c r="CU94" s="150"/>
      <c r="CV94" s="150"/>
      <c r="CW94" s="150"/>
      <c r="CX94" s="150"/>
      <c r="CY94" s="150"/>
      <c r="CZ94" s="150"/>
      <c r="DA94" s="150"/>
      <c r="DB94" s="150"/>
      <c r="DC94" s="150"/>
    </row>
    <row r="95" spans="1:107" s="149" customFormat="1" x14ac:dyDescent="0.25">
      <c r="A95" s="57" t="s">
        <v>62</v>
      </c>
      <c r="B95" s="87"/>
      <c r="C95" s="88"/>
      <c r="D95" s="88"/>
      <c r="E95" s="88"/>
      <c r="F95" s="46"/>
      <c r="G95" s="46"/>
      <c r="H95" s="46"/>
      <c r="I95" s="13"/>
      <c r="J95" s="13"/>
      <c r="K95" s="13"/>
      <c r="L95" s="13"/>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78"/>
      <c r="AM95" s="14"/>
      <c r="AN95" s="78"/>
      <c r="AO95" s="213"/>
      <c r="AP95" s="86"/>
      <c r="AQ95" s="86"/>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row>
    <row r="96" spans="1:107" s="149" customFormat="1" ht="24.75" customHeight="1" x14ac:dyDescent="0.25">
      <c r="A96" s="259" t="s">
        <v>21</v>
      </c>
      <c r="B96" s="260"/>
      <c r="C96" s="265" t="s">
        <v>34</v>
      </c>
      <c r="D96" s="266"/>
      <c r="E96" s="253" t="s">
        <v>92</v>
      </c>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70" t="s">
        <v>93</v>
      </c>
      <c r="AN96" s="271"/>
      <c r="AO96" s="257" t="s">
        <v>94</v>
      </c>
      <c r="AP96" s="273" t="s">
        <v>95</v>
      </c>
      <c r="AQ96" s="273" t="s">
        <v>96</v>
      </c>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row>
    <row r="97" spans="1:107" s="149" customFormat="1" x14ac:dyDescent="0.25">
      <c r="A97" s="261"/>
      <c r="B97" s="262"/>
      <c r="C97" s="267"/>
      <c r="D97" s="268"/>
      <c r="E97" s="253" t="s">
        <v>35</v>
      </c>
      <c r="F97" s="254"/>
      <c r="G97" s="253" t="s">
        <v>36</v>
      </c>
      <c r="H97" s="254"/>
      <c r="I97" s="253" t="s">
        <v>37</v>
      </c>
      <c r="J97" s="254"/>
      <c r="K97" s="253" t="s">
        <v>38</v>
      </c>
      <c r="L97" s="254"/>
      <c r="M97" s="253" t="s">
        <v>39</v>
      </c>
      <c r="N97" s="254"/>
      <c r="O97" s="253" t="s">
        <v>40</v>
      </c>
      <c r="P97" s="254"/>
      <c r="Q97" s="253" t="s">
        <v>41</v>
      </c>
      <c r="R97" s="254"/>
      <c r="S97" s="253" t="s">
        <v>42</v>
      </c>
      <c r="T97" s="254"/>
      <c r="U97" s="253" t="s">
        <v>43</v>
      </c>
      <c r="V97" s="254"/>
      <c r="W97" s="253" t="s">
        <v>44</v>
      </c>
      <c r="X97" s="254"/>
      <c r="Y97" s="253" t="s">
        <v>45</v>
      </c>
      <c r="Z97" s="254"/>
      <c r="AA97" s="253" t="s">
        <v>46</v>
      </c>
      <c r="AB97" s="254"/>
      <c r="AC97" s="253" t="s">
        <v>47</v>
      </c>
      <c r="AD97" s="254"/>
      <c r="AE97" s="253" t="s">
        <v>48</v>
      </c>
      <c r="AF97" s="254"/>
      <c r="AG97" s="253" t="s">
        <v>49</v>
      </c>
      <c r="AH97" s="254"/>
      <c r="AI97" s="253" t="s">
        <v>50</v>
      </c>
      <c r="AJ97" s="254"/>
      <c r="AK97" s="253" t="s">
        <v>51</v>
      </c>
      <c r="AL97" s="254"/>
      <c r="AM97" s="255" t="s">
        <v>6</v>
      </c>
      <c r="AN97" s="257" t="s">
        <v>7</v>
      </c>
      <c r="AO97" s="272"/>
      <c r="AP97" s="274"/>
      <c r="AQ97" s="274"/>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row>
    <row r="98" spans="1:107" s="149" customFormat="1" x14ac:dyDescent="0.25">
      <c r="A98" s="263"/>
      <c r="B98" s="264"/>
      <c r="C98" s="130" t="s">
        <v>27</v>
      </c>
      <c r="D98" s="214" t="s">
        <v>28</v>
      </c>
      <c r="E98" s="137" t="s">
        <v>27</v>
      </c>
      <c r="F98" s="47" t="s">
        <v>28</v>
      </c>
      <c r="G98" s="137" t="s">
        <v>27</v>
      </c>
      <c r="H98" s="47" t="s">
        <v>28</v>
      </c>
      <c r="I98" s="137" t="s">
        <v>27</v>
      </c>
      <c r="J98" s="47" t="s">
        <v>28</v>
      </c>
      <c r="K98" s="137" t="s">
        <v>27</v>
      </c>
      <c r="L98" s="47" t="s">
        <v>28</v>
      </c>
      <c r="M98" s="137" t="s">
        <v>27</v>
      </c>
      <c r="N98" s="47" t="s">
        <v>28</v>
      </c>
      <c r="O98" s="137" t="s">
        <v>27</v>
      </c>
      <c r="P98" s="47" t="s">
        <v>28</v>
      </c>
      <c r="Q98" s="137" t="s">
        <v>27</v>
      </c>
      <c r="R98" s="47" t="s">
        <v>28</v>
      </c>
      <c r="S98" s="137" t="s">
        <v>27</v>
      </c>
      <c r="T98" s="47" t="s">
        <v>28</v>
      </c>
      <c r="U98" s="137" t="s">
        <v>27</v>
      </c>
      <c r="V98" s="47" t="s">
        <v>28</v>
      </c>
      <c r="W98" s="137" t="s">
        <v>27</v>
      </c>
      <c r="X98" s="47" t="s">
        <v>28</v>
      </c>
      <c r="Y98" s="137" t="s">
        <v>27</v>
      </c>
      <c r="Z98" s="47" t="s">
        <v>28</v>
      </c>
      <c r="AA98" s="137" t="s">
        <v>27</v>
      </c>
      <c r="AB98" s="47" t="s">
        <v>28</v>
      </c>
      <c r="AC98" s="137" t="s">
        <v>27</v>
      </c>
      <c r="AD98" s="47" t="s">
        <v>28</v>
      </c>
      <c r="AE98" s="137" t="s">
        <v>27</v>
      </c>
      <c r="AF98" s="47" t="s">
        <v>28</v>
      </c>
      <c r="AG98" s="137" t="s">
        <v>27</v>
      </c>
      <c r="AH98" s="47" t="s">
        <v>28</v>
      </c>
      <c r="AI98" s="137" t="s">
        <v>27</v>
      </c>
      <c r="AJ98" s="47" t="s">
        <v>28</v>
      </c>
      <c r="AK98" s="137" t="s">
        <v>27</v>
      </c>
      <c r="AL98" s="21" t="s">
        <v>28</v>
      </c>
      <c r="AM98" s="256"/>
      <c r="AN98" s="258"/>
      <c r="AO98" s="258"/>
      <c r="AP98" s="275"/>
      <c r="AQ98" s="275"/>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row>
    <row r="99" spans="1:107" s="149" customFormat="1" x14ac:dyDescent="0.25">
      <c r="A99" s="239" t="s">
        <v>52</v>
      </c>
      <c r="B99" s="240"/>
      <c r="C99" s="192">
        <f t="shared" ref="C99:C110" si="29">SUM(E99+G99+I99+K99+M99+O99+Q99+S99+U99+W99+Y99+AA99+AC99+AE99+AG99+AI99+AK99)</f>
        <v>0</v>
      </c>
      <c r="D99" s="193">
        <f t="shared" ref="D99:D110" si="30">SUM(F99+H99+J99+L99+N99+P99+R99+T99+V99+X99+Z99+AB99+AD99+AF99+AH99+AJ99+AL99)</f>
        <v>0</v>
      </c>
      <c r="E99" s="65"/>
      <c r="F99" s="66"/>
      <c r="G99" s="65"/>
      <c r="H99" s="66"/>
      <c r="I99" s="48"/>
      <c r="J99" s="49"/>
      <c r="K99" s="48"/>
      <c r="L99" s="49"/>
      <c r="M99" s="48"/>
      <c r="N99" s="49"/>
      <c r="O99" s="48"/>
      <c r="P99" s="49"/>
      <c r="Q99" s="48"/>
      <c r="R99" s="49"/>
      <c r="S99" s="48"/>
      <c r="T99" s="49"/>
      <c r="U99" s="48"/>
      <c r="V99" s="49"/>
      <c r="W99" s="48"/>
      <c r="X99" s="49"/>
      <c r="Y99" s="48"/>
      <c r="Z99" s="49"/>
      <c r="AA99" s="48"/>
      <c r="AB99" s="49"/>
      <c r="AC99" s="48"/>
      <c r="AD99" s="49"/>
      <c r="AE99" s="48"/>
      <c r="AF99" s="49"/>
      <c r="AG99" s="48"/>
      <c r="AH99" s="49"/>
      <c r="AI99" s="48"/>
      <c r="AJ99" s="49"/>
      <c r="AK99" s="65"/>
      <c r="AL99" s="194"/>
      <c r="AM99" s="65"/>
      <c r="AN99" s="40"/>
      <c r="AO99" s="40"/>
      <c r="AP99" s="37"/>
      <c r="AQ99" s="37"/>
      <c r="AR99" s="195" t="s">
        <v>97</v>
      </c>
      <c r="BX99" s="150"/>
      <c r="BY99" s="150"/>
      <c r="BZ99" s="150"/>
      <c r="CA99" s="150" t="str">
        <f>IF(C99&lt;&gt;AN99," Total de exámenes Procesados NO es igual a total por sexo.-","")</f>
        <v/>
      </c>
      <c r="CB99" s="150" t="str">
        <f t="shared" ref="CB99:CB121" si="31">IF(F99&lt;=E99,""," Los exámenes Reactivos de 0 a 4 años NO DEBEN ser mayor a los Exámenes Procesados de la misma edad.-")</f>
        <v/>
      </c>
      <c r="CC99" s="150" t="str">
        <f t="shared" ref="CC99:CC121" si="32">IF(H99&lt;=G99,""," Los exámenes Reactivos de 5 a 9 años NO DEBEN ser mayor a los Exámenes Procesados de la misma edad.-")</f>
        <v/>
      </c>
      <c r="CD99" s="150" t="str">
        <f t="shared" ref="CD99:CD121" si="33">IF(J99&lt;=I99,""," Los exámenes Reactivos de 10 a 14 años NO DEBEN ser mayor a los Exámenes Procesados de la misma edad.-")</f>
        <v/>
      </c>
      <c r="CE99" s="150" t="str">
        <f t="shared" ref="CE99:CE121" si="34">IF(L99&lt;=K99,""," Los exámenes Reactivos de 15 a 19 años NO DEBEN ser mayor a los Exámenes Procesados de la misma edad.-")</f>
        <v/>
      </c>
      <c r="CF99" s="150" t="str">
        <f t="shared" ref="CF99:CF121" si="35">IF(N99&lt;=M99,""," Los exámenes Reactivos de 20 a 24 años NO DEBEN ser mayor a los Exámenes Procesados de la misma edad.-")</f>
        <v/>
      </c>
      <c r="CG99" s="150" t="str">
        <f t="shared" ref="CG99:CG121" si="36">IF(P99&lt;=O99,""," Los exámenes Reactivos de 25 a 29 años NO DEBEN ser mayor a los Exámenes Procesados de la misma edad.-")</f>
        <v/>
      </c>
      <c r="CH99" s="150" t="str">
        <f t="shared" ref="CH99:CH121" si="37">IF(R99&lt;=Q99,""," Los exámenes Reactivos de 30 a 34 años NO DEBEN ser mayor a los Exámenes Procesados de la misma edad.-")</f>
        <v/>
      </c>
      <c r="CI99" s="150" t="str">
        <f t="shared" ref="CI99:CI121" si="38">IF(T99&lt;=S99,""," Los exámenes Reactivos de 35 a 39 años NO DEBEN ser mayor a los Exámenes Procesados de la misma edad.-")</f>
        <v/>
      </c>
      <c r="CJ99" s="150" t="str">
        <f t="shared" ref="CJ99:CJ121" si="39">IF(V99&lt;=U99,""," Los exámenes Reactivos de 40 a 44 años NO DEBEN ser mayor a los Exámenes Procesados de la misma edad.-")</f>
        <v/>
      </c>
      <c r="CK99" s="150" t="str">
        <f t="shared" ref="CK99:CK121" si="40">IF(X99&lt;=W99,""," Los exámenes Reactivos de 45 a 49 años NO DEBEN ser mayor a los Exámenes Procesados de la misma edad.-")</f>
        <v/>
      </c>
      <c r="CL99" s="150" t="str">
        <f t="shared" ref="CL99:CL121" si="41">IF(Z99&lt;=Y99,""," Los exámenes Reactivos de 50 a 54 años NO DEBEN ser mayor a los Exámenes Procesados de la misma edad.-")</f>
        <v/>
      </c>
      <c r="CM99" s="150" t="str">
        <f t="shared" ref="CM99:CM121" si="42">IF(AB99&lt;=AA99,""," Los exámenes Reactivos de 55 a 59 años NO DEBEN ser mayor a los Exámenes Procesados de la misma edad.-")</f>
        <v/>
      </c>
      <c r="CN99" s="150" t="str">
        <f t="shared" ref="CN99:CN121" si="43">IF(AD99&lt;=AC99,""," Los exámenes Reactivos de 60 a 64 años NO DEBEN ser mayor a los Exámenes Procesados de la misma edad.-")</f>
        <v/>
      </c>
      <c r="CO99" s="150" t="str">
        <f t="shared" ref="CO99:CO121" si="44">IF(AF99&lt;=AE99,""," Los exámenes Reactivos de 65 a 69 años NO DEBEN ser mayor a los Exámenes Procesados de la misma edad.-")</f>
        <v/>
      </c>
      <c r="CP99" s="150" t="str">
        <f t="shared" ref="CP99:CP121" si="45">IF(AH99&lt;=AG99,""," Los exámenes Reactivos de 70 a 74 años NO DEBEN ser mayor a los Exámenes Procesados de la misma edad.-")</f>
        <v/>
      </c>
      <c r="CQ99" s="150" t="str">
        <f t="shared" ref="CQ99:CQ121" si="46">IF(AJ99&lt;=AI99,""," Los exámenes Reactivos de 75 a 79 años NO DEBEN ser mayor a los Exámenes Procesados de la misma edad.-")</f>
        <v/>
      </c>
      <c r="CR99" s="150" t="str">
        <f t="shared" ref="CR99:CR121" si="47">IF(AL99&lt;=AK99,""," Los exámenes Reactivos de 80 y mas años NO DEBEN ser mayor a los Exámenes Procesados de la misma edad.-")</f>
        <v/>
      </c>
      <c r="CS99" s="150"/>
      <c r="CT99" s="150"/>
      <c r="CU99" s="150"/>
      <c r="CV99" s="150"/>
      <c r="CW99" s="150"/>
      <c r="CX99" s="150"/>
      <c r="CY99" s="150"/>
      <c r="CZ99" s="150"/>
      <c r="DA99" s="150"/>
      <c r="DB99" s="150"/>
      <c r="DC99" s="150"/>
    </row>
    <row r="100" spans="1:107" s="149" customFormat="1" x14ac:dyDescent="0.25">
      <c r="A100" s="239" t="s">
        <v>53</v>
      </c>
      <c r="B100" s="240"/>
      <c r="C100" s="196">
        <f t="shared" si="29"/>
        <v>0</v>
      </c>
      <c r="D100" s="197">
        <f t="shared" si="30"/>
        <v>0</v>
      </c>
      <c r="E100" s="34"/>
      <c r="F100" s="70"/>
      <c r="G100" s="34"/>
      <c r="H100" s="70"/>
      <c r="I100" s="24"/>
      <c r="J100" s="52"/>
      <c r="K100" s="24"/>
      <c r="L100" s="52"/>
      <c r="M100" s="24"/>
      <c r="N100" s="52"/>
      <c r="O100" s="24"/>
      <c r="P100" s="52"/>
      <c r="Q100" s="24"/>
      <c r="R100" s="52"/>
      <c r="S100" s="24"/>
      <c r="T100" s="52"/>
      <c r="U100" s="24"/>
      <c r="V100" s="52"/>
      <c r="W100" s="24"/>
      <c r="X100" s="52"/>
      <c r="Y100" s="24"/>
      <c r="Z100" s="52"/>
      <c r="AA100" s="24"/>
      <c r="AB100" s="52"/>
      <c r="AC100" s="24"/>
      <c r="AD100" s="52"/>
      <c r="AE100" s="24"/>
      <c r="AF100" s="52"/>
      <c r="AG100" s="24"/>
      <c r="AH100" s="52"/>
      <c r="AI100" s="24"/>
      <c r="AJ100" s="52"/>
      <c r="AK100" s="34"/>
      <c r="AL100" s="198"/>
      <c r="AM100" s="34"/>
      <c r="AN100" s="40"/>
      <c r="AO100" s="40"/>
      <c r="AP100" s="37"/>
      <c r="AQ100" s="37"/>
      <c r="AR100" s="195" t="s">
        <v>97</v>
      </c>
      <c r="BX100" s="150"/>
      <c r="BY100" s="150"/>
      <c r="BZ100" s="150"/>
      <c r="CA100" s="150" t="str">
        <f>IF(C100&lt;&gt;AN100," Total de exámenes Procesados NO es igual a total por sexo.-","")</f>
        <v/>
      </c>
      <c r="CB100" s="150" t="str">
        <f t="shared" si="31"/>
        <v/>
      </c>
      <c r="CC100" s="150" t="str">
        <f t="shared" si="32"/>
        <v/>
      </c>
      <c r="CD100" s="150" t="str">
        <f t="shared" si="33"/>
        <v/>
      </c>
      <c r="CE100" s="150" t="str">
        <f t="shared" si="34"/>
        <v/>
      </c>
      <c r="CF100" s="150" t="str">
        <f t="shared" si="35"/>
        <v/>
      </c>
      <c r="CG100" s="150" t="str">
        <f t="shared" si="36"/>
        <v/>
      </c>
      <c r="CH100" s="150" t="str">
        <f t="shared" si="37"/>
        <v/>
      </c>
      <c r="CI100" s="150" t="str">
        <f t="shared" si="38"/>
        <v/>
      </c>
      <c r="CJ100" s="150" t="str">
        <f t="shared" si="39"/>
        <v/>
      </c>
      <c r="CK100" s="150" t="str">
        <f t="shared" si="40"/>
        <v/>
      </c>
      <c r="CL100" s="150" t="str">
        <f t="shared" si="41"/>
        <v/>
      </c>
      <c r="CM100" s="150" t="str">
        <f t="shared" si="42"/>
        <v/>
      </c>
      <c r="CN100" s="150" t="str">
        <f t="shared" si="43"/>
        <v/>
      </c>
      <c r="CO100" s="150" t="str">
        <f t="shared" si="44"/>
        <v/>
      </c>
      <c r="CP100" s="150" t="str">
        <f t="shared" si="45"/>
        <v/>
      </c>
      <c r="CQ100" s="150" t="str">
        <f t="shared" si="46"/>
        <v/>
      </c>
      <c r="CR100" s="150" t="str">
        <f t="shared" si="47"/>
        <v/>
      </c>
      <c r="CS100" s="150"/>
      <c r="CT100" s="150"/>
      <c r="CU100" s="150"/>
      <c r="CV100" s="150"/>
      <c r="CW100" s="150"/>
      <c r="CX100" s="150"/>
      <c r="CY100" s="150"/>
      <c r="CZ100" s="150"/>
      <c r="DA100" s="150"/>
      <c r="DB100" s="150"/>
      <c r="DC100" s="150"/>
    </row>
    <row r="101" spans="1:107" s="149" customFormat="1" x14ac:dyDescent="0.25">
      <c r="A101" s="239" t="s">
        <v>54</v>
      </c>
      <c r="B101" s="240"/>
      <c r="C101" s="196">
        <f t="shared" si="29"/>
        <v>0</v>
      </c>
      <c r="D101" s="197">
        <f t="shared" si="30"/>
        <v>0</v>
      </c>
      <c r="E101" s="34"/>
      <c r="F101" s="70"/>
      <c r="G101" s="34"/>
      <c r="H101" s="70"/>
      <c r="I101" s="24"/>
      <c r="J101" s="52"/>
      <c r="K101" s="39"/>
      <c r="L101" s="71"/>
      <c r="M101" s="39"/>
      <c r="N101" s="71"/>
      <c r="O101" s="39"/>
      <c r="P101" s="71"/>
      <c r="Q101" s="39"/>
      <c r="R101" s="71"/>
      <c r="S101" s="39"/>
      <c r="T101" s="71"/>
      <c r="U101" s="39"/>
      <c r="V101" s="71"/>
      <c r="W101" s="39"/>
      <c r="X101" s="71"/>
      <c r="Y101" s="39"/>
      <c r="Z101" s="71"/>
      <c r="AA101" s="39"/>
      <c r="AB101" s="71"/>
      <c r="AC101" s="39"/>
      <c r="AD101" s="71"/>
      <c r="AE101" s="39"/>
      <c r="AF101" s="71"/>
      <c r="AG101" s="39"/>
      <c r="AH101" s="71"/>
      <c r="AI101" s="39"/>
      <c r="AJ101" s="71"/>
      <c r="AK101" s="34"/>
      <c r="AL101" s="198"/>
      <c r="AM101" s="215"/>
      <c r="AN101" s="40"/>
      <c r="AO101" s="40"/>
      <c r="AP101" s="37"/>
      <c r="AQ101" s="37"/>
      <c r="AR101" s="195" t="s">
        <v>97</v>
      </c>
      <c r="BX101" s="150"/>
      <c r="BY101" s="150"/>
      <c r="BZ101" s="150"/>
      <c r="CA101" s="150" t="str">
        <f>IF(C101&lt;&gt;AN101," Total de exámenes Procesados NO es igual a total por sexo.-","")</f>
        <v/>
      </c>
      <c r="CB101" s="150" t="str">
        <f t="shared" si="31"/>
        <v/>
      </c>
      <c r="CC101" s="150" t="str">
        <f t="shared" si="32"/>
        <v/>
      </c>
      <c r="CD101" s="150" t="str">
        <f t="shared" si="33"/>
        <v/>
      </c>
      <c r="CE101" s="150" t="str">
        <f t="shared" si="34"/>
        <v/>
      </c>
      <c r="CF101" s="150" t="str">
        <f t="shared" si="35"/>
        <v/>
      </c>
      <c r="CG101" s="150" t="str">
        <f t="shared" si="36"/>
        <v/>
      </c>
      <c r="CH101" s="150" t="str">
        <f t="shared" si="37"/>
        <v/>
      </c>
      <c r="CI101" s="150" t="str">
        <f t="shared" si="38"/>
        <v/>
      </c>
      <c r="CJ101" s="150" t="str">
        <f t="shared" si="39"/>
        <v/>
      </c>
      <c r="CK101" s="150" t="str">
        <f t="shared" si="40"/>
        <v/>
      </c>
      <c r="CL101" s="150" t="str">
        <f t="shared" si="41"/>
        <v/>
      </c>
      <c r="CM101" s="150" t="str">
        <f t="shared" si="42"/>
        <v/>
      </c>
      <c r="CN101" s="150" t="str">
        <f t="shared" si="43"/>
        <v/>
      </c>
      <c r="CO101" s="150" t="str">
        <f t="shared" si="44"/>
        <v/>
      </c>
      <c r="CP101" s="150" t="str">
        <f t="shared" si="45"/>
        <v/>
      </c>
      <c r="CQ101" s="150" t="str">
        <f t="shared" si="46"/>
        <v/>
      </c>
      <c r="CR101" s="150" t="str">
        <f t="shared" si="47"/>
        <v/>
      </c>
      <c r="CS101" s="150"/>
      <c r="CT101" s="150"/>
      <c r="CU101" s="150"/>
      <c r="CV101" s="150"/>
      <c r="CW101" s="150"/>
      <c r="CX101" s="150"/>
      <c r="CY101" s="150"/>
      <c r="CZ101" s="150"/>
      <c r="DA101" s="150"/>
      <c r="DB101" s="150"/>
      <c r="DC101" s="150"/>
    </row>
    <row r="102" spans="1:107" s="149" customFormat="1" x14ac:dyDescent="0.25">
      <c r="A102" s="239" t="s">
        <v>14</v>
      </c>
      <c r="B102" s="240"/>
      <c r="C102" s="196">
        <f t="shared" si="29"/>
        <v>0</v>
      </c>
      <c r="D102" s="199">
        <f t="shared" si="30"/>
        <v>0</v>
      </c>
      <c r="E102" s="34"/>
      <c r="F102" s="70"/>
      <c r="G102" s="34"/>
      <c r="H102" s="70"/>
      <c r="I102" s="34"/>
      <c r="J102" s="70"/>
      <c r="K102" s="39"/>
      <c r="L102" s="71"/>
      <c r="M102" s="39"/>
      <c r="N102" s="71"/>
      <c r="O102" s="39"/>
      <c r="P102" s="71"/>
      <c r="Q102" s="39"/>
      <c r="R102" s="71"/>
      <c r="S102" s="39"/>
      <c r="T102" s="71"/>
      <c r="U102" s="39"/>
      <c r="V102" s="71"/>
      <c r="W102" s="39"/>
      <c r="X102" s="71"/>
      <c r="Y102" s="39"/>
      <c r="Z102" s="71"/>
      <c r="AA102" s="39"/>
      <c r="AB102" s="71"/>
      <c r="AC102" s="39"/>
      <c r="AD102" s="71"/>
      <c r="AE102" s="39"/>
      <c r="AF102" s="71"/>
      <c r="AG102" s="39"/>
      <c r="AH102" s="71"/>
      <c r="AI102" s="39"/>
      <c r="AJ102" s="71"/>
      <c r="AK102" s="39"/>
      <c r="AL102" s="37"/>
      <c r="AM102" s="165"/>
      <c r="AN102" s="40"/>
      <c r="AO102" s="40"/>
      <c r="AP102" s="37"/>
      <c r="AQ102" s="37"/>
      <c r="AR102" s="195" t="s">
        <v>97</v>
      </c>
      <c r="BX102" s="150"/>
      <c r="BY102" s="150"/>
      <c r="BZ102" s="150"/>
      <c r="CA102" s="150" t="str">
        <f t="shared" ref="CA102:CA110" si="48">IF(C102&lt;&gt;SUM(AM102:AN102)," Total de exámenes Procesados NO es igual a total por sexo.-","")</f>
        <v/>
      </c>
      <c r="CB102" s="150" t="str">
        <f t="shared" si="31"/>
        <v/>
      </c>
      <c r="CC102" s="150" t="str">
        <f t="shared" si="32"/>
        <v/>
      </c>
      <c r="CD102" s="150" t="str">
        <f t="shared" si="33"/>
        <v/>
      </c>
      <c r="CE102" s="150" t="str">
        <f t="shared" si="34"/>
        <v/>
      </c>
      <c r="CF102" s="150" t="str">
        <f t="shared" si="35"/>
        <v/>
      </c>
      <c r="CG102" s="150" t="str">
        <f t="shared" si="36"/>
        <v/>
      </c>
      <c r="CH102" s="150" t="str">
        <f t="shared" si="37"/>
        <v/>
      </c>
      <c r="CI102" s="150" t="str">
        <f t="shared" si="38"/>
        <v/>
      </c>
      <c r="CJ102" s="150" t="str">
        <f t="shared" si="39"/>
        <v/>
      </c>
      <c r="CK102" s="150" t="str">
        <f t="shared" si="40"/>
        <v/>
      </c>
      <c r="CL102" s="150" t="str">
        <f t="shared" si="41"/>
        <v/>
      </c>
      <c r="CM102" s="150" t="str">
        <f t="shared" si="42"/>
        <v/>
      </c>
      <c r="CN102" s="150" t="str">
        <f t="shared" si="43"/>
        <v/>
      </c>
      <c r="CO102" s="150" t="str">
        <f t="shared" si="44"/>
        <v/>
      </c>
      <c r="CP102" s="150" t="str">
        <f t="shared" si="45"/>
        <v/>
      </c>
      <c r="CQ102" s="150" t="str">
        <f t="shared" si="46"/>
        <v/>
      </c>
      <c r="CR102" s="150" t="str">
        <f t="shared" si="47"/>
        <v/>
      </c>
      <c r="CS102" s="150"/>
      <c r="CT102" s="150"/>
      <c r="CU102" s="150"/>
      <c r="CV102" s="150"/>
      <c r="CW102" s="150"/>
      <c r="CX102" s="150"/>
      <c r="CY102" s="150"/>
      <c r="CZ102" s="150"/>
      <c r="DA102" s="150"/>
      <c r="DB102" s="150"/>
      <c r="DC102" s="150"/>
    </row>
    <row r="103" spans="1:107" s="149" customFormat="1" x14ac:dyDescent="0.25">
      <c r="A103" s="239" t="s">
        <v>19</v>
      </c>
      <c r="B103" s="240"/>
      <c r="C103" s="200">
        <f t="shared" si="29"/>
        <v>0</v>
      </c>
      <c r="D103" s="199">
        <f t="shared" si="30"/>
        <v>0</v>
      </c>
      <c r="E103" s="39"/>
      <c r="F103" s="71"/>
      <c r="G103" s="39"/>
      <c r="H103" s="71"/>
      <c r="I103" s="39"/>
      <c r="J103" s="71"/>
      <c r="K103" s="39"/>
      <c r="L103" s="71"/>
      <c r="M103" s="39"/>
      <c r="N103" s="71"/>
      <c r="O103" s="39"/>
      <c r="P103" s="71"/>
      <c r="Q103" s="39"/>
      <c r="R103" s="71"/>
      <c r="S103" s="39"/>
      <c r="T103" s="71"/>
      <c r="U103" s="39"/>
      <c r="V103" s="71"/>
      <c r="W103" s="39"/>
      <c r="X103" s="71"/>
      <c r="Y103" s="39"/>
      <c r="Z103" s="71"/>
      <c r="AA103" s="39"/>
      <c r="AB103" s="71"/>
      <c r="AC103" s="39"/>
      <c r="AD103" s="71"/>
      <c r="AE103" s="39"/>
      <c r="AF103" s="71"/>
      <c r="AG103" s="39"/>
      <c r="AH103" s="71"/>
      <c r="AI103" s="39"/>
      <c r="AJ103" s="71"/>
      <c r="AK103" s="39"/>
      <c r="AL103" s="37"/>
      <c r="AM103" s="165"/>
      <c r="AN103" s="40"/>
      <c r="AO103" s="40"/>
      <c r="AP103" s="37"/>
      <c r="AQ103" s="37"/>
      <c r="AR103" s="195" t="s">
        <v>97</v>
      </c>
      <c r="BX103" s="150"/>
      <c r="BY103" s="150"/>
      <c r="BZ103" s="150"/>
      <c r="CA103" s="150" t="str">
        <f t="shared" si="48"/>
        <v/>
      </c>
      <c r="CB103" s="150" t="str">
        <f t="shared" si="31"/>
        <v/>
      </c>
      <c r="CC103" s="150" t="str">
        <f t="shared" si="32"/>
        <v/>
      </c>
      <c r="CD103" s="150" t="str">
        <f t="shared" si="33"/>
        <v/>
      </c>
      <c r="CE103" s="150" t="str">
        <f t="shared" si="34"/>
        <v/>
      </c>
      <c r="CF103" s="150" t="str">
        <f t="shared" si="35"/>
        <v/>
      </c>
      <c r="CG103" s="150" t="str">
        <f t="shared" si="36"/>
        <v/>
      </c>
      <c r="CH103" s="150" t="str">
        <f t="shared" si="37"/>
        <v/>
      </c>
      <c r="CI103" s="150" t="str">
        <f t="shared" si="38"/>
        <v/>
      </c>
      <c r="CJ103" s="150" t="str">
        <f t="shared" si="39"/>
        <v/>
      </c>
      <c r="CK103" s="150" t="str">
        <f t="shared" si="40"/>
        <v/>
      </c>
      <c r="CL103" s="150" t="str">
        <f t="shared" si="41"/>
        <v/>
      </c>
      <c r="CM103" s="150" t="str">
        <f t="shared" si="42"/>
        <v/>
      </c>
      <c r="CN103" s="150" t="str">
        <f t="shared" si="43"/>
        <v/>
      </c>
      <c r="CO103" s="150" t="str">
        <f t="shared" si="44"/>
        <v/>
      </c>
      <c r="CP103" s="150" t="str">
        <f t="shared" si="45"/>
        <v/>
      </c>
      <c r="CQ103" s="150" t="str">
        <f t="shared" si="46"/>
        <v/>
      </c>
      <c r="CR103" s="150" t="str">
        <f t="shared" si="47"/>
        <v/>
      </c>
      <c r="CS103" s="150"/>
      <c r="CT103" s="150"/>
      <c r="CU103" s="150"/>
      <c r="CV103" s="150"/>
      <c r="CW103" s="150"/>
      <c r="CX103" s="150"/>
      <c r="CY103" s="150"/>
      <c r="CZ103" s="150"/>
      <c r="DA103" s="150"/>
      <c r="DB103" s="150"/>
      <c r="DC103" s="150"/>
    </row>
    <row r="104" spans="1:107" s="149" customFormat="1" x14ac:dyDescent="0.25">
      <c r="A104" s="239" t="s">
        <v>55</v>
      </c>
      <c r="B104" s="240"/>
      <c r="C104" s="196">
        <f t="shared" si="29"/>
        <v>0</v>
      </c>
      <c r="D104" s="197">
        <f t="shared" si="30"/>
        <v>0</v>
      </c>
      <c r="E104" s="34"/>
      <c r="F104" s="70"/>
      <c r="G104" s="34"/>
      <c r="H104" s="70"/>
      <c r="I104" s="39"/>
      <c r="J104" s="71"/>
      <c r="K104" s="39"/>
      <c r="L104" s="71"/>
      <c r="M104" s="39"/>
      <c r="N104" s="71"/>
      <c r="O104" s="39"/>
      <c r="P104" s="71"/>
      <c r="Q104" s="39"/>
      <c r="R104" s="71"/>
      <c r="S104" s="39"/>
      <c r="T104" s="71"/>
      <c r="U104" s="39"/>
      <c r="V104" s="71"/>
      <c r="W104" s="39"/>
      <c r="X104" s="71"/>
      <c r="Y104" s="39"/>
      <c r="Z104" s="71"/>
      <c r="AA104" s="39"/>
      <c r="AB104" s="71"/>
      <c r="AC104" s="39"/>
      <c r="AD104" s="71"/>
      <c r="AE104" s="39"/>
      <c r="AF104" s="71"/>
      <c r="AG104" s="39"/>
      <c r="AH104" s="71"/>
      <c r="AI104" s="39"/>
      <c r="AJ104" s="71"/>
      <c r="AK104" s="39"/>
      <c r="AL104" s="37"/>
      <c r="AM104" s="165"/>
      <c r="AN104" s="40"/>
      <c r="AO104" s="40"/>
      <c r="AP104" s="37"/>
      <c r="AQ104" s="37"/>
      <c r="AR104" s="195" t="s">
        <v>97</v>
      </c>
      <c r="BX104" s="150"/>
      <c r="BY104" s="150"/>
      <c r="BZ104" s="150"/>
      <c r="CA104" s="150" t="str">
        <f t="shared" si="48"/>
        <v/>
      </c>
      <c r="CB104" s="150" t="str">
        <f t="shared" si="31"/>
        <v/>
      </c>
      <c r="CC104" s="150" t="str">
        <f t="shared" si="32"/>
        <v/>
      </c>
      <c r="CD104" s="150" t="str">
        <f t="shared" si="33"/>
        <v/>
      </c>
      <c r="CE104" s="150" t="str">
        <f t="shared" si="34"/>
        <v/>
      </c>
      <c r="CF104" s="150" t="str">
        <f t="shared" si="35"/>
        <v/>
      </c>
      <c r="CG104" s="150" t="str">
        <f t="shared" si="36"/>
        <v/>
      </c>
      <c r="CH104" s="150" t="str">
        <f t="shared" si="37"/>
        <v/>
      </c>
      <c r="CI104" s="150" t="str">
        <f t="shared" si="38"/>
        <v/>
      </c>
      <c r="CJ104" s="150" t="str">
        <f t="shared" si="39"/>
        <v/>
      </c>
      <c r="CK104" s="150" t="str">
        <f t="shared" si="40"/>
        <v/>
      </c>
      <c r="CL104" s="150" t="str">
        <f t="shared" si="41"/>
        <v/>
      </c>
      <c r="CM104" s="150" t="str">
        <f t="shared" si="42"/>
        <v/>
      </c>
      <c r="CN104" s="150" t="str">
        <f t="shared" si="43"/>
        <v/>
      </c>
      <c r="CO104" s="150" t="str">
        <f t="shared" si="44"/>
        <v/>
      </c>
      <c r="CP104" s="150" t="str">
        <f t="shared" si="45"/>
        <v/>
      </c>
      <c r="CQ104" s="150" t="str">
        <f t="shared" si="46"/>
        <v/>
      </c>
      <c r="CR104" s="150" t="str">
        <f t="shared" si="47"/>
        <v/>
      </c>
      <c r="CS104" s="150"/>
      <c r="CT104" s="150"/>
      <c r="CU104" s="150"/>
      <c r="CV104" s="150"/>
      <c r="CW104" s="150"/>
      <c r="CX104" s="150"/>
      <c r="CY104" s="150"/>
      <c r="CZ104" s="150"/>
      <c r="DA104" s="150"/>
      <c r="DB104" s="150"/>
      <c r="DC104" s="150"/>
    </row>
    <row r="105" spans="1:107" s="149" customFormat="1" ht="26.25" customHeight="1" x14ac:dyDescent="0.25">
      <c r="A105" s="244" t="s">
        <v>56</v>
      </c>
      <c r="B105" s="245"/>
      <c r="C105" s="196">
        <f t="shared" si="29"/>
        <v>0</v>
      </c>
      <c r="D105" s="197">
        <f t="shared" si="30"/>
        <v>0</v>
      </c>
      <c r="E105" s="34"/>
      <c r="F105" s="70"/>
      <c r="G105" s="34"/>
      <c r="H105" s="70"/>
      <c r="I105" s="39"/>
      <c r="J105" s="71"/>
      <c r="K105" s="39"/>
      <c r="L105" s="71"/>
      <c r="M105" s="39"/>
      <c r="N105" s="71"/>
      <c r="O105" s="39"/>
      <c r="P105" s="71"/>
      <c r="Q105" s="39"/>
      <c r="R105" s="71"/>
      <c r="S105" s="39"/>
      <c r="T105" s="71"/>
      <c r="U105" s="39"/>
      <c r="V105" s="71"/>
      <c r="W105" s="39"/>
      <c r="X105" s="71"/>
      <c r="Y105" s="39"/>
      <c r="Z105" s="71"/>
      <c r="AA105" s="39"/>
      <c r="AB105" s="71"/>
      <c r="AC105" s="39"/>
      <c r="AD105" s="71"/>
      <c r="AE105" s="39"/>
      <c r="AF105" s="71"/>
      <c r="AG105" s="39"/>
      <c r="AH105" s="71"/>
      <c r="AI105" s="39"/>
      <c r="AJ105" s="71"/>
      <c r="AK105" s="39"/>
      <c r="AL105" s="37"/>
      <c r="AM105" s="165"/>
      <c r="AN105" s="40"/>
      <c r="AO105" s="40"/>
      <c r="AP105" s="37"/>
      <c r="AQ105" s="37"/>
      <c r="AR105" s="195" t="s">
        <v>97</v>
      </c>
      <c r="BX105" s="150"/>
      <c r="BY105" s="150"/>
      <c r="BZ105" s="150"/>
      <c r="CA105" s="150" t="str">
        <f t="shared" si="48"/>
        <v/>
      </c>
      <c r="CB105" s="150" t="str">
        <f t="shared" si="31"/>
        <v/>
      </c>
      <c r="CC105" s="150" t="str">
        <f t="shared" si="32"/>
        <v/>
      </c>
      <c r="CD105" s="150" t="str">
        <f t="shared" si="33"/>
        <v/>
      </c>
      <c r="CE105" s="150" t="str">
        <f t="shared" si="34"/>
        <v/>
      </c>
      <c r="CF105" s="150" t="str">
        <f t="shared" si="35"/>
        <v/>
      </c>
      <c r="CG105" s="150" t="str">
        <f t="shared" si="36"/>
        <v/>
      </c>
      <c r="CH105" s="150" t="str">
        <f t="shared" si="37"/>
        <v/>
      </c>
      <c r="CI105" s="150" t="str">
        <f t="shared" si="38"/>
        <v/>
      </c>
      <c r="CJ105" s="150" t="str">
        <f t="shared" si="39"/>
        <v/>
      </c>
      <c r="CK105" s="150" t="str">
        <f t="shared" si="40"/>
        <v/>
      </c>
      <c r="CL105" s="150" t="str">
        <f t="shared" si="41"/>
        <v/>
      </c>
      <c r="CM105" s="150" t="str">
        <f t="shared" si="42"/>
        <v/>
      </c>
      <c r="CN105" s="150" t="str">
        <f t="shared" si="43"/>
        <v/>
      </c>
      <c r="CO105" s="150" t="str">
        <f t="shared" si="44"/>
        <v/>
      </c>
      <c r="CP105" s="150" t="str">
        <f t="shared" si="45"/>
        <v/>
      </c>
      <c r="CQ105" s="150" t="str">
        <f t="shared" si="46"/>
        <v/>
      </c>
      <c r="CR105" s="150" t="str">
        <f t="shared" si="47"/>
        <v/>
      </c>
      <c r="CS105" s="150"/>
      <c r="CT105" s="150"/>
      <c r="CU105" s="150"/>
      <c r="CV105" s="150"/>
      <c r="CW105" s="150"/>
      <c r="CX105" s="150"/>
      <c r="CY105" s="150"/>
      <c r="CZ105" s="150"/>
      <c r="DA105" s="150"/>
      <c r="DB105" s="150"/>
      <c r="DC105" s="150"/>
    </row>
    <row r="106" spans="1:107" s="149" customFormat="1" x14ac:dyDescent="0.25">
      <c r="A106" s="239" t="s">
        <v>17</v>
      </c>
      <c r="B106" s="240"/>
      <c r="C106" s="200">
        <f t="shared" si="29"/>
        <v>0</v>
      </c>
      <c r="D106" s="199">
        <f t="shared" si="30"/>
        <v>0</v>
      </c>
      <c r="E106" s="39"/>
      <c r="F106" s="71"/>
      <c r="G106" s="39"/>
      <c r="H106" s="71"/>
      <c r="I106" s="39"/>
      <c r="J106" s="71"/>
      <c r="K106" s="39"/>
      <c r="L106" s="71"/>
      <c r="M106" s="39"/>
      <c r="N106" s="71"/>
      <c r="O106" s="39"/>
      <c r="P106" s="71"/>
      <c r="Q106" s="39"/>
      <c r="R106" s="71"/>
      <c r="S106" s="39"/>
      <c r="T106" s="71"/>
      <c r="U106" s="39"/>
      <c r="V106" s="71"/>
      <c r="W106" s="39"/>
      <c r="X106" s="71"/>
      <c r="Y106" s="39"/>
      <c r="Z106" s="71"/>
      <c r="AA106" s="39"/>
      <c r="AB106" s="71"/>
      <c r="AC106" s="39"/>
      <c r="AD106" s="71"/>
      <c r="AE106" s="39"/>
      <c r="AF106" s="71"/>
      <c r="AG106" s="39"/>
      <c r="AH106" s="71"/>
      <c r="AI106" s="39"/>
      <c r="AJ106" s="71"/>
      <c r="AK106" s="39"/>
      <c r="AL106" s="37"/>
      <c r="AM106" s="165"/>
      <c r="AN106" s="40"/>
      <c r="AO106" s="40"/>
      <c r="AP106" s="37"/>
      <c r="AQ106" s="37"/>
      <c r="AR106" s="195" t="s">
        <v>97</v>
      </c>
      <c r="BX106" s="150"/>
      <c r="BY106" s="150"/>
      <c r="BZ106" s="150"/>
      <c r="CA106" s="150" t="str">
        <f t="shared" si="48"/>
        <v/>
      </c>
      <c r="CB106" s="150" t="str">
        <f t="shared" si="31"/>
        <v/>
      </c>
      <c r="CC106" s="150" t="str">
        <f t="shared" si="32"/>
        <v/>
      </c>
      <c r="CD106" s="150" t="str">
        <f t="shared" si="33"/>
        <v/>
      </c>
      <c r="CE106" s="150" t="str">
        <f t="shared" si="34"/>
        <v/>
      </c>
      <c r="CF106" s="150" t="str">
        <f t="shared" si="35"/>
        <v/>
      </c>
      <c r="CG106" s="150" t="str">
        <f t="shared" si="36"/>
        <v/>
      </c>
      <c r="CH106" s="150" t="str">
        <f t="shared" si="37"/>
        <v/>
      </c>
      <c r="CI106" s="150" t="str">
        <f t="shared" si="38"/>
        <v/>
      </c>
      <c r="CJ106" s="150" t="str">
        <f t="shared" si="39"/>
        <v/>
      </c>
      <c r="CK106" s="150" t="str">
        <f t="shared" si="40"/>
        <v/>
      </c>
      <c r="CL106" s="150" t="str">
        <f t="shared" si="41"/>
        <v/>
      </c>
      <c r="CM106" s="150" t="str">
        <f t="shared" si="42"/>
        <v/>
      </c>
      <c r="CN106" s="150" t="str">
        <f t="shared" si="43"/>
        <v/>
      </c>
      <c r="CO106" s="150" t="str">
        <f t="shared" si="44"/>
        <v/>
      </c>
      <c r="CP106" s="150" t="str">
        <f t="shared" si="45"/>
        <v/>
      </c>
      <c r="CQ106" s="150" t="str">
        <f t="shared" si="46"/>
        <v/>
      </c>
      <c r="CR106" s="150" t="str">
        <f t="shared" si="47"/>
        <v/>
      </c>
      <c r="CS106" s="150"/>
      <c r="CT106" s="150"/>
      <c r="CU106" s="150"/>
      <c r="CV106" s="150"/>
      <c r="CW106" s="150"/>
      <c r="CX106" s="150"/>
      <c r="CY106" s="150"/>
      <c r="CZ106" s="150"/>
      <c r="DA106" s="150"/>
      <c r="DB106" s="150"/>
      <c r="DC106" s="150"/>
    </row>
    <row r="107" spans="1:107" s="149" customFormat="1" x14ac:dyDescent="0.25">
      <c r="A107" s="246" t="s">
        <v>57</v>
      </c>
      <c r="B107" s="247"/>
      <c r="C107" s="201">
        <f t="shared" si="29"/>
        <v>0</v>
      </c>
      <c r="D107" s="202">
        <f t="shared" si="30"/>
        <v>0</v>
      </c>
      <c r="E107" s="89"/>
      <c r="F107" s="90"/>
      <c r="G107" s="89"/>
      <c r="H107" s="90"/>
      <c r="I107" s="89"/>
      <c r="J107" s="90"/>
      <c r="K107" s="74"/>
      <c r="L107" s="75"/>
      <c r="M107" s="74"/>
      <c r="N107" s="75"/>
      <c r="O107" s="74"/>
      <c r="P107" s="75"/>
      <c r="Q107" s="74"/>
      <c r="R107" s="75"/>
      <c r="S107" s="74"/>
      <c r="T107" s="75"/>
      <c r="U107" s="74"/>
      <c r="V107" s="75"/>
      <c r="W107" s="74"/>
      <c r="X107" s="75"/>
      <c r="Y107" s="74"/>
      <c r="Z107" s="75"/>
      <c r="AA107" s="74"/>
      <c r="AB107" s="75"/>
      <c r="AC107" s="74"/>
      <c r="AD107" s="75"/>
      <c r="AE107" s="74"/>
      <c r="AF107" s="75"/>
      <c r="AG107" s="74"/>
      <c r="AH107" s="75"/>
      <c r="AI107" s="74"/>
      <c r="AJ107" s="75"/>
      <c r="AK107" s="74"/>
      <c r="AL107" s="77"/>
      <c r="AM107" s="216"/>
      <c r="AN107" s="41"/>
      <c r="AO107" s="41"/>
      <c r="AP107" s="77"/>
      <c r="AQ107" s="77"/>
      <c r="AR107" s="195" t="s">
        <v>97</v>
      </c>
      <c r="BX107" s="150"/>
      <c r="BY107" s="150"/>
      <c r="BZ107" s="150"/>
      <c r="CA107" s="150" t="str">
        <f t="shared" si="48"/>
        <v/>
      </c>
      <c r="CB107" s="150" t="str">
        <f t="shared" si="31"/>
        <v/>
      </c>
      <c r="CC107" s="150" t="str">
        <f t="shared" si="32"/>
        <v/>
      </c>
      <c r="CD107" s="150" t="str">
        <f t="shared" si="33"/>
        <v/>
      </c>
      <c r="CE107" s="150" t="str">
        <f t="shared" si="34"/>
        <v/>
      </c>
      <c r="CF107" s="150" t="str">
        <f t="shared" si="35"/>
        <v/>
      </c>
      <c r="CG107" s="150" t="str">
        <f t="shared" si="36"/>
        <v/>
      </c>
      <c r="CH107" s="150" t="str">
        <f t="shared" si="37"/>
        <v/>
      </c>
      <c r="CI107" s="150" t="str">
        <f t="shared" si="38"/>
        <v/>
      </c>
      <c r="CJ107" s="150" t="str">
        <f t="shared" si="39"/>
        <v/>
      </c>
      <c r="CK107" s="150" t="str">
        <f t="shared" si="40"/>
        <v/>
      </c>
      <c r="CL107" s="150" t="str">
        <f t="shared" si="41"/>
        <v/>
      </c>
      <c r="CM107" s="150" t="str">
        <f t="shared" si="42"/>
        <v/>
      </c>
      <c r="CN107" s="150" t="str">
        <f t="shared" si="43"/>
        <v/>
      </c>
      <c r="CO107" s="150" t="str">
        <f t="shared" si="44"/>
        <v/>
      </c>
      <c r="CP107" s="150" t="str">
        <f t="shared" si="45"/>
        <v/>
      </c>
      <c r="CQ107" s="150" t="str">
        <f t="shared" si="46"/>
        <v/>
      </c>
      <c r="CR107" s="150" t="str">
        <f t="shared" si="47"/>
        <v/>
      </c>
      <c r="CS107" s="150"/>
      <c r="CT107" s="150"/>
      <c r="CU107" s="150"/>
      <c r="CV107" s="150"/>
      <c r="CW107" s="150"/>
      <c r="CX107" s="150"/>
      <c r="CY107" s="150"/>
      <c r="CZ107" s="150"/>
      <c r="DA107" s="150"/>
      <c r="DB107" s="150"/>
      <c r="DC107" s="150"/>
    </row>
    <row r="108" spans="1:107" s="149" customFormat="1" x14ac:dyDescent="0.25">
      <c r="A108" s="248" t="s">
        <v>18</v>
      </c>
      <c r="B108" s="203" t="s">
        <v>88</v>
      </c>
      <c r="C108" s="192">
        <f t="shared" si="29"/>
        <v>0</v>
      </c>
      <c r="D108" s="193">
        <f t="shared" si="30"/>
        <v>0</v>
      </c>
      <c r="E108" s="26"/>
      <c r="F108" s="204"/>
      <c r="G108" s="26"/>
      <c r="H108" s="204"/>
      <c r="I108" s="26"/>
      <c r="J108" s="204"/>
      <c r="K108" s="48"/>
      <c r="L108" s="49"/>
      <c r="M108" s="48"/>
      <c r="N108" s="49"/>
      <c r="O108" s="48"/>
      <c r="P108" s="49"/>
      <c r="Q108" s="48"/>
      <c r="R108" s="49"/>
      <c r="S108" s="48"/>
      <c r="T108" s="49"/>
      <c r="U108" s="48"/>
      <c r="V108" s="49"/>
      <c r="W108" s="48"/>
      <c r="X108" s="49"/>
      <c r="Y108" s="48"/>
      <c r="Z108" s="49"/>
      <c r="AA108" s="48"/>
      <c r="AB108" s="49"/>
      <c r="AC108" s="48"/>
      <c r="AD108" s="49"/>
      <c r="AE108" s="48"/>
      <c r="AF108" s="49"/>
      <c r="AG108" s="48"/>
      <c r="AH108" s="49"/>
      <c r="AI108" s="48"/>
      <c r="AJ108" s="49"/>
      <c r="AK108" s="48"/>
      <c r="AL108" s="27"/>
      <c r="AM108" s="217"/>
      <c r="AN108" s="161"/>
      <c r="AO108" s="161"/>
      <c r="AP108" s="27"/>
      <c r="AQ108" s="27"/>
      <c r="AR108" s="195" t="s">
        <v>97</v>
      </c>
      <c r="BX108" s="150"/>
      <c r="BY108" s="150"/>
      <c r="BZ108" s="150"/>
      <c r="CA108" s="150" t="str">
        <f t="shared" si="48"/>
        <v/>
      </c>
      <c r="CB108" s="150" t="str">
        <f t="shared" si="31"/>
        <v/>
      </c>
      <c r="CC108" s="150" t="str">
        <f t="shared" si="32"/>
        <v/>
      </c>
      <c r="CD108" s="150" t="str">
        <f t="shared" si="33"/>
        <v/>
      </c>
      <c r="CE108" s="150" t="str">
        <f t="shared" si="34"/>
        <v/>
      </c>
      <c r="CF108" s="150" t="str">
        <f t="shared" si="35"/>
        <v/>
      </c>
      <c r="CG108" s="150" t="str">
        <f t="shared" si="36"/>
        <v/>
      </c>
      <c r="CH108" s="150" t="str">
        <f t="shared" si="37"/>
        <v/>
      </c>
      <c r="CI108" s="150" t="str">
        <f t="shared" si="38"/>
        <v/>
      </c>
      <c r="CJ108" s="150" t="str">
        <f t="shared" si="39"/>
        <v/>
      </c>
      <c r="CK108" s="150" t="str">
        <f t="shared" si="40"/>
        <v/>
      </c>
      <c r="CL108" s="150" t="str">
        <f t="shared" si="41"/>
        <v/>
      </c>
      <c r="CM108" s="150" t="str">
        <f t="shared" si="42"/>
        <v/>
      </c>
      <c r="CN108" s="150" t="str">
        <f t="shared" si="43"/>
        <v/>
      </c>
      <c r="CO108" s="150" t="str">
        <f t="shared" si="44"/>
        <v/>
      </c>
      <c r="CP108" s="150" t="str">
        <f t="shared" si="45"/>
        <v/>
      </c>
      <c r="CQ108" s="150" t="str">
        <f t="shared" si="46"/>
        <v/>
      </c>
      <c r="CR108" s="150" t="str">
        <f t="shared" si="47"/>
        <v/>
      </c>
      <c r="CS108" s="150"/>
      <c r="CT108" s="150"/>
      <c r="CU108" s="150"/>
      <c r="CV108" s="150"/>
      <c r="CW108" s="150"/>
      <c r="CX108" s="150"/>
      <c r="CY108" s="150"/>
      <c r="CZ108" s="150"/>
      <c r="DA108" s="150"/>
      <c r="DB108" s="150"/>
      <c r="DC108" s="150"/>
    </row>
    <row r="109" spans="1:107" s="149" customFormat="1" ht="21" x14ac:dyDescent="0.25">
      <c r="A109" s="249"/>
      <c r="B109" s="205" t="s">
        <v>89</v>
      </c>
      <c r="C109" s="196">
        <f t="shared" si="29"/>
        <v>0</v>
      </c>
      <c r="D109" s="197">
        <f t="shared" si="30"/>
        <v>0</v>
      </c>
      <c r="E109" s="34"/>
      <c r="F109" s="70"/>
      <c r="G109" s="34"/>
      <c r="H109" s="70"/>
      <c r="I109" s="34"/>
      <c r="J109" s="70"/>
      <c r="K109" s="39"/>
      <c r="L109" s="71"/>
      <c r="M109" s="39"/>
      <c r="N109" s="71"/>
      <c r="O109" s="39"/>
      <c r="P109" s="71"/>
      <c r="Q109" s="39"/>
      <c r="R109" s="71"/>
      <c r="S109" s="39"/>
      <c r="T109" s="71"/>
      <c r="U109" s="39"/>
      <c r="V109" s="71"/>
      <c r="W109" s="39"/>
      <c r="X109" s="71"/>
      <c r="Y109" s="39"/>
      <c r="Z109" s="71"/>
      <c r="AA109" s="39"/>
      <c r="AB109" s="71"/>
      <c r="AC109" s="39"/>
      <c r="AD109" s="71"/>
      <c r="AE109" s="39"/>
      <c r="AF109" s="71"/>
      <c r="AG109" s="39"/>
      <c r="AH109" s="71"/>
      <c r="AI109" s="39"/>
      <c r="AJ109" s="71"/>
      <c r="AK109" s="39"/>
      <c r="AL109" s="37"/>
      <c r="AM109" s="165"/>
      <c r="AN109" s="40"/>
      <c r="AO109" s="40"/>
      <c r="AP109" s="37"/>
      <c r="AQ109" s="37"/>
      <c r="AR109" s="195" t="s">
        <v>97</v>
      </c>
      <c r="BX109" s="150"/>
      <c r="BY109" s="150"/>
      <c r="BZ109" s="150"/>
      <c r="CA109" s="150" t="str">
        <f t="shared" si="48"/>
        <v/>
      </c>
      <c r="CB109" s="150" t="str">
        <f t="shared" si="31"/>
        <v/>
      </c>
      <c r="CC109" s="150" t="str">
        <f t="shared" si="32"/>
        <v/>
      </c>
      <c r="CD109" s="150" t="str">
        <f t="shared" si="33"/>
        <v/>
      </c>
      <c r="CE109" s="150" t="str">
        <f t="shared" si="34"/>
        <v/>
      </c>
      <c r="CF109" s="150" t="str">
        <f t="shared" si="35"/>
        <v/>
      </c>
      <c r="CG109" s="150" t="str">
        <f t="shared" si="36"/>
        <v/>
      </c>
      <c r="CH109" s="150" t="str">
        <f t="shared" si="37"/>
        <v/>
      </c>
      <c r="CI109" s="150" t="str">
        <f t="shared" si="38"/>
        <v/>
      </c>
      <c r="CJ109" s="150" t="str">
        <f t="shared" si="39"/>
        <v/>
      </c>
      <c r="CK109" s="150" t="str">
        <f t="shared" si="40"/>
        <v/>
      </c>
      <c r="CL109" s="150" t="str">
        <f t="shared" si="41"/>
        <v/>
      </c>
      <c r="CM109" s="150" t="str">
        <f t="shared" si="42"/>
        <v/>
      </c>
      <c r="CN109" s="150" t="str">
        <f t="shared" si="43"/>
        <v/>
      </c>
      <c r="CO109" s="150" t="str">
        <f t="shared" si="44"/>
        <v/>
      </c>
      <c r="CP109" s="150" t="str">
        <f t="shared" si="45"/>
        <v/>
      </c>
      <c r="CQ109" s="150" t="str">
        <f t="shared" si="46"/>
        <v/>
      </c>
      <c r="CR109" s="150" t="str">
        <f t="shared" si="47"/>
        <v/>
      </c>
      <c r="CS109" s="150"/>
      <c r="CT109" s="150"/>
      <c r="CU109" s="150"/>
      <c r="CV109" s="150"/>
      <c r="CW109" s="150"/>
      <c r="CX109" s="150"/>
      <c r="CY109" s="150"/>
      <c r="CZ109" s="150"/>
      <c r="DA109" s="150"/>
      <c r="DB109" s="150"/>
      <c r="DC109" s="150"/>
    </row>
    <row r="110" spans="1:107" s="149" customFormat="1" ht="21" x14ac:dyDescent="0.25">
      <c r="A110" s="250"/>
      <c r="B110" s="191" t="s">
        <v>105</v>
      </c>
      <c r="C110" s="206">
        <f t="shared" si="29"/>
        <v>0</v>
      </c>
      <c r="D110" s="207">
        <f t="shared" si="30"/>
        <v>0</v>
      </c>
      <c r="E110" s="43"/>
      <c r="F110" s="85"/>
      <c r="G110" s="43"/>
      <c r="H110" s="85"/>
      <c r="I110" s="43"/>
      <c r="J110" s="85"/>
      <c r="K110" s="43"/>
      <c r="L110" s="85"/>
      <c r="M110" s="43"/>
      <c r="N110" s="85"/>
      <c r="O110" s="43"/>
      <c r="P110" s="85"/>
      <c r="Q110" s="43"/>
      <c r="R110" s="85"/>
      <c r="S110" s="43"/>
      <c r="T110" s="85"/>
      <c r="U110" s="43"/>
      <c r="V110" s="85"/>
      <c r="W110" s="43"/>
      <c r="X110" s="85"/>
      <c r="Y110" s="43"/>
      <c r="Z110" s="85"/>
      <c r="AA110" s="43"/>
      <c r="AB110" s="85"/>
      <c r="AC110" s="43"/>
      <c r="AD110" s="85"/>
      <c r="AE110" s="43"/>
      <c r="AF110" s="85"/>
      <c r="AG110" s="43"/>
      <c r="AH110" s="85"/>
      <c r="AI110" s="43"/>
      <c r="AJ110" s="85"/>
      <c r="AK110" s="43"/>
      <c r="AL110" s="45"/>
      <c r="AM110" s="218"/>
      <c r="AN110" s="44"/>
      <c r="AO110" s="44"/>
      <c r="AP110" s="45"/>
      <c r="AQ110" s="45"/>
      <c r="AR110" s="195" t="s">
        <v>97</v>
      </c>
      <c r="BX110" s="150"/>
      <c r="BY110" s="150"/>
      <c r="BZ110" s="150"/>
      <c r="CA110" s="150" t="str">
        <f t="shared" si="48"/>
        <v/>
      </c>
      <c r="CB110" s="150" t="str">
        <f t="shared" si="31"/>
        <v/>
      </c>
      <c r="CC110" s="150" t="str">
        <f t="shared" si="32"/>
        <v/>
      </c>
      <c r="CD110" s="150" t="str">
        <f t="shared" si="33"/>
        <v/>
      </c>
      <c r="CE110" s="150" t="str">
        <f t="shared" si="34"/>
        <v/>
      </c>
      <c r="CF110" s="150" t="str">
        <f t="shared" si="35"/>
        <v/>
      </c>
      <c r="CG110" s="150" t="str">
        <f t="shared" si="36"/>
        <v/>
      </c>
      <c r="CH110" s="150" t="str">
        <f t="shared" si="37"/>
        <v/>
      </c>
      <c r="CI110" s="150" t="str">
        <f t="shared" si="38"/>
        <v/>
      </c>
      <c r="CJ110" s="150" t="str">
        <f t="shared" si="39"/>
        <v/>
      </c>
      <c r="CK110" s="150" t="str">
        <f t="shared" si="40"/>
        <v/>
      </c>
      <c r="CL110" s="150" t="str">
        <f t="shared" si="41"/>
        <v/>
      </c>
      <c r="CM110" s="150" t="str">
        <f t="shared" si="42"/>
        <v/>
      </c>
      <c r="CN110" s="150" t="str">
        <f t="shared" si="43"/>
        <v/>
      </c>
      <c r="CO110" s="150" t="str">
        <f t="shared" si="44"/>
        <v/>
      </c>
      <c r="CP110" s="150" t="str">
        <f t="shared" si="45"/>
        <v/>
      </c>
      <c r="CQ110" s="150" t="str">
        <f t="shared" si="46"/>
        <v/>
      </c>
      <c r="CR110" s="150" t="str">
        <f t="shared" si="47"/>
        <v/>
      </c>
      <c r="CS110" s="150"/>
      <c r="CT110" s="150"/>
      <c r="CU110" s="150"/>
      <c r="CV110" s="150"/>
      <c r="CW110" s="150"/>
      <c r="CX110" s="150"/>
      <c r="CY110" s="150"/>
      <c r="CZ110" s="150"/>
      <c r="DA110" s="150"/>
      <c r="DB110" s="150"/>
      <c r="DC110" s="150"/>
    </row>
    <row r="111" spans="1:107" s="149" customFormat="1" x14ac:dyDescent="0.25">
      <c r="A111" s="251" t="s">
        <v>84</v>
      </c>
      <c r="B111" s="252"/>
      <c r="C111" s="196">
        <f t="shared" ref="C111:C121" si="49">SUM(E111+G111+I111+K111+M111+O111+Q111+S111+U111+W111+Y111+AA111+AC111+AE111+AG111+AI111+AK111)</f>
        <v>0</v>
      </c>
      <c r="D111" s="197">
        <f t="shared" ref="D111:D121" si="50">SUM(F111+H111+J111+L111+N111+P111+R111+T111+V111+X111+Z111+AB111+AD111+AF111+AH111+AJ111+AL111)</f>
        <v>0</v>
      </c>
      <c r="E111" s="24"/>
      <c r="F111" s="52"/>
      <c r="G111" s="208"/>
      <c r="H111" s="209"/>
      <c r="I111" s="208"/>
      <c r="J111" s="209"/>
      <c r="K111" s="208"/>
      <c r="L111" s="209"/>
      <c r="M111" s="208"/>
      <c r="N111" s="209"/>
      <c r="O111" s="208"/>
      <c r="P111" s="209"/>
      <c r="Q111" s="208"/>
      <c r="R111" s="209"/>
      <c r="S111" s="208"/>
      <c r="T111" s="209"/>
      <c r="U111" s="208"/>
      <c r="V111" s="209"/>
      <c r="W111" s="208"/>
      <c r="X111" s="209"/>
      <c r="Y111" s="208"/>
      <c r="Z111" s="209"/>
      <c r="AA111" s="208"/>
      <c r="AB111" s="209"/>
      <c r="AC111" s="208"/>
      <c r="AD111" s="209"/>
      <c r="AE111" s="208"/>
      <c r="AF111" s="209"/>
      <c r="AG111" s="208"/>
      <c r="AH111" s="209"/>
      <c r="AI111" s="208"/>
      <c r="AJ111" s="209"/>
      <c r="AK111" s="208"/>
      <c r="AL111" s="210"/>
      <c r="AM111" s="159"/>
      <c r="AN111" s="25"/>
      <c r="AO111" s="25"/>
      <c r="AP111" s="35"/>
      <c r="AQ111" s="35"/>
      <c r="AR111" s="195" t="s">
        <v>97</v>
      </c>
      <c r="BX111" s="150"/>
      <c r="BY111" s="150"/>
      <c r="BZ111" s="150"/>
      <c r="CA111" s="150" t="str">
        <f t="shared" ref="CA111:CA121" si="51">IF(C111&lt;&gt;SUM(AM111:AN111)," Total de exámenes Procesados NO es igual a total por sexo.-","")</f>
        <v/>
      </c>
      <c r="CB111" s="150" t="str">
        <f t="shared" si="31"/>
        <v/>
      </c>
      <c r="CC111" s="150" t="str">
        <f t="shared" si="32"/>
        <v/>
      </c>
      <c r="CD111" s="150" t="str">
        <f t="shared" si="33"/>
        <v/>
      </c>
      <c r="CE111" s="150" t="str">
        <f t="shared" si="34"/>
        <v/>
      </c>
      <c r="CF111" s="150" t="str">
        <f t="shared" si="35"/>
        <v/>
      </c>
      <c r="CG111" s="150" t="str">
        <f t="shared" si="36"/>
        <v/>
      </c>
      <c r="CH111" s="150" t="str">
        <f t="shared" si="37"/>
        <v/>
      </c>
      <c r="CI111" s="150" t="str">
        <f t="shared" si="38"/>
        <v/>
      </c>
      <c r="CJ111" s="150" t="str">
        <f t="shared" si="39"/>
        <v/>
      </c>
      <c r="CK111" s="150" t="str">
        <f t="shared" si="40"/>
        <v/>
      </c>
      <c r="CL111" s="150" t="str">
        <f t="shared" si="41"/>
        <v/>
      </c>
      <c r="CM111" s="150" t="str">
        <f t="shared" si="42"/>
        <v/>
      </c>
      <c r="CN111" s="150" t="str">
        <f t="shared" si="43"/>
        <v/>
      </c>
      <c r="CO111" s="150" t="str">
        <f t="shared" si="44"/>
        <v/>
      </c>
      <c r="CP111" s="150" t="str">
        <f t="shared" si="45"/>
        <v/>
      </c>
      <c r="CQ111" s="150" t="str">
        <f t="shared" si="46"/>
        <v/>
      </c>
      <c r="CR111" s="150" t="str">
        <f t="shared" si="47"/>
        <v/>
      </c>
      <c r="CS111" s="150"/>
      <c r="CT111" s="150"/>
      <c r="CU111" s="150"/>
      <c r="CV111" s="150"/>
      <c r="CW111" s="150"/>
      <c r="CX111" s="150"/>
      <c r="CY111" s="150"/>
      <c r="CZ111" s="150"/>
      <c r="DA111" s="150"/>
      <c r="DB111" s="150"/>
      <c r="DC111" s="150"/>
    </row>
    <row r="112" spans="1:107" s="149" customFormat="1" x14ac:dyDescent="0.25">
      <c r="A112" s="239" t="s">
        <v>58</v>
      </c>
      <c r="B112" s="240"/>
      <c r="C112" s="200">
        <f t="shared" si="49"/>
        <v>0</v>
      </c>
      <c r="D112" s="199">
        <f t="shared" si="50"/>
        <v>0</v>
      </c>
      <c r="E112" s="74"/>
      <c r="F112" s="75"/>
      <c r="G112" s="74"/>
      <c r="H112" s="75"/>
      <c r="I112" s="74"/>
      <c r="J112" s="75"/>
      <c r="K112" s="74"/>
      <c r="L112" s="75"/>
      <c r="M112" s="74"/>
      <c r="N112" s="75"/>
      <c r="O112" s="74"/>
      <c r="P112" s="75"/>
      <c r="Q112" s="74"/>
      <c r="R112" s="75"/>
      <c r="S112" s="74"/>
      <c r="T112" s="75"/>
      <c r="U112" s="74"/>
      <c r="V112" s="75"/>
      <c r="W112" s="74"/>
      <c r="X112" s="75"/>
      <c r="Y112" s="74"/>
      <c r="Z112" s="75"/>
      <c r="AA112" s="74"/>
      <c r="AB112" s="75"/>
      <c r="AC112" s="74"/>
      <c r="AD112" s="75"/>
      <c r="AE112" s="74"/>
      <c r="AF112" s="75"/>
      <c r="AG112" s="74"/>
      <c r="AH112" s="75"/>
      <c r="AI112" s="74"/>
      <c r="AJ112" s="75"/>
      <c r="AK112" s="74"/>
      <c r="AL112" s="77"/>
      <c r="AM112" s="216"/>
      <c r="AN112" s="41"/>
      <c r="AO112" s="41"/>
      <c r="AP112" s="77"/>
      <c r="AQ112" s="77"/>
      <c r="AR112" s="195" t="s">
        <v>97</v>
      </c>
      <c r="BX112" s="150"/>
      <c r="BY112" s="150"/>
      <c r="BZ112" s="150"/>
      <c r="CA112" s="150" t="str">
        <f t="shared" si="51"/>
        <v/>
      </c>
      <c r="CB112" s="150" t="str">
        <f t="shared" si="31"/>
        <v/>
      </c>
      <c r="CC112" s="150" t="str">
        <f t="shared" si="32"/>
        <v/>
      </c>
      <c r="CD112" s="150" t="str">
        <f t="shared" si="33"/>
        <v/>
      </c>
      <c r="CE112" s="150" t="str">
        <f t="shared" si="34"/>
        <v/>
      </c>
      <c r="CF112" s="150" t="str">
        <f t="shared" si="35"/>
        <v/>
      </c>
      <c r="CG112" s="150" t="str">
        <f t="shared" si="36"/>
        <v/>
      </c>
      <c r="CH112" s="150" t="str">
        <f t="shared" si="37"/>
        <v/>
      </c>
      <c r="CI112" s="150" t="str">
        <f t="shared" si="38"/>
        <v/>
      </c>
      <c r="CJ112" s="150" t="str">
        <f t="shared" si="39"/>
        <v/>
      </c>
      <c r="CK112" s="150" t="str">
        <f t="shared" si="40"/>
        <v/>
      </c>
      <c r="CL112" s="150" t="str">
        <f t="shared" si="41"/>
        <v/>
      </c>
      <c r="CM112" s="150" t="str">
        <f t="shared" si="42"/>
        <v/>
      </c>
      <c r="CN112" s="150" t="str">
        <f t="shared" si="43"/>
        <v/>
      </c>
      <c r="CO112" s="150" t="str">
        <f t="shared" si="44"/>
        <v/>
      </c>
      <c r="CP112" s="150" t="str">
        <f t="shared" si="45"/>
        <v/>
      </c>
      <c r="CQ112" s="150" t="str">
        <f t="shared" si="46"/>
        <v/>
      </c>
      <c r="CR112" s="150" t="str">
        <f t="shared" si="47"/>
        <v/>
      </c>
      <c r="CS112" s="150"/>
      <c r="CT112" s="150"/>
      <c r="CU112" s="150"/>
      <c r="CV112" s="150"/>
      <c r="CW112" s="150"/>
      <c r="CX112" s="150"/>
      <c r="CY112" s="150"/>
      <c r="CZ112" s="150"/>
      <c r="DA112" s="150"/>
      <c r="DB112" s="150"/>
      <c r="DC112" s="150"/>
    </row>
    <row r="113" spans="1:107" s="149" customFormat="1" x14ac:dyDescent="0.25">
      <c r="A113" s="239" t="s">
        <v>86</v>
      </c>
      <c r="B113" s="240"/>
      <c r="C113" s="200">
        <f t="shared" si="49"/>
        <v>0</v>
      </c>
      <c r="D113" s="199">
        <f t="shared" si="50"/>
        <v>0</v>
      </c>
      <c r="E113" s="74"/>
      <c r="F113" s="75"/>
      <c r="G113" s="74"/>
      <c r="H113" s="75"/>
      <c r="I113" s="74"/>
      <c r="J113" s="75"/>
      <c r="K113" s="74"/>
      <c r="L113" s="75"/>
      <c r="M113" s="74"/>
      <c r="N113" s="75"/>
      <c r="O113" s="74"/>
      <c r="P113" s="75"/>
      <c r="Q113" s="74"/>
      <c r="R113" s="75"/>
      <c r="S113" s="74"/>
      <c r="T113" s="75"/>
      <c r="U113" s="74"/>
      <c r="V113" s="75"/>
      <c r="W113" s="74"/>
      <c r="X113" s="75"/>
      <c r="Y113" s="74"/>
      <c r="Z113" s="75"/>
      <c r="AA113" s="74"/>
      <c r="AB113" s="75"/>
      <c r="AC113" s="74"/>
      <c r="AD113" s="75"/>
      <c r="AE113" s="74"/>
      <c r="AF113" s="75"/>
      <c r="AG113" s="74"/>
      <c r="AH113" s="75"/>
      <c r="AI113" s="74"/>
      <c r="AJ113" s="75"/>
      <c r="AK113" s="74"/>
      <c r="AL113" s="77"/>
      <c r="AM113" s="216"/>
      <c r="AN113" s="41"/>
      <c r="AO113" s="41"/>
      <c r="AP113" s="77"/>
      <c r="AQ113" s="77"/>
      <c r="AR113" s="195" t="s">
        <v>97</v>
      </c>
      <c r="BX113" s="150"/>
      <c r="BY113" s="150"/>
      <c r="BZ113" s="150"/>
      <c r="CA113" s="150" t="str">
        <f t="shared" si="51"/>
        <v/>
      </c>
      <c r="CB113" s="150" t="str">
        <f t="shared" si="31"/>
        <v/>
      </c>
      <c r="CC113" s="150" t="str">
        <f t="shared" si="32"/>
        <v/>
      </c>
      <c r="CD113" s="150" t="str">
        <f t="shared" si="33"/>
        <v/>
      </c>
      <c r="CE113" s="150" t="str">
        <f t="shared" si="34"/>
        <v/>
      </c>
      <c r="CF113" s="150" t="str">
        <f t="shared" si="35"/>
        <v/>
      </c>
      <c r="CG113" s="150" t="str">
        <f t="shared" si="36"/>
        <v/>
      </c>
      <c r="CH113" s="150" t="str">
        <f t="shared" si="37"/>
        <v/>
      </c>
      <c r="CI113" s="150" t="str">
        <f t="shared" si="38"/>
        <v/>
      </c>
      <c r="CJ113" s="150" t="str">
        <f t="shared" si="39"/>
        <v/>
      </c>
      <c r="CK113" s="150" t="str">
        <f t="shared" si="40"/>
        <v/>
      </c>
      <c r="CL113" s="150" t="str">
        <f t="shared" si="41"/>
        <v/>
      </c>
      <c r="CM113" s="150" t="str">
        <f t="shared" si="42"/>
        <v/>
      </c>
      <c r="CN113" s="150" t="str">
        <f t="shared" si="43"/>
        <v/>
      </c>
      <c r="CO113" s="150" t="str">
        <f t="shared" si="44"/>
        <v/>
      </c>
      <c r="CP113" s="150" t="str">
        <f t="shared" si="45"/>
        <v/>
      </c>
      <c r="CQ113" s="150" t="str">
        <f t="shared" si="46"/>
        <v/>
      </c>
      <c r="CR113" s="150" t="str">
        <f t="shared" si="47"/>
        <v/>
      </c>
      <c r="CS113" s="150"/>
      <c r="CT113" s="150"/>
      <c r="CU113" s="150"/>
      <c r="CV113" s="150"/>
      <c r="CW113" s="150"/>
      <c r="CX113" s="150"/>
      <c r="CY113" s="150"/>
      <c r="CZ113" s="150"/>
      <c r="DA113" s="150"/>
      <c r="DB113" s="150"/>
      <c r="DC113" s="150"/>
    </row>
    <row r="114" spans="1:107" s="149" customFormat="1" x14ac:dyDescent="0.25">
      <c r="A114" s="239" t="s">
        <v>99</v>
      </c>
      <c r="B114" s="240"/>
      <c r="C114" s="211">
        <f t="shared" si="49"/>
        <v>0</v>
      </c>
      <c r="D114" s="212">
        <f t="shared" si="50"/>
        <v>0</v>
      </c>
      <c r="E114" s="74"/>
      <c r="F114" s="75"/>
      <c r="G114" s="74"/>
      <c r="H114" s="75"/>
      <c r="I114" s="74"/>
      <c r="J114" s="75"/>
      <c r="K114" s="74"/>
      <c r="L114" s="75"/>
      <c r="M114" s="74"/>
      <c r="N114" s="75"/>
      <c r="O114" s="74"/>
      <c r="P114" s="75"/>
      <c r="Q114" s="74"/>
      <c r="R114" s="75"/>
      <c r="S114" s="74"/>
      <c r="T114" s="75"/>
      <c r="U114" s="74"/>
      <c r="V114" s="75"/>
      <c r="W114" s="74"/>
      <c r="X114" s="75"/>
      <c r="Y114" s="74"/>
      <c r="Z114" s="75"/>
      <c r="AA114" s="74"/>
      <c r="AB114" s="75"/>
      <c r="AC114" s="74"/>
      <c r="AD114" s="75"/>
      <c r="AE114" s="74"/>
      <c r="AF114" s="75"/>
      <c r="AG114" s="74"/>
      <c r="AH114" s="75"/>
      <c r="AI114" s="74"/>
      <c r="AJ114" s="75"/>
      <c r="AK114" s="74"/>
      <c r="AL114" s="77"/>
      <c r="AM114" s="216"/>
      <c r="AN114" s="41"/>
      <c r="AO114" s="41"/>
      <c r="AP114" s="77"/>
      <c r="AQ114" s="77"/>
      <c r="AR114" s="195" t="s">
        <v>97</v>
      </c>
      <c r="BX114" s="150"/>
      <c r="BY114" s="150"/>
      <c r="BZ114" s="150"/>
      <c r="CA114" s="150" t="str">
        <f t="shared" si="51"/>
        <v/>
      </c>
      <c r="CB114" s="150" t="str">
        <f t="shared" si="31"/>
        <v/>
      </c>
      <c r="CC114" s="150" t="str">
        <f t="shared" si="32"/>
        <v/>
      </c>
      <c r="CD114" s="150" t="str">
        <f t="shared" si="33"/>
        <v/>
      </c>
      <c r="CE114" s="150" t="str">
        <f t="shared" si="34"/>
        <v/>
      </c>
      <c r="CF114" s="150" t="str">
        <f t="shared" si="35"/>
        <v/>
      </c>
      <c r="CG114" s="150" t="str">
        <f t="shared" si="36"/>
        <v/>
      </c>
      <c r="CH114" s="150" t="str">
        <f t="shared" si="37"/>
        <v/>
      </c>
      <c r="CI114" s="150" t="str">
        <f t="shared" si="38"/>
        <v/>
      </c>
      <c r="CJ114" s="150" t="str">
        <f t="shared" si="39"/>
        <v/>
      </c>
      <c r="CK114" s="150" t="str">
        <f t="shared" si="40"/>
        <v/>
      </c>
      <c r="CL114" s="150" t="str">
        <f t="shared" si="41"/>
        <v/>
      </c>
      <c r="CM114" s="150" t="str">
        <f t="shared" si="42"/>
        <v/>
      </c>
      <c r="CN114" s="150" t="str">
        <f t="shared" si="43"/>
        <v/>
      </c>
      <c r="CO114" s="150" t="str">
        <f t="shared" si="44"/>
        <v/>
      </c>
      <c r="CP114" s="150" t="str">
        <f t="shared" si="45"/>
        <v/>
      </c>
      <c r="CQ114" s="150" t="str">
        <f t="shared" si="46"/>
        <v/>
      </c>
      <c r="CR114" s="150" t="str">
        <f t="shared" si="47"/>
        <v/>
      </c>
      <c r="CS114" s="150"/>
      <c r="CT114" s="150"/>
      <c r="CU114" s="150"/>
      <c r="CV114" s="150"/>
      <c r="CW114" s="150"/>
      <c r="CX114" s="150"/>
      <c r="CY114" s="150"/>
      <c r="CZ114" s="150"/>
      <c r="DA114" s="150"/>
      <c r="DB114" s="150"/>
      <c r="DC114" s="150"/>
    </row>
    <row r="115" spans="1:107" s="149" customFormat="1" x14ac:dyDescent="0.25">
      <c r="A115" s="239" t="s">
        <v>100</v>
      </c>
      <c r="B115" s="240"/>
      <c r="C115" s="211">
        <f t="shared" si="49"/>
        <v>0</v>
      </c>
      <c r="D115" s="212">
        <f t="shared" si="50"/>
        <v>0</v>
      </c>
      <c r="E115" s="74"/>
      <c r="F115" s="75"/>
      <c r="G115" s="74"/>
      <c r="H115" s="75"/>
      <c r="I115" s="74"/>
      <c r="J115" s="75"/>
      <c r="K115" s="74"/>
      <c r="L115" s="75"/>
      <c r="M115" s="74"/>
      <c r="N115" s="75"/>
      <c r="O115" s="74"/>
      <c r="P115" s="75"/>
      <c r="Q115" s="74"/>
      <c r="R115" s="75"/>
      <c r="S115" s="74"/>
      <c r="T115" s="75"/>
      <c r="U115" s="74"/>
      <c r="V115" s="75"/>
      <c r="W115" s="74"/>
      <c r="X115" s="75"/>
      <c r="Y115" s="74"/>
      <c r="Z115" s="75"/>
      <c r="AA115" s="74"/>
      <c r="AB115" s="75"/>
      <c r="AC115" s="74"/>
      <c r="AD115" s="75"/>
      <c r="AE115" s="74"/>
      <c r="AF115" s="75"/>
      <c r="AG115" s="74"/>
      <c r="AH115" s="75"/>
      <c r="AI115" s="74"/>
      <c r="AJ115" s="75"/>
      <c r="AK115" s="74"/>
      <c r="AL115" s="77"/>
      <c r="AM115" s="216"/>
      <c r="AN115" s="41"/>
      <c r="AO115" s="41"/>
      <c r="AP115" s="77"/>
      <c r="AQ115" s="77"/>
      <c r="AR115" s="195" t="s">
        <v>97</v>
      </c>
      <c r="BX115" s="150"/>
      <c r="BY115" s="150"/>
      <c r="BZ115" s="150"/>
      <c r="CA115" s="150" t="str">
        <f t="shared" si="51"/>
        <v/>
      </c>
      <c r="CB115" s="150" t="str">
        <f t="shared" si="31"/>
        <v/>
      </c>
      <c r="CC115" s="150" t="str">
        <f t="shared" si="32"/>
        <v/>
      </c>
      <c r="CD115" s="150" t="str">
        <f t="shared" si="33"/>
        <v/>
      </c>
      <c r="CE115" s="150" t="str">
        <f t="shared" si="34"/>
        <v/>
      </c>
      <c r="CF115" s="150" t="str">
        <f t="shared" si="35"/>
        <v/>
      </c>
      <c r="CG115" s="150" t="str">
        <f t="shared" si="36"/>
        <v/>
      </c>
      <c r="CH115" s="150" t="str">
        <f t="shared" si="37"/>
        <v/>
      </c>
      <c r="CI115" s="150" t="str">
        <f t="shared" si="38"/>
        <v/>
      </c>
      <c r="CJ115" s="150" t="str">
        <f t="shared" si="39"/>
        <v/>
      </c>
      <c r="CK115" s="150" t="str">
        <f t="shared" si="40"/>
        <v/>
      </c>
      <c r="CL115" s="150" t="str">
        <f t="shared" si="41"/>
        <v/>
      </c>
      <c r="CM115" s="150" t="str">
        <f t="shared" si="42"/>
        <v/>
      </c>
      <c r="CN115" s="150" t="str">
        <f t="shared" si="43"/>
        <v/>
      </c>
      <c r="CO115" s="150" t="str">
        <f t="shared" si="44"/>
        <v/>
      </c>
      <c r="CP115" s="150" t="str">
        <f t="shared" si="45"/>
        <v/>
      </c>
      <c r="CQ115" s="150" t="str">
        <f t="shared" si="46"/>
        <v/>
      </c>
      <c r="CR115" s="150" t="str">
        <f t="shared" si="47"/>
        <v/>
      </c>
      <c r="CS115" s="150"/>
      <c r="CT115" s="150"/>
      <c r="CU115" s="150"/>
      <c r="CV115" s="150"/>
      <c r="CW115" s="150"/>
      <c r="CX115" s="150"/>
      <c r="CY115" s="150"/>
      <c r="CZ115" s="150"/>
      <c r="DA115" s="150"/>
      <c r="DB115" s="150"/>
      <c r="DC115" s="150"/>
    </row>
    <row r="116" spans="1:107" s="149" customFormat="1" x14ac:dyDescent="0.25">
      <c r="A116" s="133" t="s">
        <v>101</v>
      </c>
      <c r="B116" s="134"/>
      <c r="C116" s="211">
        <f t="shared" si="49"/>
        <v>0</v>
      </c>
      <c r="D116" s="212">
        <f t="shared" si="50"/>
        <v>0</v>
      </c>
      <c r="E116" s="74"/>
      <c r="F116" s="75"/>
      <c r="G116" s="74"/>
      <c r="H116" s="75"/>
      <c r="I116" s="74"/>
      <c r="J116" s="75"/>
      <c r="K116" s="74"/>
      <c r="L116" s="75"/>
      <c r="M116" s="74"/>
      <c r="N116" s="75"/>
      <c r="O116" s="74"/>
      <c r="P116" s="75"/>
      <c r="Q116" s="74"/>
      <c r="R116" s="75"/>
      <c r="S116" s="74"/>
      <c r="T116" s="75"/>
      <c r="U116" s="74"/>
      <c r="V116" s="75"/>
      <c r="W116" s="74"/>
      <c r="X116" s="75"/>
      <c r="Y116" s="74"/>
      <c r="Z116" s="75"/>
      <c r="AA116" s="74"/>
      <c r="AB116" s="75"/>
      <c r="AC116" s="74"/>
      <c r="AD116" s="75"/>
      <c r="AE116" s="74"/>
      <c r="AF116" s="75"/>
      <c r="AG116" s="74"/>
      <c r="AH116" s="75"/>
      <c r="AI116" s="74"/>
      <c r="AJ116" s="75"/>
      <c r="AK116" s="74"/>
      <c r="AL116" s="77"/>
      <c r="AM116" s="216"/>
      <c r="AN116" s="41"/>
      <c r="AO116" s="41"/>
      <c r="AP116" s="77"/>
      <c r="AQ116" s="77"/>
      <c r="AR116" s="195" t="s">
        <v>97</v>
      </c>
      <c r="BX116" s="150"/>
      <c r="BY116" s="150"/>
      <c r="BZ116" s="150"/>
      <c r="CA116" s="150" t="str">
        <f t="shared" si="51"/>
        <v/>
      </c>
      <c r="CB116" s="150" t="str">
        <f t="shared" si="31"/>
        <v/>
      </c>
      <c r="CC116" s="150" t="str">
        <f t="shared" si="32"/>
        <v/>
      </c>
      <c r="CD116" s="150" t="str">
        <f t="shared" si="33"/>
        <v/>
      </c>
      <c r="CE116" s="150" t="str">
        <f t="shared" si="34"/>
        <v/>
      </c>
      <c r="CF116" s="150" t="str">
        <f t="shared" si="35"/>
        <v/>
      </c>
      <c r="CG116" s="150" t="str">
        <f t="shared" si="36"/>
        <v/>
      </c>
      <c r="CH116" s="150" t="str">
        <f t="shared" si="37"/>
        <v/>
      </c>
      <c r="CI116" s="150" t="str">
        <f t="shared" si="38"/>
        <v/>
      </c>
      <c r="CJ116" s="150" t="str">
        <f t="shared" si="39"/>
        <v/>
      </c>
      <c r="CK116" s="150" t="str">
        <f t="shared" si="40"/>
        <v/>
      </c>
      <c r="CL116" s="150" t="str">
        <f t="shared" si="41"/>
        <v/>
      </c>
      <c r="CM116" s="150" t="str">
        <f t="shared" si="42"/>
        <v/>
      </c>
      <c r="CN116" s="150" t="str">
        <f t="shared" si="43"/>
        <v/>
      </c>
      <c r="CO116" s="150" t="str">
        <f t="shared" si="44"/>
        <v/>
      </c>
      <c r="CP116" s="150" t="str">
        <f t="shared" si="45"/>
        <v/>
      </c>
      <c r="CQ116" s="150" t="str">
        <f t="shared" si="46"/>
        <v/>
      </c>
      <c r="CR116" s="150" t="str">
        <f t="shared" si="47"/>
        <v/>
      </c>
      <c r="CS116" s="150"/>
      <c r="CT116" s="150"/>
      <c r="CU116" s="150"/>
      <c r="CV116" s="150"/>
      <c r="CW116" s="150"/>
      <c r="CX116" s="150"/>
      <c r="CY116" s="150"/>
      <c r="CZ116" s="150"/>
      <c r="DA116" s="150"/>
      <c r="DB116" s="150"/>
      <c r="DC116" s="150"/>
    </row>
    <row r="117" spans="1:107" s="149" customFormat="1" x14ac:dyDescent="0.25">
      <c r="A117" s="239" t="s">
        <v>102</v>
      </c>
      <c r="B117" s="240"/>
      <c r="C117" s="211">
        <f t="shared" si="49"/>
        <v>0</v>
      </c>
      <c r="D117" s="212">
        <f t="shared" si="50"/>
        <v>0</v>
      </c>
      <c r="E117" s="89"/>
      <c r="F117" s="90"/>
      <c r="G117" s="89"/>
      <c r="H117" s="90"/>
      <c r="I117" s="89"/>
      <c r="J117" s="90"/>
      <c r="K117" s="74"/>
      <c r="L117" s="75"/>
      <c r="M117" s="74"/>
      <c r="N117" s="75"/>
      <c r="O117" s="74"/>
      <c r="P117" s="75"/>
      <c r="Q117" s="74"/>
      <c r="R117" s="75"/>
      <c r="S117" s="74"/>
      <c r="T117" s="75"/>
      <c r="U117" s="74"/>
      <c r="V117" s="75"/>
      <c r="W117" s="74"/>
      <c r="X117" s="75"/>
      <c r="Y117" s="74"/>
      <c r="Z117" s="75"/>
      <c r="AA117" s="74"/>
      <c r="AB117" s="75"/>
      <c r="AC117" s="74"/>
      <c r="AD117" s="75"/>
      <c r="AE117" s="74"/>
      <c r="AF117" s="75"/>
      <c r="AG117" s="74"/>
      <c r="AH117" s="75"/>
      <c r="AI117" s="74"/>
      <c r="AJ117" s="75"/>
      <c r="AK117" s="74"/>
      <c r="AL117" s="77"/>
      <c r="AM117" s="216"/>
      <c r="AN117" s="41"/>
      <c r="AO117" s="41"/>
      <c r="AP117" s="77"/>
      <c r="AQ117" s="77"/>
      <c r="AR117" s="195" t="s">
        <v>97</v>
      </c>
      <c r="BX117" s="150"/>
      <c r="BY117" s="150"/>
      <c r="BZ117" s="150"/>
      <c r="CA117" s="150" t="str">
        <f t="shared" si="51"/>
        <v/>
      </c>
      <c r="CB117" s="150" t="str">
        <f t="shared" si="31"/>
        <v/>
      </c>
      <c r="CC117" s="150" t="str">
        <f t="shared" si="32"/>
        <v/>
      </c>
      <c r="CD117" s="150" t="str">
        <f t="shared" si="33"/>
        <v/>
      </c>
      <c r="CE117" s="150" t="str">
        <f t="shared" si="34"/>
        <v/>
      </c>
      <c r="CF117" s="150" t="str">
        <f t="shared" si="35"/>
        <v/>
      </c>
      <c r="CG117" s="150" t="str">
        <f t="shared" si="36"/>
        <v/>
      </c>
      <c r="CH117" s="150" t="str">
        <f t="shared" si="37"/>
        <v/>
      </c>
      <c r="CI117" s="150" t="str">
        <f t="shared" si="38"/>
        <v/>
      </c>
      <c r="CJ117" s="150" t="str">
        <f t="shared" si="39"/>
        <v/>
      </c>
      <c r="CK117" s="150" t="str">
        <f t="shared" si="40"/>
        <v/>
      </c>
      <c r="CL117" s="150" t="str">
        <f t="shared" si="41"/>
        <v/>
      </c>
      <c r="CM117" s="150" t="str">
        <f t="shared" si="42"/>
        <v/>
      </c>
      <c r="CN117" s="150" t="str">
        <f t="shared" si="43"/>
        <v/>
      </c>
      <c r="CO117" s="150" t="str">
        <f t="shared" si="44"/>
        <v/>
      </c>
      <c r="CP117" s="150" t="str">
        <f t="shared" si="45"/>
        <v/>
      </c>
      <c r="CQ117" s="150" t="str">
        <f t="shared" si="46"/>
        <v/>
      </c>
      <c r="CR117" s="150" t="str">
        <f t="shared" si="47"/>
        <v/>
      </c>
      <c r="CS117" s="150"/>
      <c r="CT117" s="150"/>
      <c r="CU117" s="150"/>
      <c r="CV117" s="150"/>
      <c r="CW117" s="150"/>
      <c r="CX117" s="150"/>
      <c r="CY117" s="150"/>
      <c r="CZ117" s="150"/>
      <c r="DA117" s="150"/>
      <c r="DB117" s="150"/>
      <c r="DC117" s="150"/>
    </row>
    <row r="118" spans="1:107" s="149" customFormat="1" x14ac:dyDescent="0.25">
      <c r="A118" s="239" t="s">
        <v>103</v>
      </c>
      <c r="B118" s="240"/>
      <c r="C118" s="211">
        <f t="shared" si="49"/>
        <v>0</v>
      </c>
      <c r="D118" s="212">
        <f t="shared" si="50"/>
        <v>0</v>
      </c>
      <c r="E118" s="74"/>
      <c r="F118" s="75"/>
      <c r="G118" s="74"/>
      <c r="H118" s="75"/>
      <c r="I118" s="74"/>
      <c r="J118" s="75"/>
      <c r="K118" s="74"/>
      <c r="L118" s="75"/>
      <c r="M118" s="74"/>
      <c r="N118" s="75"/>
      <c r="O118" s="74"/>
      <c r="P118" s="75"/>
      <c r="Q118" s="74"/>
      <c r="R118" s="75"/>
      <c r="S118" s="74"/>
      <c r="T118" s="75"/>
      <c r="U118" s="74"/>
      <c r="V118" s="75"/>
      <c r="W118" s="74"/>
      <c r="X118" s="75"/>
      <c r="Y118" s="74"/>
      <c r="Z118" s="75"/>
      <c r="AA118" s="74"/>
      <c r="AB118" s="75"/>
      <c r="AC118" s="74"/>
      <c r="AD118" s="75"/>
      <c r="AE118" s="74"/>
      <c r="AF118" s="75"/>
      <c r="AG118" s="74"/>
      <c r="AH118" s="75"/>
      <c r="AI118" s="74"/>
      <c r="AJ118" s="75"/>
      <c r="AK118" s="74"/>
      <c r="AL118" s="77"/>
      <c r="AM118" s="216"/>
      <c r="AN118" s="41"/>
      <c r="AO118" s="41"/>
      <c r="AP118" s="77"/>
      <c r="AQ118" s="77"/>
      <c r="AR118" s="195" t="s">
        <v>97</v>
      </c>
      <c r="BX118" s="150"/>
      <c r="BY118" s="150"/>
      <c r="BZ118" s="150"/>
      <c r="CA118" s="150" t="str">
        <f t="shared" si="51"/>
        <v/>
      </c>
      <c r="CB118" s="150" t="str">
        <f t="shared" si="31"/>
        <v/>
      </c>
      <c r="CC118" s="150" t="str">
        <f t="shared" si="32"/>
        <v/>
      </c>
      <c r="CD118" s="150" t="str">
        <f t="shared" si="33"/>
        <v/>
      </c>
      <c r="CE118" s="150" t="str">
        <f t="shared" si="34"/>
        <v/>
      </c>
      <c r="CF118" s="150" t="str">
        <f t="shared" si="35"/>
        <v/>
      </c>
      <c r="CG118" s="150" t="str">
        <f t="shared" si="36"/>
        <v/>
      </c>
      <c r="CH118" s="150" t="str">
        <f t="shared" si="37"/>
        <v/>
      </c>
      <c r="CI118" s="150" t="str">
        <f t="shared" si="38"/>
        <v/>
      </c>
      <c r="CJ118" s="150" t="str">
        <f t="shared" si="39"/>
        <v/>
      </c>
      <c r="CK118" s="150" t="str">
        <f t="shared" si="40"/>
        <v/>
      </c>
      <c r="CL118" s="150" t="str">
        <f t="shared" si="41"/>
        <v/>
      </c>
      <c r="CM118" s="150" t="str">
        <f t="shared" si="42"/>
        <v/>
      </c>
      <c r="CN118" s="150" t="str">
        <f t="shared" si="43"/>
        <v/>
      </c>
      <c r="CO118" s="150" t="str">
        <f t="shared" si="44"/>
        <v/>
      </c>
      <c r="CP118" s="150" t="str">
        <f t="shared" si="45"/>
        <v/>
      </c>
      <c r="CQ118" s="150" t="str">
        <f t="shared" si="46"/>
        <v/>
      </c>
      <c r="CR118" s="150" t="str">
        <f t="shared" si="47"/>
        <v/>
      </c>
      <c r="CS118" s="150"/>
      <c r="CT118" s="150"/>
      <c r="CU118" s="150"/>
      <c r="CV118" s="150"/>
      <c r="CW118" s="150"/>
      <c r="CX118" s="150"/>
      <c r="CY118" s="150"/>
      <c r="CZ118" s="150"/>
      <c r="DA118" s="150"/>
      <c r="DB118" s="150"/>
      <c r="DC118" s="150"/>
    </row>
    <row r="119" spans="1:107" s="149" customFormat="1" x14ac:dyDescent="0.25">
      <c r="A119" s="239" t="s">
        <v>104</v>
      </c>
      <c r="B119" s="240"/>
      <c r="C119" s="211">
        <f t="shared" si="49"/>
        <v>0</v>
      </c>
      <c r="D119" s="212">
        <f t="shared" si="50"/>
        <v>0</v>
      </c>
      <c r="E119" s="74"/>
      <c r="F119" s="75"/>
      <c r="G119" s="74"/>
      <c r="H119" s="75"/>
      <c r="I119" s="74"/>
      <c r="J119" s="75"/>
      <c r="K119" s="74"/>
      <c r="L119" s="75"/>
      <c r="M119" s="74"/>
      <c r="N119" s="75"/>
      <c r="O119" s="74"/>
      <c r="P119" s="75"/>
      <c r="Q119" s="74"/>
      <c r="R119" s="75"/>
      <c r="S119" s="74"/>
      <c r="T119" s="75"/>
      <c r="U119" s="74"/>
      <c r="V119" s="75"/>
      <c r="W119" s="74"/>
      <c r="X119" s="75"/>
      <c r="Y119" s="74"/>
      <c r="Z119" s="75"/>
      <c r="AA119" s="74"/>
      <c r="AB119" s="75"/>
      <c r="AC119" s="74"/>
      <c r="AD119" s="75"/>
      <c r="AE119" s="74"/>
      <c r="AF119" s="75"/>
      <c r="AG119" s="74"/>
      <c r="AH119" s="75"/>
      <c r="AI119" s="74"/>
      <c r="AJ119" s="75"/>
      <c r="AK119" s="74"/>
      <c r="AL119" s="77"/>
      <c r="AM119" s="216"/>
      <c r="AN119" s="41"/>
      <c r="AO119" s="41"/>
      <c r="AP119" s="77"/>
      <c r="AQ119" s="77"/>
      <c r="AR119" s="195" t="s">
        <v>97</v>
      </c>
      <c r="BX119" s="150"/>
      <c r="BY119" s="150"/>
      <c r="BZ119" s="150"/>
      <c r="CA119" s="150" t="str">
        <f t="shared" si="51"/>
        <v/>
      </c>
      <c r="CB119" s="150" t="str">
        <f t="shared" si="31"/>
        <v/>
      </c>
      <c r="CC119" s="150" t="str">
        <f t="shared" si="32"/>
        <v/>
      </c>
      <c r="CD119" s="150" t="str">
        <f t="shared" si="33"/>
        <v/>
      </c>
      <c r="CE119" s="150" t="str">
        <f t="shared" si="34"/>
        <v/>
      </c>
      <c r="CF119" s="150" t="str">
        <f t="shared" si="35"/>
        <v/>
      </c>
      <c r="CG119" s="150" t="str">
        <f t="shared" si="36"/>
        <v/>
      </c>
      <c r="CH119" s="150" t="str">
        <f t="shared" si="37"/>
        <v/>
      </c>
      <c r="CI119" s="150" t="str">
        <f t="shared" si="38"/>
        <v/>
      </c>
      <c r="CJ119" s="150" t="str">
        <f t="shared" si="39"/>
        <v/>
      </c>
      <c r="CK119" s="150" t="str">
        <f t="shared" si="40"/>
        <v/>
      </c>
      <c r="CL119" s="150" t="str">
        <f t="shared" si="41"/>
        <v/>
      </c>
      <c r="CM119" s="150" t="str">
        <f t="shared" si="42"/>
        <v/>
      </c>
      <c r="CN119" s="150" t="str">
        <f t="shared" si="43"/>
        <v/>
      </c>
      <c r="CO119" s="150" t="str">
        <f t="shared" si="44"/>
        <v/>
      </c>
      <c r="CP119" s="150" t="str">
        <f t="shared" si="45"/>
        <v/>
      </c>
      <c r="CQ119" s="150" t="str">
        <f t="shared" si="46"/>
        <v/>
      </c>
      <c r="CR119" s="150" t="str">
        <f t="shared" si="47"/>
        <v/>
      </c>
      <c r="CS119" s="150"/>
      <c r="CT119" s="150"/>
      <c r="CU119" s="150"/>
      <c r="CV119" s="150"/>
      <c r="CW119" s="150"/>
      <c r="CX119" s="150"/>
      <c r="CY119" s="150"/>
      <c r="CZ119" s="150"/>
      <c r="DA119" s="150"/>
      <c r="DB119" s="150"/>
      <c r="DC119" s="150"/>
    </row>
    <row r="120" spans="1:107" s="149" customFormat="1" x14ac:dyDescent="0.25">
      <c r="A120" s="239" t="s">
        <v>60</v>
      </c>
      <c r="B120" s="240"/>
      <c r="C120" s="211">
        <f t="shared" si="49"/>
        <v>0</v>
      </c>
      <c r="D120" s="212">
        <f t="shared" si="50"/>
        <v>0</v>
      </c>
      <c r="E120" s="74"/>
      <c r="F120" s="75"/>
      <c r="G120" s="74"/>
      <c r="H120" s="75"/>
      <c r="I120" s="74"/>
      <c r="J120" s="75"/>
      <c r="K120" s="74"/>
      <c r="L120" s="75"/>
      <c r="M120" s="74"/>
      <c r="N120" s="75"/>
      <c r="O120" s="74"/>
      <c r="P120" s="75"/>
      <c r="Q120" s="74"/>
      <c r="R120" s="75"/>
      <c r="S120" s="74"/>
      <c r="T120" s="75"/>
      <c r="U120" s="74"/>
      <c r="V120" s="75"/>
      <c r="W120" s="74"/>
      <c r="X120" s="75"/>
      <c r="Y120" s="74"/>
      <c r="Z120" s="75"/>
      <c r="AA120" s="74"/>
      <c r="AB120" s="75"/>
      <c r="AC120" s="74"/>
      <c r="AD120" s="75"/>
      <c r="AE120" s="74"/>
      <c r="AF120" s="75"/>
      <c r="AG120" s="74"/>
      <c r="AH120" s="75"/>
      <c r="AI120" s="74"/>
      <c r="AJ120" s="75"/>
      <c r="AK120" s="74"/>
      <c r="AL120" s="77"/>
      <c r="AM120" s="216"/>
      <c r="AN120" s="41"/>
      <c r="AO120" s="41"/>
      <c r="AP120" s="77"/>
      <c r="AQ120" s="77"/>
      <c r="AR120" s="195" t="s">
        <v>97</v>
      </c>
      <c r="BX120" s="150"/>
      <c r="BY120" s="150"/>
      <c r="BZ120" s="150"/>
      <c r="CA120" s="150" t="str">
        <f t="shared" si="51"/>
        <v/>
      </c>
      <c r="CB120" s="150" t="str">
        <f t="shared" si="31"/>
        <v/>
      </c>
      <c r="CC120" s="150" t="str">
        <f t="shared" si="32"/>
        <v/>
      </c>
      <c r="CD120" s="150" t="str">
        <f t="shared" si="33"/>
        <v/>
      </c>
      <c r="CE120" s="150" t="str">
        <f t="shared" si="34"/>
        <v/>
      </c>
      <c r="CF120" s="150" t="str">
        <f t="shared" si="35"/>
        <v/>
      </c>
      <c r="CG120" s="150" t="str">
        <f t="shared" si="36"/>
        <v/>
      </c>
      <c r="CH120" s="150" t="str">
        <f t="shared" si="37"/>
        <v/>
      </c>
      <c r="CI120" s="150" t="str">
        <f t="shared" si="38"/>
        <v/>
      </c>
      <c r="CJ120" s="150" t="str">
        <f t="shared" si="39"/>
        <v/>
      </c>
      <c r="CK120" s="150" t="str">
        <f t="shared" si="40"/>
        <v/>
      </c>
      <c r="CL120" s="150" t="str">
        <f t="shared" si="41"/>
        <v/>
      </c>
      <c r="CM120" s="150" t="str">
        <f t="shared" si="42"/>
        <v/>
      </c>
      <c r="CN120" s="150" t="str">
        <f t="shared" si="43"/>
        <v/>
      </c>
      <c r="CO120" s="150" t="str">
        <f t="shared" si="44"/>
        <v/>
      </c>
      <c r="CP120" s="150" t="str">
        <f t="shared" si="45"/>
        <v/>
      </c>
      <c r="CQ120" s="150" t="str">
        <f t="shared" si="46"/>
        <v/>
      </c>
      <c r="CR120" s="150" t="str">
        <f t="shared" si="47"/>
        <v/>
      </c>
      <c r="CS120" s="150"/>
      <c r="CT120" s="150"/>
      <c r="CU120" s="150"/>
      <c r="CV120" s="150"/>
      <c r="CW120" s="150"/>
      <c r="CX120" s="150"/>
      <c r="CY120" s="150"/>
      <c r="CZ120" s="150"/>
      <c r="DA120" s="150"/>
      <c r="DB120" s="150"/>
      <c r="DC120" s="150"/>
    </row>
    <row r="121" spans="1:107" s="149" customFormat="1" x14ac:dyDescent="0.25">
      <c r="A121" s="241" t="s">
        <v>61</v>
      </c>
      <c r="B121" s="242"/>
      <c r="C121" s="206">
        <f t="shared" si="49"/>
        <v>0</v>
      </c>
      <c r="D121" s="207">
        <f t="shared" si="50"/>
        <v>0</v>
      </c>
      <c r="E121" s="83"/>
      <c r="F121" s="84"/>
      <c r="G121" s="83"/>
      <c r="H121" s="84"/>
      <c r="I121" s="43"/>
      <c r="J121" s="85"/>
      <c r="K121" s="43"/>
      <c r="L121" s="85"/>
      <c r="M121" s="43"/>
      <c r="N121" s="85"/>
      <c r="O121" s="43"/>
      <c r="P121" s="85"/>
      <c r="Q121" s="43"/>
      <c r="R121" s="85"/>
      <c r="S121" s="43"/>
      <c r="T121" s="85"/>
      <c r="U121" s="43"/>
      <c r="V121" s="85"/>
      <c r="W121" s="43"/>
      <c r="X121" s="85"/>
      <c r="Y121" s="43"/>
      <c r="Z121" s="85"/>
      <c r="AA121" s="43"/>
      <c r="AB121" s="85"/>
      <c r="AC121" s="43"/>
      <c r="AD121" s="85"/>
      <c r="AE121" s="43"/>
      <c r="AF121" s="85"/>
      <c r="AG121" s="43"/>
      <c r="AH121" s="85"/>
      <c r="AI121" s="43"/>
      <c r="AJ121" s="85"/>
      <c r="AK121" s="43"/>
      <c r="AL121" s="45"/>
      <c r="AM121" s="218"/>
      <c r="AN121" s="44"/>
      <c r="AO121" s="44"/>
      <c r="AP121" s="45"/>
      <c r="AQ121" s="45"/>
      <c r="AR121" s="195" t="s">
        <v>97</v>
      </c>
      <c r="BX121" s="150"/>
      <c r="BY121" s="150"/>
      <c r="BZ121" s="150"/>
      <c r="CA121" s="150" t="str">
        <f t="shared" si="51"/>
        <v/>
      </c>
      <c r="CB121" s="150" t="str">
        <f t="shared" si="31"/>
        <v/>
      </c>
      <c r="CC121" s="150" t="str">
        <f t="shared" si="32"/>
        <v/>
      </c>
      <c r="CD121" s="150" t="str">
        <f t="shared" si="33"/>
        <v/>
      </c>
      <c r="CE121" s="150" t="str">
        <f t="shared" si="34"/>
        <v/>
      </c>
      <c r="CF121" s="150" t="str">
        <f t="shared" si="35"/>
        <v/>
      </c>
      <c r="CG121" s="150" t="str">
        <f t="shared" si="36"/>
        <v/>
      </c>
      <c r="CH121" s="150" t="str">
        <f t="shared" si="37"/>
        <v/>
      </c>
      <c r="CI121" s="150" t="str">
        <f t="shared" si="38"/>
        <v/>
      </c>
      <c r="CJ121" s="150" t="str">
        <f t="shared" si="39"/>
        <v/>
      </c>
      <c r="CK121" s="150" t="str">
        <f t="shared" si="40"/>
        <v/>
      </c>
      <c r="CL121" s="150" t="str">
        <f t="shared" si="41"/>
        <v/>
      </c>
      <c r="CM121" s="150" t="str">
        <f t="shared" si="42"/>
        <v/>
      </c>
      <c r="CN121" s="150" t="str">
        <f t="shared" si="43"/>
        <v/>
      </c>
      <c r="CO121" s="150" t="str">
        <f t="shared" si="44"/>
        <v/>
      </c>
      <c r="CP121" s="150" t="str">
        <f t="shared" si="45"/>
        <v/>
      </c>
      <c r="CQ121" s="150" t="str">
        <f t="shared" si="46"/>
        <v/>
      </c>
      <c r="CR121" s="150" t="str">
        <f t="shared" si="47"/>
        <v/>
      </c>
      <c r="CS121" s="150"/>
      <c r="CT121" s="150"/>
      <c r="CU121" s="150"/>
      <c r="CV121" s="150"/>
      <c r="CW121" s="150"/>
      <c r="CX121" s="150"/>
      <c r="CY121" s="150"/>
      <c r="CZ121" s="150"/>
      <c r="DA121" s="150"/>
      <c r="DB121" s="150"/>
      <c r="DC121" s="150"/>
    </row>
    <row r="122" spans="1:107" s="149" customFormat="1" ht="15" customHeight="1" x14ac:dyDescent="0.25">
      <c r="A122" s="219" t="s">
        <v>63</v>
      </c>
      <c r="B122" s="220"/>
      <c r="C122" s="220"/>
      <c r="D122" s="220"/>
      <c r="E122" s="220"/>
      <c r="F122" s="220"/>
      <c r="G122" s="22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row>
    <row r="123" spans="1:107" s="149" customFormat="1" ht="50.25" customHeight="1" x14ac:dyDescent="0.25">
      <c r="A123" s="94" t="s">
        <v>64</v>
      </c>
      <c r="B123" s="243" t="s">
        <v>65</v>
      </c>
      <c r="C123" s="243"/>
      <c r="D123" s="243" t="s">
        <v>66</v>
      </c>
      <c r="E123" s="243"/>
      <c r="F123" s="243" t="s">
        <v>67</v>
      </c>
      <c r="G123" s="243"/>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row>
    <row r="124" spans="1:107" s="149" customFormat="1" ht="25.5" customHeight="1" x14ac:dyDescent="0.25">
      <c r="A124" s="95" t="s">
        <v>68</v>
      </c>
      <c r="B124" s="231"/>
      <c r="C124" s="232"/>
      <c r="D124" s="232"/>
      <c r="E124" s="232"/>
      <c r="F124" s="232"/>
      <c r="G124" s="233"/>
      <c r="H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row>
    <row r="125" spans="1:107" s="149" customFormat="1" ht="25.5" customHeight="1" x14ac:dyDescent="0.25">
      <c r="A125" s="95" t="s">
        <v>69</v>
      </c>
      <c r="B125" s="234"/>
      <c r="C125" s="235"/>
      <c r="D125" s="235"/>
      <c r="E125" s="235"/>
      <c r="F125" s="235"/>
      <c r="G125" s="236"/>
      <c r="H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row>
    <row r="126" spans="1:107" s="149" customFormat="1" ht="25.5" customHeight="1" x14ac:dyDescent="0.25">
      <c r="A126" s="95" t="s">
        <v>70</v>
      </c>
      <c r="B126" s="234"/>
      <c r="C126" s="235"/>
      <c r="D126" s="235"/>
      <c r="E126" s="235"/>
      <c r="F126" s="237"/>
      <c r="G126" s="238"/>
      <c r="H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row>
    <row r="127" spans="1:107" s="149" customFormat="1" ht="25.5" customHeight="1" x14ac:dyDescent="0.25">
      <c r="A127" s="95" t="s">
        <v>71</v>
      </c>
      <c r="B127" s="228"/>
      <c r="C127" s="229"/>
      <c r="D127" s="229"/>
      <c r="E127" s="229"/>
      <c r="F127" s="229"/>
      <c r="G127" s="230"/>
      <c r="H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row>
    <row r="169" spans="76:107" s="149" customFormat="1" x14ac:dyDescent="0.25">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row>
    <row r="170" spans="76:107" s="149" customFormat="1" x14ac:dyDescent="0.25">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row>
    <row r="171" spans="76:107" s="149" customFormat="1" x14ac:dyDescent="0.25">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row>
    <row r="172" spans="76:107" s="149" customFormat="1" x14ac:dyDescent="0.25">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row>
    <row r="173" spans="76:107" s="149" customFormat="1" x14ac:dyDescent="0.25">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row>
    <row r="174" spans="76:107" s="149" customFormat="1" x14ac:dyDescent="0.25">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row>
    <row r="175" spans="76:107" s="149" customFormat="1" x14ac:dyDescent="0.25">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row>
    <row r="176" spans="76:107" s="149" customFormat="1" x14ac:dyDescent="0.25">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row>
    <row r="177" spans="76:107" s="149" customFormat="1" x14ac:dyDescent="0.25">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row>
    <row r="195" spans="1:107" s="149" customFormat="1" hidden="1" x14ac:dyDescent="0.25">
      <c r="A195" s="221">
        <f>SUM(E12:F29,J12:K29,B34:K51,C55:P59,C63:P67,C72:D94,C99:D121,B124:C127)</f>
        <v>2125</v>
      </c>
      <c r="B195" s="149">
        <f>SUM(CF6:CL130)</f>
        <v>0</v>
      </c>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row>
  </sheetData>
  <mergeCells count="143">
    <mergeCell ref="A6:P6"/>
    <mergeCell ref="J8:P8"/>
    <mergeCell ref="A9:A11"/>
    <mergeCell ref="A31:A33"/>
    <mergeCell ref="B31:F31"/>
    <mergeCell ref="G31:K31"/>
    <mergeCell ref="B32:D32"/>
    <mergeCell ref="E32:F32"/>
    <mergeCell ref="G32:I32"/>
    <mergeCell ref="J32:K32"/>
    <mergeCell ref="B9:F9"/>
    <mergeCell ref="G9:K9"/>
    <mergeCell ref="B10:D10"/>
    <mergeCell ref="E10:F10"/>
    <mergeCell ref="G10:I10"/>
    <mergeCell ref="J10:K10"/>
    <mergeCell ref="A52:Q52"/>
    <mergeCell ref="A53:B54"/>
    <mergeCell ref="C53:E53"/>
    <mergeCell ref="F53:H53"/>
    <mergeCell ref="I53:K53"/>
    <mergeCell ref="L53:N53"/>
    <mergeCell ref="O53:P53"/>
    <mergeCell ref="A60:R60"/>
    <mergeCell ref="A61:B62"/>
    <mergeCell ref="C61:E61"/>
    <mergeCell ref="F61:H61"/>
    <mergeCell ref="I61:K61"/>
    <mergeCell ref="A72:B72"/>
    <mergeCell ref="A73:B73"/>
    <mergeCell ref="A74:B74"/>
    <mergeCell ref="A75:B75"/>
    <mergeCell ref="A84:B84"/>
    <mergeCell ref="A86:B86"/>
    <mergeCell ref="A55:B55"/>
    <mergeCell ref="A56:A58"/>
    <mergeCell ref="A59:B59"/>
    <mergeCell ref="A90:B90"/>
    <mergeCell ref="A91:B91"/>
    <mergeCell ref="A92:B92"/>
    <mergeCell ref="A76:B76"/>
    <mergeCell ref="A77:B77"/>
    <mergeCell ref="A78:B78"/>
    <mergeCell ref="A79:B79"/>
    <mergeCell ref="A80:B80"/>
    <mergeCell ref="A81:A83"/>
    <mergeCell ref="A85:B85"/>
    <mergeCell ref="A87:B87"/>
    <mergeCell ref="A88:B88"/>
    <mergeCell ref="L61:N61"/>
    <mergeCell ref="O61:P61"/>
    <mergeCell ref="A63:B63"/>
    <mergeCell ref="A64:A66"/>
    <mergeCell ref="A67:B67"/>
    <mergeCell ref="A69:B71"/>
    <mergeCell ref="C69:D70"/>
    <mergeCell ref="E69:AL69"/>
    <mergeCell ref="AM69:AN69"/>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I97:AJ97"/>
    <mergeCell ref="AK97:AL97"/>
    <mergeCell ref="AM97:AM98"/>
    <mergeCell ref="AN97:AN98"/>
    <mergeCell ref="A99:B99"/>
    <mergeCell ref="A100:B100"/>
    <mergeCell ref="A101:B101"/>
    <mergeCell ref="A102:B102"/>
    <mergeCell ref="A103:B103"/>
    <mergeCell ref="A104:B104"/>
    <mergeCell ref="A105:B105"/>
    <mergeCell ref="A106:B106"/>
    <mergeCell ref="A107:B107"/>
    <mergeCell ref="A108:A110"/>
    <mergeCell ref="A111:B111"/>
    <mergeCell ref="A112:B112"/>
    <mergeCell ref="A113:B113"/>
    <mergeCell ref="A114:B114"/>
    <mergeCell ref="A115:B115"/>
    <mergeCell ref="A117:B117"/>
    <mergeCell ref="A118:B118"/>
    <mergeCell ref="A119:B119"/>
    <mergeCell ref="A120:B120"/>
    <mergeCell ref="A121:B121"/>
    <mergeCell ref="B123:C123"/>
    <mergeCell ref="D123:E123"/>
    <mergeCell ref="F123:G123"/>
    <mergeCell ref="B127:C127"/>
    <mergeCell ref="D127:E127"/>
    <mergeCell ref="F127:G127"/>
    <mergeCell ref="B124:C124"/>
    <mergeCell ref="D124:E124"/>
    <mergeCell ref="F124:G124"/>
    <mergeCell ref="B125:C125"/>
    <mergeCell ref="D125:E125"/>
    <mergeCell ref="F125:G125"/>
    <mergeCell ref="B126:C126"/>
    <mergeCell ref="D126:E126"/>
    <mergeCell ref="F126:G126"/>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95"/>
  <sheetViews>
    <sheetView workbookViewId="0">
      <selection activeCell="D35" sqref="D35"/>
    </sheetView>
  </sheetViews>
  <sheetFormatPr baseColWidth="10" defaultRowHeight="15" x14ac:dyDescent="0.25"/>
  <cols>
    <col min="1" max="1" width="52.5703125" style="149" customWidth="1"/>
    <col min="2" max="2" width="17" style="149" customWidth="1"/>
    <col min="3" max="71" width="11.42578125" style="149"/>
    <col min="72" max="72" width="0" style="149" hidden="1" customWidth="1"/>
    <col min="73" max="75" width="52.85546875" style="149" hidden="1" customWidth="1"/>
    <col min="76" max="101" width="52.85546875" style="150" hidden="1" customWidth="1"/>
    <col min="102" max="107" width="11.42578125" style="150"/>
    <col min="108" max="16384" width="11.42578125" style="149"/>
  </cols>
  <sheetData>
    <row r="1" spans="1:107" s="147" customFormat="1" ht="14.25" customHeight="1" x14ac:dyDescent="0.25">
      <c r="A1" s="146" t="s">
        <v>0</v>
      </c>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row>
    <row r="2" spans="1:107" s="147" customFormat="1" ht="14.25" customHeight="1" x14ac:dyDescent="0.25">
      <c r="A2" s="146" t="str">
        <f>CONCATENATE("COMUNA: ",[2]NOMBRE!B2," - ","( ",[2]NOMBRE!C2,[2]NOMBRE!D2,[2]NOMBRE!E2,[2]NOMBRE!F2,[2]NOMBRE!G2," )")</f>
        <v>COMUNA: Linares - ( 07401 )</v>
      </c>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row>
    <row r="3" spans="1:107" s="147" customFormat="1" ht="14.25" customHeight="1" x14ac:dyDescent="0.25">
      <c r="A3" s="146" t="str">
        <f>CONCATENATE("ESTABLECIMIENTO/ESTRATEGIA: ",[2]NOMBRE!B3," - ","( ",[2]NOMBRE!C3,[2]NOMBRE!D3,[2]NOMBRE!E3,[2]NOMBRE!F3,[2]NOMBRE!G3,[2]NOMBRE!H3," )")</f>
        <v>ESTABLECIMIENTO/ESTRATEGIA: Hospital Presidente Carlos Ibáñez del Campo - ( 116108 )</v>
      </c>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row>
    <row r="4" spans="1:107" s="147" customFormat="1" ht="14.25" customHeight="1" x14ac:dyDescent="0.25">
      <c r="A4" s="146" t="str">
        <f>CONCATENATE("MES: ",[2]NOMBRE!B6," - ","( ",[2]NOMBRE!C6,[2]NOMBRE!D6," )")</f>
        <v>MES: FEBRERO - ( 02 )</v>
      </c>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row>
    <row r="5" spans="1:107" s="147" customFormat="1" ht="14.25" customHeight="1" x14ac:dyDescent="0.25">
      <c r="A5" s="146" t="str">
        <f>CONCATENATE("AÑO: ",[2]NOMBRE!B7)</f>
        <v>AÑO: 2017</v>
      </c>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row>
    <row r="6" spans="1:107" ht="15.75" x14ac:dyDescent="0.25">
      <c r="A6" s="292" t="s">
        <v>1</v>
      </c>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F6" s="13"/>
      <c r="AG6" s="13"/>
      <c r="AH6" s="13"/>
      <c r="AI6" s="13"/>
      <c r="AJ6" s="13"/>
      <c r="AK6" s="13"/>
      <c r="AL6" s="13"/>
    </row>
    <row r="7" spans="1:107" ht="15.75" x14ac:dyDescent="0.25">
      <c r="A7" s="151" t="s">
        <v>72</v>
      </c>
      <c r="B7" s="127"/>
      <c r="C7" s="127"/>
      <c r="D7" s="127"/>
      <c r="E7" s="127"/>
      <c r="F7" s="127"/>
      <c r="G7" s="127"/>
      <c r="H7" s="127"/>
      <c r="I7" s="127"/>
      <c r="J7" s="127"/>
      <c r="K7" s="127"/>
      <c r="L7" s="127"/>
      <c r="M7" s="127"/>
      <c r="N7" s="127"/>
      <c r="O7" s="127"/>
      <c r="P7" s="127"/>
      <c r="Q7" s="12"/>
      <c r="R7" s="12"/>
      <c r="S7" s="12"/>
      <c r="T7" s="12"/>
      <c r="U7" s="12"/>
      <c r="V7" s="12"/>
      <c r="W7" s="12"/>
      <c r="X7" s="12"/>
      <c r="Y7" s="12"/>
      <c r="Z7" s="12"/>
      <c r="AA7" s="12"/>
      <c r="AB7" s="12"/>
      <c r="AC7" s="12"/>
      <c r="AD7" s="12"/>
      <c r="AE7" s="12"/>
      <c r="AF7" s="13"/>
      <c r="AG7" s="13"/>
      <c r="AH7" s="13"/>
      <c r="AI7" s="13"/>
      <c r="AJ7" s="13"/>
      <c r="AK7" s="13"/>
      <c r="AL7" s="13"/>
    </row>
    <row r="8" spans="1:107" x14ac:dyDescent="0.25">
      <c r="A8" s="46" t="s">
        <v>2</v>
      </c>
      <c r="B8" s="46"/>
      <c r="C8" s="46"/>
      <c r="D8" s="46"/>
      <c r="E8" s="46"/>
      <c r="F8" s="46"/>
      <c r="G8" s="46"/>
      <c r="H8" s="46"/>
      <c r="I8" s="15"/>
      <c r="J8" s="293"/>
      <c r="K8" s="293"/>
      <c r="L8" s="293"/>
      <c r="M8" s="293"/>
      <c r="N8" s="293"/>
      <c r="O8" s="293"/>
      <c r="P8" s="293"/>
      <c r="Q8" s="16"/>
      <c r="R8" s="13"/>
      <c r="S8" s="13"/>
      <c r="T8" s="13"/>
      <c r="U8" s="13"/>
      <c r="V8" s="13"/>
      <c r="W8" s="13"/>
      <c r="X8" s="13"/>
      <c r="Y8" s="13"/>
      <c r="Z8" s="13"/>
      <c r="AA8" s="13"/>
      <c r="AB8" s="13"/>
      <c r="AC8" s="13"/>
      <c r="AD8" s="13"/>
      <c r="AE8" s="13"/>
      <c r="AF8" s="13"/>
      <c r="AG8" s="13"/>
      <c r="AH8" s="13"/>
      <c r="AI8" s="13"/>
      <c r="AJ8" s="13"/>
      <c r="AK8" s="13"/>
      <c r="AL8" s="13"/>
    </row>
    <row r="9" spans="1:107" ht="15" customHeight="1" x14ac:dyDescent="0.25">
      <c r="A9" s="273" t="s">
        <v>3</v>
      </c>
      <c r="B9" s="270" t="s">
        <v>73</v>
      </c>
      <c r="C9" s="291"/>
      <c r="D9" s="291"/>
      <c r="E9" s="291"/>
      <c r="F9" s="295"/>
      <c r="G9" s="291" t="s">
        <v>74</v>
      </c>
      <c r="H9" s="291"/>
      <c r="I9" s="291"/>
      <c r="J9" s="291"/>
      <c r="K9" s="271"/>
      <c r="L9" s="13"/>
      <c r="M9" s="13"/>
      <c r="N9" s="13"/>
      <c r="O9" s="13"/>
      <c r="P9" s="13"/>
      <c r="Q9" s="13"/>
      <c r="R9" s="13"/>
      <c r="S9" s="13"/>
      <c r="T9" s="13"/>
      <c r="U9" s="13"/>
    </row>
    <row r="10" spans="1:107" ht="15" customHeight="1" x14ac:dyDescent="0.25">
      <c r="A10" s="274"/>
      <c r="B10" s="270" t="s">
        <v>75</v>
      </c>
      <c r="C10" s="291"/>
      <c r="D10" s="271"/>
      <c r="E10" s="296" t="s">
        <v>76</v>
      </c>
      <c r="F10" s="297"/>
      <c r="G10" s="291" t="s">
        <v>75</v>
      </c>
      <c r="H10" s="291"/>
      <c r="I10" s="271"/>
      <c r="J10" s="270" t="s">
        <v>77</v>
      </c>
      <c r="K10" s="271"/>
      <c r="L10" s="13"/>
      <c r="M10" s="13"/>
      <c r="N10" s="13"/>
      <c r="O10" s="13"/>
      <c r="P10" s="13"/>
      <c r="Q10" s="13"/>
      <c r="R10" s="13"/>
      <c r="S10" s="13"/>
      <c r="T10" s="13"/>
      <c r="U10" s="13"/>
    </row>
    <row r="11" spans="1:107" x14ac:dyDescent="0.25">
      <c r="A11" s="294"/>
      <c r="B11" s="18" t="s">
        <v>4</v>
      </c>
      <c r="C11" s="152" t="s">
        <v>5</v>
      </c>
      <c r="D11" s="153" t="s">
        <v>78</v>
      </c>
      <c r="E11" s="130" t="s">
        <v>6</v>
      </c>
      <c r="F11" s="131" t="s">
        <v>7</v>
      </c>
      <c r="G11" s="154" t="s">
        <v>4</v>
      </c>
      <c r="H11" s="152" t="s">
        <v>5</v>
      </c>
      <c r="I11" s="155" t="s">
        <v>78</v>
      </c>
      <c r="J11" s="130" t="s">
        <v>6</v>
      </c>
      <c r="K11" s="132" t="s">
        <v>7</v>
      </c>
      <c r="L11" s="156"/>
      <c r="M11" s="13"/>
      <c r="N11" s="13"/>
      <c r="O11" s="13"/>
      <c r="P11" s="13"/>
      <c r="Q11" s="13"/>
      <c r="R11" s="13"/>
      <c r="S11" s="13"/>
      <c r="T11" s="13"/>
      <c r="U11" s="13"/>
    </row>
    <row r="12" spans="1:107" ht="20.25" customHeight="1" x14ac:dyDescent="0.25">
      <c r="A12" s="23" t="s">
        <v>8</v>
      </c>
      <c r="B12" s="24">
        <v>146</v>
      </c>
      <c r="C12" s="52"/>
      <c r="D12" s="35"/>
      <c r="E12" s="157"/>
      <c r="F12" s="158">
        <v>146</v>
      </c>
      <c r="G12" s="159"/>
      <c r="H12" s="52"/>
      <c r="I12" s="35"/>
      <c r="J12" s="160"/>
      <c r="K12" s="161"/>
      <c r="L12" s="162" t="s">
        <v>79</v>
      </c>
      <c r="M12" s="30"/>
      <c r="N12" s="30"/>
      <c r="O12" s="30"/>
      <c r="P12" s="30"/>
      <c r="Q12" s="30"/>
      <c r="R12" s="30"/>
      <c r="S12" s="30"/>
      <c r="T12" s="30"/>
      <c r="U12" s="30"/>
      <c r="CA12" s="150" t="str">
        <f t="shared" ref="CA12:CA29" si="0">IF(B12+C12+D12&lt;&gt;E12+F12,"El Total de VDRL,RPR o MHA-TP Procesados deben ser igual a la columna Sexo.","")</f>
        <v/>
      </c>
      <c r="CB12" s="150" t="str">
        <f t="shared" ref="CB12:CB29" si="1">IF(G12+H12+I12&lt;&gt;J12+K12,"El Total de VDRL,RPR o MHA-TP Reactivos deben ser igual a la columna Sexo.","")</f>
        <v/>
      </c>
      <c r="CC12" s="150" t="str">
        <f t="shared" ref="CC12:CC29" si="2">IF(H12&gt;E12+F12,"Reactivos de Seccion A.1,no puede  ser mayor que Procesados","")</f>
        <v/>
      </c>
      <c r="CG12" s="150">
        <f t="shared" ref="CG12:CG29" si="3">IF(B12+C12+D12&lt;&gt;E12+F12,1,0)</f>
        <v>0</v>
      </c>
      <c r="CH12" s="150">
        <f t="shared" ref="CH12:CH29" si="4">IF(G12+H12+I12&lt;&gt;J12+K12,1,0)</f>
        <v>0</v>
      </c>
      <c r="CI12" s="150">
        <f t="shared" ref="CI12:CI29" si="5">IF(H12&gt;E12+F12,1,0)</f>
        <v>0</v>
      </c>
    </row>
    <row r="13" spans="1:107" ht="20.25" customHeight="1" x14ac:dyDescent="0.25">
      <c r="A13" s="23" t="s">
        <v>9</v>
      </c>
      <c r="B13" s="24">
        <v>114</v>
      </c>
      <c r="C13" s="52"/>
      <c r="D13" s="35"/>
      <c r="E13" s="163"/>
      <c r="F13" s="158">
        <v>114</v>
      </c>
      <c r="G13" s="159"/>
      <c r="H13" s="52"/>
      <c r="I13" s="35"/>
      <c r="J13" s="163"/>
      <c r="K13" s="25"/>
      <c r="L13" s="162" t="s">
        <v>79</v>
      </c>
      <c r="M13" s="30"/>
      <c r="N13" s="30"/>
      <c r="O13" s="30"/>
      <c r="P13" s="30"/>
      <c r="Q13" s="30"/>
      <c r="R13" s="30"/>
      <c r="S13" s="30"/>
      <c r="T13" s="30"/>
      <c r="U13" s="30"/>
      <c r="CA13" s="150" t="str">
        <f t="shared" si="0"/>
        <v/>
      </c>
      <c r="CB13" s="150" t="str">
        <f t="shared" si="1"/>
        <v/>
      </c>
      <c r="CC13" s="150" t="str">
        <f t="shared" si="2"/>
        <v/>
      </c>
      <c r="CG13" s="150">
        <f t="shared" si="3"/>
        <v>0</v>
      </c>
      <c r="CH13" s="150">
        <f t="shared" si="4"/>
        <v>0</v>
      </c>
      <c r="CI13" s="150">
        <f t="shared" si="5"/>
        <v>0</v>
      </c>
    </row>
    <row r="14" spans="1:107" ht="20.25" customHeight="1" x14ac:dyDescent="0.25">
      <c r="A14" s="23" t="s">
        <v>10</v>
      </c>
      <c r="B14" s="24">
        <v>110</v>
      </c>
      <c r="C14" s="52"/>
      <c r="D14" s="35"/>
      <c r="E14" s="163"/>
      <c r="F14" s="158">
        <v>110</v>
      </c>
      <c r="G14" s="159"/>
      <c r="H14" s="52"/>
      <c r="I14" s="35"/>
      <c r="J14" s="163"/>
      <c r="K14" s="25"/>
      <c r="L14" s="162" t="s">
        <v>79</v>
      </c>
      <c r="M14" s="30"/>
      <c r="N14" s="30"/>
      <c r="O14" s="30"/>
      <c r="P14" s="30"/>
      <c r="Q14" s="30"/>
      <c r="R14" s="30"/>
      <c r="S14" s="30"/>
      <c r="T14" s="30"/>
      <c r="U14" s="30"/>
      <c r="CA14" s="150" t="str">
        <f t="shared" si="0"/>
        <v/>
      </c>
      <c r="CB14" s="150" t="str">
        <f t="shared" si="1"/>
        <v/>
      </c>
      <c r="CC14" s="150" t="str">
        <f t="shared" si="2"/>
        <v/>
      </c>
      <c r="CG14" s="150">
        <f t="shared" si="3"/>
        <v>0</v>
      </c>
      <c r="CH14" s="150">
        <f t="shared" si="4"/>
        <v>0</v>
      </c>
      <c r="CI14" s="150">
        <f t="shared" si="5"/>
        <v>0</v>
      </c>
    </row>
    <row r="15" spans="1:107" ht="20.25" customHeight="1" x14ac:dyDescent="0.25">
      <c r="A15" s="23" t="s">
        <v>11</v>
      </c>
      <c r="B15" s="24">
        <v>5</v>
      </c>
      <c r="C15" s="52"/>
      <c r="D15" s="35"/>
      <c r="E15" s="163"/>
      <c r="F15" s="158">
        <v>5</v>
      </c>
      <c r="G15" s="159"/>
      <c r="H15" s="52"/>
      <c r="I15" s="35"/>
      <c r="J15" s="163"/>
      <c r="K15" s="25"/>
      <c r="L15" s="162" t="s">
        <v>79</v>
      </c>
      <c r="M15" s="30"/>
      <c r="N15" s="30"/>
      <c r="O15" s="30"/>
      <c r="P15" s="30"/>
      <c r="Q15" s="30"/>
      <c r="R15" s="30"/>
      <c r="S15" s="30"/>
      <c r="T15" s="30"/>
      <c r="U15" s="30"/>
      <c r="CA15" s="150" t="str">
        <f t="shared" si="0"/>
        <v/>
      </c>
      <c r="CB15" s="150" t="str">
        <f t="shared" si="1"/>
        <v/>
      </c>
      <c r="CC15" s="150" t="str">
        <f t="shared" si="2"/>
        <v/>
      </c>
      <c r="CG15" s="150">
        <f t="shared" si="3"/>
        <v>0</v>
      </c>
      <c r="CH15" s="150">
        <f t="shared" si="4"/>
        <v>0</v>
      </c>
      <c r="CI15" s="150">
        <f t="shared" si="5"/>
        <v>0</v>
      </c>
    </row>
    <row r="16" spans="1:107" ht="20.25" customHeight="1" x14ac:dyDescent="0.25">
      <c r="A16" s="36" t="s">
        <v>80</v>
      </c>
      <c r="B16" s="24"/>
      <c r="C16" s="52"/>
      <c r="D16" s="35"/>
      <c r="E16" s="163"/>
      <c r="F16" s="158"/>
      <c r="G16" s="159"/>
      <c r="H16" s="52"/>
      <c r="I16" s="35"/>
      <c r="J16" s="163"/>
      <c r="K16" s="40"/>
      <c r="L16" s="162" t="s">
        <v>79</v>
      </c>
      <c r="M16" s="30"/>
      <c r="N16" s="30"/>
      <c r="O16" s="30"/>
      <c r="P16" s="30"/>
      <c r="Q16" s="30"/>
      <c r="R16" s="30"/>
      <c r="S16" s="30"/>
      <c r="T16" s="30"/>
      <c r="U16" s="30"/>
      <c r="CA16" s="150" t="str">
        <f t="shared" si="0"/>
        <v/>
      </c>
      <c r="CB16" s="150" t="str">
        <f t="shared" si="1"/>
        <v/>
      </c>
      <c r="CC16" s="150" t="str">
        <f t="shared" si="2"/>
        <v/>
      </c>
      <c r="CG16" s="150">
        <f t="shared" si="3"/>
        <v>0</v>
      </c>
      <c r="CH16" s="150">
        <f t="shared" si="4"/>
        <v>0</v>
      </c>
      <c r="CI16" s="150">
        <f t="shared" si="5"/>
        <v>0</v>
      </c>
    </row>
    <row r="17" spans="1:87" ht="20.25" customHeight="1" x14ac:dyDescent="0.25">
      <c r="A17" s="36" t="s">
        <v>81</v>
      </c>
      <c r="B17" s="24"/>
      <c r="C17" s="52"/>
      <c r="D17" s="35"/>
      <c r="E17" s="164"/>
      <c r="F17" s="158"/>
      <c r="G17" s="159"/>
      <c r="H17" s="52"/>
      <c r="I17" s="35"/>
      <c r="J17" s="164"/>
      <c r="K17" s="41"/>
      <c r="L17" s="162" t="s">
        <v>79</v>
      </c>
      <c r="M17" s="30"/>
      <c r="N17" s="30"/>
      <c r="O17" s="30"/>
      <c r="P17" s="30"/>
      <c r="Q17" s="30"/>
      <c r="R17" s="30"/>
      <c r="S17" s="30"/>
      <c r="T17" s="30"/>
      <c r="U17" s="30"/>
      <c r="CA17" s="150" t="str">
        <f t="shared" si="0"/>
        <v/>
      </c>
      <c r="CB17" s="150" t="str">
        <f t="shared" si="1"/>
        <v/>
      </c>
      <c r="CC17" s="150" t="str">
        <f t="shared" si="2"/>
        <v/>
      </c>
      <c r="CG17" s="150">
        <f t="shared" si="3"/>
        <v>0</v>
      </c>
      <c r="CH17" s="150">
        <f t="shared" si="4"/>
        <v>0</v>
      </c>
      <c r="CI17" s="150">
        <f t="shared" si="5"/>
        <v>0</v>
      </c>
    </row>
    <row r="18" spans="1:87" ht="20.25" customHeight="1" x14ac:dyDescent="0.25">
      <c r="A18" s="38" t="s">
        <v>12</v>
      </c>
      <c r="B18" s="39">
        <v>80</v>
      </c>
      <c r="C18" s="71">
        <v>105</v>
      </c>
      <c r="D18" s="37"/>
      <c r="E18" s="163"/>
      <c r="F18" s="158">
        <v>185</v>
      </c>
      <c r="G18" s="165"/>
      <c r="H18" s="71"/>
      <c r="I18" s="37"/>
      <c r="J18" s="163"/>
      <c r="K18" s="41"/>
      <c r="L18" s="162" t="s">
        <v>79</v>
      </c>
      <c r="M18" s="30"/>
      <c r="N18" s="30"/>
      <c r="O18" s="30"/>
      <c r="P18" s="30"/>
      <c r="Q18" s="30"/>
      <c r="R18" s="30"/>
      <c r="S18" s="30"/>
      <c r="T18" s="30"/>
      <c r="U18" s="30"/>
      <c r="CA18" s="150" t="str">
        <f t="shared" si="0"/>
        <v/>
      </c>
      <c r="CB18" s="150" t="str">
        <f t="shared" si="1"/>
        <v/>
      </c>
      <c r="CC18" s="150" t="str">
        <f t="shared" si="2"/>
        <v/>
      </c>
      <c r="CG18" s="150">
        <f t="shared" si="3"/>
        <v>0</v>
      </c>
      <c r="CH18" s="150">
        <f t="shared" si="4"/>
        <v>0</v>
      </c>
      <c r="CI18" s="150">
        <f t="shared" si="5"/>
        <v>0</v>
      </c>
    </row>
    <row r="19" spans="1:87" ht="20.25" customHeight="1" x14ac:dyDescent="0.25">
      <c r="A19" s="38" t="s">
        <v>13</v>
      </c>
      <c r="B19" s="39">
        <v>1</v>
      </c>
      <c r="C19" s="71">
        <v>7</v>
      </c>
      <c r="D19" s="37"/>
      <c r="E19" s="163"/>
      <c r="F19" s="158">
        <v>8</v>
      </c>
      <c r="G19" s="165"/>
      <c r="H19" s="71"/>
      <c r="I19" s="37"/>
      <c r="J19" s="163"/>
      <c r="K19" s="40"/>
      <c r="L19" s="162" t="s">
        <v>79</v>
      </c>
      <c r="M19" s="30"/>
      <c r="N19" s="30"/>
      <c r="O19" s="30"/>
      <c r="P19" s="30"/>
      <c r="Q19" s="30"/>
      <c r="R19" s="30"/>
      <c r="S19" s="30"/>
      <c r="T19" s="30"/>
      <c r="U19" s="30"/>
      <c r="CA19" s="150" t="str">
        <f t="shared" si="0"/>
        <v/>
      </c>
      <c r="CB19" s="150" t="str">
        <f t="shared" si="1"/>
        <v/>
      </c>
      <c r="CC19" s="150" t="str">
        <f t="shared" si="2"/>
        <v/>
      </c>
      <c r="CG19" s="150">
        <f t="shared" si="3"/>
        <v>0</v>
      </c>
      <c r="CH19" s="150">
        <f t="shared" si="4"/>
        <v>0</v>
      </c>
      <c r="CI19" s="150">
        <f t="shared" si="5"/>
        <v>0</v>
      </c>
    </row>
    <row r="20" spans="1:87" ht="20.25" customHeight="1" x14ac:dyDescent="0.25">
      <c r="A20" s="38" t="s">
        <v>82</v>
      </c>
      <c r="B20" s="39">
        <v>151</v>
      </c>
      <c r="C20" s="71"/>
      <c r="D20" s="37"/>
      <c r="E20" s="163"/>
      <c r="F20" s="158">
        <v>151</v>
      </c>
      <c r="G20" s="165"/>
      <c r="H20" s="71"/>
      <c r="I20" s="37"/>
      <c r="J20" s="163"/>
      <c r="K20" s="40"/>
      <c r="L20" s="162" t="s">
        <v>79</v>
      </c>
      <c r="M20" s="30"/>
      <c r="N20" s="30"/>
      <c r="O20" s="30"/>
      <c r="P20" s="30"/>
      <c r="Q20" s="30"/>
      <c r="R20" s="30"/>
      <c r="S20" s="30"/>
      <c r="T20" s="30"/>
      <c r="U20" s="30"/>
      <c r="CA20" s="150" t="str">
        <f t="shared" si="0"/>
        <v/>
      </c>
      <c r="CB20" s="150" t="str">
        <f t="shared" si="1"/>
        <v/>
      </c>
      <c r="CC20" s="150" t="str">
        <f t="shared" si="2"/>
        <v/>
      </c>
      <c r="CG20" s="150">
        <f t="shared" si="3"/>
        <v>0</v>
      </c>
      <c r="CH20" s="150">
        <f t="shared" si="4"/>
        <v>0</v>
      </c>
      <c r="CI20" s="150">
        <f t="shared" si="5"/>
        <v>0</v>
      </c>
    </row>
    <row r="21" spans="1:87" ht="26.25" customHeight="1" x14ac:dyDescent="0.25">
      <c r="A21" s="36" t="s">
        <v>83</v>
      </c>
      <c r="B21" s="39">
        <v>1</v>
      </c>
      <c r="C21" s="71"/>
      <c r="D21" s="37"/>
      <c r="E21" s="166">
        <v>1</v>
      </c>
      <c r="F21" s="167"/>
      <c r="G21" s="165"/>
      <c r="H21" s="71"/>
      <c r="I21" s="37"/>
      <c r="J21" s="166"/>
      <c r="K21" s="40"/>
      <c r="L21" s="162" t="s">
        <v>79</v>
      </c>
      <c r="M21" s="30"/>
      <c r="N21" s="30"/>
      <c r="O21" s="30"/>
      <c r="P21" s="30"/>
      <c r="Q21" s="30"/>
      <c r="R21" s="30"/>
      <c r="S21" s="30"/>
      <c r="T21" s="30"/>
      <c r="U21" s="30"/>
      <c r="CA21" s="150" t="str">
        <f t="shared" si="0"/>
        <v/>
      </c>
      <c r="CB21" s="150" t="str">
        <f t="shared" si="1"/>
        <v/>
      </c>
      <c r="CC21" s="150" t="str">
        <f t="shared" si="2"/>
        <v/>
      </c>
      <c r="CG21" s="150">
        <f t="shared" si="3"/>
        <v>0</v>
      </c>
      <c r="CH21" s="150">
        <f t="shared" si="4"/>
        <v>0</v>
      </c>
      <c r="CI21" s="150">
        <f t="shared" si="5"/>
        <v>0</v>
      </c>
    </row>
    <row r="22" spans="1:87" ht="20.25" customHeight="1" x14ac:dyDescent="0.25">
      <c r="A22" s="36" t="s">
        <v>14</v>
      </c>
      <c r="B22" s="39">
        <v>1</v>
      </c>
      <c r="C22" s="71"/>
      <c r="D22" s="37"/>
      <c r="E22" s="166"/>
      <c r="F22" s="167">
        <v>1</v>
      </c>
      <c r="G22" s="165"/>
      <c r="H22" s="71"/>
      <c r="I22" s="37"/>
      <c r="J22" s="166"/>
      <c r="K22" s="40"/>
      <c r="L22" s="162" t="s">
        <v>79</v>
      </c>
      <c r="M22" s="30"/>
      <c r="N22" s="30"/>
      <c r="O22" s="30"/>
      <c r="P22" s="30"/>
      <c r="Q22" s="30"/>
      <c r="R22" s="30"/>
      <c r="S22" s="30"/>
      <c r="T22" s="30"/>
      <c r="U22" s="30"/>
      <c r="CA22" s="150" t="str">
        <f t="shared" si="0"/>
        <v/>
      </c>
      <c r="CB22" s="150" t="str">
        <f t="shared" si="1"/>
        <v/>
      </c>
      <c r="CC22" s="150" t="str">
        <f t="shared" si="2"/>
        <v/>
      </c>
      <c r="CG22" s="150">
        <f t="shared" si="3"/>
        <v>0</v>
      </c>
      <c r="CH22" s="150">
        <f t="shared" si="4"/>
        <v>0</v>
      </c>
      <c r="CI22" s="150">
        <f t="shared" si="5"/>
        <v>0</v>
      </c>
    </row>
    <row r="23" spans="1:87" ht="20.25" customHeight="1" x14ac:dyDescent="0.25">
      <c r="A23" s="38" t="s">
        <v>15</v>
      </c>
      <c r="B23" s="39">
        <v>528</v>
      </c>
      <c r="C23" s="71"/>
      <c r="D23" s="37"/>
      <c r="E23" s="166"/>
      <c r="F23" s="167">
        <v>528</v>
      </c>
      <c r="G23" s="165"/>
      <c r="H23" s="71"/>
      <c r="I23" s="37"/>
      <c r="J23" s="166"/>
      <c r="K23" s="40"/>
      <c r="L23" s="162" t="s">
        <v>79</v>
      </c>
      <c r="M23" s="30"/>
      <c r="N23" s="30"/>
      <c r="O23" s="30"/>
      <c r="P23" s="30"/>
      <c r="Q23" s="30"/>
      <c r="R23" s="30"/>
      <c r="S23" s="30"/>
      <c r="T23" s="30"/>
      <c r="U23" s="30"/>
      <c r="CA23" s="150" t="str">
        <f t="shared" si="0"/>
        <v/>
      </c>
      <c r="CB23" s="150" t="str">
        <f t="shared" si="1"/>
        <v/>
      </c>
      <c r="CC23" s="150" t="str">
        <f t="shared" si="2"/>
        <v/>
      </c>
      <c r="CG23" s="150">
        <f t="shared" si="3"/>
        <v>0</v>
      </c>
      <c r="CH23" s="150">
        <f t="shared" si="4"/>
        <v>0</v>
      </c>
      <c r="CI23" s="150">
        <f t="shared" si="5"/>
        <v>0</v>
      </c>
    </row>
    <row r="24" spans="1:87" ht="20.25" customHeight="1" x14ac:dyDescent="0.25">
      <c r="A24" s="38" t="s">
        <v>16</v>
      </c>
      <c r="B24" s="39">
        <v>38</v>
      </c>
      <c r="C24" s="71"/>
      <c r="D24" s="37"/>
      <c r="E24" s="166">
        <v>15</v>
      </c>
      <c r="F24" s="167">
        <v>23</v>
      </c>
      <c r="G24" s="165">
        <v>21</v>
      </c>
      <c r="H24" s="71"/>
      <c r="I24" s="37"/>
      <c r="J24" s="166">
        <v>4</v>
      </c>
      <c r="K24" s="40">
        <v>17</v>
      </c>
      <c r="L24" s="162" t="s">
        <v>79</v>
      </c>
      <c r="M24" s="30"/>
      <c r="N24" s="30"/>
      <c r="O24" s="30"/>
      <c r="P24" s="30"/>
      <c r="Q24" s="30"/>
      <c r="R24" s="30"/>
      <c r="S24" s="30"/>
      <c r="T24" s="30"/>
      <c r="U24" s="30"/>
      <c r="CA24" s="150" t="str">
        <f t="shared" si="0"/>
        <v/>
      </c>
      <c r="CB24" s="150" t="str">
        <f t="shared" si="1"/>
        <v/>
      </c>
      <c r="CC24" s="150" t="str">
        <f t="shared" si="2"/>
        <v/>
      </c>
      <c r="CG24" s="150">
        <f t="shared" si="3"/>
        <v>0</v>
      </c>
      <c r="CH24" s="150">
        <f t="shared" si="4"/>
        <v>0</v>
      </c>
      <c r="CI24" s="150">
        <f t="shared" si="5"/>
        <v>0</v>
      </c>
    </row>
    <row r="25" spans="1:87" ht="20.25" customHeight="1" x14ac:dyDescent="0.25">
      <c r="A25" s="38" t="s">
        <v>17</v>
      </c>
      <c r="B25" s="39">
        <v>368</v>
      </c>
      <c r="C25" s="71">
        <v>1</v>
      </c>
      <c r="D25" s="37"/>
      <c r="E25" s="166">
        <v>133</v>
      </c>
      <c r="F25" s="167">
        <v>236</v>
      </c>
      <c r="G25" s="165">
        <v>1</v>
      </c>
      <c r="H25" s="71"/>
      <c r="I25" s="37"/>
      <c r="J25" s="166"/>
      <c r="K25" s="40">
        <v>1</v>
      </c>
      <c r="L25" s="162" t="s">
        <v>79</v>
      </c>
      <c r="M25" s="30"/>
      <c r="N25" s="30"/>
      <c r="O25" s="30"/>
      <c r="P25" s="30"/>
      <c r="Q25" s="30"/>
      <c r="R25" s="30"/>
      <c r="S25" s="30"/>
      <c r="T25" s="30"/>
      <c r="U25" s="30"/>
      <c r="CA25" s="150" t="str">
        <f t="shared" si="0"/>
        <v/>
      </c>
      <c r="CB25" s="150" t="str">
        <f t="shared" si="1"/>
        <v/>
      </c>
      <c r="CC25" s="150" t="str">
        <f t="shared" si="2"/>
        <v/>
      </c>
      <c r="CG25" s="150">
        <f t="shared" si="3"/>
        <v>0</v>
      </c>
      <c r="CH25" s="150">
        <f t="shared" si="4"/>
        <v>0</v>
      </c>
      <c r="CI25" s="150">
        <f t="shared" si="5"/>
        <v>0</v>
      </c>
    </row>
    <row r="26" spans="1:87" ht="20.25" customHeight="1" x14ac:dyDescent="0.25">
      <c r="A26" s="38" t="s">
        <v>18</v>
      </c>
      <c r="B26" s="39"/>
      <c r="C26" s="71"/>
      <c r="D26" s="37"/>
      <c r="E26" s="166"/>
      <c r="F26" s="167"/>
      <c r="G26" s="165"/>
      <c r="H26" s="71"/>
      <c r="I26" s="37"/>
      <c r="J26" s="166"/>
      <c r="K26" s="40"/>
      <c r="L26" s="162" t="s">
        <v>79</v>
      </c>
      <c r="M26" s="30"/>
      <c r="N26" s="30"/>
      <c r="O26" s="30"/>
      <c r="P26" s="30"/>
      <c r="Q26" s="30"/>
      <c r="R26" s="30"/>
      <c r="S26" s="30"/>
      <c r="T26" s="30"/>
      <c r="U26" s="30"/>
      <c r="CA26" s="150" t="str">
        <f t="shared" si="0"/>
        <v/>
      </c>
      <c r="CB26" s="150" t="str">
        <f t="shared" si="1"/>
        <v/>
      </c>
      <c r="CC26" s="150" t="str">
        <f t="shared" si="2"/>
        <v/>
      </c>
      <c r="CG26" s="150">
        <f t="shared" si="3"/>
        <v>0</v>
      </c>
      <c r="CH26" s="150">
        <f t="shared" si="4"/>
        <v>0</v>
      </c>
      <c r="CI26" s="150">
        <f t="shared" si="5"/>
        <v>0</v>
      </c>
    </row>
    <row r="27" spans="1:87" ht="20.25" customHeight="1" x14ac:dyDescent="0.25">
      <c r="A27" s="38" t="s">
        <v>84</v>
      </c>
      <c r="B27" s="39"/>
      <c r="C27" s="71"/>
      <c r="D27" s="37"/>
      <c r="E27" s="166"/>
      <c r="F27" s="167"/>
      <c r="G27" s="165"/>
      <c r="H27" s="71"/>
      <c r="I27" s="37"/>
      <c r="J27" s="166"/>
      <c r="K27" s="40"/>
      <c r="L27" s="162" t="s">
        <v>79</v>
      </c>
      <c r="M27" s="30"/>
      <c r="N27" s="30"/>
      <c r="O27" s="30"/>
      <c r="P27" s="30"/>
      <c r="Q27" s="30"/>
      <c r="R27" s="30"/>
      <c r="S27" s="30"/>
      <c r="T27" s="30"/>
      <c r="U27" s="30"/>
      <c r="CA27" s="150" t="str">
        <f t="shared" si="0"/>
        <v/>
      </c>
      <c r="CB27" s="150" t="str">
        <f t="shared" si="1"/>
        <v/>
      </c>
      <c r="CC27" s="150" t="str">
        <f t="shared" si="2"/>
        <v/>
      </c>
      <c r="CG27" s="150">
        <f t="shared" si="3"/>
        <v>0</v>
      </c>
      <c r="CH27" s="150">
        <f t="shared" si="4"/>
        <v>0</v>
      </c>
      <c r="CI27" s="150">
        <f t="shared" si="5"/>
        <v>0</v>
      </c>
    </row>
    <row r="28" spans="1:87" ht="20.25" customHeight="1" x14ac:dyDescent="0.25">
      <c r="A28" s="168" t="s">
        <v>19</v>
      </c>
      <c r="B28" s="39"/>
      <c r="C28" s="75"/>
      <c r="D28" s="77"/>
      <c r="E28" s="169"/>
      <c r="F28" s="167"/>
      <c r="G28" s="165"/>
      <c r="H28" s="75"/>
      <c r="I28" s="77"/>
      <c r="J28" s="169"/>
      <c r="K28" s="41"/>
      <c r="L28" s="162" t="s">
        <v>79</v>
      </c>
      <c r="M28" s="30"/>
      <c r="N28" s="30"/>
      <c r="O28" s="30"/>
      <c r="P28" s="30"/>
      <c r="Q28" s="30"/>
      <c r="R28" s="30"/>
      <c r="S28" s="30"/>
      <c r="T28" s="30"/>
      <c r="U28" s="30"/>
      <c r="CA28" s="150" t="str">
        <f t="shared" si="0"/>
        <v/>
      </c>
      <c r="CB28" s="150" t="str">
        <f t="shared" si="1"/>
        <v/>
      </c>
      <c r="CC28" s="150" t="str">
        <f t="shared" si="2"/>
        <v/>
      </c>
      <c r="CG28" s="150">
        <f t="shared" si="3"/>
        <v>0</v>
      </c>
      <c r="CH28" s="150">
        <f t="shared" si="4"/>
        <v>0</v>
      </c>
      <c r="CI28" s="150">
        <f t="shared" si="5"/>
        <v>0</v>
      </c>
    </row>
    <row r="29" spans="1:87" ht="20.25" customHeight="1" x14ac:dyDescent="0.25">
      <c r="A29" s="15" t="s">
        <v>59</v>
      </c>
      <c r="B29" s="39"/>
      <c r="C29" s="71"/>
      <c r="D29" s="37"/>
      <c r="E29" s="166"/>
      <c r="F29" s="167"/>
      <c r="G29" s="165"/>
      <c r="H29" s="71"/>
      <c r="I29" s="37"/>
      <c r="J29" s="170"/>
      <c r="K29" s="44"/>
      <c r="L29" s="162" t="s">
        <v>79</v>
      </c>
      <c r="M29" s="30"/>
      <c r="N29" s="30"/>
      <c r="O29" s="30"/>
      <c r="P29" s="30"/>
      <c r="Q29" s="30"/>
      <c r="R29" s="30"/>
      <c r="S29" s="30"/>
      <c r="T29" s="30"/>
      <c r="U29" s="30"/>
      <c r="CA29" s="150" t="str">
        <f t="shared" si="0"/>
        <v/>
      </c>
      <c r="CB29" s="150" t="str">
        <f t="shared" si="1"/>
        <v/>
      </c>
      <c r="CC29" s="150" t="str">
        <f t="shared" si="2"/>
        <v/>
      </c>
      <c r="CG29" s="150">
        <f t="shared" si="3"/>
        <v>0</v>
      </c>
      <c r="CH29" s="150">
        <f t="shared" si="4"/>
        <v>0</v>
      </c>
      <c r="CI29" s="150">
        <f t="shared" si="5"/>
        <v>0</v>
      </c>
    </row>
    <row r="30" spans="1:87" ht="15" customHeight="1" x14ac:dyDescent="0.25">
      <c r="A30" s="171" t="s">
        <v>85</v>
      </c>
      <c r="B30" s="172"/>
      <c r="C30" s="172"/>
      <c r="D30" s="172"/>
      <c r="E30" s="172"/>
      <c r="F30" s="172"/>
      <c r="G30" s="172"/>
      <c r="H30" s="172"/>
      <c r="I30" s="171"/>
      <c r="J30" s="173"/>
      <c r="K30" s="173"/>
      <c r="L30" s="30"/>
      <c r="M30" s="30"/>
      <c r="N30" s="30"/>
      <c r="O30" s="30"/>
      <c r="P30" s="30"/>
      <c r="Q30" s="30"/>
      <c r="R30" s="30"/>
      <c r="S30" s="30"/>
      <c r="T30" s="30"/>
      <c r="U30" s="13"/>
    </row>
    <row r="31" spans="1:87" ht="15" customHeight="1" x14ac:dyDescent="0.25">
      <c r="A31" s="273" t="s">
        <v>3</v>
      </c>
      <c r="B31" s="270" t="s">
        <v>73</v>
      </c>
      <c r="C31" s="291"/>
      <c r="D31" s="291"/>
      <c r="E31" s="291"/>
      <c r="F31" s="295"/>
      <c r="G31" s="298" t="s">
        <v>74</v>
      </c>
      <c r="H31" s="291"/>
      <c r="I31" s="291"/>
      <c r="J31" s="291"/>
      <c r="K31" s="271"/>
      <c r="L31" s="30"/>
      <c r="M31" s="30"/>
      <c r="N31" s="30"/>
      <c r="O31" s="30"/>
      <c r="P31" s="30"/>
      <c r="Q31" s="30"/>
      <c r="R31" s="30"/>
      <c r="S31" s="30"/>
      <c r="T31" s="30"/>
      <c r="U31" s="13"/>
    </row>
    <row r="32" spans="1:87" ht="15" customHeight="1" x14ac:dyDescent="0.25">
      <c r="A32" s="274"/>
      <c r="B32" s="270" t="s">
        <v>75</v>
      </c>
      <c r="C32" s="291"/>
      <c r="D32" s="271"/>
      <c r="E32" s="296" t="s">
        <v>76</v>
      </c>
      <c r="F32" s="297"/>
      <c r="G32" s="298" t="s">
        <v>75</v>
      </c>
      <c r="H32" s="291"/>
      <c r="I32" s="271"/>
      <c r="J32" s="270" t="s">
        <v>77</v>
      </c>
      <c r="K32" s="271"/>
      <c r="L32" s="30"/>
      <c r="M32" s="30"/>
      <c r="N32" s="30"/>
      <c r="O32" s="30"/>
      <c r="P32" s="30"/>
      <c r="Q32" s="30"/>
      <c r="R32" s="30"/>
      <c r="S32" s="30"/>
      <c r="T32" s="30"/>
      <c r="U32" s="13"/>
    </row>
    <row r="33" spans="1:21" x14ac:dyDescent="0.25">
      <c r="A33" s="275"/>
      <c r="B33" s="18" t="s">
        <v>4</v>
      </c>
      <c r="C33" s="152" t="s">
        <v>5</v>
      </c>
      <c r="D33" s="19" t="s">
        <v>78</v>
      </c>
      <c r="E33" s="130" t="s">
        <v>6</v>
      </c>
      <c r="F33" s="129" t="s">
        <v>7</v>
      </c>
      <c r="G33" s="154" t="s">
        <v>4</v>
      </c>
      <c r="H33" s="152" t="s">
        <v>5</v>
      </c>
      <c r="I33" s="19" t="s">
        <v>78</v>
      </c>
      <c r="J33" s="130" t="s">
        <v>6</v>
      </c>
      <c r="K33" s="132" t="s">
        <v>7</v>
      </c>
      <c r="L33" s="30"/>
      <c r="M33" s="30"/>
      <c r="N33" s="30"/>
      <c r="O33" s="30"/>
      <c r="P33" s="30"/>
      <c r="Q33" s="30"/>
      <c r="R33" s="30"/>
      <c r="S33" s="30"/>
      <c r="T33" s="30"/>
      <c r="U33" s="13"/>
    </row>
    <row r="34" spans="1:21" ht="24" customHeight="1" x14ac:dyDescent="0.25">
      <c r="A34" s="23" t="s">
        <v>8</v>
      </c>
      <c r="B34" s="24"/>
      <c r="C34" s="52"/>
      <c r="D34" s="35"/>
      <c r="E34" s="160"/>
      <c r="F34" s="174"/>
      <c r="G34" s="159"/>
      <c r="H34" s="52"/>
      <c r="I34" s="35"/>
      <c r="J34" s="160"/>
      <c r="K34" s="161"/>
      <c r="L34" s="175" t="s">
        <v>79</v>
      </c>
      <c r="M34" s="30"/>
      <c r="N34" s="30"/>
      <c r="O34" s="30"/>
      <c r="P34" s="30"/>
      <c r="Q34" s="30"/>
      <c r="R34" s="30"/>
      <c r="S34" s="30"/>
      <c r="T34" s="30"/>
      <c r="U34" s="13"/>
    </row>
    <row r="35" spans="1:21" ht="24" customHeight="1" x14ac:dyDescent="0.25">
      <c r="A35" s="23" t="s">
        <v>9</v>
      </c>
      <c r="B35" s="24"/>
      <c r="C35" s="52"/>
      <c r="D35" s="35"/>
      <c r="E35" s="163"/>
      <c r="F35" s="174"/>
      <c r="G35" s="159"/>
      <c r="H35" s="52"/>
      <c r="I35" s="35"/>
      <c r="J35" s="163"/>
      <c r="K35" s="25"/>
      <c r="L35" s="175" t="s">
        <v>79</v>
      </c>
      <c r="M35" s="30"/>
      <c r="N35" s="30"/>
      <c r="O35" s="30"/>
      <c r="P35" s="30"/>
      <c r="Q35" s="30"/>
      <c r="R35" s="30"/>
      <c r="S35" s="30"/>
      <c r="T35" s="30"/>
      <c r="U35" s="13"/>
    </row>
    <row r="36" spans="1:21" ht="24" customHeight="1" x14ac:dyDescent="0.25">
      <c r="A36" s="23" t="s">
        <v>10</v>
      </c>
      <c r="B36" s="24"/>
      <c r="C36" s="52"/>
      <c r="D36" s="35"/>
      <c r="E36" s="163"/>
      <c r="F36" s="174"/>
      <c r="G36" s="159"/>
      <c r="H36" s="52"/>
      <c r="I36" s="35"/>
      <c r="J36" s="163"/>
      <c r="K36" s="25"/>
      <c r="L36" s="175" t="s">
        <v>79</v>
      </c>
      <c r="M36" s="30"/>
      <c r="N36" s="30"/>
      <c r="O36" s="30"/>
      <c r="P36" s="30"/>
      <c r="Q36" s="30"/>
      <c r="R36" s="30"/>
      <c r="S36" s="30"/>
      <c r="T36" s="30"/>
      <c r="U36" s="13"/>
    </row>
    <row r="37" spans="1:21" ht="24" customHeight="1" x14ac:dyDescent="0.25">
      <c r="A37" s="23" t="s">
        <v>11</v>
      </c>
      <c r="B37" s="24"/>
      <c r="C37" s="52"/>
      <c r="D37" s="35"/>
      <c r="E37" s="163"/>
      <c r="F37" s="174"/>
      <c r="G37" s="159"/>
      <c r="H37" s="52"/>
      <c r="I37" s="35"/>
      <c r="J37" s="163"/>
      <c r="K37" s="25"/>
      <c r="L37" s="175" t="s">
        <v>79</v>
      </c>
      <c r="M37" s="30"/>
      <c r="N37" s="30"/>
      <c r="O37" s="30"/>
      <c r="P37" s="30"/>
      <c r="Q37" s="30"/>
      <c r="R37" s="30"/>
      <c r="S37" s="30"/>
      <c r="T37" s="30"/>
      <c r="U37" s="13"/>
    </row>
    <row r="38" spans="1:21" ht="24" customHeight="1" x14ac:dyDescent="0.25">
      <c r="A38" s="36" t="s">
        <v>80</v>
      </c>
      <c r="B38" s="24"/>
      <c r="C38" s="52"/>
      <c r="D38" s="35"/>
      <c r="E38" s="163"/>
      <c r="F38" s="174"/>
      <c r="G38" s="159"/>
      <c r="H38" s="52"/>
      <c r="I38" s="35"/>
      <c r="J38" s="163"/>
      <c r="K38" s="40"/>
      <c r="L38" s="175" t="s">
        <v>79</v>
      </c>
      <c r="M38" s="30"/>
      <c r="N38" s="30"/>
      <c r="O38" s="30"/>
      <c r="P38" s="30"/>
      <c r="Q38" s="30"/>
      <c r="R38" s="30"/>
      <c r="S38" s="30"/>
      <c r="T38" s="30"/>
      <c r="U38" s="13"/>
    </row>
    <row r="39" spans="1:21" ht="24" customHeight="1" x14ac:dyDescent="0.25">
      <c r="A39" s="36" t="s">
        <v>81</v>
      </c>
      <c r="B39" s="24"/>
      <c r="C39" s="52"/>
      <c r="D39" s="35"/>
      <c r="E39" s="164"/>
      <c r="F39" s="174"/>
      <c r="G39" s="159"/>
      <c r="H39" s="52"/>
      <c r="I39" s="35"/>
      <c r="J39" s="164"/>
      <c r="K39" s="41"/>
      <c r="L39" s="175" t="s">
        <v>79</v>
      </c>
      <c r="M39" s="30"/>
      <c r="N39" s="30"/>
      <c r="O39" s="30"/>
      <c r="P39" s="30"/>
      <c r="Q39" s="30"/>
      <c r="R39" s="30"/>
      <c r="S39" s="30"/>
      <c r="T39" s="30"/>
      <c r="U39" s="13"/>
    </row>
    <row r="40" spans="1:21" ht="24" customHeight="1" x14ac:dyDescent="0.25">
      <c r="A40" s="38" t="s">
        <v>12</v>
      </c>
      <c r="B40" s="39"/>
      <c r="C40" s="71"/>
      <c r="D40" s="37"/>
      <c r="E40" s="163"/>
      <c r="F40" s="174"/>
      <c r="G40" s="165"/>
      <c r="H40" s="71"/>
      <c r="I40" s="37"/>
      <c r="J40" s="163"/>
      <c r="K40" s="41"/>
      <c r="L40" s="175" t="s">
        <v>79</v>
      </c>
      <c r="M40" s="30"/>
      <c r="N40" s="30"/>
      <c r="O40" s="30"/>
      <c r="P40" s="30"/>
      <c r="Q40" s="30"/>
      <c r="R40" s="30"/>
      <c r="S40" s="30"/>
      <c r="T40" s="30"/>
      <c r="U40" s="13"/>
    </row>
    <row r="41" spans="1:21" ht="24" customHeight="1" x14ac:dyDescent="0.25">
      <c r="A41" s="38" t="s">
        <v>13</v>
      </c>
      <c r="B41" s="39"/>
      <c r="C41" s="71"/>
      <c r="D41" s="37"/>
      <c r="E41" s="163"/>
      <c r="F41" s="174"/>
      <c r="G41" s="165"/>
      <c r="H41" s="71"/>
      <c r="I41" s="37"/>
      <c r="J41" s="163"/>
      <c r="K41" s="40"/>
      <c r="L41" s="175" t="s">
        <v>79</v>
      </c>
      <c r="M41" s="30"/>
      <c r="N41" s="30"/>
      <c r="O41" s="30"/>
      <c r="P41" s="30"/>
      <c r="Q41" s="30"/>
      <c r="R41" s="30"/>
      <c r="S41" s="30"/>
      <c r="T41" s="30"/>
      <c r="U41" s="13"/>
    </row>
    <row r="42" spans="1:21" ht="24" customHeight="1" x14ac:dyDescent="0.25">
      <c r="A42" s="38" t="s">
        <v>82</v>
      </c>
      <c r="B42" s="39"/>
      <c r="C42" s="71"/>
      <c r="D42" s="37"/>
      <c r="E42" s="163"/>
      <c r="F42" s="174"/>
      <c r="G42" s="165"/>
      <c r="H42" s="71"/>
      <c r="I42" s="37"/>
      <c r="J42" s="163"/>
      <c r="K42" s="40"/>
      <c r="L42" s="175" t="s">
        <v>79</v>
      </c>
      <c r="M42" s="30"/>
      <c r="N42" s="30"/>
      <c r="O42" s="30"/>
      <c r="P42" s="30"/>
      <c r="Q42" s="30"/>
      <c r="R42" s="30"/>
      <c r="S42" s="30"/>
      <c r="T42" s="30"/>
      <c r="U42" s="13"/>
    </row>
    <row r="43" spans="1:21" ht="24" customHeight="1" x14ac:dyDescent="0.25">
      <c r="A43" s="36" t="s">
        <v>83</v>
      </c>
      <c r="B43" s="39"/>
      <c r="C43" s="71"/>
      <c r="D43" s="37"/>
      <c r="E43" s="166"/>
      <c r="F43" s="176"/>
      <c r="G43" s="165"/>
      <c r="H43" s="71"/>
      <c r="I43" s="37"/>
      <c r="J43" s="166"/>
      <c r="K43" s="40"/>
      <c r="L43" s="175" t="s">
        <v>79</v>
      </c>
      <c r="M43" s="30"/>
      <c r="N43" s="30"/>
      <c r="O43" s="30"/>
      <c r="P43" s="30"/>
      <c r="Q43" s="30"/>
      <c r="R43" s="30"/>
      <c r="S43" s="30"/>
      <c r="T43" s="30"/>
      <c r="U43" s="13"/>
    </row>
    <row r="44" spans="1:21" ht="24" customHeight="1" x14ac:dyDescent="0.25">
      <c r="A44" s="36" t="s">
        <v>14</v>
      </c>
      <c r="B44" s="39"/>
      <c r="C44" s="71"/>
      <c r="D44" s="37"/>
      <c r="E44" s="166"/>
      <c r="F44" s="176"/>
      <c r="G44" s="165"/>
      <c r="H44" s="71"/>
      <c r="I44" s="37"/>
      <c r="J44" s="166"/>
      <c r="K44" s="40"/>
      <c r="L44" s="175" t="s">
        <v>79</v>
      </c>
      <c r="M44" s="30"/>
      <c r="N44" s="30"/>
      <c r="O44" s="30"/>
      <c r="P44" s="30"/>
      <c r="Q44" s="30"/>
      <c r="R44" s="30"/>
      <c r="S44" s="30"/>
      <c r="T44" s="30"/>
      <c r="U44" s="13"/>
    </row>
    <row r="45" spans="1:21" ht="24" customHeight="1" x14ac:dyDescent="0.25">
      <c r="A45" s="38" t="s">
        <v>15</v>
      </c>
      <c r="B45" s="39"/>
      <c r="C45" s="71"/>
      <c r="D45" s="37"/>
      <c r="E45" s="166"/>
      <c r="F45" s="176"/>
      <c r="G45" s="165"/>
      <c r="H45" s="71"/>
      <c r="I45" s="37"/>
      <c r="J45" s="166"/>
      <c r="K45" s="40"/>
      <c r="L45" s="175" t="s">
        <v>79</v>
      </c>
      <c r="M45" s="30"/>
      <c r="N45" s="30"/>
      <c r="O45" s="30"/>
      <c r="P45" s="30"/>
      <c r="Q45" s="30"/>
      <c r="R45" s="30"/>
      <c r="S45" s="30"/>
      <c r="T45" s="30"/>
      <c r="U45" s="13"/>
    </row>
    <row r="46" spans="1:21" ht="24" customHeight="1" x14ac:dyDescent="0.25">
      <c r="A46" s="38" t="s">
        <v>16</v>
      </c>
      <c r="B46" s="39"/>
      <c r="C46" s="71"/>
      <c r="D46" s="37"/>
      <c r="E46" s="166"/>
      <c r="F46" s="176"/>
      <c r="G46" s="165"/>
      <c r="H46" s="71"/>
      <c r="I46" s="37"/>
      <c r="J46" s="166"/>
      <c r="K46" s="40"/>
      <c r="L46" s="175" t="s">
        <v>79</v>
      </c>
      <c r="M46" s="30"/>
      <c r="N46" s="30"/>
      <c r="O46" s="30"/>
      <c r="P46" s="30"/>
      <c r="Q46" s="30"/>
      <c r="R46" s="30"/>
      <c r="S46" s="30"/>
      <c r="T46" s="30"/>
      <c r="U46" s="13"/>
    </row>
    <row r="47" spans="1:21" ht="24" customHeight="1" x14ac:dyDescent="0.25">
      <c r="A47" s="38" t="s">
        <v>17</v>
      </c>
      <c r="B47" s="39"/>
      <c r="C47" s="71"/>
      <c r="D47" s="37"/>
      <c r="E47" s="166"/>
      <c r="F47" s="176"/>
      <c r="G47" s="165"/>
      <c r="H47" s="71"/>
      <c r="I47" s="37"/>
      <c r="J47" s="166"/>
      <c r="K47" s="40"/>
      <c r="L47" s="175" t="s">
        <v>79</v>
      </c>
      <c r="M47" s="30"/>
      <c r="N47" s="30"/>
      <c r="O47" s="30"/>
      <c r="P47" s="30"/>
      <c r="Q47" s="30"/>
      <c r="R47" s="30"/>
      <c r="S47" s="30"/>
      <c r="T47" s="30"/>
      <c r="U47" s="13"/>
    </row>
    <row r="48" spans="1:21" ht="24" customHeight="1" x14ac:dyDescent="0.25">
      <c r="A48" s="38" t="s">
        <v>18</v>
      </c>
      <c r="B48" s="39"/>
      <c r="C48" s="71"/>
      <c r="D48" s="37"/>
      <c r="E48" s="166"/>
      <c r="F48" s="176"/>
      <c r="G48" s="165"/>
      <c r="H48" s="71"/>
      <c r="I48" s="37"/>
      <c r="J48" s="166"/>
      <c r="K48" s="40"/>
      <c r="L48" s="175" t="s">
        <v>79</v>
      </c>
      <c r="M48" s="30"/>
      <c r="N48" s="30"/>
      <c r="O48" s="30"/>
      <c r="P48" s="30"/>
      <c r="Q48" s="30"/>
      <c r="R48" s="30"/>
      <c r="S48" s="30"/>
      <c r="T48" s="30"/>
      <c r="U48" s="13"/>
    </row>
    <row r="49" spans="1:83" ht="24" customHeight="1" x14ac:dyDescent="0.25">
      <c r="A49" s="38" t="s">
        <v>84</v>
      </c>
      <c r="B49" s="39"/>
      <c r="C49" s="71"/>
      <c r="D49" s="37"/>
      <c r="E49" s="166"/>
      <c r="F49" s="176"/>
      <c r="G49" s="165"/>
      <c r="H49" s="71"/>
      <c r="I49" s="37"/>
      <c r="J49" s="166"/>
      <c r="K49" s="40"/>
      <c r="L49" s="175" t="s">
        <v>79</v>
      </c>
      <c r="M49" s="30"/>
      <c r="N49" s="30"/>
      <c r="O49" s="30"/>
      <c r="P49" s="30"/>
      <c r="Q49" s="30"/>
      <c r="R49" s="30"/>
      <c r="S49" s="30"/>
      <c r="T49" s="30"/>
      <c r="U49" s="13"/>
    </row>
    <row r="50" spans="1:83" ht="24" customHeight="1" x14ac:dyDescent="0.25">
      <c r="A50" s="168" t="s">
        <v>19</v>
      </c>
      <c r="B50" s="39"/>
      <c r="C50" s="75"/>
      <c r="D50" s="77"/>
      <c r="E50" s="169"/>
      <c r="F50" s="176"/>
      <c r="G50" s="39"/>
      <c r="H50" s="75"/>
      <c r="I50" s="77"/>
      <c r="J50" s="169"/>
      <c r="K50" s="41"/>
      <c r="L50" s="175" t="s">
        <v>79</v>
      </c>
      <c r="M50" s="30"/>
      <c r="N50" s="30"/>
      <c r="O50" s="30"/>
      <c r="P50" s="30"/>
      <c r="Q50" s="30"/>
      <c r="R50" s="30"/>
      <c r="S50" s="30"/>
      <c r="T50" s="30"/>
      <c r="U50" s="13"/>
    </row>
    <row r="51" spans="1:83" ht="24" customHeight="1" x14ac:dyDescent="0.25">
      <c r="A51" s="177" t="s">
        <v>86</v>
      </c>
      <c r="B51" s="43"/>
      <c r="C51" s="85"/>
      <c r="D51" s="45"/>
      <c r="E51" s="170"/>
      <c r="F51" s="178"/>
      <c r="G51" s="43"/>
      <c r="H51" s="85"/>
      <c r="I51" s="45"/>
      <c r="J51" s="170"/>
      <c r="K51" s="44"/>
      <c r="L51" s="175" t="s">
        <v>79</v>
      </c>
      <c r="M51" s="30"/>
      <c r="N51" s="30"/>
      <c r="O51" s="30"/>
      <c r="P51" s="30"/>
      <c r="Q51" s="30"/>
      <c r="R51" s="30"/>
      <c r="S51" s="30"/>
      <c r="T51" s="30"/>
      <c r="U51" s="13"/>
    </row>
    <row r="52" spans="1:83" x14ac:dyDescent="0.25">
      <c r="A52" s="299" t="s">
        <v>20</v>
      </c>
      <c r="B52" s="299"/>
      <c r="C52" s="299"/>
      <c r="D52" s="299"/>
      <c r="E52" s="299"/>
      <c r="F52" s="299"/>
      <c r="G52" s="299"/>
      <c r="H52" s="299"/>
      <c r="I52" s="299"/>
      <c r="J52" s="299"/>
      <c r="K52" s="299"/>
      <c r="L52" s="299"/>
      <c r="M52" s="299"/>
      <c r="N52" s="299"/>
      <c r="O52" s="299"/>
      <c r="P52" s="299"/>
      <c r="Q52" s="300"/>
      <c r="R52" s="13"/>
      <c r="S52" s="13"/>
      <c r="T52" s="13"/>
      <c r="U52" s="13"/>
      <c r="V52" s="13"/>
      <c r="W52" s="13"/>
      <c r="X52" s="13"/>
      <c r="Y52" s="13"/>
      <c r="Z52" s="13"/>
      <c r="AA52" s="13"/>
      <c r="AB52" s="13"/>
      <c r="AC52" s="14"/>
      <c r="AD52" s="31"/>
      <c r="AE52" s="14"/>
      <c r="AF52" s="14"/>
      <c r="AG52" s="13"/>
      <c r="AH52" s="13"/>
    </row>
    <row r="53" spans="1:83" x14ac:dyDescent="0.25">
      <c r="A53" s="301" t="s">
        <v>21</v>
      </c>
      <c r="B53" s="257"/>
      <c r="C53" s="253" t="s">
        <v>22</v>
      </c>
      <c r="D53" s="269"/>
      <c r="E53" s="254"/>
      <c r="F53" s="278" t="s">
        <v>23</v>
      </c>
      <c r="G53" s="278"/>
      <c r="H53" s="278"/>
      <c r="I53" s="278" t="s">
        <v>24</v>
      </c>
      <c r="J53" s="278"/>
      <c r="K53" s="278"/>
      <c r="L53" s="278" t="s">
        <v>25</v>
      </c>
      <c r="M53" s="278"/>
      <c r="N53" s="278"/>
      <c r="O53" s="253" t="s">
        <v>26</v>
      </c>
      <c r="P53" s="254"/>
      <c r="Q53" s="179"/>
    </row>
    <row r="54" spans="1:83" x14ac:dyDescent="0.25">
      <c r="A54" s="294"/>
      <c r="B54" s="258"/>
      <c r="C54" s="137" t="s">
        <v>27</v>
      </c>
      <c r="D54" s="47" t="s">
        <v>28</v>
      </c>
      <c r="E54" s="132" t="s">
        <v>29</v>
      </c>
      <c r="F54" s="137" t="s">
        <v>27</v>
      </c>
      <c r="G54" s="47" t="s">
        <v>28</v>
      </c>
      <c r="H54" s="132" t="s">
        <v>29</v>
      </c>
      <c r="I54" s="137" t="s">
        <v>27</v>
      </c>
      <c r="J54" s="47" t="s">
        <v>28</v>
      </c>
      <c r="K54" s="132" t="s">
        <v>29</v>
      </c>
      <c r="L54" s="137" t="s">
        <v>27</v>
      </c>
      <c r="M54" s="47" t="s">
        <v>28</v>
      </c>
      <c r="N54" s="132" t="s">
        <v>29</v>
      </c>
      <c r="O54" s="137" t="s">
        <v>27</v>
      </c>
      <c r="P54" s="21" t="s">
        <v>28</v>
      </c>
      <c r="Q54" s="13"/>
    </row>
    <row r="55" spans="1:83" x14ac:dyDescent="0.25">
      <c r="A55" s="279" t="s">
        <v>30</v>
      </c>
      <c r="B55" s="280"/>
      <c r="C55" s="180"/>
      <c r="D55" s="181"/>
      <c r="E55" s="182"/>
      <c r="F55" s="180"/>
      <c r="G55" s="181"/>
      <c r="H55" s="182"/>
      <c r="I55" s="180"/>
      <c r="J55" s="181"/>
      <c r="K55" s="182"/>
      <c r="L55" s="180"/>
      <c r="M55" s="181"/>
      <c r="N55" s="182"/>
      <c r="O55" s="180"/>
      <c r="P55" s="183"/>
      <c r="Q55" s="184" t="s">
        <v>87</v>
      </c>
      <c r="CA55" s="150" t="str">
        <f>IF(C55&lt;=D55,""," Los exámenes Reactivos de Hepatitis B NO DEBEN ser mayor a los exámenes Procesados ")</f>
        <v/>
      </c>
      <c r="CB55" s="150" t="str">
        <f>IF(F55&lt;=G55,""," Los exámenes Reactivos de Hepatitis C NO DEBEN ser mayor a los exámenes Procesados ")</f>
        <v/>
      </c>
      <c r="CC55" s="150" t="str">
        <f>IF(I55&lt;=J55,""," Los exámenes Reactivos de CHAGAS NO DEBEN ser mayor a los exámenes Procesados ")</f>
        <v/>
      </c>
      <c r="CD55" s="150" t="str">
        <f>IF(L55&lt;=M55,""," Los exámenes Reactivos de HTLV1 NO DEBEN ser mayor a los exámenes Procesados ")</f>
        <v/>
      </c>
      <c r="CE55" s="150" t="str">
        <f>IF(O55&lt;=P55,""," Los exámenes Reactivos de SÍFILIS NO DEBEN ser mayor a los exámenes Procesados ")</f>
        <v/>
      </c>
    </row>
    <row r="56" spans="1:83" x14ac:dyDescent="0.25">
      <c r="A56" s="281" t="s">
        <v>31</v>
      </c>
      <c r="B56" s="185" t="s">
        <v>88</v>
      </c>
      <c r="C56" s="48"/>
      <c r="D56" s="49"/>
      <c r="E56" s="161"/>
      <c r="F56" s="48"/>
      <c r="G56" s="49"/>
      <c r="H56" s="161"/>
      <c r="I56" s="48"/>
      <c r="J56" s="49"/>
      <c r="K56" s="161"/>
      <c r="L56" s="48"/>
      <c r="M56" s="49"/>
      <c r="N56" s="161"/>
      <c r="O56" s="48"/>
      <c r="P56" s="27"/>
      <c r="Q56" s="186" t="s">
        <v>87</v>
      </c>
      <c r="CA56" s="150" t="str">
        <f>IF(C56&lt;=D56,""," Los exámenes Reactivos de Hepatitis B NO DEBEN ser mayor a los exámenes Procesados ")</f>
        <v/>
      </c>
      <c r="CB56" s="150" t="str">
        <f>IF(F56&lt;=G56,""," Los exámenes Reactivos de Hepatitis C NO DEBEN ser mayor a los exámenes Procesados ")</f>
        <v/>
      </c>
      <c r="CC56" s="150" t="str">
        <f>IF(I56&lt;=J56,""," Los exámenes Reactivos de CHAGAS NO DEBEN ser mayor a los exámenes Procesados ")</f>
        <v/>
      </c>
      <c r="CD56" s="150" t="str">
        <f>IF(L56&lt;=M56,""," Los exámenes Reactivos de HTLV1 NO DEBEN ser mayor a los exámenes Procesados ")</f>
        <v/>
      </c>
      <c r="CE56" s="150" t="str">
        <f>IF(O56&lt;=P56,""," Los exámenes Reactivos de SÍFILIS NO DEBEN ser mayor a los exámenes Procesados ")</f>
        <v/>
      </c>
    </row>
    <row r="57" spans="1:83" ht="21" x14ac:dyDescent="0.25">
      <c r="A57" s="282"/>
      <c r="B57" s="187" t="s">
        <v>89</v>
      </c>
      <c r="C57" s="24"/>
      <c r="D57" s="52"/>
      <c r="E57" s="25"/>
      <c r="F57" s="24"/>
      <c r="G57" s="52"/>
      <c r="H57" s="25"/>
      <c r="I57" s="24"/>
      <c r="J57" s="52"/>
      <c r="K57" s="25"/>
      <c r="L57" s="24"/>
      <c r="M57" s="52"/>
      <c r="N57" s="25"/>
      <c r="O57" s="24"/>
      <c r="P57" s="35"/>
      <c r="Q57" s="184" t="s">
        <v>87</v>
      </c>
      <c r="CA57" s="150" t="str">
        <f>IF(C57&lt;=D57,""," Los exámenes Reactivos de Hepatitis B NO DEBEN ser mayor a los exámenes Procesados ")</f>
        <v/>
      </c>
      <c r="CB57" s="150" t="str">
        <f>IF(F57&lt;=G57,""," Los exámenes Reactivos de Hepatitis C NO DEBEN ser mayor a los exámenes Procesados ")</f>
        <v/>
      </c>
      <c r="CC57" s="150" t="str">
        <f>IF(I57&lt;=J57,""," Los exámenes Reactivos de CHAGAS NO DEBEN ser mayor a los exámenes Procesados ")</f>
        <v/>
      </c>
      <c r="CD57" s="150" t="str">
        <f>IF(L57&lt;=M57,""," Los exámenes Reactivos de HTLV1 NO DEBEN ser mayor a los exámenes Procesados ")</f>
        <v/>
      </c>
      <c r="CE57" s="150" t="str">
        <f>IF(O57&lt;=P57,""," Los exámenes Reactivos de SÍFILIS NO DEBEN ser mayor a los exámenes Procesados ")</f>
        <v/>
      </c>
    </row>
    <row r="58" spans="1:83" ht="21" x14ac:dyDescent="0.25">
      <c r="A58" s="283"/>
      <c r="B58" s="188" t="s">
        <v>90</v>
      </c>
      <c r="C58" s="54"/>
      <c r="D58" s="55"/>
      <c r="E58" s="56"/>
      <c r="F58" s="54"/>
      <c r="G58" s="55"/>
      <c r="H58" s="56"/>
      <c r="I58" s="54"/>
      <c r="J58" s="55"/>
      <c r="K58" s="56"/>
      <c r="L58" s="54"/>
      <c r="M58" s="55"/>
      <c r="N58" s="56"/>
      <c r="O58" s="54"/>
      <c r="P58" s="189"/>
      <c r="Q58" s="184" t="s">
        <v>87</v>
      </c>
      <c r="CA58" s="150" t="str">
        <f>IF(C58&lt;=D58,""," Los exámenes Reactivos de Hepatitis B NO DEBEN ser mayor a los exámenes Procesados ")</f>
        <v/>
      </c>
      <c r="CB58" s="150" t="str">
        <f>IF(F58&lt;=G58,""," Los exámenes Reactivos de Hepatitis C NO DEBEN ser mayor a los exámenes Procesados ")</f>
        <v/>
      </c>
      <c r="CC58" s="150" t="str">
        <f>IF(I58&lt;=J58,""," Los exámenes Reactivos de CHAGAS NO DEBEN ser mayor a los exámenes Procesados ")</f>
        <v/>
      </c>
      <c r="CD58" s="150" t="str">
        <f>IF(L58&lt;=M58,""," Los exámenes Reactivos de HTLV1 NO DEBEN ser mayor a los exámenes Procesados ")</f>
        <v/>
      </c>
      <c r="CE58" s="150" t="str">
        <f>IF(O58&lt;=P58,""," Los exámenes Reactivos de SÍFILIS NO DEBEN ser mayor a los exámenes Procesados ")</f>
        <v/>
      </c>
    </row>
    <row r="59" spans="1:83" x14ac:dyDescent="0.25">
      <c r="A59" s="284" t="s">
        <v>84</v>
      </c>
      <c r="B59" s="285"/>
      <c r="C59" s="54"/>
      <c r="D59" s="55"/>
      <c r="E59" s="56"/>
      <c r="F59" s="54"/>
      <c r="G59" s="55"/>
      <c r="H59" s="56"/>
      <c r="I59" s="54"/>
      <c r="J59" s="55"/>
      <c r="K59" s="56"/>
      <c r="L59" s="54"/>
      <c r="M59" s="55"/>
      <c r="N59" s="56"/>
      <c r="O59" s="54"/>
      <c r="P59" s="189"/>
      <c r="Q59" s="184" t="s">
        <v>87</v>
      </c>
      <c r="CA59" s="150" t="str">
        <f>IF(C59&lt;=D59,""," Los exámenes Reactivos de Hepatitis B NO DEBEN ser mayor a los exámenes Procesados ")</f>
        <v/>
      </c>
      <c r="CB59" s="150" t="str">
        <f>IF(F59&lt;=G59,""," Los exámenes Reactivos de Hepatitis C NO DEBEN ser mayor a los exámenes Procesados ")</f>
        <v/>
      </c>
      <c r="CC59" s="150" t="str">
        <f>IF(I59&lt;=J59,""," Los exámenes Reactivos de CHAGAS NO DEBEN ser mayor a los exámenes Procesados ")</f>
        <v/>
      </c>
      <c r="CD59" s="150" t="str">
        <f>IF(L59&lt;=M59,""," Los exámenes Reactivos de HTLV1 NO DEBEN ser mayor a los exámenes Procesados ")</f>
        <v/>
      </c>
      <c r="CE59" s="150" t="str">
        <f>IF(O59&lt;=P59,""," Los exámenes Reactivos de SÍFILIS NO DEBEN ser mayor a los exámenes Procesados ")</f>
        <v/>
      </c>
    </row>
    <row r="60" spans="1:83" x14ac:dyDescent="0.25">
      <c r="A60" s="300" t="s">
        <v>32</v>
      </c>
      <c r="B60" s="300"/>
      <c r="C60" s="300"/>
      <c r="D60" s="300"/>
      <c r="E60" s="300"/>
      <c r="F60" s="300"/>
      <c r="G60" s="300"/>
      <c r="H60" s="300"/>
      <c r="I60" s="300"/>
      <c r="J60" s="300"/>
      <c r="K60" s="300"/>
      <c r="L60" s="300"/>
      <c r="M60" s="300"/>
      <c r="N60" s="300"/>
      <c r="O60" s="300"/>
      <c r="P60" s="300"/>
      <c r="Q60" s="300"/>
      <c r="R60" s="300"/>
    </row>
    <row r="61" spans="1:83" x14ac:dyDescent="0.25">
      <c r="A61" s="301" t="s">
        <v>21</v>
      </c>
      <c r="B61" s="257"/>
      <c r="C61" s="253" t="s">
        <v>22</v>
      </c>
      <c r="D61" s="269"/>
      <c r="E61" s="254"/>
      <c r="F61" s="278" t="s">
        <v>23</v>
      </c>
      <c r="G61" s="278"/>
      <c r="H61" s="278"/>
      <c r="I61" s="278" t="s">
        <v>24</v>
      </c>
      <c r="J61" s="278"/>
      <c r="K61" s="278"/>
      <c r="L61" s="278" t="s">
        <v>25</v>
      </c>
      <c r="M61" s="278"/>
      <c r="N61" s="278"/>
      <c r="O61" s="253" t="s">
        <v>26</v>
      </c>
      <c r="P61" s="254"/>
      <c r="Q61" s="58"/>
    </row>
    <row r="62" spans="1:83" x14ac:dyDescent="0.25">
      <c r="A62" s="294"/>
      <c r="B62" s="258"/>
      <c r="C62" s="137" t="s">
        <v>27</v>
      </c>
      <c r="D62" s="47" t="s">
        <v>28</v>
      </c>
      <c r="E62" s="132" t="s">
        <v>29</v>
      </c>
      <c r="F62" s="137" t="s">
        <v>27</v>
      </c>
      <c r="G62" s="47" t="s">
        <v>28</v>
      </c>
      <c r="H62" s="132" t="s">
        <v>29</v>
      </c>
      <c r="I62" s="137" t="s">
        <v>27</v>
      </c>
      <c r="J62" s="47" t="s">
        <v>28</v>
      </c>
      <c r="K62" s="132" t="s">
        <v>29</v>
      </c>
      <c r="L62" s="137" t="s">
        <v>27</v>
      </c>
      <c r="M62" s="47" t="s">
        <v>28</v>
      </c>
      <c r="N62" s="132" t="s">
        <v>29</v>
      </c>
      <c r="O62" s="137" t="s">
        <v>27</v>
      </c>
      <c r="P62" s="21" t="s">
        <v>28</v>
      </c>
      <c r="Q62" s="58"/>
    </row>
    <row r="63" spans="1:83" x14ac:dyDescent="0.25">
      <c r="A63" s="279" t="s">
        <v>30</v>
      </c>
      <c r="B63" s="280"/>
      <c r="C63" s="180"/>
      <c r="D63" s="181"/>
      <c r="E63" s="182"/>
      <c r="F63" s="180"/>
      <c r="G63" s="181"/>
      <c r="H63" s="182"/>
      <c r="I63" s="180"/>
      <c r="J63" s="181"/>
      <c r="K63" s="182"/>
      <c r="L63" s="180"/>
      <c r="M63" s="181"/>
      <c r="N63" s="182"/>
      <c r="O63" s="180"/>
      <c r="P63" s="183"/>
      <c r="Q63" s="184" t="s">
        <v>87</v>
      </c>
      <c r="CA63" s="150" t="str">
        <f>IF(C63&lt;=D63,""," Los exámenes Reactivos de Hepatitis B NO DEBEN ser mayor a los exámenes Procesados ")</f>
        <v/>
      </c>
      <c r="CB63" s="150" t="str">
        <f>IF(F63&lt;=G63,""," Los exámenes Reactivos de Hepatitis C NO DEBEN ser mayor a los exámenes Procesados ")</f>
        <v/>
      </c>
      <c r="CC63" s="150" t="str">
        <f>IF(I63&lt;=J63,""," Los exámenes Reactivos de CHAGAS NO DEBEN ser mayor a los exámenes Procesados ")</f>
        <v/>
      </c>
      <c r="CD63" s="150" t="str">
        <f>IF(L63&lt;=M63,""," Los exámenes Reactivos de HTLV1 NO DEBEN ser mayor a los exámenes Procesados ")</f>
        <v/>
      </c>
      <c r="CE63" s="150" t="str">
        <f>IF(O63&lt;=P63,""," Los exámenes Reactivos de SÍFILIS NO DEBEN ser mayor a los exámenes Procesados ")</f>
        <v/>
      </c>
    </row>
    <row r="64" spans="1:83" x14ac:dyDescent="0.25">
      <c r="A64" s="281" t="s">
        <v>31</v>
      </c>
      <c r="B64" s="185" t="s">
        <v>88</v>
      </c>
      <c r="C64" s="48"/>
      <c r="D64" s="49"/>
      <c r="E64" s="161"/>
      <c r="F64" s="48"/>
      <c r="G64" s="49"/>
      <c r="H64" s="161"/>
      <c r="I64" s="48"/>
      <c r="J64" s="49"/>
      <c r="K64" s="161"/>
      <c r="L64" s="48"/>
      <c r="M64" s="49"/>
      <c r="N64" s="161"/>
      <c r="O64" s="48"/>
      <c r="P64" s="27"/>
      <c r="Q64" s="184" t="s">
        <v>87</v>
      </c>
      <c r="CA64" s="150" t="str">
        <f>IF(C64&lt;=D64,""," Los exámenes Reactivos de Hepatitis B NO DEBEN ser mayor a los exámenes Procesados ")</f>
        <v/>
      </c>
      <c r="CB64" s="150" t="str">
        <f>IF(F64&lt;=G64,""," Los exámenes Reactivos de Hepatitis C NO DEBEN ser mayor a los exámenes Procesados ")</f>
        <v/>
      </c>
      <c r="CC64" s="150" t="str">
        <f>IF(I64&lt;=J64,""," Los exámenes Reactivos de CHAGAS NO DEBEN ser mayor a los exámenes Procesados ")</f>
        <v/>
      </c>
      <c r="CD64" s="150" t="str">
        <f>IF(L64&lt;=M64,""," Los exámenes Reactivos de HTLV1 NO DEBEN ser mayor a los exámenes Procesados ")</f>
        <v/>
      </c>
      <c r="CE64" s="150" t="str">
        <f>IF(O64&lt;=P64,""," Los exámenes Reactivos de SÍFILIS NO DEBEN ser mayor a los exámenes Procesados ")</f>
        <v/>
      </c>
    </row>
    <row r="65" spans="1:98" ht="21" x14ac:dyDescent="0.25">
      <c r="A65" s="282"/>
      <c r="B65" s="190" t="s">
        <v>89</v>
      </c>
      <c r="C65" s="24"/>
      <c r="D65" s="52"/>
      <c r="E65" s="25"/>
      <c r="F65" s="24"/>
      <c r="G65" s="52"/>
      <c r="H65" s="25"/>
      <c r="I65" s="24"/>
      <c r="J65" s="52"/>
      <c r="K65" s="25"/>
      <c r="L65" s="24"/>
      <c r="M65" s="52"/>
      <c r="N65" s="25"/>
      <c r="O65" s="24"/>
      <c r="P65" s="35"/>
      <c r="Q65" s="184" t="s">
        <v>87</v>
      </c>
      <c r="CA65" s="150" t="str">
        <f>IF(C65&lt;=D65,""," Los exámenes Reactivos de Hepatitis B NO DEBEN ser mayor a los exámenes Procesados ")</f>
        <v/>
      </c>
      <c r="CB65" s="150" t="str">
        <f>IF(F65&lt;=G65,""," Los exámenes Reactivos de Hepatitis C NO DEBEN ser mayor a los exámenes Procesados ")</f>
        <v/>
      </c>
      <c r="CC65" s="150" t="str">
        <f>IF(I65&lt;=J65,""," Los exámenes Reactivos de CHAGAS NO DEBEN ser mayor a los exámenes Procesados ")</f>
        <v/>
      </c>
      <c r="CD65" s="150" t="str">
        <f>IF(L65&lt;=M65,""," Los exámenes Reactivos de HTLV1 NO DEBEN ser mayor a los exámenes Procesados ")</f>
        <v/>
      </c>
      <c r="CE65" s="150" t="str">
        <f>IF(O65&lt;=P65,""," Los exámenes Reactivos de SÍFILIS NO DEBEN ser mayor a los exámenes Procesados ")</f>
        <v/>
      </c>
    </row>
    <row r="66" spans="1:98" ht="21" x14ac:dyDescent="0.25">
      <c r="A66" s="283"/>
      <c r="B66" s="191" t="s">
        <v>90</v>
      </c>
      <c r="C66" s="54"/>
      <c r="D66" s="55"/>
      <c r="E66" s="56"/>
      <c r="F66" s="54"/>
      <c r="G66" s="55"/>
      <c r="H66" s="56"/>
      <c r="I66" s="54"/>
      <c r="J66" s="55"/>
      <c r="K66" s="56"/>
      <c r="L66" s="54"/>
      <c r="M66" s="55"/>
      <c r="N66" s="56"/>
      <c r="O66" s="54"/>
      <c r="P66" s="189"/>
      <c r="Q66" s="184" t="s">
        <v>87</v>
      </c>
      <c r="CA66" s="150" t="str">
        <f>IF(C66&lt;=D66,""," Los exámenes Reactivos de Hepatitis B NO DEBEN ser mayor a los exámenes Procesados ")</f>
        <v/>
      </c>
      <c r="CB66" s="150" t="str">
        <f>IF(F66&lt;=G66,""," Los exámenes Reactivos de Hepatitis C NO DEBEN ser mayor a los exámenes Procesados ")</f>
        <v/>
      </c>
      <c r="CC66" s="150" t="str">
        <f>IF(I66&lt;=J66,""," Los exámenes Reactivos de CHAGAS NO DEBEN ser mayor a los exámenes Procesados ")</f>
        <v/>
      </c>
      <c r="CD66" s="150" t="str">
        <f>IF(L66&lt;=M66,""," Los exámenes Reactivos de HTLV1 NO DEBEN ser mayor a los exámenes Procesados ")</f>
        <v/>
      </c>
      <c r="CE66" s="150" t="str">
        <f>IF(O66&lt;=P66,""," Los exámenes Reactivos de SÍFILIS NO DEBEN ser mayor a los exámenes Procesados ")</f>
        <v/>
      </c>
    </row>
    <row r="67" spans="1:98" x14ac:dyDescent="0.25">
      <c r="A67" s="284" t="s">
        <v>91</v>
      </c>
      <c r="B67" s="285"/>
      <c r="C67" s="54"/>
      <c r="D67" s="55"/>
      <c r="E67" s="56"/>
      <c r="F67" s="54"/>
      <c r="G67" s="55"/>
      <c r="H67" s="56"/>
      <c r="I67" s="54"/>
      <c r="J67" s="55"/>
      <c r="K67" s="56"/>
      <c r="L67" s="54"/>
      <c r="M67" s="55"/>
      <c r="N67" s="56"/>
      <c r="O67" s="54"/>
      <c r="P67" s="189"/>
      <c r="Q67" s="184" t="s">
        <v>87</v>
      </c>
      <c r="R67" s="14"/>
      <c r="CA67" s="150" t="str">
        <f>IF(C67&lt;=D67,""," Los exámenes Reactivos de Hepatitis B NO DEBEN ser mayor a los exámenes Procesados ")</f>
        <v/>
      </c>
      <c r="CB67" s="150" t="str">
        <f>IF(F67&lt;=G67,""," Los exámenes Reactivos de Hepatitis C NO DEBEN ser mayor a los exámenes Procesados ")</f>
        <v/>
      </c>
      <c r="CC67" s="150" t="str">
        <f>IF(I67&lt;=J67,""," Los exámenes Reactivos de CHAGAS NO DEBEN ser mayor a los exámenes Procesados ")</f>
        <v/>
      </c>
      <c r="CD67" s="150" t="str">
        <f>IF(L67&lt;=M67,""," Los exámenes Reactivos de HTLV1 NO DEBEN ser mayor a los exámenes Procesados ")</f>
        <v/>
      </c>
      <c r="CE67" s="150" t="str">
        <f>IF(O67&lt;=P67,""," Los exámenes Reactivos de SÍFILIS NO DEBEN ser mayor a los exámenes Procesados ")</f>
        <v/>
      </c>
    </row>
    <row r="68" spans="1:98" x14ac:dyDescent="0.25">
      <c r="A68" s="61" t="s">
        <v>33</v>
      </c>
      <c r="B68" s="61"/>
      <c r="C68" s="57"/>
      <c r="D68" s="57"/>
      <c r="E68" s="61"/>
      <c r="F68" s="13"/>
      <c r="G68" s="13"/>
      <c r="H68" s="13"/>
      <c r="I68" s="13"/>
      <c r="J68" s="13"/>
      <c r="K68" s="13"/>
      <c r="L68" s="13"/>
      <c r="M68" s="13"/>
      <c r="N68" s="13"/>
      <c r="O68" s="16"/>
      <c r="P68" s="13"/>
      <c r="Q68" s="13"/>
      <c r="R68" s="13"/>
      <c r="S68" s="13"/>
      <c r="T68" s="13"/>
      <c r="U68" s="13"/>
      <c r="V68" s="13"/>
      <c r="W68" s="13"/>
      <c r="X68" s="13"/>
      <c r="Y68" s="13"/>
      <c r="Z68" s="13"/>
      <c r="AA68" s="13"/>
      <c r="AB68" s="13"/>
      <c r="AC68" s="13"/>
      <c r="AD68" s="13"/>
      <c r="AE68" s="13"/>
      <c r="AF68" s="13"/>
      <c r="AG68" s="13"/>
      <c r="AH68" s="13"/>
      <c r="AI68" s="13"/>
      <c r="AJ68" s="13"/>
      <c r="AK68" s="13"/>
    </row>
    <row r="69" spans="1:98" ht="26.25" customHeight="1" x14ac:dyDescent="0.25">
      <c r="A69" s="286" t="s">
        <v>21</v>
      </c>
      <c r="B69" s="257"/>
      <c r="C69" s="289" t="s">
        <v>34</v>
      </c>
      <c r="D69" s="266"/>
      <c r="E69" s="253" t="s">
        <v>92</v>
      </c>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54"/>
      <c r="AM69" s="291" t="s">
        <v>93</v>
      </c>
      <c r="AN69" s="271"/>
      <c r="AO69" s="257" t="s">
        <v>94</v>
      </c>
      <c r="AP69" s="273" t="s">
        <v>95</v>
      </c>
      <c r="AQ69" s="273" t="s">
        <v>96</v>
      </c>
    </row>
    <row r="70" spans="1:98" x14ac:dyDescent="0.25">
      <c r="A70" s="287"/>
      <c r="B70" s="272"/>
      <c r="C70" s="290"/>
      <c r="D70" s="268"/>
      <c r="E70" s="253" t="s">
        <v>35</v>
      </c>
      <c r="F70" s="254"/>
      <c r="G70" s="253" t="s">
        <v>36</v>
      </c>
      <c r="H70" s="254"/>
      <c r="I70" s="253" t="s">
        <v>37</v>
      </c>
      <c r="J70" s="254"/>
      <c r="K70" s="253" t="s">
        <v>38</v>
      </c>
      <c r="L70" s="254"/>
      <c r="M70" s="253" t="s">
        <v>39</v>
      </c>
      <c r="N70" s="254"/>
      <c r="O70" s="253" t="s">
        <v>40</v>
      </c>
      <c r="P70" s="254"/>
      <c r="Q70" s="253" t="s">
        <v>41</v>
      </c>
      <c r="R70" s="254"/>
      <c r="S70" s="253" t="s">
        <v>42</v>
      </c>
      <c r="T70" s="254"/>
      <c r="U70" s="253" t="s">
        <v>43</v>
      </c>
      <c r="V70" s="254"/>
      <c r="W70" s="253" t="s">
        <v>44</v>
      </c>
      <c r="X70" s="254"/>
      <c r="Y70" s="253" t="s">
        <v>45</v>
      </c>
      <c r="Z70" s="254"/>
      <c r="AA70" s="253" t="s">
        <v>46</v>
      </c>
      <c r="AB70" s="254"/>
      <c r="AC70" s="253" t="s">
        <v>47</v>
      </c>
      <c r="AD70" s="254"/>
      <c r="AE70" s="253" t="s">
        <v>48</v>
      </c>
      <c r="AF70" s="254"/>
      <c r="AG70" s="253" t="s">
        <v>49</v>
      </c>
      <c r="AH70" s="254"/>
      <c r="AI70" s="253" t="s">
        <v>50</v>
      </c>
      <c r="AJ70" s="254"/>
      <c r="AK70" s="253" t="s">
        <v>51</v>
      </c>
      <c r="AL70" s="254"/>
      <c r="AM70" s="255" t="s">
        <v>6</v>
      </c>
      <c r="AN70" s="276" t="s">
        <v>7</v>
      </c>
      <c r="AO70" s="272"/>
      <c r="AP70" s="274"/>
      <c r="AQ70" s="274"/>
    </row>
    <row r="71" spans="1:98" x14ac:dyDescent="0.25">
      <c r="A71" s="288"/>
      <c r="B71" s="258"/>
      <c r="C71" s="132" t="s">
        <v>27</v>
      </c>
      <c r="D71" s="132" t="s">
        <v>28</v>
      </c>
      <c r="E71" s="137" t="s">
        <v>27</v>
      </c>
      <c r="F71" s="47" t="s">
        <v>28</v>
      </c>
      <c r="G71" s="137" t="s">
        <v>27</v>
      </c>
      <c r="H71" s="47" t="s">
        <v>28</v>
      </c>
      <c r="I71" s="137" t="s">
        <v>27</v>
      </c>
      <c r="J71" s="47" t="s">
        <v>28</v>
      </c>
      <c r="K71" s="137" t="s">
        <v>27</v>
      </c>
      <c r="L71" s="47" t="s">
        <v>28</v>
      </c>
      <c r="M71" s="137" t="s">
        <v>27</v>
      </c>
      <c r="N71" s="47" t="s">
        <v>28</v>
      </c>
      <c r="O71" s="137" t="s">
        <v>27</v>
      </c>
      <c r="P71" s="47" t="s">
        <v>28</v>
      </c>
      <c r="Q71" s="137" t="s">
        <v>27</v>
      </c>
      <c r="R71" s="47" t="s">
        <v>28</v>
      </c>
      <c r="S71" s="137" t="s">
        <v>27</v>
      </c>
      <c r="T71" s="47" t="s">
        <v>28</v>
      </c>
      <c r="U71" s="137" t="s">
        <v>27</v>
      </c>
      <c r="V71" s="47" t="s">
        <v>28</v>
      </c>
      <c r="W71" s="137" t="s">
        <v>27</v>
      </c>
      <c r="X71" s="47" t="s">
        <v>28</v>
      </c>
      <c r="Y71" s="137" t="s">
        <v>27</v>
      </c>
      <c r="Z71" s="47" t="s">
        <v>28</v>
      </c>
      <c r="AA71" s="137" t="s">
        <v>27</v>
      </c>
      <c r="AB71" s="47" t="s">
        <v>28</v>
      </c>
      <c r="AC71" s="137" t="s">
        <v>27</v>
      </c>
      <c r="AD71" s="47" t="s">
        <v>28</v>
      </c>
      <c r="AE71" s="137" t="s">
        <v>27</v>
      </c>
      <c r="AF71" s="47" t="s">
        <v>28</v>
      </c>
      <c r="AG71" s="137" t="s">
        <v>27</v>
      </c>
      <c r="AH71" s="47" t="s">
        <v>28</v>
      </c>
      <c r="AI71" s="137" t="s">
        <v>27</v>
      </c>
      <c r="AJ71" s="47" t="s">
        <v>28</v>
      </c>
      <c r="AK71" s="137" t="s">
        <v>27</v>
      </c>
      <c r="AL71" s="21" t="s">
        <v>28</v>
      </c>
      <c r="AM71" s="256"/>
      <c r="AN71" s="277"/>
      <c r="AO71" s="258"/>
      <c r="AP71" s="275"/>
      <c r="AQ71" s="275"/>
    </row>
    <row r="72" spans="1:98" x14ac:dyDescent="0.25">
      <c r="A72" s="251" t="s">
        <v>52</v>
      </c>
      <c r="B72" s="252"/>
      <c r="C72" s="192">
        <f t="shared" ref="C72:C83" si="6">SUM(E72+G72+I72+K72+M72+O72+Q72+S72+U72+W72+Y72+AA72+AC72+AE72+AG72+AI72+AK72)</f>
        <v>182</v>
      </c>
      <c r="D72" s="193">
        <f t="shared" ref="D72:D83" si="7">SUM(F72+H72+J72+L72+N72+P72+R72+T72+V72+X72+Z72+AB72+AD72+AF72+AH72+AJ72+AL72)</f>
        <v>0</v>
      </c>
      <c r="E72" s="65"/>
      <c r="F72" s="66"/>
      <c r="G72" s="65"/>
      <c r="H72" s="66"/>
      <c r="I72" s="48">
        <v>3</v>
      </c>
      <c r="J72" s="49"/>
      <c r="K72" s="48">
        <v>21</v>
      </c>
      <c r="L72" s="49"/>
      <c r="M72" s="48">
        <v>47</v>
      </c>
      <c r="N72" s="49"/>
      <c r="O72" s="48">
        <v>45</v>
      </c>
      <c r="P72" s="49"/>
      <c r="Q72" s="48">
        <v>31</v>
      </c>
      <c r="R72" s="49"/>
      <c r="S72" s="48">
        <v>29</v>
      </c>
      <c r="T72" s="49"/>
      <c r="U72" s="48">
        <v>5</v>
      </c>
      <c r="V72" s="49"/>
      <c r="W72" s="48">
        <v>1</v>
      </c>
      <c r="X72" s="49"/>
      <c r="Y72" s="48"/>
      <c r="Z72" s="49"/>
      <c r="AA72" s="48"/>
      <c r="AB72" s="49"/>
      <c r="AC72" s="48"/>
      <c r="AD72" s="49"/>
      <c r="AE72" s="48"/>
      <c r="AF72" s="49"/>
      <c r="AG72" s="48"/>
      <c r="AH72" s="49"/>
      <c r="AI72" s="48"/>
      <c r="AJ72" s="49"/>
      <c r="AK72" s="65"/>
      <c r="AL72" s="194"/>
      <c r="AM72" s="194"/>
      <c r="AN72" s="40">
        <v>182</v>
      </c>
      <c r="AO72" s="40">
        <v>0</v>
      </c>
      <c r="AP72" s="37">
        <v>0</v>
      </c>
      <c r="AQ72" s="37">
        <v>0</v>
      </c>
      <c r="AR72" s="195" t="s">
        <v>97</v>
      </c>
      <c r="CA72" s="150" t="str">
        <f>IF(C72&lt;&gt;AN72," Total de exámenes Procesados NO es igual a total por sexo.-","")</f>
        <v/>
      </c>
      <c r="CB72" s="150" t="str">
        <f t="shared" ref="CB72:CB94" si="8">IF(F72&lt;=E72,""," Los exámenes Reactivos de 0 a 4 años NO DEBEN ser mayor a los Exámenes Procesados de la misma edad.-")</f>
        <v/>
      </c>
      <c r="CC72" s="150" t="str">
        <f t="shared" ref="CC72:CC94" si="9">IF(H72&lt;=G72,""," Los exámenes Reactivos de 5 a 9 años NO DEBEN ser mayor a los Exámenes Procesados de la misma edad.-")</f>
        <v/>
      </c>
      <c r="CD72" s="150" t="str">
        <f t="shared" ref="CD72:CD94" si="10">IF(J72&lt;=I72,""," Los exámenes Reactivos de 10 a 14 años NO DEBEN ser mayor a los Exámenes Procesados de la misma edad.-")</f>
        <v/>
      </c>
      <c r="CE72" s="150" t="str">
        <f t="shared" ref="CE72:CE94" si="11">IF(L72&lt;=K72,""," Los exámenes Reactivos de 15 a 19 años NO DEBEN ser mayor a los Exámenes Procesados de la misma edad.-")</f>
        <v/>
      </c>
      <c r="CF72" s="150" t="str">
        <f t="shared" ref="CF72:CF94" si="12">IF(N72&lt;=M72,""," Los exámenes Reactivos de 20 a 24 años NO DEBEN ser mayor a los Exámenes Procesados de la misma edad.-")</f>
        <v/>
      </c>
      <c r="CG72" s="150" t="str">
        <f t="shared" ref="CG72:CG94" si="13">IF(P72&lt;=O72,""," Los exámenes Reactivos de 25 a 29 años NO DEBEN ser mayor a los Exámenes Procesados de la misma edad.-")</f>
        <v/>
      </c>
      <c r="CH72" s="150" t="str">
        <f t="shared" ref="CH72:CH94" si="14">IF(R72&lt;=Q72,""," Los exámenes Reactivos de 30 a 34 años NO DEBEN ser mayor a los Exámenes Procesados de la misma edad.-")</f>
        <v/>
      </c>
      <c r="CI72" s="150" t="str">
        <f t="shared" ref="CI72:CI94" si="15">IF(T72&lt;=S72,""," Los exámenes Reactivos de 35 a 39 años NO DEBEN ser mayor a los Exámenes Procesados de la misma edad.-")</f>
        <v/>
      </c>
      <c r="CJ72" s="150" t="str">
        <f t="shared" ref="CJ72:CJ94" si="16">IF(V72&lt;=U72,""," Los exámenes Reactivos de 40 a 44 años NO DEBEN ser mayor a los Exámenes Procesados de la misma edad.-")</f>
        <v/>
      </c>
      <c r="CK72" s="150" t="str">
        <f t="shared" ref="CK72:CK94" si="17">IF(X72&lt;=W72,""," Los exámenes Reactivos de 45 a 49 años NO DEBEN ser mayor a los Exámenes Procesados de la misma edad.-")</f>
        <v/>
      </c>
      <c r="CL72" s="150" t="str">
        <f t="shared" ref="CL72:CL94" si="18">IF(Z72&lt;=Y72,""," Los exámenes Reactivos de 50 a 54 años NO DEBEN ser mayor a los Exámenes Procesados de la misma edad.-")</f>
        <v/>
      </c>
      <c r="CM72" s="150" t="str">
        <f t="shared" ref="CM72:CM94" si="19">IF(AB72&lt;=AA72,""," Los exámenes Reactivos de 55 a 59 años NO DEBEN ser mayor a los Exámenes Procesados de la misma edad.-")</f>
        <v/>
      </c>
      <c r="CN72" s="150" t="str">
        <f t="shared" ref="CN72:CN94" si="20">IF(AD72&lt;=AC72,""," Los exámenes Reactivos de 60 a 64 años NO DEBEN ser mayor a los Exámenes Procesados de la misma edad.-")</f>
        <v/>
      </c>
      <c r="CO72" s="150" t="str">
        <f t="shared" ref="CO72:CO94" si="21">IF(AF72&lt;=AE72,""," Los exámenes Reactivos de 65 a 69 años NO DEBEN ser mayor a los Exámenes Procesados de la misma edad.-")</f>
        <v/>
      </c>
      <c r="CP72" s="150" t="str">
        <f t="shared" ref="CP72:CP94" si="22">IF(AH72&lt;=AG72,""," Los exámenes Reactivos de 70 a 74 años NO DEBEN ser mayor a los Exámenes Procesados de la misma edad.-")</f>
        <v/>
      </c>
      <c r="CQ72" s="150" t="str">
        <f t="shared" ref="CQ72:CQ81" si="23">IF(AJ72&lt;=AI72,""," Los exámenes Reactivos de 75 a 79 años NO DEBEN ser mayor a los Exámenes Procesados de la misma edad.-")</f>
        <v/>
      </c>
      <c r="CR72" s="150" t="str">
        <f t="shared" ref="CR72:CR94" si="24">IF(AL72&lt;=AK72,""," Los exámenes Reactivos de 80 y mas años NO DEBEN ser mayor a los Exámenes Procesados de la misma edad.-")</f>
        <v/>
      </c>
      <c r="CS72" s="150" t="str">
        <f t="shared" ref="CS72:CS80" si="25">IF(AL72&lt;=AK72,""," Los exámenes Reactivos de 80 y mas años NO DEBEN ser mayor a los Exámenes Procesados de la misma edad.-")</f>
        <v/>
      </c>
      <c r="CT72" s="150" t="str">
        <f t="shared" ref="CT72:CT80" si="26">IF(AL72&lt;=AK72,""," Los exámenes Reactivos de 80 y mas años NO DEBEN ser mayor a los Exámenes Procesados de la misma edad.-")</f>
        <v/>
      </c>
    </row>
    <row r="73" spans="1:98" x14ac:dyDescent="0.25">
      <c r="A73" s="239" t="s">
        <v>53</v>
      </c>
      <c r="B73" s="240"/>
      <c r="C73" s="196">
        <f t="shared" si="6"/>
        <v>88</v>
      </c>
      <c r="D73" s="197">
        <f t="shared" si="7"/>
        <v>0</v>
      </c>
      <c r="E73" s="34"/>
      <c r="F73" s="70"/>
      <c r="G73" s="34"/>
      <c r="H73" s="70"/>
      <c r="I73" s="24"/>
      <c r="J73" s="52"/>
      <c r="K73" s="24">
        <v>7</v>
      </c>
      <c r="L73" s="52"/>
      <c r="M73" s="24">
        <v>14</v>
      </c>
      <c r="N73" s="52"/>
      <c r="O73" s="24">
        <v>32</v>
      </c>
      <c r="P73" s="52"/>
      <c r="Q73" s="24">
        <v>22</v>
      </c>
      <c r="R73" s="52"/>
      <c r="S73" s="24">
        <v>10</v>
      </c>
      <c r="T73" s="52"/>
      <c r="U73" s="24">
        <v>2</v>
      </c>
      <c r="V73" s="52"/>
      <c r="W73" s="24"/>
      <c r="X73" s="52"/>
      <c r="Y73" s="24"/>
      <c r="Z73" s="52"/>
      <c r="AA73" s="24">
        <v>1</v>
      </c>
      <c r="AB73" s="52"/>
      <c r="AC73" s="24"/>
      <c r="AD73" s="52"/>
      <c r="AE73" s="24"/>
      <c r="AF73" s="52"/>
      <c r="AG73" s="24"/>
      <c r="AH73" s="52"/>
      <c r="AI73" s="24"/>
      <c r="AJ73" s="52"/>
      <c r="AK73" s="34"/>
      <c r="AL73" s="198"/>
      <c r="AM73" s="198"/>
      <c r="AN73" s="40">
        <v>88</v>
      </c>
      <c r="AO73" s="40">
        <v>0</v>
      </c>
      <c r="AP73" s="37">
        <v>0</v>
      </c>
      <c r="AQ73" s="37">
        <v>0</v>
      </c>
      <c r="AR73" s="195" t="s">
        <v>97</v>
      </c>
      <c r="CA73" s="150" t="str">
        <f>IF(C73&lt;&gt;AN73," Total de exámenes Procesados NO es igual a total por sexo.-","")</f>
        <v/>
      </c>
      <c r="CB73" s="150" t="str">
        <f t="shared" si="8"/>
        <v/>
      </c>
      <c r="CC73" s="150" t="str">
        <f t="shared" si="9"/>
        <v/>
      </c>
      <c r="CD73" s="150" t="str">
        <f t="shared" si="10"/>
        <v/>
      </c>
      <c r="CE73" s="150" t="str">
        <f t="shared" si="11"/>
        <v/>
      </c>
      <c r="CF73" s="150" t="str">
        <f t="shared" si="12"/>
        <v/>
      </c>
      <c r="CG73" s="150" t="str">
        <f t="shared" si="13"/>
        <v/>
      </c>
      <c r="CH73" s="150" t="str">
        <f t="shared" si="14"/>
        <v/>
      </c>
      <c r="CI73" s="150" t="str">
        <f t="shared" si="15"/>
        <v/>
      </c>
      <c r="CJ73" s="150" t="str">
        <f t="shared" si="16"/>
        <v/>
      </c>
      <c r="CK73" s="150" t="str">
        <f t="shared" si="17"/>
        <v/>
      </c>
      <c r="CL73" s="150" t="str">
        <f t="shared" si="18"/>
        <v/>
      </c>
      <c r="CM73" s="150" t="str">
        <f t="shared" si="19"/>
        <v/>
      </c>
      <c r="CN73" s="150" t="str">
        <f t="shared" si="20"/>
        <v/>
      </c>
      <c r="CO73" s="150" t="str">
        <f t="shared" si="21"/>
        <v/>
      </c>
      <c r="CP73" s="150" t="str">
        <f t="shared" si="22"/>
        <v/>
      </c>
      <c r="CQ73" s="150" t="str">
        <f t="shared" si="23"/>
        <v/>
      </c>
      <c r="CR73" s="150" t="str">
        <f t="shared" si="24"/>
        <v/>
      </c>
      <c r="CS73" s="150" t="str">
        <f t="shared" si="25"/>
        <v/>
      </c>
      <c r="CT73" s="150" t="str">
        <f t="shared" si="26"/>
        <v/>
      </c>
    </row>
    <row r="74" spans="1:98" x14ac:dyDescent="0.25">
      <c r="A74" s="239" t="s">
        <v>54</v>
      </c>
      <c r="B74" s="240"/>
      <c r="C74" s="196">
        <f t="shared" si="6"/>
        <v>0</v>
      </c>
      <c r="D74" s="197">
        <f t="shared" si="7"/>
        <v>0</v>
      </c>
      <c r="E74" s="34"/>
      <c r="F74" s="70"/>
      <c r="G74" s="34"/>
      <c r="H74" s="70"/>
      <c r="I74" s="24"/>
      <c r="J74" s="52"/>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4"/>
      <c r="AL74" s="198"/>
      <c r="AM74" s="198"/>
      <c r="AN74" s="40"/>
      <c r="AO74" s="40"/>
      <c r="AP74" s="37"/>
      <c r="AQ74" s="37"/>
      <c r="AR74" s="195" t="s">
        <v>97</v>
      </c>
      <c r="CA74" s="150" t="str">
        <f>IF(C74&lt;&gt;AN74," Total de exámenes Procesados NO es igual a total por sexo.-","")</f>
        <v/>
      </c>
      <c r="CB74" s="150" t="str">
        <f t="shared" si="8"/>
        <v/>
      </c>
      <c r="CC74" s="150" t="str">
        <f t="shared" si="9"/>
        <v/>
      </c>
      <c r="CD74" s="150" t="str">
        <f t="shared" si="10"/>
        <v/>
      </c>
      <c r="CE74" s="150" t="str">
        <f t="shared" si="11"/>
        <v/>
      </c>
      <c r="CF74" s="150" t="str">
        <f t="shared" si="12"/>
        <v/>
      </c>
      <c r="CG74" s="150" t="str">
        <f t="shared" si="13"/>
        <v/>
      </c>
      <c r="CH74" s="150" t="str">
        <f t="shared" si="14"/>
        <v/>
      </c>
      <c r="CI74" s="150" t="str">
        <f t="shared" si="15"/>
        <v/>
      </c>
      <c r="CJ74" s="150" t="str">
        <f t="shared" si="16"/>
        <v/>
      </c>
      <c r="CK74" s="150" t="str">
        <f t="shared" si="17"/>
        <v/>
      </c>
      <c r="CL74" s="150" t="str">
        <f t="shared" si="18"/>
        <v/>
      </c>
      <c r="CM74" s="150" t="str">
        <f t="shared" si="19"/>
        <v/>
      </c>
      <c r="CN74" s="150" t="str">
        <f t="shared" si="20"/>
        <v/>
      </c>
      <c r="CO74" s="150" t="str">
        <f t="shared" si="21"/>
        <v/>
      </c>
      <c r="CP74" s="150" t="str">
        <f t="shared" si="22"/>
        <v/>
      </c>
      <c r="CQ74" s="150" t="str">
        <f t="shared" si="23"/>
        <v/>
      </c>
      <c r="CR74" s="150" t="str">
        <f t="shared" si="24"/>
        <v/>
      </c>
      <c r="CS74" s="150" t="str">
        <f t="shared" si="25"/>
        <v/>
      </c>
      <c r="CT74" s="150" t="str">
        <f t="shared" si="26"/>
        <v/>
      </c>
    </row>
    <row r="75" spans="1:98" x14ac:dyDescent="0.25">
      <c r="A75" s="239" t="s">
        <v>14</v>
      </c>
      <c r="B75" s="240"/>
      <c r="C75" s="196">
        <f t="shared" si="6"/>
        <v>1</v>
      </c>
      <c r="D75" s="199">
        <f t="shared" si="7"/>
        <v>0</v>
      </c>
      <c r="E75" s="34"/>
      <c r="F75" s="70"/>
      <c r="G75" s="34"/>
      <c r="H75" s="70"/>
      <c r="I75" s="34"/>
      <c r="J75" s="70"/>
      <c r="K75" s="39">
        <v>1</v>
      </c>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37"/>
      <c r="AM75" s="40"/>
      <c r="AN75" s="40">
        <v>1</v>
      </c>
      <c r="AO75" s="40">
        <v>0</v>
      </c>
      <c r="AP75" s="37">
        <v>0</v>
      </c>
      <c r="AQ75" s="37">
        <v>0</v>
      </c>
      <c r="AR75" s="195" t="s">
        <v>97</v>
      </c>
      <c r="CA75" s="150" t="str">
        <f t="shared" ref="CA75:CA83" si="27">IF(C75&lt;&gt;SUM(AM75:AN75)," Total de exámenes Procesados NO es igual a total por sexo.-","")</f>
        <v/>
      </c>
      <c r="CB75" s="150" t="str">
        <f t="shared" si="8"/>
        <v/>
      </c>
      <c r="CC75" s="150" t="str">
        <f t="shared" si="9"/>
        <v/>
      </c>
      <c r="CD75" s="150" t="str">
        <f t="shared" si="10"/>
        <v/>
      </c>
      <c r="CE75" s="150" t="str">
        <f t="shared" si="11"/>
        <v/>
      </c>
      <c r="CF75" s="150" t="str">
        <f t="shared" si="12"/>
        <v/>
      </c>
      <c r="CG75" s="150" t="str">
        <f t="shared" si="13"/>
        <v/>
      </c>
      <c r="CH75" s="150" t="str">
        <f t="shared" si="14"/>
        <v/>
      </c>
      <c r="CI75" s="150" t="str">
        <f t="shared" si="15"/>
        <v/>
      </c>
      <c r="CJ75" s="150" t="str">
        <f t="shared" si="16"/>
        <v/>
      </c>
      <c r="CK75" s="150" t="str">
        <f t="shared" si="17"/>
        <v/>
      </c>
      <c r="CL75" s="150" t="str">
        <f t="shared" si="18"/>
        <v/>
      </c>
      <c r="CM75" s="150" t="str">
        <f t="shared" si="19"/>
        <v/>
      </c>
      <c r="CN75" s="150" t="str">
        <f t="shared" si="20"/>
        <v/>
      </c>
      <c r="CO75" s="150" t="str">
        <f t="shared" si="21"/>
        <v/>
      </c>
      <c r="CP75" s="150" t="str">
        <f t="shared" si="22"/>
        <v/>
      </c>
      <c r="CQ75" s="150" t="str">
        <f t="shared" si="23"/>
        <v/>
      </c>
      <c r="CR75" s="150" t="str">
        <f t="shared" si="24"/>
        <v/>
      </c>
      <c r="CS75" s="150" t="str">
        <f t="shared" si="25"/>
        <v/>
      </c>
      <c r="CT75" s="150" t="str">
        <f t="shared" si="26"/>
        <v/>
      </c>
    </row>
    <row r="76" spans="1:98" x14ac:dyDescent="0.25">
      <c r="A76" s="239" t="s">
        <v>19</v>
      </c>
      <c r="B76" s="240"/>
      <c r="C76" s="200">
        <f t="shared" si="6"/>
        <v>0</v>
      </c>
      <c r="D76" s="199">
        <f t="shared" si="7"/>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37"/>
      <c r="AM76" s="40"/>
      <c r="AN76" s="40"/>
      <c r="AO76" s="40"/>
      <c r="AP76" s="37"/>
      <c r="AQ76" s="37"/>
      <c r="AR76" s="195" t="s">
        <v>97</v>
      </c>
      <c r="CA76" s="150" t="str">
        <f t="shared" si="27"/>
        <v/>
      </c>
      <c r="CB76" s="150" t="str">
        <f t="shared" si="8"/>
        <v/>
      </c>
      <c r="CC76" s="150" t="str">
        <f t="shared" si="9"/>
        <v/>
      </c>
      <c r="CD76" s="150" t="str">
        <f t="shared" si="10"/>
        <v/>
      </c>
      <c r="CE76" s="150" t="str">
        <f t="shared" si="11"/>
        <v/>
      </c>
      <c r="CF76" s="150" t="str">
        <f t="shared" si="12"/>
        <v/>
      </c>
      <c r="CG76" s="150" t="str">
        <f t="shared" si="13"/>
        <v/>
      </c>
      <c r="CH76" s="150" t="str">
        <f t="shared" si="14"/>
        <v/>
      </c>
      <c r="CI76" s="150" t="str">
        <f t="shared" si="15"/>
        <v/>
      </c>
      <c r="CJ76" s="150" t="str">
        <f t="shared" si="16"/>
        <v/>
      </c>
      <c r="CK76" s="150" t="str">
        <f t="shared" si="17"/>
        <v/>
      </c>
      <c r="CL76" s="150" t="str">
        <f t="shared" si="18"/>
        <v/>
      </c>
      <c r="CM76" s="150" t="str">
        <f t="shared" si="19"/>
        <v/>
      </c>
      <c r="CN76" s="150" t="str">
        <f t="shared" si="20"/>
        <v/>
      </c>
      <c r="CO76" s="150" t="str">
        <f t="shared" si="21"/>
        <v/>
      </c>
      <c r="CP76" s="150" t="str">
        <f t="shared" si="22"/>
        <v/>
      </c>
      <c r="CQ76" s="150" t="str">
        <f t="shared" si="23"/>
        <v/>
      </c>
      <c r="CR76" s="150" t="str">
        <f t="shared" si="24"/>
        <v/>
      </c>
      <c r="CS76" s="150" t="str">
        <f t="shared" si="25"/>
        <v/>
      </c>
      <c r="CT76" s="150" t="str">
        <f t="shared" si="26"/>
        <v/>
      </c>
    </row>
    <row r="77" spans="1:98" x14ac:dyDescent="0.25">
      <c r="A77" s="239" t="s">
        <v>55</v>
      </c>
      <c r="B77" s="240"/>
      <c r="C77" s="196">
        <f t="shared" si="6"/>
        <v>7</v>
      </c>
      <c r="D77" s="197">
        <f t="shared" si="7"/>
        <v>0</v>
      </c>
      <c r="E77" s="34"/>
      <c r="F77" s="70"/>
      <c r="G77" s="34"/>
      <c r="H77" s="70"/>
      <c r="I77" s="39"/>
      <c r="J77" s="71"/>
      <c r="K77" s="39"/>
      <c r="L77" s="71"/>
      <c r="M77" s="39">
        <v>1</v>
      </c>
      <c r="N77" s="71"/>
      <c r="O77" s="39">
        <v>1</v>
      </c>
      <c r="P77" s="71"/>
      <c r="Q77" s="39">
        <v>1</v>
      </c>
      <c r="R77" s="71"/>
      <c r="S77" s="39">
        <v>2</v>
      </c>
      <c r="T77" s="71"/>
      <c r="U77" s="39"/>
      <c r="V77" s="71"/>
      <c r="W77" s="39"/>
      <c r="X77" s="71"/>
      <c r="Y77" s="39">
        <v>2</v>
      </c>
      <c r="Z77" s="71"/>
      <c r="AA77" s="39"/>
      <c r="AB77" s="71"/>
      <c r="AC77" s="39"/>
      <c r="AD77" s="71"/>
      <c r="AE77" s="39"/>
      <c r="AF77" s="71"/>
      <c r="AG77" s="39"/>
      <c r="AH77" s="71"/>
      <c r="AI77" s="39"/>
      <c r="AJ77" s="71"/>
      <c r="AK77" s="39"/>
      <c r="AL77" s="37"/>
      <c r="AM77" s="40"/>
      <c r="AN77" s="40">
        <v>7</v>
      </c>
      <c r="AO77" s="40">
        <v>0</v>
      </c>
      <c r="AP77" s="37">
        <v>0</v>
      </c>
      <c r="AQ77" s="37">
        <v>0</v>
      </c>
      <c r="AR77" s="195" t="s">
        <v>97</v>
      </c>
      <c r="CA77" s="150" t="str">
        <f t="shared" si="27"/>
        <v/>
      </c>
      <c r="CB77" s="150" t="str">
        <f t="shared" si="8"/>
        <v/>
      </c>
      <c r="CC77" s="150" t="str">
        <f t="shared" si="9"/>
        <v/>
      </c>
      <c r="CD77" s="150" t="str">
        <f t="shared" si="10"/>
        <v/>
      </c>
      <c r="CE77" s="150" t="str">
        <f t="shared" si="11"/>
        <v/>
      </c>
      <c r="CF77" s="150" t="str">
        <f t="shared" si="12"/>
        <v/>
      </c>
      <c r="CG77" s="150" t="str">
        <f t="shared" si="13"/>
        <v/>
      </c>
      <c r="CH77" s="150" t="str">
        <f t="shared" si="14"/>
        <v/>
      </c>
      <c r="CI77" s="150" t="str">
        <f t="shared" si="15"/>
        <v/>
      </c>
      <c r="CJ77" s="150" t="str">
        <f t="shared" si="16"/>
        <v/>
      </c>
      <c r="CK77" s="150" t="str">
        <f t="shared" si="17"/>
        <v/>
      </c>
      <c r="CL77" s="150" t="str">
        <f t="shared" si="18"/>
        <v/>
      </c>
      <c r="CM77" s="150" t="str">
        <f t="shared" si="19"/>
        <v/>
      </c>
      <c r="CN77" s="150" t="str">
        <f t="shared" si="20"/>
        <v/>
      </c>
      <c r="CO77" s="150" t="str">
        <f t="shared" si="21"/>
        <v/>
      </c>
      <c r="CP77" s="150" t="str">
        <f t="shared" si="22"/>
        <v/>
      </c>
      <c r="CQ77" s="150" t="str">
        <f t="shared" si="23"/>
        <v/>
      </c>
      <c r="CR77" s="150" t="str">
        <f t="shared" si="24"/>
        <v/>
      </c>
      <c r="CS77" s="150" t="str">
        <f t="shared" si="25"/>
        <v/>
      </c>
      <c r="CT77" s="150" t="str">
        <f t="shared" si="26"/>
        <v/>
      </c>
    </row>
    <row r="78" spans="1:98" ht="27.75" customHeight="1" x14ac:dyDescent="0.25">
      <c r="A78" s="244" t="s">
        <v>56</v>
      </c>
      <c r="B78" s="245"/>
      <c r="C78" s="196">
        <f t="shared" si="6"/>
        <v>6</v>
      </c>
      <c r="D78" s="197">
        <f t="shared" si="7"/>
        <v>0</v>
      </c>
      <c r="E78" s="34"/>
      <c r="F78" s="70"/>
      <c r="G78" s="34"/>
      <c r="H78" s="70"/>
      <c r="I78" s="39"/>
      <c r="J78" s="71"/>
      <c r="K78" s="39">
        <v>1</v>
      </c>
      <c r="L78" s="71"/>
      <c r="M78" s="39">
        <v>2</v>
      </c>
      <c r="N78" s="71"/>
      <c r="O78" s="39"/>
      <c r="P78" s="71"/>
      <c r="Q78" s="39">
        <v>1</v>
      </c>
      <c r="R78" s="71"/>
      <c r="S78" s="39"/>
      <c r="T78" s="71"/>
      <c r="U78" s="39">
        <v>1</v>
      </c>
      <c r="V78" s="71"/>
      <c r="W78" s="39"/>
      <c r="X78" s="71"/>
      <c r="Y78" s="39">
        <v>1</v>
      </c>
      <c r="Z78" s="71"/>
      <c r="AA78" s="39"/>
      <c r="AB78" s="71"/>
      <c r="AC78" s="39"/>
      <c r="AD78" s="71"/>
      <c r="AE78" s="39"/>
      <c r="AF78" s="71"/>
      <c r="AG78" s="39"/>
      <c r="AH78" s="71"/>
      <c r="AI78" s="39"/>
      <c r="AJ78" s="71"/>
      <c r="AK78" s="39"/>
      <c r="AL78" s="37"/>
      <c r="AM78" s="40"/>
      <c r="AN78" s="40">
        <v>6</v>
      </c>
      <c r="AO78" s="40">
        <v>0</v>
      </c>
      <c r="AP78" s="37">
        <v>0</v>
      </c>
      <c r="AQ78" s="37">
        <v>0</v>
      </c>
      <c r="AR78" s="195" t="s">
        <v>98</v>
      </c>
      <c r="CA78" s="150" t="str">
        <f t="shared" si="27"/>
        <v/>
      </c>
      <c r="CB78" s="150" t="str">
        <f t="shared" si="8"/>
        <v/>
      </c>
      <c r="CC78" s="150" t="str">
        <f t="shared" si="9"/>
        <v/>
      </c>
      <c r="CD78" s="150" t="str">
        <f t="shared" si="10"/>
        <v/>
      </c>
      <c r="CE78" s="150" t="str">
        <f t="shared" si="11"/>
        <v/>
      </c>
      <c r="CF78" s="150" t="str">
        <f t="shared" si="12"/>
        <v/>
      </c>
      <c r="CG78" s="150" t="str">
        <f t="shared" si="13"/>
        <v/>
      </c>
      <c r="CH78" s="150" t="str">
        <f t="shared" si="14"/>
        <v/>
      </c>
      <c r="CI78" s="150" t="str">
        <f t="shared" si="15"/>
        <v/>
      </c>
      <c r="CJ78" s="150" t="str">
        <f t="shared" si="16"/>
        <v/>
      </c>
      <c r="CK78" s="150" t="str">
        <f t="shared" si="17"/>
        <v/>
      </c>
      <c r="CL78" s="150" t="str">
        <f t="shared" si="18"/>
        <v/>
      </c>
      <c r="CM78" s="150" t="str">
        <f t="shared" si="19"/>
        <v/>
      </c>
      <c r="CN78" s="150" t="str">
        <f t="shared" si="20"/>
        <v/>
      </c>
      <c r="CO78" s="150" t="str">
        <f t="shared" si="21"/>
        <v/>
      </c>
      <c r="CP78" s="150" t="str">
        <f t="shared" si="22"/>
        <v/>
      </c>
      <c r="CQ78" s="150" t="str">
        <f t="shared" si="23"/>
        <v/>
      </c>
      <c r="CR78" s="150" t="str">
        <f t="shared" si="24"/>
        <v/>
      </c>
      <c r="CS78" s="150" t="str">
        <f t="shared" si="25"/>
        <v/>
      </c>
      <c r="CT78" s="150" t="str">
        <f t="shared" si="26"/>
        <v/>
      </c>
    </row>
    <row r="79" spans="1:98" x14ac:dyDescent="0.25">
      <c r="A79" s="239" t="s">
        <v>17</v>
      </c>
      <c r="B79" s="240"/>
      <c r="C79" s="200">
        <f t="shared" si="6"/>
        <v>0</v>
      </c>
      <c r="D79" s="199">
        <f t="shared" si="7"/>
        <v>0</v>
      </c>
      <c r="E79" s="39"/>
      <c r="F79" s="71"/>
      <c r="G79" s="39"/>
      <c r="H79" s="71"/>
      <c r="I79" s="39"/>
      <c r="J79" s="71"/>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37"/>
      <c r="AM79" s="40"/>
      <c r="AN79" s="40"/>
      <c r="AO79" s="40"/>
      <c r="AP79" s="37"/>
      <c r="AQ79" s="37"/>
      <c r="AR79" s="195" t="s">
        <v>97</v>
      </c>
      <c r="CA79" s="150" t="str">
        <f t="shared" si="27"/>
        <v/>
      </c>
      <c r="CB79" s="150" t="str">
        <f t="shared" si="8"/>
        <v/>
      </c>
      <c r="CC79" s="150" t="str">
        <f t="shared" si="9"/>
        <v/>
      </c>
      <c r="CD79" s="150" t="str">
        <f t="shared" si="10"/>
        <v/>
      </c>
      <c r="CE79" s="150" t="str">
        <f t="shared" si="11"/>
        <v/>
      </c>
      <c r="CF79" s="150" t="str">
        <f t="shared" si="12"/>
        <v/>
      </c>
      <c r="CG79" s="150" t="str">
        <f t="shared" si="13"/>
        <v/>
      </c>
      <c r="CH79" s="150" t="str">
        <f t="shared" si="14"/>
        <v/>
      </c>
      <c r="CI79" s="150" t="str">
        <f t="shared" si="15"/>
        <v/>
      </c>
      <c r="CJ79" s="150" t="str">
        <f t="shared" si="16"/>
        <v/>
      </c>
      <c r="CK79" s="150" t="str">
        <f t="shared" si="17"/>
        <v/>
      </c>
      <c r="CL79" s="150" t="str">
        <f t="shared" si="18"/>
        <v/>
      </c>
      <c r="CM79" s="150" t="str">
        <f t="shared" si="19"/>
        <v/>
      </c>
      <c r="CN79" s="150" t="str">
        <f t="shared" si="20"/>
        <v/>
      </c>
      <c r="CO79" s="150" t="str">
        <f t="shared" si="21"/>
        <v/>
      </c>
      <c r="CP79" s="150" t="str">
        <f t="shared" si="22"/>
        <v/>
      </c>
      <c r="CQ79" s="150" t="str">
        <f t="shared" si="23"/>
        <v/>
      </c>
      <c r="CR79" s="150" t="str">
        <f t="shared" si="24"/>
        <v/>
      </c>
      <c r="CS79" s="150" t="str">
        <f t="shared" si="25"/>
        <v/>
      </c>
      <c r="CT79" s="150" t="str">
        <f t="shared" si="26"/>
        <v/>
      </c>
    </row>
    <row r="80" spans="1:98" x14ac:dyDescent="0.25">
      <c r="A80" s="246" t="s">
        <v>57</v>
      </c>
      <c r="B80" s="247"/>
      <c r="C80" s="201">
        <f t="shared" si="6"/>
        <v>5</v>
      </c>
      <c r="D80" s="202">
        <f t="shared" si="7"/>
        <v>2</v>
      </c>
      <c r="E80" s="89"/>
      <c r="F80" s="90"/>
      <c r="G80" s="89"/>
      <c r="H80" s="90"/>
      <c r="I80" s="89"/>
      <c r="J80" s="90"/>
      <c r="K80" s="74"/>
      <c r="L80" s="75"/>
      <c r="M80" s="74"/>
      <c r="N80" s="75"/>
      <c r="O80" s="74">
        <v>2</v>
      </c>
      <c r="P80" s="75">
        <v>1</v>
      </c>
      <c r="Q80" s="74"/>
      <c r="R80" s="75"/>
      <c r="S80" s="74"/>
      <c r="T80" s="75"/>
      <c r="U80" s="74"/>
      <c r="V80" s="75"/>
      <c r="W80" s="74"/>
      <c r="X80" s="75"/>
      <c r="Y80" s="74">
        <v>1</v>
      </c>
      <c r="Z80" s="75">
        <v>1</v>
      </c>
      <c r="AA80" s="74"/>
      <c r="AB80" s="75"/>
      <c r="AC80" s="74">
        <v>1</v>
      </c>
      <c r="AD80" s="75"/>
      <c r="AE80" s="74">
        <v>1</v>
      </c>
      <c r="AF80" s="75"/>
      <c r="AG80" s="74"/>
      <c r="AH80" s="75"/>
      <c r="AI80" s="74"/>
      <c r="AJ80" s="75"/>
      <c r="AK80" s="74"/>
      <c r="AL80" s="77"/>
      <c r="AM80" s="41">
        <v>1</v>
      </c>
      <c r="AN80" s="41">
        <v>4</v>
      </c>
      <c r="AO80" s="41">
        <v>0</v>
      </c>
      <c r="AP80" s="77">
        <v>0</v>
      </c>
      <c r="AQ80" s="77">
        <v>0</v>
      </c>
      <c r="AR80" s="195" t="s">
        <v>97</v>
      </c>
      <c r="CA80" s="150" t="str">
        <f t="shared" si="27"/>
        <v/>
      </c>
      <c r="CB80" s="150" t="str">
        <f t="shared" si="8"/>
        <v/>
      </c>
      <c r="CC80" s="150" t="str">
        <f t="shared" si="9"/>
        <v/>
      </c>
      <c r="CD80" s="150" t="str">
        <f t="shared" si="10"/>
        <v/>
      </c>
      <c r="CE80" s="150" t="str">
        <f t="shared" si="11"/>
        <v/>
      </c>
      <c r="CF80" s="150" t="str">
        <f t="shared" si="12"/>
        <v/>
      </c>
      <c r="CG80" s="150" t="str">
        <f t="shared" si="13"/>
        <v/>
      </c>
      <c r="CH80" s="150" t="str">
        <f t="shared" si="14"/>
        <v/>
      </c>
      <c r="CI80" s="150" t="str">
        <f t="shared" si="15"/>
        <v/>
      </c>
      <c r="CJ80" s="150" t="str">
        <f t="shared" si="16"/>
        <v/>
      </c>
      <c r="CK80" s="150" t="str">
        <f t="shared" si="17"/>
        <v/>
      </c>
      <c r="CL80" s="150" t="str">
        <f t="shared" si="18"/>
        <v/>
      </c>
      <c r="CM80" s="150" t="str">
        <f t="shared" si="19"/>
        <v/>
      </c>
      <c r="CN80" s="150" t="str">
        <f t="shared" si="20"/>
        <v/>
      </c>
      <c r="CO80" s="150" t="str">
        <f t="shared" si="21"/>
        <v/>
      </c>
      <c r="CP80" s="150" t="str">
        <f t="shared" si="22"/>
        <v/>
      </c>
      <c r="CQ80" s="150" t="str">
        <f t="shared" si="23"/>
        <v/>
      </c>
      <c r="CR80" s="150" t="str">
        <f t="shared" si="24"/>
        <v/>
      </c>
      <c r="CS80" s="150" t="str">
        <f t="shared" si="25"/>
        <v/>
      </c>
      <c r="CT80" s="150" t="str">
        <f t="shared" si="26"/>
        <v/>
      </c>
    </row>
    <row r="81" spans="1:98" x14ac:dyDescent="0.25">
      <c r="A81" s="302" t="s">
        <v>18</v>
      </c>
      <c r="B81" s="203" t="s">
        <v>88</v>
      </c>
      <c r="C81" s="192">
        <f t="shared" si="6"/>
        <v>0</v>
      </c>
      <c r="D81" s="193">
        <f t="shared" si="7"/>
        <v>0</v>
      </c>
      <c r="E81" s="26"/>
      <c r="F81" s="204"/>
      <c r="G81" s="26"/>
      <c r="H81" s="204"/>
      <c r="I81" s="26"/>
      <c r="J81" s="204"/>
      <c r="K81" s="48"/>
      <c r="L81" s="49"/>
      <c r="M81" s="48"/>
      <c r="N81" s="49"/>
      <c r="O81" s="48"/>
      <c r="P81" s="49"/>
      <c r="Q81" s="48"/>
      <c r="R81" s="49"/>
      <c r="S81" s="48"/>
      <c r="T81" s="49"/>
      <c r="U81" s="48"/>
      <c r="V81" s="49"/>
      <c r="W81" s="48"/>
      <c r="X81" s="49"/>
      <c r="Y81" s="48"/>
      <c r="Z81" s="49"/>
      <c r="AA81" s="48"/>
      <c r="AB81" s="49"/>
      <c r="AC81" s="48"/>
      <c r="AD81" s="49"/>
      <c r="AE81" s="48"/>
      <c r="AF81" s="49"/>
      <c r="AG81" s="48"/>
      <c r="AH81" s="49"/>
      <c r="AI81" s="48"/>
      <c r="AJ81" s="49"/>
      <c r="AK81" s="48"/>
      <c r="AL81" s="27"/>
      <c r="AM81" s="161"/>
      <c r="AN81" s="161"/>
      <c r="AO81" s="161"/>
      <c r="AP81" s="27"/>
      <c r="AQ81" s="27"/>
      <c r="AR81" s="195" t="s">
        <v>97</v>
      </c>
      <c r="CA81" s="150" t="str">
        <f t="shared" si="27"/>
        <v/>
      </c>
      <c r="CB81" s="150" t="str">
        <f t="shared" si="8"/>
        <v/>
      </c>
      <c r="CC81" s="150" t="str">
        <f t="shared" si="9"/>
        <v/>
      </c>
      <c r="CD81" s="150" t="str">
        <f t="shared" si="10"/>
        <v/>
      </c>
      <c r="CE81" s="150" t="str">
        <f t="shared" si="11"/>
        <v/>
      </c>
      <c r="CF81" s="150" t="str">
        <f t="shared" si="12"/>
        <v/>
      </c>
      <c r="CG81" s="150" t="str">
        <f t="shared" si="13"/>
        <v/>
      </c>
      <c r="CH81" s="150" t="str">
        <f t="shared" si="14"/>
        <v/>
      </c>
      <c r="CI81" s="150" t="str">
        <f t="shared" si="15"/>
        <v/>
      </c>
      <c r="CJ81" s="150" t="str">
        <f t="shared" si="16"/>
        <v/>
      </c>
      <c r="CK81" s="150" t="str">
        <f t="shared" si="17"/>
        <v/>
      </c>
      <c r="CL81" s="150" t="str">
        <f t="shared" si="18"/>
        <v/>
      </c>
      <c r="CM81" s="150" t="str">
        <f t="shared" si="19"/>
        <v/>
      </c>
      <c r="CN81" s="150" t="str">
        <f t="shared" si="20"/>
        <v/>
      </c>
      <c r="CO81" s="150" t="str">
        <f t="shared" si="21"/>
        <v/>
      </c>
      <c r="CP81" s="150" t="str">
        <f t="shared" si="22"/>
        <v/>
      </c>
      <c r="CQ81" s="150" t="str">
        <f t="shared" si="23"/>
        <v/>
      </c>
      <c r="CR81" s="150" t="str">
        <f t="shared" si="24"/>
        <v/>
      </c>
      <c r="CS81" s="150" t="str">
        <f>IF(AL81&lt;=AK81,""," Los exámenes Reactivos de 81 y mas años NO DEBEN ser mayor a los Exámenes Procesados de la misma edad.-")</f>
        <v/>
      </c>
      <c r="CT81" s="150" t="str">
        <f>IF(AL81&lt;=AK81,""," Los exámenes Reactivos de 81 y mas años NO DEBEN ser mayor a los Exámenes Procesados de la misma edad.-")</f>
        <v/>
      </c>
    </row>
    <row r="82" spans="1:98" ht="21" x14ac:dyDescent="0.25">
      <c r="A82" s="303"/>
      <c r="B82" s="205" t="s">
        <v>89</v>
      </c>
      <c r="C82" s="196">
        <f t="shared" si="6"/>
        <v>0</v>
      </c>
      <c r="D82" s="197">
        <f t="shared" si="7"/>
        <v>0</v>
      </c>
      <c r="E82" s="34"/>
      <c r="F82" s="70"/>
      <c r="G82" s="34"/>
      <c r="H82" s="70"/>
      <c r="I82" s="34"/>
      <c r="J82" s="70"/>
      <c r="K82" s="39"/>
      <c r="L82" s="71"/>
      <c r="M82" s="39"/>
      <c r="N82" s="71"/>
      <c r="O82" s="39"/>
      <c r="P82" s="71"/>
      <c r="Q82" s="39"/>
      <c r="R82" s="71"/>
      <c r="S82" s="39"/>
      <c r="T82" s="71"/>
      <c r="U82" s="39"/>
      <c r="V82" s="71"/>
      <c r="W82" s="39"/>
      <c r="X82" s="71"/>
      <c r="Y82" s="39"/>
      <c r="Z82" s="71"/>
      <c r="AA82" s="39"/>
      <c r="AB82" s="71"/>
      <c r="AC82" s="39"/>
      <c r="AD82" s="71"/>
      <c r="AE82" s="39"/>
      <c r="AF82" s="71"/>
      <c r="AG82" s="39"/>
      <c r="AH82" s="71"/>
      <c r="AI82" s="39"/>
      <c r="AJ82" s="71"/>
      <c r="AK82" s="39"/>
      <c r="AL82" s="37"/>
      <c r="AM82" s="40"/>
      <c r="AN82" s="40"/>
      <c r="AO82" s="40"/>
      <c r="AP82" s="37"/>
      <c r="AQ82" s="37"/>
      <c r="AR82" s="195" t="s">
        <v>97</v>
      </c>
      <c r="CA82" s="150" t="str">
        <f t="shared" si="27"/>
        <v/>
      </c>
      <c r="CB82" s="150" t="str">
        <f t="shared" si="8"/>
        <v/>
      </c>
      <c r="CC82" s="150" t="str">
        <f t="shared" si="9"/>
        <v/>
      </c>
      <c r="CD82" s="150" t="str">
        <f t="shared" si="10"/>
        <v/>
      </c>
      <c r="CE82" s="150" t="str">
        <f t="shared" si="11"/>
        <v/>
      </c>
      <c r="CF82" s="150" t="str">
        <f t="shared" si="12"/>
        <v/>
      </c>
      <c r="CG82" s="150" t="str">
        <f t="shared" si="13"/>
        <v/>
      </c>
      <c r="CH82" s="150" t="str">
        <f t="shared" si="14"/>
        <v/>
      </c>
      <c r="CI82" s="150" t="str">
        <f t="shared" si="15"/>
        <v/>
      </c>
      <c r="CJ82" s="150" t="str">
        <f t="shared" si="16"/>
        <v/>
      </c>
      <c r="CK82" s="150" t="str">
        <f t="shared" si="17"/>
        <v/>
      </c>
      <c r="CL82" s="150" t="str">
        <f t="shared" si="18"/>
        <v/>
      </c>
      <c r="CM82" s="150" t="str">
        <f t="shared" si="19"/>
        <v/>
      </c>
      <c r="CN82" s="150" t="str">
        <f t="shared" si="20"/>
        <v/>
      </c>
      <c r="CO82" s="150" t="str">
        <f t="shared" si="21"/>
        <v/>
      </c>
      <c r="CP82" s="150" t="str">
        <f t="shared" si="22"/>
        <v/>
      </c>
      <c r="CQ82" s="150" t="str">
        <f>IF(AJ82&lt;=AI82,""," Los exámenes Reactivos de 75 a 89 años NO DEBEN ser mayor a los Exámenes Procesados de la misma edad.-")</f>
        <v/>
      </c>
      <c r="CR82" s="150" t="str">
        <f t="shared" si="24"/>
        <v/>
      </c>
      <c r="CS82" s="150" t="str">
        <f>IF(AL82&lt;=AK82,""," Los exámenes Reactivos de 80 y mas años NO DEBEN ser mayor a los Exámenes Procesados de la misma edad.-")</f>
        <v/>
      </c>
      <c r="CT82" s="150" t="str">
        <f>IF(AL82&lt;=AK82,""," Los exámenes Reactivos de 80 y mas años NO DEBEN ser mayor a los Exámenes Procesados de la misma edad.-")</f>
        <v/>
      </c>
    </row>
    <row r="83" spans="1:98" ht="21" x14ac:dyDescent="0.25">
      <c r="A83" s="304"/>
      <c r="B83" s="191" t="s">
        <v>90</v>
      </c>
      <c r="C83" s="206">
        <f t="shared" si="6"/>
        <v>0</v>
      </c>
      <c r="D83" s="207">
        <f t="shared" si="7"/>
        <v>0</v>
      </c>
      <c r="E83" s="43"/>
      <c r="F83" s="85"/>
      <c r="G83" s="43"/>
      <c r="H83" s="85"/>
      <c r="I83" s="43"/>
      <c r="J83" s="85"/>
      <c r="K83" s="43"/>
      <c r="L83" s="85"/>
      <c r="M83" s="43"/>
      <c r="N83" s="85"/>
      <c r="O83" s="43"/>
      <c r="P83" s="85"/>
      <c r="Q83" s="43"/>
      <c r="R83" s="85"/>
      <c r="S83" s="43"/>
      <c r="T83" s="85"/>
      <c r="U83" s="43"/>
      <c r="V83" s="85"/>
      <c r="W83" s="43"/>
      <c r="X83" s="85"/>
      <c r="Y83" s="43"/>
      <c r="Z83" s="85"/>
      <c r="AA83" s="43"/>
      <c r="AB83" s="85"/>
      <c r="AC83" s="43"/>
      <c r="AD83" s="85"/>
      <c r="AE83" s="43"/>
      <c r="AF83" s="85"/>
      <c r="AG83" s="43"/>
      <c r="AH83" s="85"/>
      <c r="AI83" s="43"/>
      <c r="AJ83" s="85"/>
      <c r="AK83" s="43"/>
      <c r="AL83" s="45"/>
      <c r="AM83" s="44"/>
      <c r="AN83" s="44"/>
      <c r="AO83" s="44"/>
      <c r="AP83" s="45"/>
      <c r="AQ83" s="45"/>
      <c r="AR83" s="195" t="s">
        <v>97</v>
      </c>
      <c r="CA83" s="150" t="str">
        <f t="shared" si="27"/>
        <v/>
      </c>
      <c r="CB83" s="150" t="str">
        <f t="shared" si="8"/>
        <v/>
      </c>
      <c r="CC83" s="150" t="str">
        <f t="shared" si="9"/>
        <v/>
      </c>
      <c r="CD83" s="150" t="str">
        <f t="shared" si="10"/>
        <v/>
      </c>
      <c r="CE83" s="150" t="str">
        <f t="shared" si="11"/>
        <v/>
      </c>
      <c r="CF83" s="150" t="str">
        <f t="shared" si="12"/>
        <v/>
      </c>
      <c r="CG83" s="150" t="str">
        <f t="shared" si="13"/>
        <v/>
      </c>
      <c r="CH83" s="150" t="str">
        <f t="shared" si="14"/>
        <v/>
      </c>
      <c r="CI83" s="150" t="str">
        <f t="shared" si="15"/>
        <v/>
      </c>
      <c r="CJ83" s="150" t="str">
        <f t="shared" si="16"/>
        <v/>
      </c>
      <c r="CK83" s="150" t="str">
        <f t="shared" si="17"/>
        <v/>
      </c>
      <c r="CL83" s="150" t="str">
        <f t="shared" si="18"/>
        <v/>
      </c>
      <c r="CM83" s="150" t="str">
        <f t="shared" si="19"/>
        <v/>
      </c>
      <c r="CN83" s="150" t="str">
        <f t="shared" si="20"/>
        <v/>
      </c>
      <c r="CO83" s="150" t="str">
        <f t="shared" si="21"/>
        <v/>
      </c>
      <c r="CP83" s="150" t="str">
        <f t="shared" si="22"/>
        <v/>
      </c>
      <c r="CQ83" s="150" t="str">
        <f t="shared" ref="CQ83:CQ94" si="28">IF(AJ83&lt;=AI83,""," Los exámenes Reactivos de 75 a 79 años NO DEBEN ser mayor a los Exámenes Procesados de la misma edad.-")</f>
        <v/>
      </c>
      <c r="CR83" s="150" t="str">
        <f t="shared" si="24"/>
        <v/>
      </c>
      <c r="CS83" s="150" t="str">
        <f>IF(AL83&lt;=AK83,""," Los exámenes Reactivos de 83 y mas años NO DEBEN ser mayor a los Exámenes Procesados de la misma edad.-")</f>
        <v/>
      </c>
      <c r="CT83" s="150" t="str">
        <f>IF(AL83&lt;=AK83,""," Los exámenes Reactivos de 83 y mas años NO DEBEN ser mayor a los Exámenes Procesados de la misma edad.-")</f>
        <v/>
      </c>
    </row>
    <row r="84" spans="1:98" x14ac:dyDescent="0.25">
      <c r="A84" s="251" t="s">
        <v>84</v>
      </c>
      <c r="B84" s="252"/>
      <c r="C84" s="196">
        <f t="shared" ref="C84:C94" si="29">SUM(E84+G84+I84+K84+M84+O84+Q84+S84+U84+W84+Y84+AA84+AC84+AE84+AG84+AI84+AK84)</f>
        <v>0</v>
      </c>
      <c r="D84" s="197">
        <f t="shared" ref="D84:D94" si="30">SUM(F84+H84+J84+L84+N84+P84+R84+T84+V84+X84+Z84+AB84+AD84+AF84+AH84+AJ84+AL84)</f>
        <v>0</v>
      </c>
      <c r="E84" s="24"/>
      <c r="F84" s="52"/>
      <c r="G84" s="208"/>
      <c r="H84" s="209"/>
      <c r="I84" s="208"/>
      <c r="J84" s="209"/>
      <c r="K84" s="208"/>
      <c r="L84" s="209"/>
      <c r="M84" s="208"/>
      <c r="N84" s="209"/>
      <c r="O84" s="208"/>
      <c r="P84" s="209"/>
      <c r="Q84" s="208"/>
      <c r="R84" s="209"/>
      <c r="S84" s="208"/>
      <c r="T84" s="209"/>
      <c r="U84" s="208"/>
      <c r="V84" s="209"/>
      <c r="W84" s="208"/>
      <c r="X84" s="209"/>
      <c r="Y84" s="208"/>
      <c r="Z84" s="209"/>
      <c r="AA84" s="208"/>
      <c r="AB84" s="209"/>
      <c r="AC84" s="208"/>
      <c r="AD84" s="209"/>
      <c r="AE84" s="208"/>
      <c r="AF84" s="209"/>
      <c r="AG84" s="208"/>
      <c r="AH84" s="209"/>
      <c r="AI84" s="208"/>
      <c r="AJ84" s="209"/>
      <c r="AK84" s="208"/>
      <c r="AL84" s="210"/>
      <c r="AM84" s="25"/>
      <c r="AN84" s="25"/>
      <c r="AO84" s="25"/>
      <c r="AP84" s="35"/>
      <c r="AQ84" s="35"/>
      <c r="AR84" s="195" t="s">
        <v>97</v>
      </c>
      <c r="CA84" s="150" t="str">
        <f t="shared" ref="CA84:CA94" si="31">IF(C84&lt;&gt;SUM(AM84:AN84)," Total de exámenes Procesados NO es igual a total por sexo.-","")</f>
        <v/>
      </c>
      <c r="CB84" s="150" t="str">
        <f t="shared" si="8"/>
        <v/>
      </c>
      <c r="CC84" s="150" t="str">
        <f t="shared" si="9"/>
        <v/>
      </c>
      <c r="CD84" s="150" t="str">
        <f t="shared" si="10"/>
        <v/>
      </c>
      <c r="CE84" s="150" t="str">
        <f t="shared" si="11"/>
        <v/>
      </c>
      <c r="CF84" s="150" t="str">
        <f t="shared" si="12"/>
        <v/>
      </c>
      <c r="CG84" s="150" t="str">
        <f t="shared" si="13"/>
        <v/>
      </c>
      <c r="CH84" s="150" t="str">
        <f t="shared" si="14"/>
        <v/>
      </c>
      <c r="CI84" s="150" t="str">
        <f t="shared" si="15"/>
        <v/>
      </c>
      <c r="CJ84" s="150" t="str">
        <f t="shared" si="16"/>
        <v/>
      </c>
      <c r="CK84" s="150" t="str">
        <f t="shared" si="17"/>
        <v/>
      </c>
      <c r="CL84" s="150" t="str">
        <f t="shared" si="18"/>
        <v/>
      </c>
      <c r="CM84" s="150" t="str">
        <f t="shared" si="19"/>
        <v/>
      </c>
      <c r="CN84" s="150" t="str">
        <f t="shared" si="20"/>
        <v/>
      </c>
      <c r="CO84" s="150" t="str">
        <f t="shared" si="21"/>
        <v/>
      </c>
      <c r="CP84" s="150" t="str">
        <f t="shared" si="22"/>
        <v/>
      </c>
      <c r="CQ84" s="150" t="str">
        <f t="shared" si="28"/>
        <v/>
      </c>
      <c r="CR84" s="150" t="str">
        <f t="shared" si="24"/>
        <v/>
      </c>
      <c r="CS84" s="150" t="str">
        <f>IF(AL84&lt;=AK84,""," Los exámenes Reactivos de 84 y mas años NO DEBEN ser mayor a los Exámenes Procesados de la misma edad.-")</f>
        <v/>
      </c>
      <c r="CT84" s="150" t="str">
        <f>IF(AL84&lt;=AK84,""," Los exámenes Reactivos de 84 y mas años NO DEBEN ser mayor a los Exámenes Procesados de la misma edad.-")</f>
        <v/>
      </c>
    </row>
    <row r="85" spans="1:98" x14ac:dyDescent="0.25">
      <c r="A85" s="239" t="s">
        <v>58</v>
      </c>
      <c r="B85" s="240"/>
      <c r="C85" s="200">
        <f t="shared" si="29"/>
        <v>1</v>
      </c>
      <c r="D85" s="199">
        <f t="shared" si="30"/>
        <v>0</v>
      </c>
      <c r="E85" s="39"/>
      <c r="F85" s="71"/>
      <c r="G85" s="39"/>
      <c r="H85" s="71"/>
      <c r="I85" s="39"/>
      <c r="J85" s="71"/>
      <c r="K85" s="74"/>
      <c r="L85" s="75"/>
      <c r="M85" s="74"/>
      <c r="N85" s="75"/>
      <c r="O85" s="74"/>
      <c r="P85" s="75"/>
      <c r="Q85" s="74"/>
      <c r="R85" s="75"/>
      <c r="S85" s="74"/>
      <c r="T85" s="75"/>
      <c r="U85" s="74">
        <v>1</v>
      </c>
      <c r="V85" s="75"/>
      <c r="W85" s="74"/>
      <c r="X85" s="75"/>
      <c r="Y85" s="74"/>
      <c r="Z85" s="75"/>
      <c r="AA85" s="74"/>
      <c r="AB85" s="75"/>
      <c r="AC85" s="74"/>
      <c r="AD85" s="75"/>
      <c r="AE85" s="74"/>
      <c r="AF85" s="75"/>
      <c r="AG85" s="74"/>
      <c r="AH85" s="75"/>
      <c r="AI85" s="74"/>
      <c r="AJ85" s="75"/>
      <c r="AK85" s="74"/>
      <c r="AL85" s="77"/>
      <c r="AM85" s="41">
        <v>1</v>
      </c>
      <c r="AN85" s="41"/>
      <c r="AO85" s="41">
        <v>0</v>
      </c>
      <c r="AP85" s="77">
        <v>0</v>
      </c>
      <c r="AQ85" s="77">
        <v>0</v>
      </c>
      <c r="AR85" s="195" t="s">
        <v>97</v>
      </c>
      <c r="CA85" s="150" t="str">
        <f t="shared" si="31"/>
        <v/>
      </c>
      <c r="CB85" s="150" t="str">
        <f t="shared" si="8"/>
        <v/>
      </c>
      <c r="CC85" s="150" t="str">
        <f t="shared" si="9"/>
        <v/>
      </c>
      <c r="CD85" s="150" t="str">
        <f t="shared" si="10"/>
        <v/>
      </c>
      <c r="CE85" s="150" t="str">
        <f t="shared" si="11"/>
        <v/>
      </c>
      <c r="CF85" s="150" t="str">
        <f t="shared" si="12"/>
        <v/>
      </c>
      <c r="CG85" s="150" t="str">
        <f t="shared" si="13"/>
        <v/>
      </c>
      <c r="CH85" s="150" t="str">
        <f t="shared" si="14"/>
        <v/>
      </c>
      <c r="CI85" s="150" t="str">
        <f t="shared" si="15"/>
        <v/>
      </c>
      <c r="CJ85" s="150" t="str">
        <f t="shared" si="16"/>
        <v/>
      </c>
      <c r="CK85" s="150" t="str">
        <f t="shared" si="17"/>
        <v/>
      </c>
      <c r="CL85" s="150" t="str">
        <f t="shared" si="18"/>
        <v/>
      </c>
      <c r="CM85" s="150" t="str">
        <f t="shared" si="19"/>
        <v/>
      </c>
      <c r="CN85" s="150" t="str">
        <f t="shared" si="20"/>
        <v/>
      </c>
      <c r="CO85" s="150" t="str">
        <f t="shared" si="21"/>
        <v/>
      </c>
      <c r="CP85" s="150" t="str">
        <f t="shared" si="22"/>
        <v/>
      </c>
      <c r="CQ85" s="150" t="str">
        <f t="shared" si="28"/>
        <v/>
      </c>
      <c r="CR85" s="150" t="str">
        <f t="shared" si="24"/>
        <v/>
      </c>
      <c r="CS85" s="150" t="str">
        <f>IF(AL85&lt;=AK85,""," Los exámenes Reactivos de 85 y mas años NO DEBEN ser mayor a los Exámenes Procesados de la misma edad.-")</f>
        <v/>
      </c>
      <c r="CT85" s="150" t="str">
        <f>IF(AL85&lt;=AK85,""," Los exámenes Reactivos de 85 y mas años NO DEBEN ser mayor a los Exámenes Procesados de la misma edad.-")</f>
        <v/>
      </c>
    </row>
    <row r="86" spans="1:98" x14ac:dyDescent="0.25">
      <c r="A86" s="239" t="s">
        <v>86</v>
      </c>
      <c r="B86" s="240"/>
      <c r="C86" s="200">
        <f t="shared" si="29"/>
        <v>3</v>
      </c>
      <c r="D86" s="199">
        <f t="shared" si="30"/>
        <v>0</v>
      </c>
      <c r="E86" s="39"/>
      <c r="F86" s="71"/>
      <c r="G86" s="39"/>
      <c r="H86" s="71"/>
      <c r="I86" s="39">
        <v>1</v>
      </c>
      <c r="J86" s="71"/>
      <c r="K86" s="74">
        <v>1</v>
      </c>
      <c r="L86" s="75"/>
      <c r="M86" s="74"/>
      <c r="N86" s="75"/>
      <c r="O86" s="74"/>
      <c r="P86" s="75"/>
      <c r="Q86" s="74">
        <v>1</v>
      </c>
      <c r="R86" s="75"/>
      <c r="S86" s="74"/>
      <c r="T86" s="75"/>
      <c r="U86" s="74"/>
      <c r="V86" s="75"/>
      <c r="W86" s="74"/>
      <c r="X86" s="75"/>
      <c r="Y86" s="74"/>
      <c r="Z86" s="75"/>
      <c r="AA86" s="74"/>
      <c r="AB86" s="75"/>
      <c r="AC86" s="74"/>
      <c r="AD86" s="75"/>
      <c r="AE86" s="74"/>
      <c r="AF86" s="75"/>
      <c r="AG86" s="74"/>
      <c r="AH86" s="75"/>
      <c r="AI86" s="74"/>
      <c r="AJ86" s="75"/>
      <c r="AK86" s="74"/>
      <c r="AL86" s="77"/>
      <c r="AM86" s="41"/>
      <c r="AN86" s="41">
        <v>3</v>
      </c>
      <c r="AO86" s="41">
        <v>0</v>
      </c>
      <c r="AP86" s="77">
        <v>0</v>
      </c>
      <c r="AQ86" s="77">
        <v>0</v>
      </c>
      <c r="AR86" s="195" t="s">
        <v>97</v>
      </c>
      <c r="CA86" s="150" t="str">
        <f t="shared" si="31"/>
        <v/>
      </c>
      <c r="CB86" s="150" t="str">
        <f t="shared" si="8"/>
        <v/>
      </c>
      <c r="CC86" s="150" t="str">
        <f t="shared" si="9"/>
        <v/>
      </c>
      <c r="CD86" s="150" t="str">
        <f t="shared" si="10"/>
        <v/>
      </c>
      <c r="CE86" s="150" t="str">
        <f t="shared" si="11"/>
        <v/>
      </c>
      <c r="CF86" s="150" t="str">
        <f t="shared" si="12"/>
        <v/>
      </c>
      <c r="CG86" s="150" t="str">
        <f t="shared" si="13"/>
        <v/>
      </c>
      <c r="CH86" s="150" t="str">
        <f t="shared" si="14"/>
        <v/>
      </c>
      <c r="CI86" s="150" t="str">
        <f t="shared" si="15"/>
        <v/>
      </c>
      <c r="CJ86" s="150" t="str">
        <f t="shared" si="16"/>
        <v/>
      </c>
      <c r="CK86" s="150" t="str">
        <f t="shared" si="17"/>
        <v/>
      </c>
      <c r="CL86" s="150" t="str">
        <f t="shared" si="18"/>
        <v/>
      </c>
      <c r="CM86" s="150" t="str">
        <f t="shared" si="19"/>
        <v/>
      </c>
      <c r="CN86" s="150" t="str">
        <f t="shared" si="20"/>
        <v/>
      </c>
      <c r="CO86" s="150" t="str">
        <f t="shared" si="21"/>
        <v/>
      </c>
      <c r="CP86" s="150" t="str">
        <f t="shared" si="22"/>
        <v/>
      </c>
      <c r="CQ86" s="150" t="str">
        <f t="shared" si="28"/>
        <v/>
      </c>
      <c r="CR86" s="150" t="str">
        <f t="shared" si="24"/>
        <v/>
      </c>
      <c r="CS86" s="150" t="str">
        <f>IF(AL86&lt;=AK86,""," Los exámenes Reactivos de 86 y mas años NO DEBEN ser mayor a los Exámenes Procesados de la misma edad.-")</f>
        <v/>
      </c>
      <c r="CT86" s="150" t="str">
        <f>IF(AL86&lt;=AK86,""," Los exámenes Reactivos de 86 y mas años NO DEBEN ser mayor a los Exámenes Procesados de la misma edad.-")</f>
        <v/>
      </c>
    </row>
    <row r="87" spans="1:98" x14ac:dyDescent="0.25">
      <c r="A87" s="239" t="s">
        <v>99</v>
      </c>
      <c r="B87" s="240"/>
      <c r="C87" s="211">
        <f t="shared" si="29"/>
        <v>0</v>
      </c>
      <c r="D87" s="212">
        <f t="shared" si="30"/>
        <v>0</v>
      </c>
      <c r="E87" s="39"/>
      <c r="F87" s="71"/>
      <c r="G87" s="39"/>
      <c r="H87" s="71"/>
      <c r="I87" s="39"/>
      <c r="J87" s="71"/>
      <c r="K87" s="74"/>
      <c r="L87" s="75"/>
      <c r="M87" s="74"/>
      <c r="N87" s="75"/>
      <c r="O87" s="74"/>
      <c r="P87" s="75"/>
      <c r="Q87" s="74"/>
      <c r="R87" s="75"/>
      <c r="S87" s="74"/>
      <c r="T87" s="75"/>
      <c r="U87" s="74"/>
      <c r="V87" s="75"/>
      <c r="W87" s="74"/>
      <c r="X87" s="75"/>
      <c r="Y87" s="74"/>
      <c r="Z87" s="75"/>
      <c r="AA87" s="74"/>
      <c r="AB87" s="75"/>
      <c r="AC87" s="74"/>
      <c r="AD87" s="75"/>
      <c r="AE87" s="74"/>
      <c r="AF87" s="75"/>
      <c r="AG87" s="74"/>
      <c r="AH87" s="75"/>
      <c r="AI87" s="74"/>
      <c r="AJ87" s="75"/>
      <c r="AK87" s="74"/>
      <c r="AL87" s="77"/>
      <c r="AM87" s="41"/>
      <c r="AN87" s="41"/>
      <c r="AO87" s="41"/>
      <c r="AP87" s="77"/>
      <c r="AQ87" s="77"/>
      <c r="AR87" s="195" t="s">
        <v>97</v>
      </c>
      <c r="CA87" s="150" t="str">
        <f t="shared" si="31"/>
        <v/>
      </c>
      <c r="CB87" s="150" t="str">
        <f t="shared" si="8"/>
        <v/>
      </c>
      <c r="CC87" s="150" t="str">
        <f t="shared" si="9"/>
        <v/>
      </c>
      <c r="CD87" s="150" t="str">
        <f t="shared" si="10"/>
        <v/>
      </c>
      <c r="CE87" s="150" t="str">
        <f t="shared" si="11"/>
        <v/>
      </c>
      <c r="CF87" s="150" t="str">
        <f t="shared" si="12"/>
        <v/>
      </c>
      <c r="CG87" s="150" t="str">
        <f t="shared" si="13"/>
        <v/>
      </c>
      <c r="CH87" s="150" t="str">
        <f t="shared" si="14"/>
        <v/>
      </c>
      <c r="CI87" s="150" t="str">
        <f t="shared" si="15"/>
        <v/>
      </c>
      <c r="CJ87" s="150" t="str">
        <f t="shared" si="16"/>
        <v/>
      </c>
      <c r="CK87" s="150" t="str">
        <f t="shared" si="17"/>
        <v/>
      </c>
      <c r="CL87" s="150" t="str">
        <f t="shared" si="18"/>
        <v/>
      </c>
      <c r="CM87" s="150" t="str">
        <f t="shared" si="19"/>
        <v/>
      </c>
      <c r="CN87" s="150" t="str">
        <f t="shared" si="20"/>
        <v/>
      </c>
      <c r="CO87" s="150" t="str">
        <f t="shared" si="21"/>
        <v/>
      </c>
      <c r="CP87" s="150" t="str">
        <f t="shared" si="22"/>
        <v/>
      </c>
      <c r="CQ87" s="150" t="str">
        <f t="shared" si="28"/>
        <v/>
      </c>
      <c r="CR87" s="150" t="str">
        <f t="shared" si="24"/>
        <v/>
      </c>
      <c r="CS87" s="150" t="str">
        <f>IF(AL87&lt;=AK87,""," Los exámenes Reactivos de 87 y mas años NO DEBEN ser mayor a los Exámenes Procesados de la misma edad.-")</f>
        <v/>
      </c>
      <c r="CT87" s="150" t="str">
        <f>IF(AL87&lt;=AK87,""," Los exámenes Reactivos de 87 y mas años NO DEBEN ser mayor a los Exámenes Procesados de la misma edad.-")</f>
        <v/>
      </c>
    </row>
    <row r="88" spans="1:98" x14ac:dyDescent="0.25">
      <c r="A88" s="239" t="s">
        <v>100</v>
      </c>
      <c r="B88" s="240"/>
      <c r="C88" s="211">
        <f t="shared" si="29"/>
        <v>0</v>
      </c>
      <c r="D88" s="212">
        <f t="shared" si="30"/>
        <v>0</v>
      </c>
      <c r="E88" s="39"/>
      <c r="F88" s="71"/>
      <c r="G88" s="39"/>
      <c r="H88" s="71"/>
      <c r="I88" s="39"/>
      <c r="J88" s="71"/>
      <c r="K88" s="74"/>
      <c r="L88" s="75"/>
      <c r="M88" s="74"/>
      <c r="N88" s="75"/>
      <c r="O88" s="74"/>
      <c r="P88" s="75"/>
      <c r="Q88" s="74"/>
      <c r="R88" s="75"/>
      <c r="S88" s="74"/>
      <c r="T88" s="75"/>
      <c r="U88" s="74"/>
      <c r="V88" s="75"/>
      <c r="W88" s="74"/>
      <c r="X88" s="75"/>
      <c r="Y88" s="74"/>
      <c r="Z88" s="75"/>
      <c r="AA88" s="74"/>
      <c r="AB88" s="75"/>
      <c r="AC88" s="74"/>
      <c r="AD88" s="75"/>
      <c r="AE88" s="74"/>
      <c r="AF88" s="75"/>
      <c r="AG88" s="74"/>
      <c r="AH88" s="75"/>
      <c r="AI88" s="74"/>
      <c r="AJ88" s="75"/>
      <c r="AK88" s="74"/>
      <c r="AL88" s="77"/>
      <c r="AM88" s="41"/>
      <c r="AN88" s="41"/>
      <c r="AO88" s="41"/>
      <c r="AP88" s="77"/>
      <c r="AQ88" s="77"/>
      <c r="AR88" s="195" t="s">
        <v>97</v>
      </c>
      <c r="CA88" s="150" t="str">
        <f t="shared" si="31"/>
        <v/>
      </c>
      <c r="CB88" s="150" t="str">
        <f t="shared" si="8"/>
        <v/>
      </c>
      <c r="CC88" s="150" t="str">
        <f t="shared" si="9"/>
        <v/>
      </c>
      <c r="CD88" s="150" t="str">
        <f t="shared" si="10"/>
        <v/>
      </c>
      <c r="CE88" s="150" t="str">
        <f t="shared" si="11"/>
        <v/>
      </c>
      <c r="CF88" s="150" t="str">
        <f t="shared" si="12"/>
        <v/>
      </c>
      <c r="CG88" s="150" t="str">
        <f t="shared" si="13"/>
        <v/>
      </c>
      <c r="CH88" s="150" t="str">
        <f t="shared" si="14"/>
        <v/>
      </c>
      <c r="CI88" s="150" t="str">
        <f t="shared" si="15"/>
        <v/>
      </c>
      <c r="CJ88" s="150" t="str">
        <f t="shared" si="16"/>
        <v/>
      </c>
      <c r="CK88" s="150" t="str">
        <f t="shared" si="17"/>
        <v/>
      </c>
      <c r="CL88" s="150" t="str">
        <f t="shared" si="18"/>
        <v/>
      </c>
      <c r="CM88" s="150" t="str">
        <f t="shared" si="19"/>
        <v/>
      </c>
      <c r="CN88" s="150" t="str">
        <f t="shared" si="20"/>
        <v/>
      </c>
      <c r="CO88" s="150" t="str">
        <f t="shared" si="21"/>
        <v/>
      </c>
      <c r="CP88" s="150" t="str">
        <f t="shared" si="22"/>
        <v/>
      </c>
      <c r="CQ88" s="150" t="str">
        <f t="shared" si="28"/>
        <v/>
      </c>
      <c r="CR88" s="150" t="str">
        <f t="shared" si="24"/>
        <v/>
      </c>
      <c r="CS88" s="150" t="str">
        <f>IF(AL88&lt;=AK88,""," Los exámenes Reactivos de 88 y mas años NO DEBEN ser mayor a los Exámenes Procesados de la misma edad.-")</f>
        <v/>
      </c>
      <c r="CT88" s="150" t="str">
        <f>IF(AL88&lt;=AK88,""," Los exámenes Reactivos de 88 y mas años NO DEBEN ser mayor a los Exámenes Procesados de la misma edad.-")</f>
        <v/>
      </c>
    </row>
    <row r="89" spans="1:98" x14ac:dyDescent="0.25">
      <c r="A89" s="133" t="s">
        <v>101</v>
      </c>
      <c r="B89" s="134"/>
      <c r="C89" s="211">
        <f t="shared" si="29"/>
        <v>0</v>
      </c>
      <c r="D89" s="212">
        <f t="shared" si="30"/>
        <v>0</v>
      </c>
      <c r="E89" s="39"/>
      <c r="F89" s="71"/>
      <c r="G89" s="39"/>
      <c r="H89" s="71"/>
      <c r="I89" s="39"/>
      <c r="J89" s="71"/>
      <c r="K89" s="74"/>
      <c r="L89" s="75"/>
      <c r="M89" s="74"/>
      <c r="N89" s="75"/>
      <c r="O89" s="74"/>
      <c r="P89" s="75"/>
      <c r="Q89" s="74"/>
      <c r="R89" s="75"/>
      <c r="S89" s="74"/>
      <c r="T89" s="75"/>
      <c r="U89" s="74"/>
      <c r="V89" s="75"/>
      <c r="W89" s="74"/>
      <c r="X89" s="75"/>
      <c r="Y89" s="74"/>
      <c r="Z89" s="75"/>
      <c r="AA89" s="74"/>
      <c r="AB89" s="75"/>
      <c r="AC89" s="74"/>
      <c r="AD89" s="75"/>
      <c r="AE89" s="74"/>
      <c r="AF89" s="75"/>
      <c r="AG89" s="74"/>
      <c r="AH89" s="75"/>
      <c r="AI89" s="74"/>
      <c r="AJ89" s="75"/>
      <c r="AK89" s="74"/>
      <c r="AL89" s="77"/>
      <c r="AM89" s="41"/>
      <c r="AN89" s="41"/>
      <c r="AO89" s="41"/>
      <c r="AP89" s="77"/>
      <c r="AQ89" s="77"/>
      <c r="AR89" s="195" t="s">
        <v>97</v>
      </c>
      <c r="CA89" s="150" t="str">
        <f t="shared" si="31"/>
        <v/>
      </c>
      <c r="CB89" s="150" t="str">
        <f t="shared" si="8"/>
        <v/>
      </c>
      <c r="CC89" s="150" t="str">
        <f t="shared" si="9"/>
        <v/>
      </c>
      <c r="CD89" s="150" t="str">
        <f t="shared" si="10"/>
        <v/>
      </c>
      <c r="CE89" s="150" t="str">
        <f t="shared" si="11"/>
        <v/>
      </c>
      <c r="CF89" s="150" t="str">
        <f t="shared" si="12"/>
        <v/>
      </c>
      <c r="CG89" s="150" t="str">
        <f t="shared" si="13"/>
        <v/>
      </c>
      <c r="CH89" s="150" t="str">
        <f t="shared" si="14"/>
        <v/>
      </c>
      <c r="CI89" s="150" t="str">
        <f t="shared" si="15"/>
        <v/>
      </c>
      <c r="CJ89" s="150" t="str">
        <f t="shared" si="16"/>
        <v/>
      </c>
      <c r="CK89" s="150" t="str">
        <f t="shared" si="17"/>
        <v/>
      </c>
      <c r="CL89" s="150" t="str">
        <f t="shared" si="18"/>
        <v/>
      </c>
      <c r="CM89" s="150" t="str">
        <f t="shared" si="19"/>
        <v/>
      </c>
      <c r="CN89" s="150" t="str">
        <f t="shared" si="20"/>
        <v/>
      </c>
      <c r="CO89" s="150" t="str">
        <f t="shared" si="21"/>
        <v/>
      </c>
      <c r="CP89" s="150" t="str">
        <f t="shared" si="22"/>
        <v/>
      </c>
      <c r="CQ89" s="150" t="str">
        <f t="shared" si="28"/>
        <v/>
      </c>
      <c r="CR89" s="150" t="str">
        <f t="shared" si="24"/>
        <v/>
      </c>
      <c r="CS89" s="150" t="str">
        <f>IF(AL89&lt;=AK89,""," Los exámenes Reactivos de 89 y mas años NO DEBEN ser mayor a los Exámenes Procesados de la misma edad.-")</f>
        <v/>
      </c>
      <c r="CT89" s="150" t="str">
        <f>IF(AL89&lt;=AK89,""," Los exámenes Reactivos de 89 y mas años NO DEBEN ser mayor a los Exámenes Procesados de la misma edad.-")</f>
        <v/>
      </c>
    </row>
    <row r="90" spans="1:98" x14ac:dyDescent="0.25">
      <c r="A90" s="239" t="s">
        <v>102</v>
      </c>
      <c r="B90" s="240"/>
      <c r="C90" s="211">
        <f t="shared" si="29"/>
        <v>0</v>
      </c>
      <c r="D90" s="212">
        <f t="shared" si="30"/>
        <v>0</v>
      </c>
      <c r="E90" s="34"/>
      <c r="F90" s="70"/>
      <c r="G90" s="34"/>
      <c r="H90" s="70"/>
      <c r="I90" s="34"/>
      <c r="J90" s="70"/>
      <c r="K90" s="74"/>
      <c r="L90" s="75"/>
      <c r="M90" s="74"/>
      <c r="N90" s="75"/>
      <c r="O90" s="74"/>
      <c r="P90" s="75"/>
      <c r="Q90" s="74"/>
      <c r="R90" s="75"/>
      <c r="S90" s="74"/>
      <c r="T90" s="75"/>
      <c r="U90" s="74"/>
      <c r="V90" s="75"/>
      <c r="W90" s="74"/>
      <c r="X90" s="75"/>
      <c r="Y90" s="74"/>
      <c r="Z90" s="75"/>
      <c r="AA90" s="74"/>
      <c r="AB90" s="75"/>
      <c r="AC90" s="74"/>
      <c r="AD90" s="75"/>
      <c r="AE90" s="74"/>
      <c r="AF90" s="75"/>
      <c r="AG90" s="74"/>
      <c r="AH90" s="75"/>
      <c r="AI90" s="74"/>
      <c r="AJ90" s="75"/>
      <c r="AK90" s="74"/>
      <c r="AL90" s="77"/>
      <c r="AM90" s="41"/>
      <c r="AN90" s="41"/>
      <c r="AO90" s="41"/>
      <c r="AP90" s="77"/>
      <c r="AQ90" s="77"/>
      <c r="AR90" s="195" t="s">
        <v>97</v>
      </c>
      <c r="CA90" s="150" t="str">
        <f t="shared" si="31"/>
        <v/>
      </c>
      <c r="CB90" s="150" t="str">
        <f t="shared" si="8"/>
        <v/>
      </c>
      <c r="CC90" s="150" t="str">
        <f t="shared" si="9"/>
        <v/>
      </c>
      <c r="CD90" s="150" t="str">
        <f t="shared" si="10"/>
        <v/>
      </c>
      <c r="CE90" s="150" t="str">
        <f t="shared" si="11"/>
        <v/>
      </c>
      <c r="CF90" s="150" t="str">
        <f t="shared" si="12"/>
        <v/>
      </c>
      <c r="CG90" s="150" t="str">
        <f t="shared" si="13"/>
        <v/>
      </c>
      <c r="CH90" s="150" t="str">
        <f t="shared" si="14"/>
        <v/>
      </c>
      <c r="CI90" s="150" t="str">
        <f t="shared" si="15"/>
        <v/>
      </c>
      <c r="CJ90" s="150" t="str">
        <f t="shared" si="16"/>
        <v/>
      </c>
      <c r="CK90" s="150" t="str">
        <f t="shared" si="17"/>
        <v/>
      </c>
      <c r="CL90" s="150" t="str">
        <f t="shared" si="18"/>
        <v/>
      </c>
      <c r="CM90" s="150" t="str">
        <f t="shared" si="19"/>
        <v/>
      </c>
      <c r="CN90" s="150" t="str">
        <f t="shared" si="20"/>
        <v/>
      </c>
      <c r="CO90" s="150" t="str">
        <f t="shared" si="21"/>
        <v/>
      </c>
      <c r="CP90" s="150" t="str">
        <f t="shared" si="22"/>
        <v/>
      </c>
      <c r="CQ90" s="150" t="str">
        <f t="shared" si="28"/>
        <v/>
      </c>
      <c r="CR90" s="150" t="str">
        <f t="shared" si="24"/>
        <v/>
      </c>
      <c r="CS90" s="150" t="str">
        <f>IF(AL90&lt;=AK90,""," Los exámenes Reactivos de 90 y mas años NO DEBEN ser mayor a los Exámenes Procesados de la misma edad.-")</f>
        <v/>
      </c>
      <c r="CT90" s="150" t="str">
        <f>IF(AL90&lt;=AK90,""," Los exámenes Reactivos de 90 y mas años NO DEBEN ser mayor a los Exámenes Procesados de la misma edad.-")</f>
        <v/>
      </c>
    </row>
    <row r="91" spans="1:98" x14ac:dyDescent="0.25">
      <c r="A91" s="239" t="s">
        <v>103</v>
      </c>
      <c r="B91" s="240"/>
      <c r="C91" s="211">
        <f t="shared" si="29"/>
        <v>0</v>
      </c>
      <c r="D91" s="212">
        <f t="shared" si="30"/>
        <v>0</v>
      </c>
      <c r="E91" s="74"/>
      <c r="F91" s="75"/>
      <c r="G91" s="74"/>
      <c r="H91" s="75"/>
      <c r="I91" s="74"/>
      <c r="J91" s="75"/>
      <c r="K91" s="74"/>
      <c r="L91" s="75"/>
      <c r="M91" s="74"/>
      <c r="N91" s="75"/>
      <c r="O91" s="74"/>
      <c r="P91" s="75"/>
      <c r="Q91" s="74"/>
      <c r="R91" s="75"/>
      <c r="S91" s="74"/>
      <c r="T91" s="75"/>
      <c r="U91" s="74"/>
      <c r="V91" s="75"/>
      <c r="W91" s="74"/>
      <c r="X91" s="75"/>
      <c r="Y91" s="74"/>
      <c r="Z91" s="75"/>
      <c r="AA91" s="74"/>
      <c r="AB91" s="75"/>
      <c r="AC91" s="74"/>
      <c r="AD91" s="75"/>
      <c r="AE91" s="74"/>
      <c r="AF91" s="75"/>
      <c r="AG91" s="74"/>
      <c r="AH91" s="75"/>
      <c r="AI91" s="74"/>
      <c r="AJ91" s="75"/>
      <c r="AK91" s="74"/>
      <c r="AL91" s="77"/>
      <c r="AM91" s="41"/>
      <c r="AN91" s="41"/>
      <c r="AO91" s="41"/>
      <c r="AP91" s="77"/>
      <c r="AQ91" s="77"/>
      <c r="AR91" s="195" t="s">
        <v>97</v>
      </c>
      <c r="CA91" s="150" t="str">
        <f t="shared" si="31"/>
        <v/>
      </c>
      <c r="CB91" s="150" t="str">
        <f t="shared" si="8"/>
        <v/>
      </c>
      <c r="CC91" s="150" t="str">
        <f t="shared" si="9"/>
        <v/>
      </c>
      <c r="CD91" s="150" t="str">
        <f t="shared" si="10"/>
        <v/>
      </c>
      <c r="CE91" s="150" t="str">
        <f t="shared" si="11"/>
        <v/>
      </c>
      <c r="CF91" s="150" t="str">
        <f t="shared" si="12"/>
        <v/>
      </c>
      <c r="CG91" s="150" t="str">
        <f t="shared" si="13"/>
        <v/>
      </c>
      <c r="CH91" s="150" t="str">
        <f t="shared" si="14"/>
        <v/>
      </c>
      <c r="CI91" s="150" t="str">
        <f t="shared" si="15"/>
        <v/>
      </c>
      <c r="CJ91" s="150" t="str">
        <f t="shared" si="16"/>
        <v/>
      </c>
      <c r="CK91" s="150" t="str">
        <f t="shared" si="17"/>
        <v/>
      </c>
      <c r="CL91" s="150" t="str">
        <f t="shared" si="18"/>
        <v/>
      </c>
      <c r="CM91" s="150" t="str">
        <f t="shared" si="19"/>
        <v/>
      </c>
      <c r="CN91" s="150" t="str">
        <f t="shared" si="20"/>
        <v/>
      </c>
      <c r="CO91" s="150" t="str">
        <f t="shared" si="21"/>
        <v/>
      </c>
      <c r="CP91" s="150" t="str">
        <f t="shared" si="22"/>
        <v/>
      </c>
      <c r="CQ91" s="150" t="str">
        <f t="shared" si="28"/>
        <v/>
      </c>
      <c r="CR91" s="150" t="str">
        <f t="shared" si="24"/>
        <v/>
      </c>
      <c r="CS91" s="150" t="str">
        <f>IF(AL91&lt;=AK91,""," Los exámenes Reactivos de 91 y mas años NO DEBEN ser mayor a los Exámenes Procesados de la misma edad.-")</f>
        <v/>
      </c>
      <c r="CT91" s="150" t="str">
        <f>IF(AL91&lt;=AK91,""," Los exámenes Reactivos de 91 y mas años NO DEBEN ser mayor a los Exámenes Procesados de la misma edad.-")</f>
        <v/>
      </c>
    </row>
    <row r="92" spans="1:98" x14ac:dyDescent="0.25">
      <c r="A92" s="239" t="s">
        <v>104</v>
      </c>
      <c r="B92" s="240"/>
      <c r="C92" s="211">
        <f t="shared" si="29"/>
        <v>0</v>
      </c>
      <c r="D92" s="212">
        <f t="shared" si="30"/>
        <v>0</v>
      </c>
      <c r="E92" s="74"/>
      <c r="F92" s="75"/>
      <c r="G92" s="74"/>
      <c r="H92" s="75"/>
      <c r="I92" s="74"/>
      <c r="J92" s="75"/>
      <c r="K92" s="74"/>
      <c r="L92" s="75"/>
      <c r="M92" s="74"/>
      <c r="N92" s="75"/>
      <c r="O92" s="74"/>
      <c r="P92" s="75"/>
      <c r="Q92" s="74"/>
      <c r="R92" s="75"/>
      <c r="S92" s="74"/>
      <c r="T92" s="75"/>
      <c r="U92" s="74"/>
      <c r="V92" s="75"/>
      <c r="W92" s="74"/>
      <c r="X92" s="75"/>
      <c r="Y92" s="74"/>
      <c r="Z92" s="75"/>
      <c r="AA92" s="74"/>
      <c r="AB92" s="75"/>
      <c r="AC92" s="74"/>
      <c r="AD92" s="75"/>
      <c r="AE92" s="74"/>
      <c r="AF92" s="75"/>
      <c r="AG92" s="74"/>
      <c r="AH92" s="75"/>
      <c r="AI92" s="74"/>
      <c r="AJ92" s="75"/>
      <c r="AK92" s="74"/>
      <c r="AL92" s="77"/>
      <c r="AM92" s="41"/>
      <c r="AN92" s="41"/>
      <c r="AO92" s="41"/>
      <c r="AP92" s="77"/>
      <c r="AQ92" s="77"/>
      <c r="AR92" s="195" t="s">
        <v>97</v>
      </c>
      <c r="CA92" s="150" t="str">
        <f t="shared" si="31"/>
        <v/>
      </c>
      <c r="CB92" s="150" t="str">
        <f t="shared" si="8"/>
        <v/>
      </c>
      <c r="CC92" s="150" t="str">
        <f t="shared" si="9"/>
        <v/>
      </c>
      <c r="CD92" s="150" t="str">
        <f t="shared" si="10"/>
        <v/>
      </c>
      <c r="CE92" s="150" t="str">
        <f t="shared" si="11"/>
        <v/>
      </c>
      <c r="CF92" s="150" t="str">
        <f t="shared" si="12"/>
        <v/>
      </c>
      <c r="CG92" s="150" t="str">
        <f t="shared" si="13"/>
        <v/>
      </c>
      <c r="CH92" s="150" t="str">
        <f t="shared" si="14"/>
        <v/>
      </c>
      <c r="CI92" s="150" t="str">
        <f t="shared" si="15"/>
        <v/>
      </c>
      <c r="CJ92" s="150" t="str">
        <f t="shared" si="16"/>
        <v/>
      </c>
      <c r="CK92" s="150" t="str">
        <f t="shared" si="17"/>
        <v/>
      </c>
      <c r="CL92" s="150" t="str">
        <f t="shared" si="18"/>
        <v/>
      </c>
      <c r="CM92" s="150" t="str">
        <f t="shared" si="19"/>
        <v/>
      </c>
      <c r="CN92" s="150" t="str">
        <f t="shared" si="20"/>
        <v/>
      </c>
      <c r="CO92" s="150" t="str">
        <f t="shared" si="21"/>
        <v/>
      </c>
      <c r="CP92" s="150" t="str">
        <f t="shared" si="22"/>
        <v/>
      </c>
      <c r="CQ92" s="150" t="str">
        <f t="shared" si="28"/>
        <v/>
      </c>
      <c r="CR92" s="150" t="str">
        <f t="shared" si="24"/>
        <v/>
      </c>
      <c r="CS92" s="150" t="str">
        <f>IF(AL92&lt;=AK92,""," Los exámenes Reactivos de 92 y mas años NO DEBEN ser mayor a los Exámenes Procesados de la misma edad.-")</f>
        <v/>
      </c>
      <c r="CT92" s="150" t="str">
        <f>IF(AL92&lt;=AK92,""," Los exámenes Reactivos de 92 y mas años NO DEBEN ser mayor a los Exámenes Procesados de la misma edad.-")</f>
        <v/>
      </c>
    </row>
    <row r="93" spans="1:98" x14ac:dyDescent="0.25">
      <c r="A93" s="239" t="s">
        <v>60</v>
      </c>
      <c r="B93" s="240"/>
      <c r="C93" s="211">
        <f t="shared" si="29"/>
        <v>17</v>
      </c>
      <c r="D93" s="212">
        <f t="shared" si="30"/>
        <v>0</v>
      </c>
      <c r="E93" s="74"/>
      <c r="F93" s="75"/>
      <c r="G93" s="74"/>
      <c r="H93" s="75"/>
      <c r="I93" s="74"/>
      <c r="J93" s="75"/>
      <c r="K93" s="74">
        <v>2</v>
      </c>
      <c r="L93" s="75"/>
      <c r="M93" s="74">
        <v>3</v>
      </c>
      <c r="N93" s="75"/>
      <c r="O93" s="74">
        <v>3</v>
      </c>
      <c r="P93" s="75"/>
      <c r="Q93" s="74">
        <v>1</v>
      </c>
      <c r="R93" s="75"/>
      <c r="S93" s="74">
        <v>1</v>
      </c>
      <c r="T93" s="75"/>
      <c r="U93" s="74">
        <v>1</v>
      </c>
      <c r="V93" s="75"/>
      <c r="W93" s="74">
        <v>2</v>
      </c>
      <c r="X93" s="75"/>
      <c r="Y93" s="74"/>
      <c r="Z93" s="75"/>
      <c r="AA93" s="74">
        <v>1</v>
      </c>
      <c r="AB93" s="75"/>
      <c r="AC93" s="74">
        <v>1</v>
      </c>
      <c r="AD93" s="75"/>
      <c r="AE93" s="74"/>
      <c r="AF93" s="75"/>
      <c r="AG93" s="74">
        <v>1</v>
      </c>
      <c r="AH93" s="75"/>
      <c r="AI93" s="74"/>
      <c r="AJ93" s="75"/>
      <c r="AK93" s="74">
        <v>1</v>
      </c>
      <c r="AL93" s="77"/>
      <c r="AM93" s="41">
        <v>10</v>
      </c>
      <c r="AN93" s="41">
        <v>7</v>
      </c>
      <c r="AO93" s="41">
        <v>0</v>
      </c>
      <c r="AP93" s="77">
        <v>0</v>
      </c>
      <c r="AQ93" s="77">
        <v>0</v>
      </c>
      <c r="AR93" s="195" t="s">
        <v>97</v>
      </c>
      <c r="CA93" s="150" t="str">
        <f t="shared" si="31"/>
        <v/>
      </c>
      <c r="CB93" s="150" t="str">
        <f t="shared" si="8"/>
        <v/>
      </c>
      <c r="CC93" s="150" t="str">
        <f t="shared" si="9"/>
        <v/>
      </c>
      <c r="CD93" s="150" t="str">
        <f t="shared" si="10"/>
        <v/>
      </c>
      <c r="CE93" s="150" t="str">
        <f t="shared" si="11"/>
        <v/>
      </c>
      <c r="CF93" s="150" t="str">
        <f t="shared" si="12"/>
        <v/>
      </c>
      <c r="CG93" s="150" t="str">
        <f t="shared" si="13"/>
        <v/>
      </c>
      <c r="CH93" s="150" t="str">
        <f t="shared" si="14"/>
        <v/>
      </c>
      <c r="CI93" s="150" t="str">
        <f t="shared" si="15"/>
        <v/>
      </c>
      <c r="CJ93" s="150" t="str">
        <f t="shared" si="16"/>
        <v/>
      </c>
      <c r="CK93" s="150" t="str">
        <f t="shared" si="17"/>
        <v/>
      </c>
      <c r="CL93" s="150" t="str">
        <f t="shared" si="18"/>
        <v/>
      </c>
      <c r="CM93" s="150" t="str">
        <f t="shared" si="19"/>
        <v/>
      </c>
      <c r="CN93" s="150" t="str">
        <f t="shared" si="20"/>
        <v/>
      </c>
      <c r="CO93" s="150" t="str">
        <f t="shared" si="21"/>
        <v/>
      </c>
      <c r="CP93" s="150" t="str">
        <f t="shared" si="22"/>
        <v/>
      </c>
      <c r="CQ93" s="150" t="str">
        <f t="shared" si="28"/>
        <v/>
      </c>
      <c r="CR93" s="150" t="str">
        <f t="shared" si="24"/>
        <v/>
      </c>
      <c r="CS93" s="150" t="str">
        <f>IF(AL93&lt;=AK93,""," Los exámenes Reactivos de 93 y mas años NO DEBEN ser mayor a los Exámenes Procesados de la misma edad.-")</f>
        <v/>
      </c>
      <c r="CT93" s="150" t="str">
        <f>IF(AL93&lt;=AK93,""," Los exámenes Reactivos de 93 y mas años NO DEBEN ser mayor a los Exámenes Procesados de la misma edad.-")</f>
        <v/>
      </c>
    </row>
    <row r="94" spans="1:98" x14ac:dyDescent="0.25">
      <c r="A94" s="241" t="s">
        <v>61</v>
      </c>
      <c r="B94" s="242"/>
      <c r="C94" s="206">
        <f t="shared" si="29"/>
        <v>15</v>
      </c>
      <c r="D94" s="207">
        <f t="shared" si="30"/>
        <v>0</v>
      </c>
      <c r="E94" s="83"/>
      <c r="F94" s="84"/>
      <c r="G94" s="83"/>
      <c r="H94" s="84"/>
      <c r="I94" s="43"/>
      <c r="J94" s="85"/>
      <c r="K94" s="43">
        <v>1</v>
      </c>
      <c r="L94" s="85"/>
      <c r="M94" s="43">
        <v>3</v>
      </c>
      <c r="N94" s="85"/>
      <c r="O94" s="43">
        <v>1</v>
      </c>
      <c r="P94" s="85"/>
      <c r="Q94" s="43">
        <v>1</v>
      </c>
      <c r="R94" s="85"/>
      <c r="S94" s="43">
        <v>4</v>
      </c>
      <c r="T94" s="85"/>
      <c r="U94" s="43">
        <v>3</v>
      </c>
      <c r="V94" s="85"/>
      <c r="W94" s="43">
        <v>1</v>
      </c>
      <c r="X94" s="85"/>
      <c r="Y94" s="43">
        <v>1</v>
      </c>
      <c r="Z94" s="85"/>
      <c r="AA94" s="43"/>
      <c r="AB94" s="85"/>
      <c r="AC94" s="43"/>
      <c r="AD94" s="85"/>
      <c r="AE94" s="43"/>
      <c r="AF94" s="85"/>
      <c r="AG94" s="43"/>
      <c r="AH94" s="85"/>
      <c r="AI94" s="43"/>
      <c r="AJ94" s="85"/>
      <c r="AK94" s="43"/>
      <c r="AL94" s="45"/>
      <c r="AM94" s="44">
        <v>6</v>
      </c>
      <c r="AN94" s="44">
        <v>9</v>
      </c>
      <c r="AO94" s="44">
        <v>0</v>
      </c>
      <c r="AP94" s="45">
        <v>0</v>
      </c>
      <c r="AQ94" s="45">
        <v>0</v>
      </c>
      <c r="AR94" s="195" t="s">
        <v>97</v>
      </c>
      <c r="CA94" s="150" t="str">
        <f t="shared" si="31"/>
        <v/>
      </c>
      <c r="CB94" s="150" t="str">
        <f t="shared" si="8"/>
        <v/>
      </c>
      <c r="CC94" s="150" t="str">
        <f t="shared" si="9"/>
        <v/>
      </c>
      <c r="CD94" s="150" t="str">
        <f t="shared" si="10"/>
        <v/>
      </c>
      <c r="CE94" s="150" t="str">
        <f t="shared" si="11"/>
        <v/>
      </c>
      <c r="CF94" s="150" t="str">
        <f t="shared" si="12"/>
        <v/>
      </c>
      <c r="CG94" s="150" t="str">
        <f t="shared" si="13"/>
        <v/>
      </c>
      <c r="CH94" s="150" t="str">
        <f t="shared" si="14"/>
        <v/>
      </c>
      <c r="CI94" s="150" t="str">
        <f t="shared" si="15"/>
        <v/>
      </c>
      <c r="CJ94" s="150" t="str">
        <f t="shared" si="16"/>
        <v/>
      </c>
      <c r="CK94" s="150" t="str">
        <f t="shared" si="17"/>
        <v/>
      </c>
      <c r="CL94" s="150" t="str">
        <f t="shared" si="18"/>
        <v/>
      </c>
      <c r="CM94" s="150" t="str">
        <f t="shared" si="19"/>
        <v/>
      </c>
      <c r="CN94" s="150" t="str">
        <f t="shared" si="20"/>
        <v/>
      </c>
      <c r="CO94" s="150" t="str">
        <f t="shared" si="21"/>
        <v/>
      </c>
      <c r="CP94" s="150" t="str">
        <f t="shared" si="22"/>
        <v/>
      </c>
      <c r="CQ94" s="150" t="str">
        <f t="shared" si="28"/>
        <v/>
      </c>
      <c r="CR94" s="150" t="str">
        <f t="shared" si="24"/>
        <v/>
      </c>
      <c r="CS94" s="150" t="str">
        <f>IF(AL94&lt;=AK94,""," Los exámenes Reactivos de 94 y mas años NO DEBEN ser mayor a los Exámenes Procesados de la misma edad.-")</f>
        <v/>
      </c>
      <c r="CT94" s="150" t="str">
        <f>IF(AL94&lt;=AK94,""," Los exámenes Reactivos de 94 y mas años NO DEBEN ser mayor a los Exámenes Procesados de la misma edad.-")</f>
        <v/>
      </c>
    </row>
    <row r="95" spans="1:98" x14ac:dyDescent="0.25">
      <c r="A95" s="57" t="s">
        <v>62</v>
      </c>
      <c r="B95" s="87"/>
      <c r="C95" s="88"/>
      <c r="D95" s="88"/>
      <c r="E95" s="88"/>
      <c r="F95" s="46"/>
      <c r="G95" s="46"/>
      <c r="H95" s="46"/>
      <c r="I95" s="13"/>
      <c r="J95" s="13"/>
      <c r="K95" s="13"/>
      <c r="L95" s="13"/>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78"/>
      <c r="AM95" s="14"/>
      <c r="AN95" s="78"/>
      <c r="AO95" s="213"/>
      <c r="AP95" s="86"/>
      <c r="AQ95" s="86"/>
    </row>
    <row r="96" spans="1:98" ht="24.75" customHeight="1" x14ac:dyDescent="0.25">
      <c r="A96" s="259" t="s">
        <v>21</v>
      </c>
      <c r="B96" s="260"/>
      <c r="C96" s="265" t="s">
        <v>34</v>
      </c>
      <c r="D96" s="266"/>
      <c r="E96" s="253" t="s">
        <v>92</v>
      </c>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70" t="s">
        <v>93</v>
      </c>
      <c r="AN96" s="271"/>
      <c r="AO96" s="257" t="s">
        <v>94</v>
      </c>
      <c r="AP96" s="273" t="s">
        <v>95</v>
      </c>
      <c r="AQ96" s="273" t="s">
        <v>96</v>
      </c>
    </row>
    <row r="97" spans="1:96" x14ac:dyDescent="0.25">
      <c r="A97" s="261"/>
      <c r="B97" s="262"/>
      <c r="C97" s="267"/>
      <c r="D97" s="268"/>
      <c r="E97" s="253" t="s">
        <v>35</v>
      </c>
      <c r="F97" s="254"/>
      <c r="G97" s="253" t="s">
        <v>36</v>
      </c>
      <c r="H97" s="254"/>
      <c r="I97" s="253" t="s">
        <v>37</v>
      </c>
      <c r="J97" s="254"/>
      <c r="K97" s="253" t="s">
        <v>38</v>
      </c>
      <c r="L97" s="254"/>
      <c r="M97" s="253" t="s">
        <v>39</v>
      </c>
      <c r="N97" s="254"/>
      <c r="O97" s="253" t="s">
        <v>40</v>
      </c>
      <c r="P97" s="254"/>
      <c r="Q97" s="253" t="s">
        <v>41</v>
      </c>
      <c r="R97" s="254"/>
      <c r="S97" s="253" t="s">
        <v>42</v>
      </c>
      <c r="T97" s="254"/>
      <c r="U97" s="253" t="s">
        <v>43</v>
      </c>
      <c r="V97" s="254"/>
      <c r="W97" s="253" t="s">
        <v>44</v>
      </c>
      <c r="X97" s="254"/>
      <c r="Y97" s="253" t="s">
        <v>45</v>
      </c>
      <c r="Z97" s="254"/>
      <c r="AA97" s="253" t="s">
        <v>46</v>
      </c>
      <c r="AB97" s="254"/>
      <c r="AC97" s="253" t="s">
        <v>47</v>
      </c>
      <c r="AD97" s="254"/>
      <c r="AE97" s="253" t="s">
        <v>48</v>
      </c>
      <c r="AF97" s="254"/>
      <c r="AG97" s="253" t="s">
        <v>49</v>
      </c>
      <c r="AH97" s="254"/>
      <c r="AI97" s="253" t="s">
        <v>50</v>
      </c>
      <c r="AJ97" s="254"/>
      <c r="AK97" s="253" t="s">
        <v>51</v>
      </c>
      <c r="AL97" s="254"/>
      <c r="AM97" s="255" t="s">
        <v>6</v>
      </c>
      <c r="AN97" s="257" t="s">
        <v>7</v>
      </c>
      <c r="AO97" s="272"/>
      <c r="AP97" s="274"/>
      <c r="AQ97" s="274"/>
    </row>
    <row r="98" spans="1:96" x14ac:dyDescent="0.25">
      <c r="A98" s="263"/>
      <c r="B98" s="264"/>
      <c r="C98" s="130" t="s">
        <v>27</v>
      </c>
      <c r="D98" s="214" t="s">
        <v>28</v>
      </c>
      <c r="E98" s="137" t="s">
        <v>27</v>
      </c>
      <c r="F98" s="47" t="s">
        <v>28</v>
      </c>
      <c r="G98" s="137" t="s">
        <v>27</v>
      </c>
      <c r="H98" s="47" t="s">
        <v>28</v>
      </c>
      <c r="I98" s="137" t="s">
        <v>27</v>
      </c>
      <c r="J98" s="47" t="s">
        <v>28</v>
      </c>
      <c r="K98" s="137" t="s">
        <v>27</v>
      </c>
      <c r="L98" s="47" t="s">
        <v>28</v>
      </c>
      <c r="M98" s="137" t="s">
        <v>27</v>
      </c>
      <c r="N98" s="47" t="s">
        <v>28</v>
      </c>
      <c r="O98" s="137" t="s">
        <v>27</v>
      </c>
      <c r="P98" s="47" t="s">
        <v>28</v>
      </c>
      <c r="Q98" s="137" t="s">
        <v>27</v>
      </c>
      <c r="R98" s="47" t="s">
        <v>28</v>
      </c>
      <c r="S98" s="137" t="s">
        <v>27</v>
      </c>
      <c r="T98" s="47" t="s">
        <v>28</v>
      </c>
      <c r="U98" s="137" t="s">
        <v>27</v>
      </c>
      <c r="V98" s="47" t="s">
        <v>28</v>
      </c>
      <c r="W98" s="137" t="s">
        <v>27</v>
      </c>
      <c r="X98" s="47" t="s">
        <v>28</v>
      </c>
      <c r="Y98" s="137" t="s">
        <v>27</v>
      </c>
      <c r="Z98" s="47" t="s">
        <v>28</v>
      </c>
      <c r="AA98" s="137" t="s">
        <v>27</v>
      </c>
      <c r="AB98" s="47" t="s">
        <v>28</v>
      </c>
      <c r="AC98" s="137" t="s">
        <v>27</v>
      </c>
      <c r="AD98" s="47" t="s">
        <v>28</v>
      </c>
      <c r="AE98" s="137" t="s">
        <v>27</v>
      </c>
      <c r="AF98" s="47" t="s">
        <v>28</v>
      </c>
      <c r="AG98" s="137" t="s">
        <v>27</v>
      </c>
      <c r="AH98" s="47" t="s">
        <v>28</v>
      </c>
      <c r="AI98" s="137" t="s">
        <v>27</v>
      </c>
      <c r="AJ98" s="47" t="s">
        <v>28</v>
      </c>
      <c r="AK98" s="137" t="s">
        <v>27</v>
      </c>
      <c r="AL98" s="21" t="s">
        <v>28</v>
      </c>
      <c r="AM98" s="256"/>
      <c r="AN98" s="258"/>
      <c r="AO98" s="258"/>
      <c r="AP98" s="275"/>
      <c r="AQ98" s="275"/>
    </row>
    <row r="99" spans="1:96" x14ac:dyDescent="0.25">
      <c r="A99" s="239" t="s">
        <v>52</v>
      </c>
      <c r="B99" s="240"/>
      <c r="C99" s="192">
        <f t="shared" ref="C99:C110" si="32">SUM(E99+G99+I99+K99+M99+O99+Q99+S99+U99+W99+Y99+AA99+AC99+AE99+AG99+AI99+AK99)</f>
        <v>0</v>
      </c>
      <c r="D99" s="193">
        <f t="shared" ref="D99:D110" si="33">SUM(F99+H99+J99+L99+N99+P99+R99+T99+V99+X99+Z99+AB99+AD99+AF99+AH99+AJ99+AL99)</f>
        <v>0</v>
      </c>
      <c r="E99" s="65"/>
      <c r="F99" s="66"/>
      <c r="G99" s="65"/>
      <c r="H99" s="66"/>
      <c r="I99" s="48"/>
      <c r="J99" s="49"/>
      <c r="K99" s="48"/>
      <c r="L99" s="49"/>
      <c r="M99" s="48"/>
      <c r="N99" s="49"/>
      <c r="O99" s="48"/>
      <c r="P99" s="49"/>
      <c r="Q99" s="48"/>
      <c r="R99" s="49"/>
      <c r="S99" s="48"/>
      <c r="T99" s="49"/>
      <c r="U99" s="48"/>
      <c r="V99" s="49"/>
      <c r="W99" s="48"/>
      <c r="X99" s="49"/>
      <c r="Y99" s="48"/>
      <c r="Z99" s="49"/>
      <c r="AA99" s="48"/>
      <c r="AB99" s="49"/>
      <c r="AC99" s="48"/>
      <c r="AD99" s="49"/>
      <c r="AE99" s="48"/>
      <c r="AF99" s="49"/>
      <c r="AG99" s="48"/>
      <c r="AH99" s="49"/>
      <c r="AI99" s="48"/>
      <c r="AJ99" s="49"/>
      <c r="AK99" s="65"/>
      <c r="AL99" s="194"/>
      <c r="AM99" s="65"/>
      <c r="AN99" s="40"/>
      <c r="AO99" s="40"/>
      <c r="AP99" s="37"/>
      <c r="AQ99" s="37"/>
      <c r="AR99" s="195" t="s">
        <v>97</v>
      </c>
      <c r="CA99" s="150" t="str">
        <f>IF(C99&lt;&gt;AN99," Total de exámenes Procesados NO es igual a total por sexo.-","")</f>
        <v/>
      </c>
      <c r="CB99" s="150" t="str">
        <f t="shared" ref="CB99:CB121" si="34">IF(F99&lt;=E99,""," Los exámenes Reactivos de 0 a 4 años NO DEBEN ser mayor a los Exámenes Procesados de la misma edad.-")</f>
        <v/>
      </c>
      <c r="CC99" s="150" t="str">
        <f t="shared" ref="CC99:CC121" si="35">IF(H99&lt;=G99,""," Los exámenes Reactivos de 5 a 9 años NO DEBEN ser mayor a los Exámenes Procesados de la misma edad.-")</f>
        <v/>
      </c>
      <c r="CD99" s="150" t="str">
        <f t="shared" ref="CD99:CD121" si="36">IF(J99&lt;=I99,""," Los exámenes Reactivos de 10 a 14 años NO DEBEN ser mayor a los Exámenes Procesados de la misma edad.-")</f>
        <v/>
      </c>
      <c r="CE99" s="150" t="str">
        <f t="shared" ref="CE99:CE121" si="37">IF(L99&lt;=K99,""," Los exámenes Reactivos de 15 a 19 años NO DEBEN ser mayor a los Exámenes Procesados de la misma edad.-")</f>
        <v/>
      </c>
      <c r="CF99" s="150" t="str">
        <f t="shared" ref="CF99:CF121" si="38">IF(N99&lt;=M99,""," Los exámenes Reactivos de 20 a 24 años NO DEBEN ser mayor a los Exámenes Procesados de la misma edad.-")</f>
        <v/>
      </c>
      <c r="CG99" s="150" t="str">
        <f t="shared" ref="CG99:CG121" si="39">IF(P99&lt;=O99,""," Los exámenes Reactivos de 25 a 29 años NO DEBEN ser mayor a los Exámenes Procesados de la misma edad.-")</f>
        <v/>
      </c>
      <c r="CH99" s="150" t="str">
        <f t="shared" ref="CH99:CH121" si="40">IF(R99&lt;=Q99,""," Los exámenes Reactivos de 30 a 34 años NO DEBEN ser mayor a los Exámenes Procesados de la misma edad.-")</f>
        <v/>
      </c>
      <c r="CI99" s="150" t="str">
        <f t="shared" ref="CI99:CI121" si="41">IF(T99&lt;=S99,""," Los exámenes Reactivos de 35 a 39 años NO DEBEN ser mayor a los Exámenes Procesados de la misma edad.-")</f>
        <v/>
      </c>
      <c r="CJ99" s="150" t="str">
        <f t="shared" ref="CJ99:CJ121" si="42">IF(V99&lt;=U99,""," Los exámenes Reactivos de 40 a 44 años NO DEBEN ser mayor a los Exámenes Procesados de la misma edad.-")</f>
        <v/>
      </c>
      <c r="CK99" s="150" t="str">
        <f t="shared" ref="CK99:CK121" si="43">IF(X99&lt;=W99,""," Los exámenes Reactivos de 45 a 49 años NO DEBEN ser mayor a los Exámenes Procesados de la misma edad.-")</f>
        <v/>
      </c>
      <c r="CL99" s="150" t="str">
        <f t="shared" ref="CL99:CL121" si="44">IF(Z99&lt;=Y99,""," Los exámenes Reactivos de 50 a 54 años NO DEBEN ser mayor a los Exámenes Procesados de la misma edad.-")</f>
        <v/>
      </c>
      <c r="CM99" s="150" t="str">
        <f t="shared" ref="CM99:CM121" si="45">IF(AB99&lt;=AA99,""," Los exámenes Reactivos de 55 a 59 años NO DEBEN ser mayor a los Exámenes Procesados de la misma edad.-")</f>
        <v/>
      </c>
      <c r="CN99" s="150" t="str">
        <f t="shared" ref="CN99:CN121" si="46">IF(AD99&lt;=AC99,""," Los exámenes Reactivos de 60 a 64 años NO DEBEN ser mayor a los Exámenes Procesados de la misma edad.-")</f>
        <v/>
      </c>
      <c r="CO99" s="150" t="str">
        <f t="shared" ref="CO99:CO121" si="47">IF(AF99&lt;=AE99,""," Los exámenes Reactivos de 65 a 69 años NO DEBEN ser mayor a los Exámenes Procesados de la misma edad.-")</f>
        <v/>
      </c>
      <c r="CP99" s="150" t="str">
        <f t="shared" ref="CP99:CP121" si="48">IF(AH99&lt;=AG99,""," Los exámenes Reactivos de 70 a 74 años NO DEBEN ser mayor a los Exámenes Procesados de la misma edad.-")</f>
        <v/>
      </c>
      <c r="CQ99" s="150" t="str">
        <f t="shared" ref="CQ99:CQ121" si="49">IF(AJ99&lt;=AI99,""," Los exámenes Reactivos de 75 a 79 años NO DEBEN ser mayor a los Exámenes Procesados de la misma edad.-")</f>
        <v/>
      </c>
      <c r="CR99" s="150" t="str">
        <f t="shared" ref="CR99:CR121" si="50">IF(AL99&lt;=AK99,""," Los exámenes Reactivos de 80 y mas años NO DEBEN ser mayor a los Exámenes Procesados de la misma edad.-")</f>
        <v/>
      </c>
    </row>
    <row r="100" spans="1:96" x14ac:dyDescent="0.25">
      <c r="A100" s="239" t="s">
        <v>53</v>
      </c>
      <c r="B100" s="240"/>
      <c r="C100" s="196">
        <f t="shared" si="32"/>
        <v>0</v>
      </c>
      <c r="D100" s="197">
        <f t="shared" si="33"/>
        <v>0</v>
      </c>
      <c r="E100" s="34"/>
      <c r="F100" s="70"/>
      <c r="G100" s="34"/>
      <c r="H100" s="70"/>
      <c r="I100" s="24"/>
      <c r="J100" s="52"/>
      <c r="K100" s="24"/>
      <c r="L100" s="52"/>
      <c r="M100" s="24"/>
      <c r="N100" s="52"/>
      <c r="O100" s="24"/>
      <c r="P100" s="52"/>
      <c r="Q100" s="24"/>
      <c r="R100" s="52"/>
      <c r="S100" s="24"/>
      <c r="T100" s="52"/>
      <c r="U100" s="24"/>
      <c r="V100" s="52"/>
      <c r="W100" s="24"/>
      <c r="X100" s="52"/>
      <c r="Y100" s="24"/>
      <c r="Z100" s="52"/>
      <c r="AA100" s="24"/>
      <c r="AB100" s="52"/>
      <c r="AC100" s="24"/>
      <c r="AD100" s="52"/>
      <c r="AE100" s="24"/>
      <c r="AF100" s="52"/>
      <c r="AG100" s="24"/>
      <c r="AH100" s="52"/>
      <c r="AI100" s="24"/>
      <c r="AJ100" s="52"/>
      <c r="AK100" s="34"/>
      <c r="AL100" s="198"/>
      <c r="AM100" s="34"/>
      <c r="AN100" s="40"/>
      <c r="AO100" s="40"/>
      <c r="AP100" s="37"/>
      <c r="AQ100" s="37"/>
      <c r="AR100" s="195" t="s">
        <v>97</v>
      </c>
      <c r="CA100" s="150" t="str">
        <f>IF(C100&lt;&gt;AN100," Total de exámenes Procesados NO es igual a total por sexo.-","")</f>
        <v/>
      </c>
      <c r="CB100" s="150" t="str">
        <f t="shared" si="34"/>
        <v/>
      </c>
      <c r="CC100" s="150" t="str">
        <f t="shared" si="35"/>
        <v/>
      </c>
      <c r="CD100" s="150" t="str">
        <f t="shared" si="36"/>
        <v/>
      </c>
      <c r="CE100" s="150" t="str">
        <f t="shared" si="37"/>
        <v/>
      </c>
      <c r="CF100" s="150" t="str">
        <f t="shared" si="38"/>
        <v/>
      </c>
      <c r="CG100" s="150" t="str">
        <f t="shared" si="39"/>
        <v/>
      </c>
      <c r="CH100" s="150" t="str">
        <f t="shared" si="40"/>
        <v/>
      </c>
      <c r="CI100" s="150" t="str">
        <f t="shared" si="41"/>
        <v/>
      </c>
      <c r="CJ100" s="150" t="str">
        <f t="shared" si="42"/>
        <v/>
      </c>
      <c r="CK100" s="150" t="str">
        <f t="shared" si="43"/>
        <v/>
      </c>
      <c r="CL100" s="150" t="str">
        <f t="shared" si="44"/>
        <v/>
      </c>
      <c r="CM100" s="150" t="str">
        <f t="shared" si="45"/>
        <v/>
      </c>
      <c r="CN100" s="150" t="str">
        <f t="shared" si="46"/>
        <v/>
      </c>
      <c r="CO100" s="150" t="str">
        <f t="shared" si="47"/>
        <v/>
      </c>
      <c r="CP100" s="150" t="str">
        <f t="shared" si="48"/>
        <v/>
      </c>
      <c r="CQ100" s="150" t="str">
        <f t="shared" si="49"/>
        <v/>
      </c>
      <c r="CR100" s="150" t="str">
        <f t="shared" si="50"/>
        <v/>
      </c>
    </row>
    <row r="101" spans="1:96" x14ac:dyDescent="0.25">
      <c r="A101" s="239" t="s">
        <v>54</v>
      </c>
      <c r="B101" s="240"/>
      <c r="C101" s="196">
        <f t="shared" si="32"/>
        <v>0</v>
      </c>
      <c r="D101" s="197">
        <f t="shared" si="33"/>
        <v>0</v>
      </c>
      <c r="E101" s="34"/>
      <c r="F101" s="70"/>
      <c r="G101" s="34"/>
      <c r="H101" s="70"/>
      <c r="I101" s="24"/>
      <c r="J101" s="52"/>
      <c r="K101" s="39"/>
      <c r="L101" s="71"/>
      <c r="M101" s="39"/>
      <c r="N101" s="71"/>
      <c r="O101" s="39"/>
      <c r="P101" s="71"/>
      <c r="Q101" s="39"/>
      <c r="R101" s="71"/>
      <c r="S101" s="39"/>
      <c r="T101" s="71"/>
      <c r="U101" s="39"/>
      <c r="V101" s="71"/>
      <c r="W101" s="39"/>
      <c r="X101" s="71"/>
      <c r="Y101" s="39"/>
      <c r="Z101" s="71"/>
      <c r="AA101" s="39"/>
      <c r="AB101" s="71"/>
      <c r="AC101" s="39"/>
      <c r="AD101" s="71"/>
      <c r="AE101" s="39"/>
      <c r="AF101" s="71"/>
      <c r="AG101" s="39"/>
      <c r="AH101" s="71"/>
      <c r="AI101" s="39"/>
      <c r="AJ101" s="71"/>
      <c r="AK101" s="34"/>
      <c r="AL101" s="198"/>
      <c r="AM101" s="215"/>
      <c r="AN101" s="40"/>
      <c r="AO101" s="40"/>
      <c r="AP101" s="37"/>
      <c r="AQ101" s="37"/>
      <c r="AR101" s="195" t="s">
        <v>97</v>
      </c>
      <c r="CA101" s="150" t="str">
        <f>IF(C101&lt;&gt;AN101," Total de exámenes Procesados NO es igual a total por sexo.-","")</f>
        <v/>
      </c>
      <c r="CB101" s="150" t="str">
        <f t="shared" si="34"/>
        <v/>
      </c>
      <c r="CC101" s="150" t="str">
        <f t="shared" si="35"/>
        <v/>
      </c>
      <c r="CD101" s="150" t="str">
        <f t="shared" si="36"/>
        <v/>
      </c>
      <c r="CE101" s="150" t="str">
        <f t="shared" si="37"/>
        <v/>
      </c>
      <c r="CF101" s="150" t="str">
        <f t="shared" si="38"/>
        <v/>
      </c>
      <c r="CG101" s="150" t="str">
        <f t="shared" si="39"/>
        <v/>
      </c>
      <c r="CH101" s="150" t="str">
        <f t="shared" si="40"/>
        <v/>
      </c>
      <c r="CI101" s="150" t="str">
        <f t="shared" si="41"/>
        <v/>
      </c>
      <c r="CJ101" s="150" t="str">
        <f t="shared" si="42"/>
        <v/>
      </c>
      <c r="CK101" s="150" t="str">
        <f t="shared" si="43"/>
        <v/>
      </c>
      <c r="CL101" s="150" t="str">
        <f t="shared" si="44"/>
        <v/>
      </c>
      <c r="CM101" s="150" t="str">
        <f t="shared" si="45"/>
        <v/>
      </c>
      <c r="CN101" s="150" t="str">
        <f t="shared" si="46"/>
        <v/>
      </c>
      <c r="CO101" s="150" t="str">
        <f t="shared" si="47"/>
        <v/>
      </c>
      <c r="CP101" s="150" t="str">
        <f t="shared" si="48"/>
        <v/>
      </c>
      <c r="CQ101" s="150" t="str">
        <f t="shared" si="49"/>
        <v/>
      </c>
      <c r="CR101" s="150" t="str">
        <f t="shared" si="50"/>
        <v/>
      </c>
    </row>
    <row r="102" spans="1:96" x14ac:dyDescent="0.25">
      <c r="A102" s="239" t="s">
        <v>14</v>
      </c>
      <c r="B102" s="240"/>
      <c r="C102" s="196">
        <f t="shared" si="32"/>
        <v>0</v>
      </c>
      <c r="D102" s="199">
        <f t="shared" si="33"/>
        <v>0</v>
      </c>
      <c r="E102" s="34"/>
      <c r="F102" s="70"/>
      <c r="G102" s="34"/>
      <c r="H102" s="70"/>
      <c r="I102" s="34"/>
      <c r="J102" s="70"/>
      <c r="K102" s="39"/>
      <c r="L102" s="71"/>
      <c r="M102" s="39"/>
      <c r="N102" s="71"/>
      <c r="O102" s="39"/>
      <c r="P102" s="71"/>
      <c r="Q102" s="39"/>
      <c r="R102" s="71"/>
      <c r="S102" s="39"/>
      <c r="T102" s="71"/>
      <c r="U102" s="39"/>
      <c r="V102" s="71"/>
      <c r="W102" s="39"/>
      <c r="X102" s="71"/>
      <c r="Y102" s="39"/>
      <c r="Z102" s="71"/>
      <c r="AA102" s="39"/>
      <c r="AB102" s="71"/>
      <c r="AC102" s="39"/>
      <c r="AD102" s="71"/>
      <c r="AE102" s="39"/>
      <c r="AF102" s="71"/>
      <c r="AG102" s="39"/>
      <c r="AH102" s="71"/>
      <c r="AI102" s="39"/>
      <c r="AJ102" s="71"/>
      <c r="AK102" s="39"/>
      <c r="AL102" s="37"/>
      <c r="AM102" s="165"/>
      <c r="AN102" s="40"/>
      <c r="AO102" s="40"/>
      <c r="AP102" s="37"/>
      <c r="AQ102" s="37"/>
      <c r="AR102" s="195" t="s">
        <v>97</v>
      </c>
      <c r="CA102" s="150" t="str">
        <f t="shared" ref="CA102:CA110" si="51">IF(C102&lt;&gt;SUM(AM102:AN102)," Total de exámenes Procesados NO es igual a total por sexo.-","")</f>
        <v/>
      </c>
      <c r="CB102" s="150" t="str">
        <f t="shared" si="34"/>
        <v/>
      </c>
      <c r="CC102" s="150" t="str">
        <f t="shared" si="35"/>
        <v/>
      </c>
      <c r="CD102" s="150" t="str">
        <f t="shared" si="36"/>
        <v/>
      </c>
      <c r="CE102" s="150" t="str">
        <f t="shared" si="37"/>
        <v/>
      </c>
      <c r="CF102" s="150" t="str">
        <f t="shared" si="38"/>
        <v/>
      </c>
      <c r="CG102" s="150" t="str">
        <f t="shared" si="39"/>
        <v/>
      </c>
      <c r="CH102" s="150" t="str">
        <f t="shared" si="40"/>
        <v/>
      </c>
      <c r="CI102" s="150" t="str">
        <f t="shared" si="41"/>
        <v/>
      </c>
      <c r="CJ102" s="150" t="str">
        <f t="shared" si="42"/>
        <v/>
      </c>
      <c r="CK102" s="150" t="str">
        <f t="shared" si="43"/>
        <v/>
      </c>
      <c r="CL102" s="150" t="str">
        <f t="shared" si="44"/>
        <v/>
      </c>
      <c r="CM102" s="150" t="str">
        <f t="shared" si="45"/>
        <v/>
      </c>
      <c r="CN102" s="150" t="str">
        <f t="shared" si="46"/>
        <v/>
      </c>
      <c r="CO102" s="150" t="str">
        <f t="shared" si="47"/>
        <v/>
      </c>
      <c r="CP102" s="150" t="str">
        <f t="shared" si="48"/>
        <v/>
      </c>
      <c r="CQ102" s="150" t="str">
        <f t="shared" si="49"/>
        <v/>
      </c>
      <c r="CR102" s="150" t="str">
        <f t="shared" si="50"/>
        <v/>
      </c>
    </row>
    <row r="103" spans="1:96" x14ac:dyDescent="0.25">
      <c r="A103" s="239" t="s">
        <v>19</v>
      </c>
      <c r="B103" s="240"/>
      <c r="C103" s="200">
        <f t="shared" si="32"/>
        <v>0</v>
      </c>
      <c r="D103" s="199">
        <f t="shared" si="33"/>
        <v>0</v>
      </c>
      <c r="E103" s="39"/>
      <c r="F103" s="71"/>
      <c r="G103" s="39"/>
      <c r="H103" s="71"/>
      <c r="I103" s="39"/>
      <c r="J103" s="71"/>
      <c r="K103" s="39"/>
      <c r="L103" s="71"/>
      <c r="M103" s="39"/>
      <c r="N103" s="71"/>
      <c r="O103" s="39"/>
      <c r="P103" s="71"/>
      <c r="Q103" s="39"/>
      <c r="R103" s="71"/>
      <c r="S103" s="39"/>
      <c r="T103" s="71"/>
      <c r="U103" s="39"/>
      <c r="V103" s="71"/>
      <c r="W103" s="39"/>
      <c r="X103" s="71"/>
      <c r="Y103" s="39"/>
      <c r="Z103" s="71"/>
      <c r="AA103" s="39"/>
      <c r="AB103" s="71"/>
      <c r="AC103" s="39"/>
      <c r="AD103" s="71"/>
      <c r="AE103" s="39"/>
      <c r="AF103" s="71"/>
      <c r="AG103" s="39"/>
      <c r="AH103" s="71"/>
      <c r="AI103" s="39"/>
      <c r="AJ103" s="71"/>
      <c r="AK103" s="39"/>
      <c r="AL103" s="37"/>
      <c r="AM103" s="165"/>
      <c r="AN103" s="40"/>
      <c r="AO103" s="40"/>
      <c r="AP103" s="37"/>
      <c r="AQ103" s="37"/>
      <c r="AR103" s="195" t="s">
        <v>97</v>
      </c>
      <c r="CA103" s="150" t="str">
        <f t="shared" si="51"/>
        <v/>
      </c>
      <c r="CB103" s="150" t="str">
        <f t="shared" si="34"/>
        <v/>
      </c>
      <c r="CC103" s="150" t="str">
        <f t="shared" si="35"/>
        <v/>
      </c>
      <c r="CD103" s="150" t="str">
        <f t="shared" si="36"/>
        <v/>
      </c>
      <c r="CE103" s="150" t="str">
        <f t="shared" si="37"/>
        <v/>
      </c>
      <c r="CF103" s="150" t="str">
        <f t="shared" si="38"/>
        <v/>
      </c>
      <c r="CG103" s="150" t="str">
        <f t="shared" si="39"/>
        <v/>
      </c>
      <c r="CH103" s="150" t="str">
        <f t="shared" si="40"/>
        <v/>
      </c>
      <c r="CI103" s="150" t="str">
        <f t="shared" si="41"/>
        <v/>
      </c>
      <c r="CJ103" s="150" t="str">
        <f t="shared" si="42"/>
        <v/>
      </c>
      <c r="CK103" s="150" t="str">
        <f t="shared" si="43"/>
        <v/>
      </c>
      <c r="CL103" s="150" t="str">
        <f t="shared" si="44"/>
        <v/>
      </c>
      <c r="CM103" s="150" t="str">
        <f t="shared" si="45"/>
        <v/>
      </c>
      <c r="CN103" s="150" t="str">
        <f t="shared" si="46"/>
        <v/>
      </c>
      <c r="CO103" s="150" t="str">
        <f t="shared" si="47"/>
        <v/>
      </c>
      <c r="CP103" s="150" t="str">
        <f t="shared" si="48"/>
        <v/>
      </c>
      <c r="CQ103" s="150" t="str">
        <f t="shared" si="49"/>
        <v/>
      </c>
      <c r="CR103" s="150" t="str">
        <f t="shared" si="50"/>
        <v/>
      </c>
    </row>
    <row r="104" spans="1:96" x14ac:dyDescent="0.25">
      <c r="A104" s="239" t="s">
        <v>55</v>
      </c>
      <c r="B104" s="240"/>
      <c r="C104" s="196">
        <f t="shared" si="32"/>
        <v>0</v>
      </c>
      <c r="D104" s="197">
        <f t="shared" si="33"/>
        <v>0</v>
      </c>
      <c r="E104" s="34"/>
      <c r="F104" s="70"/>
      <c r="G104" s="34"/>
      <c r="H104" s="70"/>
      <c r="I104" s="39"/>
      <c r="J104" s="71"/>
      <c r="K104" s="39"/>
      <c r="L104" s="71"/>
      <c r="M104" s="39"/>
      <c r="N104" s="71"/>
      <c r="O104" s="39"/>
      <c r="P104" s="71"/>
      <c r="Q104" s="39"/>
      <c r="R104" s="71"/>
      <c r="S104" s="39"/>
      <c r="T104" s="71"/>
      <c r="U104" s="39"/>
      <c r="V104" s="71"/>
      <c r="W104" s="39"/>
      <c r="X104" s="71"/>
      <c r="Y104" s="39"/>
      <c r="Z104" s="71"/>
      <c r="AA104" s="39"/>
      <c r="AB104" s="71"/>
      <c r="AC104" s="39"/>
      <c r="AD104" s="71"/>
      <c r="AE104" s="39"/>
      <c r="AF104" s="71"/>
      <c r="AG104" s="39"/>
      <c r="AH104" s="71"/>
      <c r="AI104" s="39"/>
      <c r="AJ104" s="71"/>
      <c r="AK104" s="39"/>
      <c r="AL104" s="37"/>
      <c r="AM104" s="165"/>
      <c r="AN104" s="40"/>
      <c r="AO104" s="40"/>
      <c r="AP104" s="37"/>
      <c r="AQ104" s="37"/>
      <c r="AR104" s="195" t="s">
        <v>97</v>
      </c>
      <c r="CA104" s="150" t="str">
        <f t="shared" si="51"/>
        <v/>
      </c>
      <c r="CB104" s="150" t="str">
        <f t="shared" si="34"/>
        <v/>
      </c>
      <c r="CC104" s="150" t="str">
        <f t="shared" si="35"/>
        <v/>
      </c>
      <c r="CD104" s="150" t="str">
        <f t="shared" si="36"/>
        <v/>
      </c>
      <c r="CE104" s="150" t="str">
        <f t="shared" si="37"/>
        <v/>
      </c>
      <c r="CF104" s="150" t="str">
        <f t="shared" si="38"/>
        <v/>
      </c>
      <c r="CG104" s="150" t="str">
        <f t="shared" si="39"/>
        <v/>
      </c>
      <c r="CH104" s="150" t="str">
        <f t="shared" si="40"/>
        <v/>
      </c>
      <c r="CI104" s="150" t="str">
        <f t="shared" si="41"/>
        <v/>
      </c>
      <c r="CJ104" s="150" t="str">
        <f t="shared" si="42"/>
        <v/>
      </c>
      <c r="CK104" s="150" t="str">
        <f t="shared" si="43"/>
        <v/>
      </c>
      <c r="CL104" s="150" t="str">
        <f t="shared" si="44"/>
        <v/>
      </c>
      <c r="CM104" s="150" t="str">
        <f t="shared" si="45"/>
        <v/>
      </c>
      <c r="CN104" s="150" t="str">
        <f t="shared" si="46"/>
        <v/>
      </c>
      <c r="CO104" s="150" t="str">
        <f t="shared" si="47"/>
        <v/>
      </c>
      <c r="CP104" s="150" t="str">
        <f t="shared" si="48"/>
        <v/>
      </c>
      <c r="CQ104" s="150" t="str">
        <f t="shared" si="49"/>
        <v/>
      </c>
      <c r="CR104" s="150" t="str">
        <f t="shared" si="50"/>
        <v/>
      </c>
    </row>
    <row r="105" spans="1:96" ht="26.25" customHeight="1" x14ac:dyDescent="0.25">
      <c r="A105" s="244" t="s">
        <v>56</v>
      </c>
      <c r="B105" s="245"/>
      <c r="C105" s="196">
        <f t="shared" si="32"/>
        <v>0</v>
      </c>
      <c r="D105" s="197">
        <f t="shared" si="33"/>
        <v>0</v>
      </c>
      <c r="E105" s="34"/>
      <c r="F105" s="70"/>
      <c r="G105" s="34"/>
      <c r="H105" s="70"/>
      <c r="I105" s="39"/>
      <c r="J105" s="71"/>
      <c r="K105" s="39"/>
      <c r="L105" s="71"/>
      <c r="M105" s="39"/>
      <c r="N105" s="71"/>
      <c r="O105" s="39"/>
      <c r="P105" s="71"/>
      <c r="Q105" s="39"/>
      <c r="R105" s="71"/>
      <c r="S105" s="39"/>
      <c r="T105" s="71"/>
      <c r="U105" s="39"/>
      <c r="V105" s="71"/>
      <c r="W105" s="39"/>
      <c r="X105" s="71"/>
      <c r="Y105" s="39"/>
      <c r="Z105" s="71"/>
      <c r="AA105" s="39"/>
      <c r="AB105" s="71"/>
      <c r="AC105" s="39"/>
      <c r="AD105" s="71"/>
      <c r="AE105" s="39"/>
      <c r="AF105" s="71"/>
      <c r="AG105" s="39"/>
      <c r="AH105" s="71"/>
      <c r="AI105" s="39"/>
      <c r="AJ105" s="71"/>
      <c r="AK105" s="39"/>
      <c r="AL105" s="37"/>
      <c r="AM105" s="165"/>
      <c r="AN105" s="40"/>
      <c r="AO105" s="40"/>
      <c r="AP105" s="37"/>
      <c r="AQ105" s="37"/>
      <c r="AR105" s="195" t="s">
        <v>97</v>
      </c>
      <c r="CA105" s="150" t="str">
        <f t="shared" si="51"/>
        <v/>
      </c>
      <c r="CB105" s="150" t="str">
        <f t="shared" si="34"/>
        <v/>
      </c>
      <c r="CC105" s="150" t="str">
        <f t="shared" si="35"/>
        <v/>
      </c>
      <c r="CD105" s="150" t="str">
        <f t="shared" si="36"/>
        <v/>
      </c>
      <c r="CE105" s="150" t="str">
        <f t="shared" si="37"/>
        <v/>
      </c>
      <c r="CF105" s="150" t="str">
        <f t="shared" si="38"/>
        <v/>
      </c>
      <c r="CG105" s="150" t="str">
        <f t="shared" si="39"/>
        <v/>
      </c>
      <c r="CH105" s="150" t="str">
        <f t="shared" si="40"/>
        <v/>
      </c>
      <c r="CI105" s="150" t="str">
        <f t="shared" si="41"/>
        <v/>
      </c>
      <c r="CJ105" s="150" t="str">
        <f t="shared" si="42"/>
        <v/>
      </c>
      <c r="CK105" s="150" t="str">
        <f t="shared" si="43"/>
        <v/>
      </c>
      <c r="CL105" s="150" t="str">
        <f t="shared" si="44"/>
        <v/>
      </c>
      <c r="CM105" s="150" t="str">
        <f t="shared" si="45"/>
        <v/>
      </c>
      <c r="CN105" s="150" t="str">
        <f t="shared" si="46"/>
        <v/>
      </c>
      <c r="CO105" s="150" t="str">
        <f t="shared" si="47"/>
        <v/>
      </c>
      <c r="CP105" s="150" t="str">
        <f t="shared" si="48"/>
        <v/>
      </c>
      <c r="CQ105" s="150" t="str">
        <f t="shared" si="49"/>
        <v/>
      </c>
      <c r="CR105" s="150" t="str">
        <f t="shared" si="50"/>
        <v/>
      </c>
    </row>
    <row r="106" spans="1:96" x14ac:dyDescent="0.25">
      <c r="A106" s="239" t="s">
        <v>17</v>
      </c>
      <c r="B106" s="240"/>
      <c r="C106" s="200">
        <f t="shared" si="32"/>
        <v>0</v>
      </c>
      <c r="D106" s="199">
        <f t="shared" si="33"/>
        <v>0</v>
      </c>
      <c r="E106" s="39"/>
      <c r="F106" s="71"/>
      <c r="G106" s="39"/>
      <c r="H106" s="71"/>
      <c r="I106" s="39"/>
      <c r="J106" s="71"/>
      <c r="K106" s="39"/>
      <c r="L106" s="71"/>
      <c r="M106" s="39"/>
      <c r="N106" s="71"/>
      <c r="O106" s="39"/>
      <c r="P106" s="71"/>
      <c r="Q106" s="39"/>
      <c r="R106" s="71"/>
      <c r="S106" s="39"/>
      <c r="T106" s="71"/>
      <c r="U106" s="39"/>
      <c r="V106" s="71"/>
      <c r="W106" s="39"/>
      <c r="X106" s="71"/>
      <c r="Y106" s="39"/>
      <c r="Z106" s="71"/>
      <c r="AA106" s="39"/>
      <c r="AB106" s="71"/>
      <c r="AC106" s="39"/>
      <c r="AD106" s="71"/>
      <c r="AE106" s="39"/>
      <c r="AF106" s="71"/>
      <c r="AG106" s="39"/>
      <c r="AH106" s="71"/>
      <c r="AI106" s="39"/>
      <c r="AJ106" s="71"/>
      <c r="AK106" s="39"/>
      <c r="AL106" s="37"/>
      <c r="AM106" s="165"/>
      <c r="AN106" s="40"/>
      <c r="AO106" s="40"/>
      <c r="AP106" s="37"/>
      <c r="AQ106" s="37"/>
      <c r="AR106" s="195" t="s">
        <v>97</v>
      </c>
      <c r="CA106" s="150" t="str">
        <f t="shared" si="51"/>
        <v/>
      </c>
      <c r="CB106" s="150" t="str">
        <f t="shared" si="34"/>
        <v/>
      </c>
      <c r="CC106" s="150" t="str">
        <f t="shared" si="35"/>
        <v/>
      </c>
      <c r="CD106" s="150" t="str">
        <f t="shared" si="36"/>
        <v/>
      </c>
      <c r="CE106" s="150" t="str">
        <f t="shared" si="37"/>
        <v/>
      </c>
      <c r="CF106" s="150" t="str">
        <f t="shared" si="38"/>
        <v/>
      </c>
      <c r="CG106" s="150" t="str">
        <f t="shared" si="39"/>
        <v/>
      </c>
      <c r="CH106" s="150" t="str">
        <f t="shared" si="40"/>
        <v/>
      </c>
      <c r="CI106" s="150" t="str">
        <f t="shared" si="41"/>
        <v/>
      </c>
      <c r="CJ106" s="150" t="str">
        <f t="shared" si="42"/>
        <v/>
      </c>
      <c r="CK106" s="150" t="str">
        <f t="shared" si="43"/>
        <v/>
      </c>
      <c r="CL106" s="150" t="str">
        <f t="shared" si="44"/>
        <v/>
      </c>
      <c r="CM106" s="150" t="str">
        <f t="shared" si="45"/>
        <v/>
      </c>
      <c r="CN106" s="150" t="str">
        <f t="shared" si="46"/>
        <v/>
      </c>
      <c r="CO106" s="150" t="str">
        <f t="shared" si="47"/>
        <v/>
      </c>
      <c r="CP106" s="150" t="str">
        <f t="shared" si="48"/>
        <v/>
      </c>
      <c r="CQ106" s="150" t="str">
        <f t="shared" si="49"/>
        <v/>
      </c>
      <c r="CR106" s="150" t="str">
        <f t="shared" si="50"/>
        <v/>
      </c>
    </row>
    <row r="107" spans="1:96" x14ac:dyDescent="0.25">
      <c r="A107" s="246" t="s">
        <v>57</v>
      </c>
      <c r="B107" s="247"/>
      <c r="C107" s="201">
        <f t="shared" si="32"/>
        <v>0</v>
      </c>
      <c r="D107" s="202">
        <f t="shared" si="33"/>
        <v>0</v>
      </c>
      <c r="E107" s="89"/>
      <c r="F107" s="90"/>
      <c r="G107" s="89"/>
      <c r="H107" s="90"/>
      <c r="I107" s="89"/>
      <c r="J107" s="90"/>
      <c r="K107" s="74"/>
      <c r="L107" s="75"/>
      <c r="M107" s="74"/>
      <c r="N107" s="75"/>
      <c r="O107" s="74"/>
      <c r="P107" s="75"/>
      <c r="Q107" s="74"/>
      <c r="R107" s="75"/>
      <c r="S107" s="74"/>
      <c r="T107" s="75"/>
      <c r="U107" s="74"/>
      <c r="V107" s="75"/>
      <c r="W107" s="74"/>
      <c r="X107" s="75"/>
      <c r="Y107" s="74"/>
      <c r="Z107" s="75"/>
      <c r="AA107" s="74"/>
      <c r="AB107" s="75"/>
      <c r="AC107" s="74"/>
      <c r="AD107" s="75"/>
      <c r="AE107" s="74"/>
      <c r="AF107" s="75"/>
      <c r="AG107" s="74"/>
      <c r="AH107" s="75"/>
      <c r="AI107" s="74"/>
      <c r="AJ107" s="75"/>
      <c r="AK107" s="74"/>
      <c r="AL107" s="77"/>
      <c r="AM107" s="216"/>
      <c r="AN107" s="41"/>
      <c r="AO107" s="41"/>
      <c r="AP107" s="77"/>
      <c r="AQ107" s="77"/>
      <c r="AR107" s="195" t="s">
        <v>97</v>
      </c>
      <c r="CA107" s="150" t="str">
        <f t="shared" si="51"/>
        <v/>
      </c>
      <c r="CB107" s="150" t="str">
        <f t="shared" si="34"/>
        <v/>
      </c>
      <c r="CC107" s="150" t="str">
        <f t="shared" si="35"/>
        <v/>
      </c>
      <c r="CD107" s="150" t="str">
        <f t="shared" si="36"/>
        <v/>
      </c>
      <c r="CE107" s="150" t="str">
        <f t="shared" si="37"/>
        <v/>
      </c>
      <c r="CF107" s="150" t="str">
        <f t="shared" si="38"/>
        <v/>
      </c>
      <c r="CG107" s="150" t="str">
        <f t="shared" si="39"/>
        <v/>
      </c>
      <c r="CH107" s="150" t="str">
        <f t="shared" si="40"/>
        <v/>
      </c>
      <c r="CI107" s="150" t="str">
        <f t="shared" si="41"/>
        <v/>
      </c>
      <c r="CJ107" s="150" t="str">
        <f t="shared" si="42"/>
        <v/>
      </c>
      <c r="CK107" s="150" t="str">
        <f t="shared" si="43"/>
        <v/>
      </c>
      <c r="CL107" s="150" t="str">
        <f t="shared" si="44"/>
        <v/>
      </c>
      <c r="CM107" s="150" t="str">
        <f t="shared" si="45"/>
        <v/>
      </c>
      <c r="CN107" s="150" t="str">
        <f t="shared" si="46"/>
        <v/>
      </c>
      <c r="CO107" s="150" t="str">
        <f t="shared" si="47"/>
        <v/>
      </c>
      <c r="CP107" s="150" t="str">
        <f t="shared" si="48"/>
        <v/>
      </c>
      <c r="CQ107" s="150" t="str">
        <f t="shared" si="49"/>
        <v/>
      </c>
      <c r="CR107" s="150" t="str">
        <f t="shared" si="50"/>
        <v/>
      </c>
    </row>
    <row r="108" spans="1:96" x14ac:dyDescent="0.25">
      <c r="A108" s="248" t="s">
        <v>18</v>
      </c>
      <c r="B108" s="203" t="s">
        <v>88</v>
      </c>
      <c r="C108" s="192">
        <f t="shared" si="32"/>
        <v>0</v>
      </c>
      <c r="D108" s="193">
        <f t="shared" si="33"/>
        <v>0</v>
      </c>
      <c r="E108" s="26"/>
      <c r="F108" s="204"/>
      <c r="G108" s="26"/>
      <c r="H108" s="204"/>
      <c r="I108" s="26"/>
      <c r="J108" s="204"/>
      <c r="K108" s="48"/>
      <c r="L108" s="49"/>
      <c r="M108" s="48"/>
      <c r="N108" s="49"/>
      <c r="O108" s="48"/>
      <c r="P108" s="49"/>
      <c r="Q108" s="48"/>
      <c r="R108" s="49"/>
      <c r="S108" s="48"/>
      <c r="T108" s="49"/>
      <c r="U108" s="48"/>
      <c r="V108" s="49"/>
      <c r="W108" s="48"/>
      <c r="X108" s="49"/>
      <c r="Y108" s="48"/>
      <c r="Z108" s="49"/>
      <c r="AA108" s="48"/>
      <c r="AB108" s="49"/>
      <c r="AC108" s="48"/>
      <c r="AD108" s="49"/>
      <c r="AE108" s="48"/>
      <c r="AF108" s="49"/>
      <c r="AG108" s="48"/>
      <c r="AH108" s="49"/>
      <c r="AI108" s="48"/>
      <c r="AJ108" s="49"/>
      <c r="AK108" s="48"/>
      <c r="AL108" s="27"/>
      <c r="AM108" s="217"/>
      <c r="AN108" s="161"/>
      <c r="AO108" s="161"/>
      <c r="AP108" s="27"/>
      <c r="AQ108" s="27"/>
      <c r="AR108" s="195" t="s">
        <v>97</v>
      </c>
      <c r="CA108" s="150" t="str">
        <f t="shared" si="51"/>
        <v/>
      </c>
      <c r="CB108" s="150" t="str">
        <f t="shared" si="34"/>
        <v/>
      </c>
      <c r="CC108" s="150" t="str">
        <f t="shared" si="35"/>
        <v/>
      </c>
      <c r="CD108" s="150" t="str">
        <f t="shared" si="36"/>
        <v/>
      </c>
      <c r="CE108" s="150" t="str">
        <f t="shared" si="37"/>
        <v/>
      </c>
      <c r="CF108" s="150" t="str">
        <f t="shared" si="38"/>
        <v/>
      </c>
      <c r="CG108" s="150" t="str">
        <f t="shared" si="39"/>
        <v/>
      </c>
      <c r="CH108" s="150" t="str">
        <f t="shared" si="40"/>
        <v/>
      </c>
      <c r="CI108" s="150" t="str">
        <f t="shared" si="41"/>
        <v/>
      </c>
      <c r="CJ108" s="150" t="str">
        <f t="shared" si="42"/>
        <v/>
      </c>
      <c r="CK108" s="150" t="str">
        <f t="shared" si="43"/>
        <v/>
      </c>
      <c r="CL108" s="150" t="str">
        <f t="shared" si="44"/>
        <v/>
      </c>
      <c r="CM108" s="150" t="str">
        <f t="shared" si="45"/>
        <v/>
      </c>
      <c r="CN108" s="150" t="str">
        <f t="shared" si="46"/>
        <v/>
      </c>
      <c r="CO108" s="150" t="str">
        <f t="shared" si="47"/>
        <v/>
      </c>
      <c r="CP108" s="150" t="str">
        <f t="shared" si="48"/>
        <v/>
      </c>
      <c r="CQ108" s="150" t="str">
        <f t="shared" si="49"/>
        <v/>
      </c>
      <c r="CR108" s="150" t="str">
        <f t="shared" si="50"/>
        <v/>
      </c>
    </row>
    <row r="109" spans="1:96" ht="21" x14ac:dyDescent="0.25">
      <c r="A109" s="249"/>
      <c r="B109" s="205" t="s">
        <v>89</v>
      </c>
      <c r="C109" s="196">
        <f t="shared" si="32"/>
        <v>0</v>
      </c>
      <c r="D109" s="197">
        <f t="shared" si="33"/>
        <v>0</v>
      </c>
      <c r="E109" s="34"/>
      <c r="F109" s="70"/>
      <c r="G109" s="34"/>
      <c r="H109" s="70"/>
      <c r="I109" s="34"/>
      <c r="J109" s="70"/>
      <c r="K109" s="39"/>
      <c r="L109" s="71"/>
      <c r="M109" s="39"/>
      <c r="N109" s="71"/>
      <c r="O109" s="39"/>
      <c r="P109" s="71"/>
      <c r="Q109" s="39"/>
      <c r="R109" s="71"/>
      <c r="S109" s="39"/>
      <c r="T109" s="71"/>
      <c r="U109" s="39"/>
      <c r="V109" s="71"/>
      <c r="W109" s="39"/>
      <c r="X109" s="71"/>
      <c r="Y109" s="39"/>
      <c r="Z109" s="71"/>
      <c r="AA109" s="39"/>
      <c r="AB109" s="71"/>
      <c r="AC109" s="39"/>
      <c r="AD109" s="71"/>
      <c r="AE109" s="39"/>
      <c r="AF109" s="71"/>
      <c r="AG109" s="39"/>
      <c r="AH109" s="71"/>
      <c r="AI109" s="39"/>
      <c r="AJ109" s="71"/>
      <c r="AK109" s="39"/>
      <c r="AL109" s="37"/>
      <c r="AM109" s="165"/>
      <c r="AN109" s="40"/>
      <c r="AO109" s="40"/>
      <c r="AP109" s="37"/>
      <c r="AQ109" s="37"/>
      <c r="AR109" s="195" t="s">
        <v>97</v>
      </c>
      <c r="CA109" s="150" t="str">
        <f t="shared" si="51"/>
        <v/>
      </c>
      <c r="CB109" s="150" t="str">
        <f t="shared" si="34"/>
        <v/>
      </c>
      <c r="CC109" s="150" t="str">
        <f t="shared" si="35"/>
        <v/>
      </c>
      <c r="CD109" s="150" t="str">
        <f t="shared" si="36"/>
        <v/>
      </c>
      <c r="CE109" s="150" t="str">
        <f t="shared" si="37"/>
        <v/>
      </c>
      <c r="CF109" s="150" t="str">
        <f t="shared" si="38"/>
        <v/>
      </c>
      <c r="CG109" s="150" t="str">
        <f t="shared" si="39"/>
        <v/>
      </c>
      <c r="CH109" s="150" t="str">
        <f t="shared" si="40"/>
        <v/>
      </c>
      <c r="CI109" s="150" t="str">
        <f t="shared" si="41"/>
        <v/>
      </c>
      <c r="CJ109" s="150" t="str">
        <f t="shared" si="42"/>
        <v/>
      </c>
      <c r="CK109" s="150" t="str">
        <f t="shared" si="43"/>
        <v/>
      </c>
      <c r="CL109" s="150" t="str">
        <f t="shared" si="44"/>
        <v/>
      </c>
      <c r="CM109" s="150" t="str">
        <f t="shared" si="45"/>
        <v/>
      </c>
      <c r="CN109" s="150" t="str">
        <f t="shared" si="46"/>
        <v/>
      </c>
      <c r="CO109" s="150" t="str">
        <f t="shared" si="47"/>
        <v/>
      </c>
      <c r="CP109" s="150" t="str">
        <f t="shared" si="48"/>
        <v/>
      </c>
      <c r="CQ109" s="150" t="str">
        <f t="shared" si="49"/>
        <v/>
      </c>
      <c r="CR109" s="150" t="str">
        <f t="shared" si="50"/>
        <v/>
      </c>
    </row>
    <row r="110" spans="1:96" ht="21" x14ac:dyDescent="0.25">
      <c r="A110" s="250"/>
      <c r="B110" s="191" t="s">
        <v>105</v>
      </c>
      <c r="C110" s="206">
        <f t="shared" si="32"/>
        <v>0</v>
      </c>
      <c r="D110" s="207">
        <f t="shared" si="33"/>
        <v>0</v>
      </c>
      <c r="E110" s="43"/>
      <c r="F110" s="85"/>
      <c r="G110" s="43"/>
      <c r="H110" s="85"/>
      <c r="I110" s="43"/>
      <c r="J110" s="85"/>
      <c r="K110" s="43"/>
      <c r="L110" s="85"/>
      <c r="M110" s="43"/>
      <c r="N110" s="85"/>
      <c r="O110" s="43"/>
      <c r="P110" s="85"/>
      <c r="Q110" s="43"/>
      <c r="R110" s="85"/>
      <c r="S110" s="43"/>
      <c r="T110" s="85"/>
      <c r="U110" s="43"/>
      <c r="V110" s="85"/>
      <c r="W110" s="43"/>
      <c r="X110" s="85"/>
      <c r="Y110" s="43"/>
      <c r="Z110" s="85"/>
      <c r="AA110" s="43"/>
      <c r="AB110" s="85"/>
      <c r="AC110" s="43"/>
      <c r="AD110" s="85"/>
      <c r="AE110" s="43"/>
      <c r="AF110" s="85"/>
      <c r="AG110" s="43"/>
      <c r="AH110" s="85"/>
      <c r="AI110" s="43"/>
      <c r="AJ110" s="85"/>
      <c r="AK110" s="43"/>
      <c r="AL110" s="45"/>
      <c r="AM110" s="218"/>
      <c r="AN110" s="44"/>
      <c r="AO110" s="44"/>
      <c r="AP110" s="45"/>
      <c r="AQ110" s="45"/>
      <c r="AR110" s="195" t="s">
        <v>97</v>
      </c>
      <c r="CA110" s="150" t="str">
        <f t="shared" si="51"/>
        <v/>
      </c>
      <c r="CB110" s="150" t="str">
        <f t="shared" si="34"/>
        <v/>
      </c>
      <c r="CC110" s="150" t="str">
        <f t="shared" si="35"/>
        <v/>
      </c>
      <c r="CD110" s="150" t="str">
        <f t="shared" si="36"/>
        <v/>
      </c>
      <c r="CE110" s="150" t="str">
        <f t="shared" si="37"/>
        <v/>
      </c>
      <c r="CF110" s="150" t="str">
        <f t="shared" si="38"/>
        <v/>
      </c>
      <c r="CG110" s="150" t="str">
        <f t="shared" si="39"/>
        <v/>
      </c>
      <c r="CH110" s="150" t="str">
        <f t="shared" si="40"/>
        <v/>
      </c>
      <c r="CI110" s="150" t="str">
        <f t="shared" si="41"/>
        <v/>
      </c>
      <c r="CJ110" s="150" t="str">
        <f t="shared" si="42"/>
        <v/>
      </c>
      <c r="CK110" s="150" t="str">
        <f t="shared" si="43"/>
        <v/>
      </c>
      <c r="CL110" s="150" t="str">
        <f t="shared" si="44"/>
        <v/>
      </c>
      <c r="CM110" s="150" t="str">
        <f t="shared" si="45"/>
        <v/>
      </c>
      <c r="CN110" s="150" t="str">
        <f t="shared" si="46"/>
        <v/>
      </c>
      <c r="CO110" s="150" t="str">
        <f t="shared" si="47"/>
        <v/>
      </c>
      <c r="CP110" s="150" t="str">
        <f t="shared" si="48"/>
        <v/>
      </c>
      <c r="CQ110" s="150" t="str">
        <f t="shared" si="49"/>
        <v/>
      </c>
      <c r="CR110" s="150" t="str">
        <f t="shared" si="50"/>
        <v/>
      </c>
    </row>
    <row r="111" spans="1:96" x14ac:dyDescent="0.25">
      <c r="A111" s="251" t="s">
        <v>84</v>
      </c>
      <c r="B111" s="252"/>
      <c r="C111" s="196">
        <f t="shared" ref="C111:C121" si="52">SUM(E111+G111+I111+K111+M111+O111+Q111+S111+U111+W111+Y111+AA111+AC111+AE111+AG111+AI111+AK111)</f>
        <v>0</v>
      </c>
      <c r="D111" s="197">
        <f t="shared" ref="D111:D121" si="53">SUM(F111+H111+J111+L111+N111+P111+R111+T111+V111+X111+Z111+AB111+AD111+AF111+AH111+AJ111+AL111)</f>
        <v>0</v>
      </c>
      <c r="E111" s="24"/>
      <c r="F111" s="52"/>
      <c r="G111" s="208"/>
      <c r="H111" s="209"/>
      <c r="I111" s="208"/>
      <c r="J111" s="209"/>
      <c r="K111" s="208"/>
      <c r="L111" s="209"/>
      <c r="M111" s="208"/>
      <c r="N111" s="209"/>
      <c r="O111" s="208"/>
      <c r="P111" s="209"/>
      <c r="Q111" s="208"/>
      <c r="R111" s="209"/>
      <c r="S111" s="208"/>
      <c r="T111" s="209"/>
      <c r="U111" s="208"/>
      <c r="V111" s="209"/>
      <c r="W111" s="208"/>
      <c r="X111" s="209"/>
      <c r="Y111" s="208"/>
      <c r="Z111" s="209"/>
      <c r="AA111" s="208"/>
      <c r="AB111" s="209"/>
      <c r="AC111" s="208"/>
      <c r="AD111" s="209"/>
      <c r="AE111" s="208"/>
      <c r="AF111" s="209"/>
      <c r="AG111" s="208"/>
      <c r="AH111" s="209"/>
      <c r="AI111" s="208"/>
      <c r="AJ111" s="209"/>
      <c r="AK111" s="208"/>
      <c r="AL111" s="210"/>
      <c r="AM111" s="159"/>
      <c r="AN111" s="25"/>
      <c r="AO111" s="25"/>
      <c r="AP111" s="35"/>
      <c r="AQ111" s="35"/>
      <c r="AR111" s="195" t="s">
        <v>97</v>
      </c>
      <c r="CA111" s="150" t="str">
        <f t="shared" ref="CA111:CA121" si="54">IF(C111&lt;&gt;SUM(AM111:AN111)," Total de exámenes Procesados NO es igual a total por sexo.-","")</f>
        <v/>
      </c>
      <c r="CB111" s="150" t="str">
        <f t="shared" si="34"/>
        <v/>
      </c>
      <c r="CC111" s="150" t="str">
        <f t="shared" si="35"/>
        <v/>
      </c>
      <c r="CD111" s="150" t="str">
        <f t="shared" si="36"/>
        <v/>
      </c>
      <c r="CE111" s="150" t="str">
        <f t="shared" si="37"/>
        <v/>
      </c>
      <c r="CF111" s="150" t="str">
        <f t="shared" si="38"/>
        <v/>
      </c>
      <c r="CG111" s="150" t="str">
        <f t="shared" si="39"/>
        <v/>
      </c>
      <c r="CH111" s="150" t="str">
        <f t="shared" si="40"/>
        <v/>
      </c>
      <c r="CI111" s="150" t="str">
        <f t="shared" si="41"/>
        <v/>
      </c>
      <c r="CJ111" s="150" t="str">
        <f t="shared" si="42"/>
        <v/>
      </c>
      <c r="CK111" s="150" t="str">
        <f t="shared" si="43"/>
        <v/>
      </c>
      <c r="CL111" s="150" t="str">
        <f t="shared" si="44"/>
        <v/>
      </c>
      <c r="CM111" s="150" t="str">
        <f t="shared" si="45"/>
        <v/>
      </c>
      <c r="CN111" s="150" t="str">
        <f t="shared" si="46"/>
        <v/>
      </c>
      <c r="CO111" s="150" t="str">
        <f t="shared" si="47"/>
        <v/>
      </c>
      <c r="CP111" s="150" t="str">
        <f t="shared" si="48"/>
        <v/>
      </c>
      <c r="CQ111" s="150" t="str">
        <f t="shared" si="49"/>
        <v/>
      </c>
      <c r="CR111" s="150" t="str">
        <f t="shared" si="50"/>
        <v/>
      </c>
    </row>
    <row r="112" spans="1:96" x14ac:dyDescent="0.25">
      <c r="A112" s="239" t="s">
        <v>58</v>
      </c>
      <c r="B112" s="240"/>
      <c r="C112" s="200">
        <f t="shared" si="52"/>
        <v>0</v>
      </c>
      <c r="D112" s="199">
        <f t="shared" si="53"/>
        <v>0</v>
      </c>
      <c r="E112" s="74"/>
      <c r="F112" s="75"/>
      <c r="G112" s="74"/>
      <c r="H112" s="75"/>
      <c r="I112" s="74"/>
      <c r="J112" s="75"/>
      <c r="K112" s="74"/>
      <c r="L112" s="75"/>
      <c r="M112" s="74"/>
      <c r="N112" s="75"/>
      <c r="O112" s="74"/>
      <c r="P112" s="75"/>
      <c r="Q112" s="74"/>
      <c r="R112" s="75"/>
      <c r="S112" s="74"/>
      <c r="T112" s="75"/>
      <c r="U112" s="74"/>
      <c r="V112" s="75"/>
      <c r="W112" s="74"/>
      <c r="X112" s="75"/>
      <c r="Y112" s="74"/>
      <c r="Z112" s="75"/>
      <c r="AA112" s="74"/>
      <c r="AB112" s="75"/>
      <c r="AC112" s="74"/>
      <c r="AD112" s="75"/>
      <c r="AE112" s="74"/>
      <c r="AF112" s="75"/>
      <c r="AG112" s="74"/>
      <c r="AH112" s="75"/>
      <c r="AI112" s="74"/>
      <c r="AJ112" s="75"/>
      <c r="AK112" s="74"/>
      <c r="AL112" s="77"/>
      <c r="AM112" s="216"/>
      <c r="AN112" s="41"/>
      <c r="AO112" s="41"/>
      <c r="AP112" s="77"/>
      <c r="AQ112" s="77"/>
      <c r="AR112" s="195" t="s">
        <v>97</v>
      </c>
      <c r="CA112" s="150" t="str">
        <f t="shared" si="54"/>
        <v/>
      </c>
      <c r="CB112" s="150" t="str">
        <f t="shared" si="34"/>
        <v/>
      </c>
      <c r="CC112" s="150" t="str">
        <f t="shared" si="35"/>
        <v/>
      </c>
      <c r="CD112" s="150" t="str">
        <f t="shared" si="36"/>
        <v/>
      </c>
      <c r="CE112" s="150" t="str">
        <f t="shared" si="37"/>
        <v/>
      </c>
      <c r="CF112" s="150" t="str">
        <f t="shared" si="38"/>
        <v/>
      </c>
      <c r="CG112" s="150" t="str">
        <f t="shared" si="39"/>
        <v/>
      </c>
      <c r="CH112" s="150" t="str">
        <f t="shared" si="40"/>
        <v/>
      </c>
      <c r="CI112" s="150" t="str">
        <f t="shared" si="41"/>
        <v/>
      </c>
      <c r="CJ112" s="150" t="str">
        <f t="shared" si="42"/>
        <v/>
      </c>
      <c r="CK112" s="150" t="str">
        <f t="shared" si="43"/>
        <v/>
      </c>
      <c r="CL112" s="150" t="str">
        <f t="shared" si="44"/>
        <v/>
      </c>
      <c r="CM112" s="150" t="str">
        <f t="shared" si="45"/>
        <v/>
      </c>
      <c r="CN112" s="150" t="str">
        <f t="shared" si="46"/>
        <v/>
      </c>
      <c r="CO112" s="150" t="str">
        <f t="shared" si="47"/>
        <v/>
      </c>
      <c r="CP112" s="150" t="str">
        <f t="shared" si="48"/>
        <v/>
      </c>
      <c r="CQ112" s="150" t="str">
        <f t="shared" si="49"/>
        <v/>
      </c>
      <c r="CR112" s="150" t="str">
        <f t="shared" si="50"/>
        <v/>
      </c>
    </row>
    <row r="113" spans="1:96" x14ac:dyDescent="0.25">
      <c r="A113" s="239" t="s">
        <v>86</v>
      </c>
      <c r="B113" s="240"/>
      <c r="C113" s="200">
        <f t="shared" si="52"/>
        <v>0</v>
      </c>
      <c r="D113" s="199">
        <f t="shared" si="53"/>
        <v>0</v>
      </c>
      <c r="E113" s="74"/>
      <c r="F113" s="75"/>
      <c r="G113" s="74"/>
      <c r="H113" s="75"/>
      <c r="I113" s="74"/>
      <c r="J113" s="75"/>
      <c r="K113" s="74"/>
      <c r="L113" s="75"/>
      <c r="M113" s="74"/>
      <c r="N113" s="75"/>
      <c r="O113" s="74"/>
      <c r="P113" s="75"/>
      <c r="Q113" s="74"/>
      <c r="R113" s="75"/>
      <c r="S113" s="74"/>
      <c r="T113" s="75"/>
      <c r="U113" s="74"/>
      <c r="V113" s="75"/>
      <c r="W113" s="74"/>
      <c r="X113" s="75"/>
      <c r="Y113" s="74"/>
      <c r="Z113" s="75"/>
      <c r="AA113" s="74"/>
      <c r="AB113" s="75"/>
      <c r="AC113" s="74"/>
      <c r="AD113" s="75"/>
      <c r="AE113" s="74"/>
      <c r="AF113" s="75"/>
      <c r="AG113" s="74"/>
      <c r="AH113" s="75"/>
      <c r="AI113" s="74"/>
      <c r="AJ113" s="75"/>
      <c r="AK113" s="74"/>
      <c r="AL113" s="77"/>
      <c r="AM113" s="216"/>
      <c r="AN113" s="41"/>
      <c r="AO113" s="41"/>
      <c r="AP113" s="77"/>
      <c r="AQ113" s="77"/>
      <c r="AR113" s="195" t="s">
        <v>97</v>
      </c>
      <c r="CA113" s="150" t="str">
        <f t="shared" si="54"/>
        <v/>
      </c>
      <c r="CB113" s="150" t="str">
        <f t="shared" si="34"/>
        <v/>
      </c>
      <c r="CC113" s="150" t="str">
        <f t="shared" si="35"/>
        <v/>
      </c>
      <c r="CD113" s="150" t="str">
        <f t="shared" si="36"/>
        <v/>
      </c>
      <c r="CE113" s="150" t="str">
        <f t="shared" si="37"/>
        <v/>
      </c>
      <c r="CF113" s="150" t="str">
        <f t="shared" si="38"/>
        <v/>
      </c>
      <c r="CG113" s="150" t="str">
        <f t="shared" si="39"/>
        <v/>
      </c>
      <c r="CH113" s="150" t="str">
        <f t="shared" si="40"/>
        <v/>
      </c>
      <c r="CI113" s="150" t="str">
        <f t="shared" si="41"/>
        <v/>
      </c>
      <c r="CJ113" s="150" t="str">
        <f t="shared" si="42"/>
        <v/>
      </c>
      <c r="CK113" s="150" t="str">
        <f t="shared" si="43"/>
        <v/>
      </c>
      <c r="CL113" s="150" t="str">
        <f t="shared" si="44"/>
        <v/>
      </c>
      <c r="CM113" s="150" t="str">
        <f t="shared" si="45"/>
        <v/>
      </c>
      <c r="CN113" s="150" t="str">
        <f t="shared" si="46"/>
        <v/>
      </c>
      <c r="CO113" s="150" t="str">
        <f t="shared" si="47"/>
        <v/>
      </c>
      <c r="CP113" s="150" t="str">
        <f t="shared" si="48"/>
        <v/>
      </c>
      <c r="CQ113" s="150" t="str">
        <f t="shared" si="49"/>
        <v/>
      </c>
      <c r="CR113" s="150" t="str">
        <f t="shared" si="50"/>
        <v/>
      </c>
    </row>
    <row r="114" spans="1:96" x14ac:dyDescent="0.25">
      <c r="A114" s="239" t="s">
        <v>99</v>
      </c>
      <c r="B114" s="240"/>
      <c r="C114" s="211">
        <f t="shared" si="52"/>
        <v>0</v>
      </c>
      <c r="D114" s="212">
        <f t="shared" si="53"/>
        <v>0</v>
      </c>
      <c r="E114" s="74"/>
      <c r="F114" s="75"/>
      <c r="G114" s="74"/>
      <c r="H114" s="75"/>
      <c r="I114" s="74"/>
      <c r="J114" s="75"/>
      <c r="K114" s="74"/>
      <c r="L114" s="75"/>
      <c r="M114" s="74"/>
      <c r="N114" s="75"/>
      <c r="O114" s="74"/>
      <c r="P114" s="75"/>
      <c r="Q114" s="74"/>
      <c r="R114" s="75"/>
      <c r="S114" s="74"/>
      <c r="T114" s="75"/>
      <c r="U114" s="74"/>
      <c r="V114" s="75"/>
      <c r="W114" s="74"/>
      <c r="X114" s="75"/>
      <c r="Y114" s="74"/>
      <c r="Z114" s="75"/>
      <c r="AA114" s="74"/>
      <c r="AB114" s="75"/>
      <c r="AC114" s="74"/>
      <c r="AD114" s="75"/>
      <c r="AE114" s="74"/>
      <c r="AF114" s="75"/>
      <c r="AG114" s="74"/>
      <c r="AH114" s="75"/>
      <c r="AI114" s="74"/>
      <c r="AJ114" s="75"/>
      <c r="AK114" s="74"/>
      <c r="AL114" s="77"/>
      <c r="AM114" s="216"/>
      <c r="AN114" s="41"/>
      <c r="AO114" s="41"/>
      <c r="AP114" s="77"/>
      <c r="AQ114" s="77"/>
      <c r="AR114" s="195" t="s">
        <v>97</v>
      </c>
      <c r="CA114" s="150" t="str">
        <f t="shared" si="54"/>
        <v/>
      </c>
      <c r="CB114" s="150" t="str">
        <f t="shared" si="34"/>
        <v/>
      </c>
      <c r="CC114" s="150" t="str">
        <f t="shared" si="35"/>
        <v/>
      </c>
      <c r="CD114" s="150" t="str">
        <f t="shared" si="36"/>
        <v/>
      </c>
      <c r="CE114" s="150" t="str">
        <f t="shared" si="37"/>
        <v/>
      </c>
      <c r="CF114" s="150" t="str">
        <f t="shared" si="38"/>
        <v/>
      </c>
      <c r="CG114" s="150" t="str">
        <f t="shared" si="39"/>
        <v/>
      </c>
      <c r="CH114" s="150" t="str">
        <f t="shared" si="40"/>
        <v/>
      </c>
      <c r="CI114" s="150" t="str">
        <f t="shared" si="41"/>
        <v/>
      </c>
      <c r="CJ114" s="150" t="str">
        <f t="shared" si="42"/>
        <v/>
      </c>
      <c r="CK114" s="150" t="str">
        <f t="shared" si="43"/>
        <v/>
      </c>
      <c r="CL114" s="150" t="str">
        <f t="shared" si="44"/>
        <v/>
      </c>
      <c r="CM114" s="150" t="str">
        <f t="shared" si="45"/>
        <v/>
      </c>
      <c r="CN114" s="150" t="str">
        <f t="shared" si="46"/>
        <v/>
      </c>
      <c r="CO114" s="150" t="str">
        <f t="shared" si="47"/>
        <v/>
      </c>
      <c r="CP114" s="150" t="str">
        <f t="shared" si="48"/>
        <v/>
      </c>
      <c r="CQ114" s="150" t="str">
        <f t="shared" si="49"/>
        <v/>
      </c>
      <c r="CR114" s="150" t="str">
        <f t="shared" si="50"/>
        <v/>
      </c>
    </row>
    <row r="115" spans="1:96" x14ac:dyDescent="0.25">
      <c r="A115" s="239" t="s">
        <v>100</v>
      </c>
      <c r="B115" s="240"/>
      <c r="C115" s="211">
        <f t="shared" si="52"/>
        <v>0</v>
      </c>
      <c r="D115" s="212">
        <f t="shared" si="53"/>
        <v>0</v>
      </c>
      <c r="E115" s="74"/>
      <c r="F115" s="75"/>
      <c r="G115" s="74"/>
      <c r="H115" s="75"/>
      <c r="I115" s="74"/>
      <c r="J115" s="75"/>
      <c r="K115" s="74"/>
      <c r="L115" s="75"/>
      <c r="M115" s="74"/>
      <c r="N115" s="75"/>
      <c r="O115" s="74"/>
      <c r="P115" s="75"/>
      <c r="Q115" s="74"/>
      <c r="R115" s="75"/>
      <c r="S115" s="74"/>
      <c r="T115" s="75"/>
      <c r="U115" s="74"/>
      <c r="V115" s="75"/>
      <c r="W115" s="74"/>
      <c r="X115" s="75"/>
      <c r="Y115" s="74"/>
      <c r="Z115" s="75"/>
      <c r="AA115" s="74"/>
      <c r="AB115" s="75"/>
      <c r="AC115" s="74"/>
      <c r="AD115" s="75"/>
      <c r="AE115" s="74"/>
      <c r="AF115" s="75"/>
      <c r="AG115" s="74"/>
      <c r="AH115" s="75"/>
      <c r="AI115" s="74"/>
      <c r="AJ115" s="75"/>
      <c r="AK115" s="74"/>
      <c r="AL115" s="77"/>
      <c r="AM115" s="216"/>
      <c r="AN115" s="41"/>
      <c r="AO115" s="41"/>
      <c r="AP115" s="77"/>
      <c r="AQ115" s="77"/>
      <c r="AR115" s="195" t="s">
        <v>97</v>
      </c>
      <c r="CA115" s="150" t="str">
        <f t="shared" si="54"/>
        <v/>
      </c>
      <c r="CB115" s="150" t="str">
        <f t="shared" si="34"/>
        <v/>
      </c>
      <c r="CC115" s="150" t="str">
        <f t="shared" si="35"/>
        <v/>
      </c>
      <c r="CD115" s="150" t="str">
        <f t="shared" si="36"/>
        <v/>
      </c>
      <c r="CE115" s="150" t="str">
        <f t="shared" si="37"/>
        <v/>
      </c>
      <c r="CF115" s="150" t="str">
        <f t="shared" si="38"/>
        <v/>
      </c>
      <c r="CG115" s="150" t="str">
        <f t="shared" si="39"/>
        <v/>
      </c>
      <c r="CH115" s="150" t="str">
        <f t="shared" si="40"/>
        <v/>
      </c>
      <c r="CI115" s="150" t="str">
        <f t="shared" si="41"/>
        <v/>
      </c>
      <c r="CJ115" s="150" t="str">
        <f t="shared" si="42"/>
        <v/>
      </c>
      <c r="CK115" s="150" t="str">
        <f t="shared" si="43"/>
        <v/>
      </c>
      <c r="CL115" s="150" t="str">
        <f t="shared" si="44"/>
        <v/>
      </c>
      <c r="CM115" s="150" t="str">
        <f t="shared" si="45"/>
        <v/>
      </c>
      <c r="CN115" s="150" t="str">
        <f t="shared" si="46"/>
        <v/>
      </c>
      <c r="CO115" s="150" t="str">
        <f t="shared" si="47"/>
        <v/>
      </c>
      <c r="CP115" s="150" t="str">
        <f t="shared" si="48"/>
        <v/>
      </c>
      <c r="CQ115" s="150" t="str">
        <f t="shared" si="49"/>
        <v/>
      </c>
      <c r="CR115" s="150" t="str">
        <f t="shared" si="50"/>
        <v/>
      </c>
    </row>
    <row r="116" spans="1:96" x14ac:dyDescent="0.25">
      <c r="A116" s="133" t="s">
        <v>101</v>
      </c>
      <c r="B116" s="134"/>
      <c r="C116" s="211">
        <f t="shared" si="52"/>
        <v>0</v>
      </c>
      <c r="D116" s="212">
        <f t="shared" si="53"/>
        <v>0</v>
      </c>
      <c r="E116" s="74"/>
      <c r="F116" s="75"/>
      <c r="G116" s="74"/>
      <c r="H116" s="75"/>
      <c r="I116" s="74"/>
      <c r="J116" s="75"/>
      <c r="K116" s="74"/>
      <c r="L116" s="75"/>
      <c r="M116" s="74"/>
      <c r="N116" s="75"/>
      <c r="O116" s="74"/>
      <c r="P116" s="75"/>
      <c r="Q116" s="74"/>
      <c r="R116" s="75"/>
      <c r="S116" s="74"/>
      <c r="T116" s="75"/>
      <c r="U116" s="74"/>
      <c r="V116" s="75"/>
      <c r="W116" s="74"/>
      <c r="X116" s="75"/>
      <c r="Y116" s="74"/>
      <c r="Z116" s="75"/>
      <c r="AA116" s="74"/>
      <c r="AB116" s="75"/>
      <c r="AC116" s="74"/>
      <c r="AD116" s="75"/>
      <c r="AE116" s="74"/>
      <c r="AF116" s="75"/>
      <c r="AG116" s="74"/>
      <c r="AH116" s="75"/>
      <c r="AI116" s="74"/>
      <c r="AJ116" s="75"/>
      <c r="AK116" s="74"/>
      <c r="AL116" s="77"/>
      <c r="AM116" s="216"/>
      <c r="AN116" s="41"/>
      <c r="AO116" s="41"/>
      <c r="AP116" s="77"/>
      <c r="AQ116" s="77"/>
      <c r="AR116" s="195" t="s">
        <v>97</v>
      </c>
      <c r="CA116" s="150" t="str">
        <f t="shared" si="54"/>
        <v/>
      </c>
      <c r="CB116" s="150" t="str">
        <f t="shared" si="34"/>
        <v/>
      </c>
      <c r="CC116" s="150" t="str">
        <f t="shared" si="35"/>
        <v/>
      </c>
      <c r="CD116" s="150" t="str">
        <f t="shared" si="36"/>
        <v/>
      </c>
      <c r="CE116" s="150" t="str">
        <f t="shared" si="37"/>
        <v/>
      </c>
      <c r="CF116" s="150" t="str">
        <f t="shared" si="38"/>
        <v/>
      </c>
      <c r="CG116" s="150" t="str">
        <f t="shared" si="39"/>
        <v/>
      </c>
      <c r="CH116" s="150" t="str">
        <f t="shared" si="40"/>
        <v/>
      </c>
      <c r="CI116" s="150" t="str">
        <f t="shared" si="41"/>
        <v/>
      </c>
      <c r="CJ116" s="150" t="str">
        <f t="shared" si="42"/>
        <v/>
      </c>
      <c r="CK116" s="150" t="str">
        <f t="shared" si="43"/>
        <v/>
      </c>
      <c r="CL116" s="150" t="str">
        <f t="shared" si="44"/>
        <v/>
      </c>
      <c r="CM116" s="150" t="str">
        <f t="shared" si="45"/>
        <v/>
      </c>
      <c r="CN116" s="150" t="str">
        <f t="shared" si="46"/>
        <v/>
      </c>
      <c r="CO116" s="150" t="str">
        <f t="shared" si="47"/>
        <v/>
      </c>
      <c r="CP116" s="150" t="str">
        <f t="shared" si="48"/>
        <v/>
      </c>
      <c r="CQ116" s="150" t="str">
        <f t="shared" si="49"/>
        <v/>
      </c>
      <c r="CR116" s="150" t="str">
        <f t="shared" si="50"/>
        <v/>
      </c>
    </row>
    <row r="117" spans="1:96" x14ac:dyDescent="0.25">
      <c r="A117" s="239" t="s">
        <v>102</v>
      </c>
      <c r="B117" s="240"/>
      <c r="C117" s="211">
        <f t="shared" si="52"/>
        <v>0</v>
      </c>
      <c r="D117" s="212">
        <f t="shared" si="53"/>
        <v>0</v>
      </c>
      <c r="E117" s="89"/>
      <c r="F117" s="90"/>
      <c r="G117" s="89"/>
      <c r="H117" s="90"/>
      <c r="I117" s="89"/>
      <c r="J117" s="90"/>
      <c r="K117" s="74"/>
      <c r="L117" s="75"/>
      <c r="M117" s="74"/>
      <c r="N117" s="75"/>
      <c r="O117" s="74"/>
      <c r="P117" s="75"/>
      <c r="Q117" s="74"/>
      <c r="R117" s="75"/>
      <c r="S117" s="74"/>
      <c r="T117" s="75"/>
      <c r="U117" s="74"/>
      <c r="V117" s="75"/>
      <c r="W117" s="74"/>
      <c r="X117" s="75"/>
      <c r="Y117" s="74"/>
      <c r="Z117" s="75"/>
      <c r="AA117" s="74"/>
      <c r="AB117" s="75"/>
      <c r="AC117" s="74"/>
      <c r="AD117" s="75"/>
      <c r="AE117" s="74"/>
      <c r="AF117" s="75"/>
      <c r="AG117" s="74"/>
      <c r="AH117" s="75"/>
      <c r="AI117" s="74"/>
      <c r="AJ117" s="75"/>
      <c r="AK117" s="74"/>
      <c r="AL117" s="77"/>
      <c r="AM117" s="216"/>
      <c r="AN117" s="41"/>
      <c r="AO117" s="41"/>
      <c r="AP117" s="77"/>
      <c r="AQ117" s="77"/>
      <c r="AR117" s="195" t="s">
        <v>97</v>
      </c>
      <c r="CA117" s="150" t="str">
        <f t="shared" si="54"/>
        <v/>
      </c>
      <c r="CB117" s="150" t="str">
        <f t="shared" si="34"/>
        <v/>
      </c>
      <c r="CC117" s="150" t="str">
        <f t="shared" si="35"/>
        <v/>
      </c>
      <c r="CD117" s="150" t="str">
        <f t="shared" si="36"/>
        <v/>
      </c>
      <c r="CE117" s="150" t="str">
        <f t="shared" si="37"/>
        <v/>
      </c>
      <c r="CF117" s="150" t="str">
        <f t="shared" si="38"/>
        <v/>
      </c>
      <c r="CG117" s="150" t="str">
        <f t="shared" si="39"/>
        <v/>
      </c>
      <c r="CH117" s="150" t="str">
        <f t="shared" si="40"/>
        <v/>
      </c>
      <c r="CI117" s="150" t="str">
        <f t="shared" si="41"/>
        <v/>
      </c>
      <c r="CJ117" s="150" t="str">
        <f t="shared" si="42"/>
        <v/>
      </c>
      <c r="CK117" s="150" t="str">
        <f t="shared" si="43"/>
        <v/>
      </c>
      <c r="CL117" s="150" t="str">
        <f t="shared" si="44"/>
        <v/>
      </c>
      <c r="CM117" s="150" t="str">
        <f t="shared" si="45"/>
        <v/>
      </c>
      <c r="CN117" s="150" t="str">
        <f t="shared" si="46"/>
        <v/>
      </c>
      <c r="CO117" s="150" t="str">
        <f t="shared" si="47"/>
        <v/>
      </c>
      <c r="CP117" s="150" t="str">
        <f t="shared" si="48"/>
        <v/>
      </c>
      <c r="CQ117" s="150" t="str">
        <f t="shared" si="49"/>
        <v/>
      </c>
      <c r="CR117" s="150" t="str">
        <f t="shared" si="50"/>
        <v/>
      </c>
    </row>
    <row r="118" spans="1:96" x14ac:dyDescent="0.25">
      <c r="A118" s="239" t="s">
        <v>103</v>
      </c>
      <c r="B118" s="240"/>
      <c r="C118" s="211">
        <f t="shared" si="52"/>
        <v>0</v>
      </c>
      <c r="D118" s="212">
        <f t="shared" si="53"/>
        <v>0</v>
      </c>
      <c r="E118" s="74"/>
      <c r="F118" s="75"/>
      <c r="G118" s="74"/>
      <c r="H118" s="75"/>
      <c r="I118" s="74"/>
      <c r="J118" s="75"/>
      <c r="K118" s="74"/>
      <c r="L118" s="75"/>
      <c r="M118" s="74"/>
      <c r="N118" s="75"/>
      <c r="O118" s="74"/>
      <c r="P118" s="75"/>
      <c r="Q118" s="74"/>
      <c r="R118" s="75"/>
      <c r="S118" s="74"/>
      <c r="T118" s="75"/>
      <c r="U118" s="74"/>
      <c r="V118" s="75"/>
      <c r="W118" s="74"/>
      <c r="X118" s="75"/>
      <c r="Y118" s="74"/>
      <c r="Z118" s="75"/>
      <c r="AA118" s="74"/>
      <c r="AB118" s="75"/>
      <c r="AC118" s="74"/>
      <c r="AD118" s="75"/>
      <c r="AE118" s="74"/>
      <c r="AF118" s="75"/>
      <c r="AG118" s="74"/>
      <c r="AH118" s="75"/>
      <c r="AI118" s="74"/>
      <c r="AJ118" s="75"/>
      <c r="AK118" s="74"/>
      <c r="AL118" s="77"/>
      <c r="AM118" s="216"/>
      <c r="AN118" s="41"/>
      <c r="AO118" s="41"/>
      <c r="AP118" s="77"/>
      <c r="AQ118" s="77"/>
      <c r="AR118" s="195" t="s">
        <v>97</v>
      </c>
      <c r="CA118" s="150" t="str">
        <f t="shared" si="54"/>
        <v/>
      </c>
      <c r="CB118" s="150" t="str">
        <f t="shared" si="34"/>
        <v/>
      </c>
      <c r="CC118" s="150" t="str">
        <f t="shared" si="35"/>
        <v/>
      </c>
      <c r="CD118" s="150" t="str">
        <f t="shared" si="36"/>
        <v/>
      </c>
      <c r="CE118" s="150" t="str">
        <f t="shared" si="37"/>
        <v/>
      </c>
      <c r="CF118" s="150" t="str">
        <f t="shared" si="38"/>
        <v/>
      </c>
      <c r="CG118" s="150" t="str">
        <f t="shared" si="39"/>
        <v/>
      </c>
      <c r="CH118" s="150" t="str">
        <f t="shared" si="40"/>
        <v/>
      </c>
      <c r="CI118" s="150" t="str">
        <f t="shared" si="41"/>
        <v/>
      </c>
      <c r="CJ118" s="150" t="str">
        <f t="shared" si="42"/>
        <v/>
      </c>
      <c r="CK118" s="150" t="str">
        <f t="shared" si="43"/>
        <v/>
      </c>
      <c r="CL118" s="150" t="str">
        <f t="shared" si="44"/>
        <v/>
      </c>
      <c r="CM118" s="150" t="str">
        <f t="shared" si="45"/>
        <v/>
      </c>
      <c r="CN118" s="150" t="str">
        <f t="shared" si="46"/>
        <v/>
      </c>
      <c r="CO118" s="150" t="str">
        <f t="shared" si="47"/>
        <v/>
      </c>
      <c r="CP118" s="150" t="str">
        <f t="shared" si="48"/>
        <v/>
      </c>
      <c r="CQ118" s="150" t="str">
        <f t="shared" si="49"/>
        <v/>
      </c>
      <c r="CR118" s="150" t="str">
        <f t="shared" si="50"/>
        <v/>
      </c>
    </row>
    <row r="119" spans="1:96" x14ac:dyDescent="0.25">
      <c r="A119" s="239" t="s">
        <v>104</v>
      </c>
      <c r="B119" s="240"/>
      <c r="C119" s="211">
        <f t="shared" si="52"/>
        <v>0</v>
      </c>
      <c r="D119" s="212">
        <f t="shared" si="53"/>
        <v>0</v>
      </c>
      <c r="E119" s="74"/>
      <c r="F119" s="75"/>
      <c r="G119" s="74"/>
      <c r="H119" s="75"/>
      <c r="I119" s="74"/>
      <c r="J119" s="75"/>
      <c r="K119" s="74"/>
      <c r="L119" s="75"/>
      <c r="M119" s="74"/>
      <c r="N119" s="75"/>
      <c r="O119" s="74"/>
      <c r="P119" s="75"/>
      <c r="Q119" s="74"/>
      <c r="R119" s="75"/>
      <c r="S119" s="74"/>
      <c r="T119" s="75"/>
      <c r="U119" s="74"/>
      <c r="V119" s="75"/>
      <c r="W119" s="74"/>
      <c r="X119" s="75"/>
      <c r="Y119" s="74"/>
      <c r="Z119" s="75"/>
      <c r="AA119" s="74"/>
      <c r="AB119" s="75"/>
      <c r="AC119" s="74"/>
      <c r="AD119" s="75"/>
      <c r="AE119" s="74"/>
      <c r="AF119" s="75"/>
      <c r="AG119" s="74"/>
      <c r="AH119" s="75"/>
      <c r="AI119" s="74"/>
      <c r="AJ119" s="75"/>
      <c r="AK119" s="74"/>
      <c r="AL119" s="77"/>
      <c r="AM119" s="216"/>
      <c r="AN119" s="41"/>
      <c r="AO119" s="41"/>
      <c r="AP119" s="77"/>
      <c r="AQ119" s="77"/>
      <c r="AR119" s="195" t="s">
        <v>97</v>
      </c>
      <c r="CA119" s="150" t="str">
        <f t="shared" si="54"/>
        <v/>
      </c>
      <c r="CB119" s="150" t="str">
        <f t="shared" si="34"/>
        <v/>
      </c>
      <c r="CC119" s="150" t="str">
        <f t="shared" si="35"/>
        <v/>
      </c>
      <c r="CD119" s="150" t="str">
        <f t="shared" si="36"/>
        <v/>
      </c>
      <c r="CE119" s="150" t="str">
        <f t="shared" si="37"/>
        <v/>
      </c>
      <c r="CF119" s="150" t="str">
        <f t="shared" si="38"/>
        <v/>
      </c>
      <c r="CG119" s="150" t="str">
        <f t="shared" si="39"/>
        <v/>
      </c>
      <c r="CH119" s="150" t="str">
        <f t="shared" si="40"/>
        <v/>
      </c>
      <c r="CI119" s="150" t="str">
        <f t="shared" si="41"/>
        <v/>
      </c>
      <c r="CJ119" s="150" t="str">
        <f t="shared" si="42"/>
        <v/>
      </c>
      <c r="CK119" s="150" t="str">
        <f t="shared" si="43"/>
        <v/>
      </c>
      <c r="CL119" s="150" t="str">
        <f t="shared" si="44"/>
        <v/>
      </c>
      <c r="CM119" s="150" t="str">
        <f t="shared" si="45"/>
        <v/>
      </c>
      <c r="CN119" s="150" t="str">
        <f t="shared" si="46"/>
        <v/>
      </c>
      <c r="CO119" s="150" t="str">
        <f t="shared" si="47"/>
        <v/>
      </c>
      <c r="CP119" s="150" t="str">
        <f t="shared" si="48"/>
        <v/>
      </c>
      <c r="CQ119" s="150" t="str">
        <f t="shared" si="49"/>
        <v/>
      </c>
      <c r="CR119" s="150" t="str">
        <f t="shared" si="50"/>
        <v/>
      </c>
    </row>
    <row r="120" spans="1:96" x14ac:dyDescent="0.25">
      <c r="A120" s="239" t="s">
        <v>60</v>
      </c>
      <c r="B120" s="240"/>
      <c r="C120" s="211">
        <f t="shared" si="52"/>
        <v>0</v>
      </c>
      <c r="D120" s="212">
        <f t="shared" si="53"/>
        <v>0</v>
      </c>
      <c r="E120" s="74"/>
      <c r="F120" s="75"/>
      <c r="G120" s="74"/>
      <c r="H120" s="75"/>
      <c r="I120" s="74"/>
      <c r="J120" s="75"/>
      <c r="K120" s="74"/>
      <c r="L120" s="75"/>
      <c r="M120" s="74"/>
      <c r="N120" s="75"/>
      <c r="O120" s="74"/>
      <c r="P120" s="75"/>
      <c r="Q120" s="74"/>
      <c r="R120" s="75"/>
      <c r="S120" s="74"/>
      <c r="T120" s="75"/>
      <c r="U120" s="74"/>
      <c r="V120" s="75"/>
      <c r="W120" s="74"/>
      <c r="X120" s="75"/>
      <c r="Y120" s="74"/>
      <c r="Z120" s="75"/>
      <c r="AA120" s="74"/>
      <c r="AB120" s="75"/>
      <c r="AC120" s="74"/>
      <c r="AD120" s="75"/>
      <c r="AE120" s="74"/>
      <c r="AF120" s="75"/>
      <c r="AG120" s="74"/>
      <c r="AH120" s="75"/>
      <c r="AI120" s="74"/>
      <c r="AJ120" s="75"/>
      <c r="AK120" s="74"/>
      <c r="AL120" s="77"/>
      <c r="AM120" s="216"/>
      <c r="AN120" s="41"/>
      <c r="AO120" s="41"/>
      <c r="AP120" s="77"/>
      <c r="AQ120" s="77"/>
      <c r="AR120" s="195" t="s">
        <v>97</v>
      </c>
      <c r="CA120" s="150" t="str">
        <f t="shared" si="54"/>
        <v/>
      </c>
      <c r="CB120" s="150" t="str">
        <f t="shared" si="34"/>
        <v/>
      </c>
      <c r="CC120" s="150" t="str">
        <f t="shared" si="35"/>
        <v/>
      </c>
      <c r="CD120" s="150" t="str">
        <f t="shared" si="36"/>
        <v/>
      </c>
      <c r="CE120" s="150" t="str">
        <f t="shared" si="37"/>
        <v/>
      </c>
      <c r="CF120" s="150" t="str">
        <f t="shared" si="38"/>
        <v/>
      </c>
      <c r="CG120" s="150" t="str">
        <f t="shared" si="39"/>
        <v/>
      </c>
      <c r="CH120" s="150" t="str">
        <f t="shared" si="40"/>
        <v/>
      </c>
      <c r="CI120" s="150" t="str">
        <f t="shared" si="41"/>
        <v/>
      </c>
      <c r="CJ120" s="150" t="str">
        <f t="shared" si="42"/>
        <v/>
      </c>
      <c r="CK120" s="150" t="str">
        <f t="shared" si="43"/>
        <v/>
      </c>
      <c r="CL120" s="150" t="str">
        <f t="shared" si="44"/>
        <v/>
      </c>
      <c r="CM120" s="150" t="str">
        <f t="shared" si="45"/>
        <v/>
      </c>
      <c r="CN120" s="150" t="str">
        <f t="shared" si="46"/>
        <v/>
      </c>
      <c r="CO120" s="150" t="str">
        <f t="shared" si="47"/>
        <v/>
      </c>
      <c r="CP120" s="150" t="str">
        <f t="shared" si="48"/>
        <v/>
      </c>
      <c r="CQ120" s="150" t="str">
        <f t="shared" si="49"/>
        <v/>
      </c>
      <c r="CR120" s="150" t="str">
        <f t="shared" si="50"/>
        <v/>
      </c>
    </row>
    <row r="121" spans="1:96" x14ac:dyDescent="0.25">
      <c r="A121" s="241" t="s">
        <v>61</v>
      </c>
      <c r="B121" s="242"/>
      <c r="C121" s="206">
        <f t="shared" si="52"/>
        <v>0</v>
      </c>
      <c r="D121" s="207">
        <f t="shared" si="53"/>
        <v>0</v>
      </c>
      <c r="E121" s="83"/>
      <c r="F121" s="84"/>
      <c r="G121" s="83"/>
      <c r="H121" s="84"/>
      <c r="I121" s="43"/>
      <c r="J121" s="85"/>
      <c r="K121" s="43"/>
      <c r="L121" s="85"/>
      <c r="M121" s="43"/>
      <c r="N121" s="85"/>
      <c r="O121" s="43"/>
      <c r="P121" s="85"/>
      <c r="Q121" s="43"/>
      <c r="R121" s="85"/>
      <c r="S121" s="43"/>
      <c r="T121" s="85"/>
      <c r="U121" s="43"/>
      <c r="V121" s="85"/>
      <c r="W121" s="43"/>
      <c r="X121" s="85"/>
      <c r="Y121" s="43"/>
      <c r="Z121" s="85"/>
      <c r="AA121" s="43"/>
      <c r="AB121" s="85"/>
      <c r="AC121" s="43"/>
      <c r="AD121" s="85"/>
      <c r="AE121" s="43"/>
      <c r="AF121" s="85"/>
      <c r="AG121" s="43"/>
      <c r="AH121" s="85"/>
      <c r="AI121" s="43"/>
      <c r="AJ121" s="85"/>
      <c r="AK121" s="43"/>
      <c r="AL121" s="45"/>
      <c r="AM121" s="218"/>
      <c r="AN121" s="44"/>
      <c r="AO121" s="44"/>
      <c r="AP121" s="45"/>
      <c r="AQ121" s="45"/>
      <c r="AR121" s="195" t="s">
        <v>97</v>
      </c>
      <c r="CA121" s="150" t="str">
        <f t="shared" si="54"/>
        <v/>
      </c>
      <c r="CB121" s="150" t="str">
        <f t="shared" si="34"/>
        <v/>
      </c>
      <c r="CC121" s="150" t="str">
        <f t="shared" si="35"/>
        <v/>
      </c>
      <c r="CD121" s="150" t="str">
        <f t="shared" si="36"/>
        <v/>
      </c>
      <c r="CE121" s="150" t="str">
        <f t="shared" si="37"/>
        <v/>
      </c>
      <c r="CF121" s="150" t="str">
        <f t="shared" si="38"/>
        <v/>
      </c>
      <c r="CG121" s="150" t="str">
        <f t="shared" si="39"/>
        <v/>
      </c>
      <c r="CH121" s="150" t="str">
        <f t="shared" si="40"/>
        <v/>
      </c>
      <c r="CI121" s="150" t="str">
        <f t="shared" si="41"/>
        <v/>
      </c>
      <c r="CJ121" s="150" t="str">
        <f t="shared" si="42"/>
        <v/>
      </c>
      <c r="CK121" s="150" t="str">
        <f t="shared" si="43"/>
        <v/>
      </c>
      <c r="CL121" s="150" t="str">
        <f t="shared" si="44"/>
        <v/>
      </c>
      <c r="CM121" s="150" t="str">
        <f t="shared" si="45"/>
        <v/>
      </c>
      <c r="CN121" s="150" t="str">
        <f t="shared" si="46"/>
        <v/>
      </c>
      <c r="CO121" s="150" t="str">
        <f t="shared" si="47"/>
        <v/>
      </c>
      <c r="CP121" s="150" t="str">
        <f t="shared" si="48"/>
        <v/>
      </c>
      <c r="CQ121" s="150" t="str">
        <f t="shared" si="49"/>
        <v/>
      </c>
      <c r="CR121" s="150" t="str">
        <f t="shared" si="50"/>
        <v/>
      </c>
    </row>
    <row r="122" spans="1:96" ht="15" customHeight="1" x14ac:dyDescent="0.25">
      <c r="A122" s="219" t="s">
        <v>63</v>
      </c>
      <c r="B122" s="220"/>
      <c r="C122" s="220"/>
      <c r="D122" s="220"/>
      <c r="E122" s="220"/>
      <c r="F122" s="220"/>
      <c r="G122" s="220"/>
    </row>
    <row r="123" spans="1:96" ht="50.25" customHeight="1" x14ac:dyDescent="0.25">
      <c r="A123" s="94" t="s">
        <v>64</v>
      </c>
      <c r="B123" s="243" t="s">
        <v>65</v>
      </c>
      <c r="C123" s="243"/>
      <c r="D123" s="243" t="s">
        <v>66</v>
      </c>
      <c r="E123" s="243"/>
      <c r="F123" s="243" t="s">
        <v>67</v>
      </c>
      <c r="G123" s="243"/>
    </row>
    <row r="124" spans="1:96" ht="25.5" customHeight="1" x14ac:dyDescent="0.25">
      <c r="A124" s="95" t="s">
        <v>68</v>
      </c>
      <c r="B124" s="231"/>
      <c r="C124" s="232"/>
      <c r="D124" s="232"/>
      <c r="E124" s="232"/>
      <c r="F124" s="232"/>
      <c r="G124" s="233"/>
      <c r="H124" s="150"/>
    </row>
    <row r="125" spans="1:96" ht="25.5" customHeight="1" x14ac:dyDescent="0.25">
      <c r="A125" s="95" t="s">
        <v>69</v>
      </c>
      <c r="B125" s="234"/>
      <c r="C125" s="235"/>
      <c r="D125" s="235"/>
      <c r="E125" s="235"/>
      <c r="F125" s="235"/>
      <c r="G125" s="236"/>
      <c r="H125" s="150"/>
    </row>
    <row r="126" spans="1:96" ht="25.5" customHeight="1" x14ac:dyDescent="0.25">
      <c r="A126" s="95" t="s">
        <v>70</v>
      </c>
      <c r="B126" s="234"/>
      <c r="C126" s="235"/>
      <c r="D126" s="235"/>
      <c r="E126" s="235"/>
      <c r="F126" s="237"/>
      <c r="G126" s="238"/>
      <c r="H126" s="150"/>
    </row>
    <row r="127" spans="1:96" ht="25.5" customHeight="1" x14ac:dyDescent="0.25">
      <c r="A127" s="95" t="s">
        <v>71</v>
      </c>
      <c r="B127" s="228"/>
      <c r="C127" s="229"/>
      <c r="D127" s="229"/>
      <c r="E127" s="229"/>
      <c r="F127" s="229"/>
      <c r="G127" s="230"/>
      <c r="H127" s="150"/>
    </row>
    <row r="195" spans="1:2" hidden="1" x14ac:dyDescent="0.25">
      <c r="A195" s="221">
        <f>SUM(E12:F29,J12:K29,B34:K51,C55:P59,C63:P67,C72:D94,C99:D121,B124:C127)</f>
        <v>2005</v>
      </c>
      <c r="B195" s="149">
        <f>SUM(CF6:CL130)</f>
        <v>0</v>
      </c>
    </row>
  </sheetData>
  <mergeCells count="143">
    <mergeCell ref="A87:B87"/>
    <mergeCell ref="A88:B88"/>
    <mergeCell ref="A90:B90"/>
    <mergeCell ref="A91:B91"/>
    <mergeCell ref="A92:B92"/>
    <mergeCell ref="A72:B72"/>
    <mergeCell ref="A73:B73"/>
    <mergeCell ref="A74:B74"/>
    <mergeCell ref="A75:B75"/>
    <mergeCell ref="A84:B84"/>
    <mergeCell ref="A86:B86"/>
    <mergeCell ref="A78:B78"/>
    <mergeCell ref="A79:B79"/>
    <mergeCell ref="A80:B80"/>
    <mergeCell ref="A81:A83"/>
    <mergeCell ref="A85:B85"/>
    <mergeCell ref="A76:B76"/>
    <mergeCell ref="A77:B77"/>
    <mergeCell ref="A59:B59"/>
    <mergeCell ref="A52:Q52"/>
    <mergeCell ref="A53:B54"/>
    <mergeCell ref="C53:E53"/>
    <mergeCell ref="F53:H53"/>
    <mergeCell ref="I53:K53"/>
    <mergeCell ref="L53:N53"/>
    <mergeCell ref="O53:P53"/>
    <mergeCell ref="A60:R60"/>
    <mergeCell ref="A31:A33"/>
    <mergeCell ref="B31:F31"/>
    <mergeCell ref="G31:K31"/>
    <mergeCell ref="B32:D32"/>
    <mergeCell ref="E32:F32"/>
    <mergeCell ref="G32:I32"/>
    <mergeCell ref="J32:K32"/>
    <mergeCell ref="A55:B55"/>
    <mergeCell ref="A56:A58"/>
    <mergeCell ref="A6:P6"/>
    <mergeCell ref="J8:P8"/>
    <mergeCell ref="A9:A11"/>
    <mergeCell ref="B9:F9"/>
    <mergeCell ref="G9:K9"/>
    <mergeCell ref="B10:D10"/>
    <mergeCell ref="E10:F10"/>
    <mergeCell ref="G10:I10"/>
    <mergeCell ref="J10:K10"/>
    <mergeCell ref="L61:N61"/>
    <mergeCell ref="O61:P61"/>
    <mergeCell ref="A63:B63"/>
    <mergeCell ref="A64:A66"/>
    <mergeCell ref="A67:B67"/>
    <mergeCell ref="A69:B71"/>
    <mergeCell ref="C69:D70"/>
    <mergeCell ref="E69:AL69"/>
    <mergeCell ref="AM69:AN69"/>
    <mergeCell ref="A61:B62"/>
    <mergeCell ref="C61:E61"/>
    <mergeCell ref="F61:H61"/>
    <mergeCell ref="I61:K61"/>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I97:AJ97"/>
    <mergeCell ref="AK97:AL97"/>
    <mergeCell ref="AM97:AM98"/>
    <mergeCell ref="AN97:AN98"/>
    <mergeCell ref="A99:B99"/>
    <mergeCell ref="A100:B100"/>
    <mergeCell ref="A101:B101"/>
    <mergeCell ref="A102:B102"/>
    <mergeCell ref="A103:B103"/>
    <mergeCell ref="A104:B104"/>
    <mergeCell ref="A105:B105"/>
    <mergeCell ref="A106:B106"/>
    <mergeCell ref="A107:B107"/>
    <mergeCell ref="A108:A110"/>
    <mergeCell ref="A111:B111"/>
    <mergeCell ref="A112:B112"/>
    <mergeCell ref="A113:B113"/>
    <mergeCell ref="A114:B114"/>
    <mergeCell ref="A115:B115"/>
    <mergeCell ref="A117:B117"/>
    <mergeCell ref="A118:B118"/>
    <mergeCell ref="A119:B119"/>
    <mergeCell ref="A120:B120"/>
    <mergeCell ref="A121:B121"/>
    <mergeCell ref="B123:C123"/>
    <mergeCell ref="D123:E123"/>
    <mergeCell ref="F123:G123"/>
    <mergeCell ref="B127:C127"/>
    <mergeCell ref="D127:E127"/>
    <mergeCell ref="F127:G127"/>
    <mergeCell ref="B124:C124"/>
    <mergeCell ref="D124:E124"/>
    <mergeCell ref="F124:G124"/>
    <mergeCell ref="B125:C125"/>
    <mergeCell ref="D125:E125"/>
    <mergeCell ref="F125:G125"/>
    <mergeCell ref="B126:C126"/>
    <mergeCell ref="D126:E126"/>
    <mergeCell ref="F126:G126"/>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95"/>
  <sheetViews>
    <sheetView workbookViewId="0">
      <selection activeCell="C39" sqref="C39"/>
    </sheetView>
  </sheetViews>
  <sheetFormatPr baseColWidth="10" defaultRowHeight="15" x14ac:dyDescent="0.25"/>
  <cols>
    <col min="1" max="1" width="52.5703125" style="149" customWidth="1"/>
    <col min="2" max="2" width="17" style="149" customWidth="1"/>
    <col min="3" max="61" width="11.42578125" style="149"/>
    <col min="62" max="72" width="11.42578125" style="149" customWidth="1"/>
    <col min="73" max="75" width="52.85546875" style="149" customWidth="1"/>
    <col min="76" max="101" width="52.85546875" style="150" customWidth="1"/>
    <col min="102" max="107" width="11.42578125" style="150"/>
    <col min="108" max="16384" width="11.42578125" style="149"/>
  </cols>
  <sheetData>
    <row r="1" spans="1:107" s="147" customFormat="1" ht="14.25" customHeight="1" x14ac:dyDescent="0.25">
      <c r="A1" s="146" t="s">
        <v>0</v>
      </c>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row>
    <row r="2" spans="1:107" s="147" customFormat="1" ht="14.25" customHeight="1" x14ac:dyDescent="0.25">
      <c r="A2" s="146" t="str">
        <f>CONCATENATE("COMUNA: ",[3]NOMBRE!B2," - ","( ",[3]NOMBRE!C2,[3]NOMBRE!D2,[3]NOMBRE!E2,[3]NOMBRE!F2,[3]NOMBRE!G2," )")</f>
        <v>COMUNA: Linares - ( 07401 )</v>
      </c>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row>
    <row r="3" spans="1:107" s="147" customFormat="1" ht="14.25" customHeight="1" x14ac:dyDescent="0.25">
      <c r="A3" s="146" t="str">
        <f>CONCATENATE("ESTABLECIMIENTO/ESTRATEGIA: ",[3]NOMBRE!B3," - ","( ",[3]NOMBRE!C3,[3]NOMBRE!D3,[3]NOMBRE!E3,[3]NOMBRE!F3,[3]NOMBRE!G3,[3]NOMBRE!H3," )")</f>
        <v>ESTABLECIMIENTO/ESTRATEGIA: Hospital Presidente Carlos Ibáñez del Campo - ( 116108 )</v>
      </c>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row>
    <row r="4" spans="1:107" s="147" customFormat="1" ht="14.25" customHeight="1" x14ac:dyDescent="0.25">
      <c r="A4" s="146" t="str">
        <f>CONCATENATE("MES: ",[3]NOMBRE!B6," - ","( ",[3]NOMBRE!C6,[3]NOMBRE!D6," )")</f>
        <v>MES: MARZO - ( 03 )</v>
      </c>
      <c r="BX4" s="148"/>
      <c r="BY4" s="148"/>
      <c r="BZ4" s="222"/>
      <c r="CA4" s="222"/>
      <c r="CB4" s="222"/>
      <c r="CC4" s="222"/>
      <c r="CD4" s="222"/>
      <c r="CE4" s="222"/>
      <c r="CF4" s="222"/>
      <c r="CG4" s="222"/>
      <c r="CH4" s="222"/>
      <c r="CI4" s="222"/>
      <c r="CJ4" s="222"/>
      <c r="CK4" s="222"/>
      <c r="CL4" s="222"/>
      <c r="CM4" s="222"/>
      <c r="CN4" s="222"/>
      <c r="CO4" s="222"/>
      <c r="CP4" s="222"/>
      <c r="CQ4" s="222"/>
      <c r="CR4" s="222"/>
      <c r="CS4" s="222"/>
      <c r="CT4" s="222"/>
      <c r="CU4" s="148"/>
      <c r="CV4" s="148"/>
      <c r="CW4" s="148"/>
      <c r="CX4" s="148"/>
      <c r="CY4" s="148"/>
      <c r="CZ4" s="148"/>
      <c r="DA4" s="148"/>
      <c r="DB4" s="148"/>
      <c r="DC4" s="148"/>
    </row>
    <row r="5" spans="1:107" s="147" customFormat="1" ht="14.25" customHeight="1" x14ac:dyDescent="0.25">
      <c r="A5" s="146" t="str">
        <f>CONCATENATE("AÑO: ",[3]NOMBRE!B7)</f>
        <v>AÑO: 2017</v>
      </c>
      <c r="BX5" s="148"/>
      <c r="BY5" s="148"/>
      <c r="BZ5" s="222"/>
      <c r="CA5" s="222"/>
      <c r="CB5" s="222"/>
      <c r="CC5" s="222"/>
      <c r="CD5" s="222"/>
      <c r="CE5" s="222"/>
      <c r="CF5" s="222"/>
      <c r="CG5" s="222"/>
      <c r="CH5" s="222"/>
      <c r="CI5" s="222"/>
      <c r="CJ5" s="222"/>
      <c r="CK5" s="222"/>
      <c r="CL5" s="222"/>
      <c r="CM5" s="222"/>
      <c r="CN5" s="222"/>
      <c r="CO5" s="222"/>
      <c r="CP5" s="222"/>
      <c r="CQ5" s="222"/>
      <c r="CR5" s="222"/>
      <c r="CS5" s="222"/>
      <c r="CT5" s="222"/>
      <c r="CU5" s="148"/>
      <c r="CV5" s="148"/>
      <c r="CW5" s="148"/>
      <c r="CX5" s="148"/>
      <c r="CY5" s="148"/>
      <c r="CZ5" s="148"/>
      <c r="DA5" s="148"/>
      <c r="DB5" s="148"/>
      <c r="DC5" s="148"/>
    </row>
    <row r="6" spans="1:107" ht="15.75" x14ac:dyDescent="0.25">
      <c r="A6" s="292" t="s">
        <v>1</v>
      </c>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F6" s="13"/>
      <c r="AG6" s="13"/>
      <c r="AH6" s="13"/>
      <c r="AI6" s="13"/>
      <c r="AJ6" s="13"/>
      <c r="AK6" s="13"/>
      <c r="AL6" s="13"/>
      <c r="BZ6" s="223"/>
      <c r="CA6" s="223"/>
      <c r="CB6" s="223"/>
      <c r="CC6" s="223"/>
      <c r="CD6" s="223"/>
      <c r="CE6" s="223"/>
      <c r="CF6" s="223"/>
      <c r="CG6" s="223"/>
      <c r="CH6" s="223"/>
      <c r="CI6" s="223"/>
      <c r="CJ6" s="223"/>
      <c r="CK6" s="223"/>
      <c r="CL6" s="223"/>
      <c r="CM6" s="223"/>
      <c r="CN6" s="223"/>
      <c r="CO6" s="223"/>
      <c r="CP6" s="223"/>
      <c r="CQ6" s="223"/>
      <c r="CR6" s="223"/>
      <c r="CS6" s="223"/>
      <c r="CT6" s="223"/>
    </row>
    <row r="7" spans="1:107" ht="15.75" x14ac:dyDescent="0.25">
      <c r="A7" s="151" t="s">
        <v>72</v>
      </c>
      <c r="B7" s="127"/>
      <c r="C7" s="127"/>
      <c r="D7" s="127"/>
      <c r="E7" s="127"/>
      <c r="F7" s="127"/>
      <c r="G7" s="127"/>
      <c r="H7" s="127"/>
      <c r="I7" s="127"/>
      <c r="J7" s="127"/>
      <c r="K7" s="127"/>
      <c r="L7" s="127"/>
      <c r="M7" s="127"/>
      <c r="N7" s="127"/>
      <c r="O7" s="127"/>
      <c r="P7" s="127"/>
      <c r="Q7" s="12"/>
      <c r="R7" s="12"/>
      <c r="S7" s="12"/>
      <c r="T7" s="12"/>
      <c r="U7" s="12"/>
      <c r="V7" s="12"/>
      <c r="W7" s="12"/>
      <c r="X7" s="12"/>
      <c r="Y7" s="12"/>
      <c r="Z7" s="12"/>
      <c r="AA7" s="12"/>
      <c r="AB7" s="12"/>
      <c r="AC7" s="12"/>
      <c r="AD7" s="12"/>
      <c r="AE7" s="12"/>
      <c r="AF7" s="13"/>
      <c r="AG7" s="13"/>
      <c r="AH7" s="13"/>
      <c r="AI7" s="13"/>
      <c r="AJ7" s="13"/>
      <c r="AK7" s="13"/>
      <c r="AL7" s="13"/>
      <c r="BZ7" s="223"/>
      <c r="CA7" s="223"/>
      <c r="CB7" s="223"/>
      <c r="CC7" s="223"/>
      <c r="CD7" s="223"/>
      <c r="CE7" s="223"/>
      <c r="CF7" s="223"/>
      <c r="CG7" s="223"/>
      <c r="CH7" s="223"/>
      <c r="CI7" s="223"/>
      <c r="CJ7" s="223"/>
      <c r="CK7" s="223"/>
      <c r="CL7" s="223"/>
      <c r="CM7" s="223"/>
      <c r="CN7" s="223"/>
      <c r="CO7" s="223"/>
      <c r="CP7" s="223"/>
      <c r="CQ7" s="223"/>
      <c r="CR7" s="223"/>
      <c r="CS7" s="223"/>
      <c r="CT7" s="223"/>
    </row>
    <row r="8" spans="1:107" x14ac:dyDescent="0.25">
      <c r="A8" s="46" t="s">
        <v>2</v>
      </c>
      <c r="B8" s="46"/>
      <c r="C8" s="46"/>
      <c r="D8" s="46"/>
      <c r="E8" s="46"/>
      <c r="F8" s="46"/>
      <c r="G8" s="46"/>
      <c r="H8" s="46"/>
      <c r="I8" s="15"/>
      <c r="J8" s="293"/>
      <c r="K8" s="293"/>
      <c r="L8" s="293"/>
      <c r="M8" s="293"/>
      <c r="N8" s="293"/>
      <c r="O8" s="293"/>
      <c r="P8" s="293"/>
      <c r="Q8" s="16"/>
      <c r="R8" s="13"/>
      <c r="S8" s="13"/>
      <c r="T8" s="13"/>
      <c r="U8" s="13"/>
      <c r="V8" s="13"/>
      <c r="W8" s="13"/>
      <c r="X8" s="13"/>
      <c r="Y8" s="13"/>
      <c r="Z8" s="13"/>
      <c r="AA8" s="13"/>
      <c r="AB8" s="13"/>
      <c r="AC8" s="13"/>
      <c r="AD8" s="13"/>
      <c r="AE8" s="13"/>
      <c r="AF8" s="13"/>
      <c r="AG8" s="13"/>
      <c r="AH8" s="13"/>
      <c r="AI8" s="13"/>
      <c r="AJ8" s="13"/>
      <c r="AK8" s="13"/>
      <c r="AL8" s="13"/>
      <c r="BZ8" s="223"/>
      <c r="CA8" s="223"/>
      <c r="CB8" s="223"/>
      <c r="CC8" s="223"/>
      <c r="CD8" s="223"/>
      <c r="CE8" s="223"/>
      <c r="CF8" s="223"/>
      <c r="CG8" s="223"/>
      <c r="CH8" s="223"/>
      <c r="CI8" s="223"/>
      <c r="CJ8" s="223"/>
      <c r="CK8" s="223"/>
      <c r="CL8" s="223"/>
      <c r="CM8" s="223"/>
      <c r="CN8" s="223"/>
      <c r="CO8" s="223"/>
      <c r="CP8" s="223"/>
      <c r="CQ8" s="223"/>
      <c r="CR8" s="223"/>
      <c r="CS8" s="223"/>
      <c r="CT8" s="223"/>
    </row>
    <row r="9" spans="1:107" ht="15" customHeight="1" x14ac:dyDescent="0.25">
      <c r="A9" s="273" t="s">
        <v>3</v>
      </c>
      <c r="B9" s="270" t="s">
        <v>73</v>
      </c>
      <c r="C9" s="291"/>
      <c r="D9" s="291"/>
      <c r="E9" s="291"/>
      <c r="F9" s="295"/>
      <c r="G9" s="291" t="s">
        <v>74</v>
      </c>
      <c r="H9" s="291"/>
      <c r="I9" s="291"/>
      <c r="J9" s="291"/>
      <c r="K9" s="271"/>
      <c r="L9" s="13"/>
      <c r="M9" s="13"/>
      <c r="N9" s="13"/>
      <c r="O9" s="13"/>
      <c r="P9" s="13"/>
      <c r="Q9" s="13"/>
      <c r="R9" s="13"/>
      <c r="S9" s="13"/>
      <c r="T9" s="13"/>
      <c r="U9" s="13"/>
      <c r="BZ9" s="223"/>
      <c r="CA9" s="223"/>
      <c r="CB9" s="223"/>
      <c r="CC9" s="223"/>
      <c r="CD9" s="223"/>
      <c r="CE9" s="223"/>
      <c r="CF9" s="223"/>
      <c r="CG9" s="223"/>
      <c r="CH9" s="223"/>
      <c r="CI9" s="223"/>
      <c r="CJ9" s="223"/>
      <c r="CK9" s="223"/>
      <c r="CL9" s="223"/>
      <c r="CM9" s="223"/>
      <c r="CN9" s="223"/>
      <c r="CO9" s="223"/>
      <c r="CP9" s="223"/>
      <c r="CQ9" s="223"/>
      <c r="CR9" s="223"/>
      <c r="CS9" s="223"/>
      <c r="CT9" s="223"/>
    </row>
    <row r="10" spans="1:107" ht="15" customHeight="1" x14ac:dyDescent="0.25">
      <c r="A10" s="274"/>
      <c r="B10" s="270" t="s">
        <v>75</v>
      </c>
      <c r="C10" s="291"/>
      <c r="D10" s="271"/>
      <c r="E10" s="296" t="s">
        <v>76</v>
      </c>
      <c r="F10" s="297"/>
      <c r="G10" s="291" t="s">
        <v>75</v>
      </c>
      <c r="H10" s="291"/>
      <c r="I10" s="271"/>
      <c r="J10" s="270" t="s">
        <v>77</v>
      </c>
      <c r="K10" s="271"/>
      <c r="L10" s="13"/>
      <c r="M10" s="13"/>
      <c r="N10" s="13"/>
      <c r="O10" s="13"/>
      <c r="P10" s="13"/>
      <c r="Q10" s="13"/>
      <c r="R10" s="13"/>
      <c r="S10" s="13"/>
      <c r="T10" s="13"/>
      <c r="U10" s="13"/>
      <c r="BZ10" s="223"/>
      <c r="CA10" s="223"/>
      <c r="CB10" s="223"/>
      <c r="CC10" s="223"/>
      <c r="CD10" s="223"/>
      <c r="CE10" s="223"/>
      <c r="CF10" s="223"/>
      <c r="CG10" s="223"/>
      <c r="CH10" s="223"/>
      <c r="CI10" s="223"/>
      <c r="CJ10" s="223"/>
      <c r="CK10" s="223"/>
      <c r="CL10" s="223"/>
      <c r="CM10" s="223"/>
      <c r="CN10" s="223"/>
      <c r="CO10" s="223"/>
      <c r="CP10" s="223"/>
      <c r="CQ10" s="223"/>
      <c r="CR10" s="223"/>
      <c r="CS10" s="223"/>
      <c r="CT10" s="223"/>
    </row>
    <row r="11" spans="1:107" x14ac:dyDescent="0.25">
      <c r="A11" s="294"/>
      <c r="B11" s="18" t="s">
        <v>4</v>
      </c>
      <c r="C11" s="152" t="s">
        <v>5</v>
      </c>
      <c r="D11" s="153" t="s">
        <v>78</v>
      </c>
      <c r="E11" s="130" t="s">
        <v>6</v>
      </c>
      <c r="F11" s="131" t="s">
        <v>7</v>
      </c>
      <c r="G11" s="154" t="s">
        <v>4</v>
      </c>
      <c r="H11" s="152" t="s">
        <v>5</v>
      </c>
      <c r="I11" s="155" t="s">
        <v>78</v>
      </c>
      <c r="J11" s="130" t="s">
        <v>6</v>
      </c>
      <c r="K11" s="132" t="s">
        <v>7</v>
      </c>
      <c r="L11" s="156"/>
      <c r="M11" s="13"/>
      <c r="N11" s="13"/>
      <c r="O11" s="13"/>
      <c r="P11" s="13"/>
      <c r="Q11" s="13"/>
      <c r="R11" s="13"/>
      <c r="S11" s="13"/>
      <c r="T11" s="13"/>
      <c r="U11" s="13"/>
      <c r="BZ11" s="223"/>
      <c r="CA11" s="223"/>
      <c r="CB11" s="223"/>
      <c r="CC11" s="223"/>
      <c r="CD11" s="223"/>
      <c r="CE11" s="223"/>
      <c r="CF11" s="223"/>
      <c r="CG11" s="223"/>
      <c r="CH11" s="223"/>
      <c r="CI11" s="223"/>
      <c r="CJ11" s="223"/>
      <c r="CK11" s="223"/>
      <c r="CL11" s="223"/>
      <c r="CM11" s="223"/>
      <c r="CN11" s="223"/>
      <c r="CO11" s="223"/>
      <c r="CP11" s="223"/>
      <c r="CQ11" s="223"/>
      <c r="CR11" s="223"/>
      <c r="CS11" s="223"/>
      <c r="CT11" s="223"/>
    </row>
    <row r="12" spans="1:107" ht="20.25" customHeight="1" x14ac:dyDescent="0.25">
      <c r="A12" s="23" t="s">
        <v>8</v>
      </c>
      <c r="B12" s="24">
        <v>157</v>
      </c>
      <c r="C12" s="52"/>
      <c r="D12" s="35"/>
      <c r="E12" s="157"/>
      <c r="F12" s="158">
        <v>157</v>
      </c>
      <c r="G12" s="159">
        <v>1</v>
      </c>
      <c r="H12" s="52"/>
      <c r="I12" s="35"/>
      <c r="J12" s="160"/>
      <c r="K12" s="161">
        <v>1</v>
      </c>
      <c r="L12" s="162" t="s">
        <v>79</v>
      </c>
      <c r="M12" s="30"/>
      <c r="N12" s="30"/>
      <c r="O12" s="30"/>
      <c r="P12" s="30"/>
      <c r="Q12" s="30"/>
      <c r="R12" s="30"/>
      <c r="S12" s="30"/>
      <c r="T12" s="30"/>
      <c r="U12" s="30"/>
      <c r="BZ12" s="223"/>
      <c r="CA12" s="223" t="str">
        <f t="shared" ref="CA12:CA29" si="0">IF(B12+C12+D12&lt;&gt;E12+F12,"El Total de VDRL,RPR o MHA-TP Procesados deben ser igual a la columna Sexo.","")</f>
        <v/>
      </c>
      <c r="CB12" s="223" t="str">
        <f t="shared" ref="CB12:CB29" si="1">IF(G12+H12+I12&lt;&gt;J12+K12,"El Total de VDRL,RPR o MHA-TP Reactivos deben ser igual a la columna Sexo.","")</f>
        <v/>
      </c>
      <c r="CC12" s="223" t="str">
        <f t="shared" ref="CC12:CC29" si="2">IF(H12&gt;E12+F12,"Reactivos de Seccion A.1,no puede  ser mayor que Procesados","")</f>
        <v/>
      </c>
      <c r="CD12" s="223"/>
      <c r="CE12" s="223"/>
      <c r="CF12" s="223"/>
      <c r="CG12" s="223">
        <f t="shared" ref="CG12:CG29" si="3">IF(B12+C12+D12&lt;&gt;E12+F12,1,0)</f>
        <v>0</v>
      </c>
      <c r="CH12" s="223">
        <f t="shared" ref="CH12:CH29" si="4">IF(G12+H12+I12&lt;&gt;J12+K12,1,0)</f>
        <v>0</v>
      </c>
      <c r="CI12" s="223">
        <f t="shared" ref="CI12:CI29" si="5">IF(H12&gt;E12+F12,1,0)</f>
        <v>0</v>
      </c>
      <c r="CJ12" s="223"/>
      <c r="CK12" s="223"/>
      <c r="CL12" s="223"/>
      <c r="CM12" s="223"/>
      <c r="CN12" s="223"/>
      <c r="CO12" s="223"/>
      <c r="CP12" s="223"/>
      <c r="CQ12" s="223"/>
      <c r="CR12" s="223"/>
      <c r="CS12" s="223"/>
      <c r="CT12" s="223"/>
    </row>
    <row r="13" spans="1:107" ht="20.25" customHeight="1" x14ac:dyDescent="0.25">
      <c r="A13" s="23" t="s">
        <v>9</v>
      </c>
      <c r="B13" s="24">
        <v>125</v>
      </c>
      <c r="C13" s="52"/>
      <c r="D13" s="35"/>
      <c r="E13" s="163"/>
      <c r="F13" s="158">
        <v>125</v>
      </c>
      <c r="G13" s="159"/>
      <c r="H13" s="52"/>
      <c r="I13" s="35"/>
      <c r="J13" s="163"/>
      <c r="K13" s="25"/>
      <c r="L13" s="162" t="s">
        <v>79</v>
      </c>
      <c r="M13" s="30"/>
      <c r="N13" s="30"/>
      <c r="O13" s="30"/>
      <c r="P13" s="30"/>
      <c r="Q13" s="30"/>
      <c r="R13" s="30"/>
      <c r="S13" s="30"/>
      <c r="T13" s="30"/>
      <c r="U13" s="30"/>
      <c r="BZ13" s="223"/>
      <c r="CA13" s="223" t="str">
        <f t="shared" si="0"/>
        <v/>
      </c>
      <c r="CB13" s="223" t="str">
        <f t="shared" si="1"/>
        <v/>
      </c>
      <c r="CC13" s="223" t="str">
        <f t="shared" si="2"/>
        <v/>
      </c>
      <c r="CD13" s="223"/>
      <c r="CE13" s="223"/>
      <c r="CF13" s="223"/>
      <c r="CG13" s="223">
        <f t="shared" si="3"/>
        <v>0</v>
      </c>
      <c r="CH13" s="223">
        <f t="shared" si="4"/>
        <v>0</v>
      </c>
      <c r="CI13" s="223">
        <f t="shared" si="5"/>
        <v>0</v>
      </c>
      <c r="CJ13" s="223"/>
      <c r="CK13" s="223"/>
      <c r="CL13" s="223"/>
      <c r="CM13" s="223"/>
      <c r="CN13" s="223"/>
      <c r="CO13" s="223"/>
      <c r="CP13" s="223"/>
      <c r="CQ13" s="223"/>
      <c r="CR13" s="223"/>
      <c r="CS13" s="223"/>
      <c r="CT13" s="223"/>
    </row>
    <row r="14" spans="1:107" ht="20.25" customHeight="1" x14ac:dyDescent="0.25">
      <c r="A14" s="23" t="s">
        <v>10</v>
      </c>
      <c r="B14" s="24">
        <v>100</v>
      </c>
      <c r="C14" s="52"/>
      <c r="D14" s="35"/>
      <c r="E14" s="163"/>
      <c r="F14" s="158">
        <v>100</v>
      </c>
      <c r="G14" s="159"/>
      <c r="H14" s="52"/>
      <c r="I14" s="35"/>
      <c r="J14" s="163"/>
      <c r="K14" s="25"/>
      <c r="L14" s="162" t="s">
        <v>79</v>
      </c>
      <c r="M14" s="30"/>
      <c r="N14" s="30"/>
      <c r="O14" s="30"/>
      <c r="P14" s="30"/>
      <c r="Q14" s="30"/>
      <c r="R14" s="30"/>
      <c r="S14" s="30"/>
      <c r="T14" s="30"/>
      <c r="U14" s="30"/>
      <c r="BZ14" s="223"/>
      <c r="CA14" s="223" t="str">
        <f t="shared" si="0"/>
        <v/>
      </c>
      <c r="CB14" s="223" t="str">
        <f t="shared" si="1"/>
        <v/>
      </c>
      <c r="CC14" s="223" t="str">
        <f t="shared" si="2"/>
        <v/>
      </c>
      <c r="CD14" s="223"/>
      <c r="CE14" s="223"/>
      <c r="CF14" s="223"/>
      <c r="CG14" s="223">
        <f t="shared" si="3"/>
        <v>0</v>
      </c>
      <c r="CH14" s="223">
        <f t="shared" si="4"/>
        <v>0</v>
      </c>
      <c r="CI14" s="223">
        <f t="shared" si="5"/>
        <v>0</v>
      </c>
      <c r="CJ14" s="223"/>
      <c r="CK14" s="223"/>
      <c r="CL14" s="223"/>
      <c r="CM14" s="223"/>
      <c r="CN14" s="223"/>
      <c r="CO14" s="223"/>
      <c r="CP14" s="223"/>
      <c r="CQ14" s="223"/>
      <c r="CR14" s="223"/>
      <c r="CS14" s="223"/>
      <c r="CT14" s="223"/>
    </row>
    <row r="15" spans="1:107" ht="20.25" customHeight="1" x14ac:dyDescent="0.25">
      <c r="A15" s="23" t="s">
        <v>11</v>
      </c>
      <c r="B15" s="24">
        <v>5</v>
      </c>
      <c r="C15" s="52"/>
      <c r="D15" s="35"/>
      <c r="E15" s="163"/>
      <c r="F15" s="158">
        <v>5</v>
      </c>
      <c r="G15" s="159"/>
      <c r="H15" s="52"/>
      <c r="I15" s="35"/>
      <c r="J15" s="163"/>
      <c r="K15" s="25"/>
      <c r="L15" s="162" t="s">
        <v>79</v>
      </c>
      <c r="M15" s="30"/>
      <c r="N15" s="30"/>
      <c r="O15" s="30"/>
      <c r="P15" s="30"/>
      <c r="Q15" s="30"/>
      <c r="R15" s="30"/>
      <c r="S15" s="30"/>
      <c r="T15" s="30"/>
      <c r="U15" s="30"/>
      <c r="BZ15" s="223"/>
      <c r="CA15" s="223" t="str">
        <f t="shared" si="0"/>
        <v/>
      </c>
      <c r="CB15" s="223" t="str">
        <f t="shared" si="1"/>
        <v/>
      </c>
      <c r="CC15" s="223" t="str">
        <f t="shared" si="2"/>
        <v/>
      </c>
      <c r="CD15" s="223"/>
      <c r="CE15" s="223"/>
      <c r="CF15" s="223"/>
      <c r="CG15" s="223">
        <f t="shared" si="3"/>
        <v>0</v>
      </c>
      <c r="CH15" s="223">
        <f t="shared" si="4"/>
        <v>0</v>
      </c>
      <c r="CI15" s="223">
        <f t="shared" si="5"/>
        <v>0</v>
      </c>
      <c r="CJ15" s="223"/>
      <c r="CK15" s="223"/>
      <c r="CL15" s="223"/>
      <c r="CM15" s="223"/>
      <c r="CN15" s="223"/>
      <c r="CO15" s="223"/>
      <c r="CP15" s="223"/>
      <c r="CQ15" s="223"/>
      <c r="CR15" s="223"/>
      <c r="CS15" s="223"/>
      <c r="CT15" s="223"/>
    </row>
    <row r="16" spans="1:107" ht="20.25" customHeight="1" x14ac:dyDescent="0.25">
      <c r="A16" s="36" t="s">
        <v>80</v>
      </c>
      <c r="B16" s="24">
        <v>1</v>
      </c>
      <c r="C16" s="52"/>
      <c r="D16" s="35"/>
      <c r="E16" s="163"/>
      <c r="F16" s="158">
        <v>1</v>
      </c>
      <c r="G16" s="159">
        <v>1</v>
      </c>
      <c r="H16" s="52"/>
      <c r="I16" s="35"/>
      <c r="J16" s="163"/>
      <c r="K16" s="40">
        <v>1</v>
      </c>
      <c r="L16" s="162" t="s">
        <v>79</v>
      </c>
      <c r="M16" s="30"/>
      <c r="N16" s="30"/>
      <c r="O16" s="30"/>
      <c r="P16" s="30"/>
      <c r="Q16" s="30"/>
      <c r="R16" s="30"/>
      <c r="S16" s="30"/>
      <c r="T16" s="30"/>
      <c r="U16" s="30"/>
      <c r="BZ16" s="223"/>
      <c r="CA16" s="223" t="str">
        <f t="shared" si="0"/>
        <v/>
      </c>
      <c r="CB16" s="223" t="str">
        <f t="shared" si="1"/>
        <v/>
      </c>
      <c r="CC16" s="223" t="str">
        <f t="shared" si="2"/>
        <v/>
      </c>
      <c r="CD16" s="223"/>
      <c r="CE16" s="223"/>
      <c r="CF16" s="223"/>
      <c r="CG16" s="223">
        <f t="shared" si="3"/>
        <v>0</v>
      </c>
      <c r="CH16" s="223">
        <f t="shared" si="4"/>
        <v>0</v>
      </c>
      <c r="CI16" s="223">
        <f t="shared" si="5"/>
        <v>0</v>
      </c>
      <c r="CJ16" s="223"/>
      <c r="CK16" s="223"/>
      <c r="CL16" s="223"/>
      <c r="CM16" s="223"/>
      <c r="CN16" s="223"/>
      <c r="CO16" s="223"/>
      <c r="CP16" s="223"/>
      <c r="CQ16" s="223"/>
      <c r="CR16" s="223"/>
      <c r="CS16" s="223"/>
      <c r="CT16" s="223"/>
    </row>
    <row r="17" spans="1:98" ht="20.25" customHeight="1" x14ac:dyDescent="0.25">
      <c r="A17" s="36" t="s">
        <v>81</v>
      </c>
      <c r="B17" s="24"/>
      <c r="C17" s="52"/>
      <c r="D17" s="35"/>
      <c r="E17" s="164"/>
      <c r="F17" s="158"/>
      <c r="G17" s="159"/>
      <c r="H17" s="52"/>
      <c r="I17" s="35"/>
      <c r="J17" s="164"/>
      <c r="K17" s="41"/>
      <c r="L17" s="162" t="s">
        <v>79</v>
      </c>
      <c r="M17" s="30"/>
      <c r="N17" s="30"/>
      <c r="O17" s="30"/>
      <c r="P17" s="30"/>
      <c r="Q17" s="30"/>
      <c r="R17" s="30"/>
      <c r="S17" s="30"/>
      <c r="T17" s="30"/>
      <c r="U17" s="30"/>
      <c r="BZ17" s="223"/>
      <c r="CA17" s="223" t="str">
        <f t="shared" si="0"/>
        <v/>
      </c>
      <c r="CB17" s="223" t="str">
        <f t="shared" si="1"/>
        <v/>
      </c>
      <c r="CC17" s="223" t="str">
        <f t="shared" si="2"/>
        <v/>
      </c>
      <c r="CD17" s="223"/>
      <c r="CE17" s="223"/>
      <c r="CF17" s="223"/>
      <c r="CG17" s="223">
        <f t="shared" si="3"/>
        <v>0</v>
      </c>
      <c r="CH17" s="223">
        <f t="shared" si="4"/>
        <v>0</v>
      </c>
      <c r="CI17" s="223">
        <f t="shared" si="5"/>
        <v>0</v>
      </c>
      <c r="CJ17" s="223"/>
      <c r="CK17" s="223"/>
      <c r="CL17" s="223"/>
      <c r="CM17" s="223"/>
      <c r="CN17" s="223"/>
      <c r="CO17" s="223"/>
      <c r="CP17" s="223"/>
      <c r="CQ17" s="223"/>
      <c r="CR17" s="223"/>
      <c r="CS17" s="223"/>
      <c r="CT17" s="223"/>
    </row>
    <row r="18" spans="1:98" ht="20.25" customHeight="1" x14ac:dyDescent="0.25">
      <c r="A18" s="38" t="s">
        <v>12</v>
      </c>
      <c r="B18" s="39">
        <v>115</v>
      </c>
      <c r="C18" s="71">
        <v>107</v>
      </c>
      <c r="D18" s="37"/>
      <c r="E18" s="163"/>
      <c r="F18" s="158">
        <v>222</v>
      </c>
      <c r="G18" s="165"/>
      <c r="H18" s="71"/>
      <c r="I18" s="37"/>
      <c r="J18" s="163"/>
      <c r="K18" s="41"/>
      <c r="L18" s="162" t="s">
        <v>79</v>
      </c>
      <c r="M18" s="30"/>
      <c r="N18" s="30"/>
      <c r="O18" s="30"/>
      <c r="P18" s="30"/>
      <c r="Q18" s="30"/>
      <c r="R18" s="30"/>
      <c r="S18" s="30"/>
      <c r="T18" s="30"/>
      <c r="U18" s="30"/>
      <c r="BZ18" s="223"/>
      <c r="CA18" s="223" t="str">
        <f t="shared" si="0"/>
        <v/>
      </c>
      <c r="CB18" s="223" t="str">
        <f t="shared" si="1"/>
        <v/>
      </c>
      <c r="CC18" s="223" t="str">
        <f t="shared" si="2"/>
        <v/>
      </c>
      <c r="CD18" s="223"/>
      <c r="CE18" s="223"/>
      <c r="CF18" s="223"/>
      <c r="CG18" s="223">
        <f t="shared" si="3"/>
        <v>0</v>
      </c>
      <c r="CH18" s="223">
        <f t="shared" si="4"/>
        <v>0</v>
      </c>
      <c r="CI18" s="223">
        <f t="shared" si="5"/>
        <v>0</v>
      </c>
      <c r="CJ18" s="223"/>
      <c r="CK18" s="223"/>
      <c r="CL18" s="223"/>
      <c r="CM18" s="223"/>
      <c r="CN18" s="223"/>
      <c r="CO18" s="223"/>
      <c r="CP18" s="223"/>
      <c r="CQ18" s="223"/>
      <c r="CR18" s="223"/>
      <c r="CS18" s="223"/>
      <c r="CT18" s="223"/>
    </row>
    <row r="19" spans="1:98" ht="20.25" customHeight="1" x14ac:dyDescent="0.25">
      <c r="A19" s="38" t="s">
        <v>13</v>
      </c>
      <c r="B19" s="39">
        <v>7</v>
      </c>
      <c r="C19" s="71">
        <v>9</v>
      </c>
      <c r="D19" s="37"/>
      <c r="E19" s="163"/>
      <c r="F19" s="158">
        <v>16</v>
      </c>
      <c r="G19" s="165"/>
      <c r="H19" s="71"/>
      <c r="I19" s="37"/>
      <c r="J19" s="163"/>
      <c r="K19" s="40"/>
      <c r="L19" s="162" t="s">
        <v>79</v>
      </c>
      <c r="M19" s="30"/>
      <c r="N19" s="30"/>
      <c r="O19" s="30"/>
      <c r="P19" s="30"/>
      <c r="Q19" s="30"/>
      <c r="R19" s="30"/>
      <c r="S19" s="30"/>
      <c r="T19" s="30"/>
      <c r="U19" s="30"/>
      <c r="BZ19" s="223"/>
      <c r="CA19" s="223" t="str">
        <f t="shared" si="0"/>
        <v/>
      </c>
      <c r="CB19" s="223" t="str">
        <f t="shared" si="1"/>
        <v/>
      </c>
      <c r="CC19" s="223" t="str">
        <f t="shared" si="2"/>
        <v/>
      </c>
      <c r="CD19" s="223"/>
      <c r="CE19" s="223"/>
      <c r="CF19" s="223"/>
      <c r="CG19" s="223">
        <f t="shared" si="3"/>
        <v>0</v>
      </c>
      <c r="CH19" s="223">
        <f t="shared" si="4"/>
        <v>0</v>
      </c>
      <c r="CI19" s="223">
        <f t="shared" si="5"/>
        <v>0</v>
      </c>
      <c r="CJ19" s="223"/>
      <c r="CK19" s="223"/>
      <c r="CL19" s="223"/>
      <c r="CM19" s="223"/>
      <c r="CN19" s="223"/>
      <c r="CO19" s="223"/>
      <c r="CP19" s="223"/>
      <c r="CQ19" s="223"/>
      <c r="CR19" s="223"/>
      <c r="CS19" s="223"/>
      <c r="CT19" s="223"/>
    </row>
    <row r="20" spans="1:98" ht="20.25" customHeight="1" x14ac:dyDescent="0.25">
      <c r="A20" s="38" t="s">
        <v>82</v>
      </c>
      <c r="B20" s="39">
        <v>296</v>
      </c>
      <c r="C20" s="71"/>
      <c r="D20" s="37"/>
      <c r="E20" s="163"/>
      <c r="F20" s="158">
        <v>296</v>
      </c>
      <c r="G20" s="165">
        <v>1</v>
      </c>
      <c r="H20" s="71"/>
      <c r="I20" s="37"/>
      <c r="J20" s="163"/>
      <c r="K20" s="40">
        <v>1</v>
      </c>
      <c r="L20" s="162" t="s">
        <v>79</v>
      </c>
      <c r="M20" s="30"/>
      <c r="N20" s="30"/>
      <c r="O20" s="30"/>
      <c r="P20" s="30"/>
      <c r="Q20" s="30"/>
      <c r="R20" s="30"/>
      <c r="S20" s="30"/>
      <c r="T20" s="30"/>
      <c r="U20" s="30"/>
      <c r="BZ20" s="223"/>
      <c r="CA20" s="223" t="str">
        <f t="shared" si="0"/>
        <v/>
      </c>
      <c r="CB20" s="223" t="str">
        <f t="shared" si="1"/>
        <v/>
      </c>
      <c r="CC20" s="223" t="str">
        <f t="shared" si="2"/>
        <v/>
      </c>
      <c r="CD20" s="223"/>
      <c r="CE20" s="223"/>
      <c r="CF20" s="223"/>
      <c r="CG20" s="223">
        <f t="shared" si="3"/>
        <v>0</v>
      </c>
      <c r="CH20" s="223">
        <f t="shared" si="4"/>
        <v>0</v>
      </c>
      <c r="CI20" s="223">
        <f t="shared" si="5"/>
        <v>0</v>
      </c>
      <c r="CJ20" s="223"/>
      <c r="CK20" s="223"/>
      <c r="CL20" s="223"/>
      <c r="CM20" s="223"/>
      <c r="CN20" s="223"/>
      <c r="CO20" s="223"/>
      <c r="CP20" s="223"/>
      <c r="CQ20" s="223"/>
      <c r="CR20" s="223"/>
      <c r="CS20" s="223"/>
      <c r="CT20" s="223"/>
    </row>
    <row r="21" spans="1:98" ht="26.25" customHeight="1" x14ac:dyDescent="0.25">
      <c r="A21" s="36" t="s">
        <v>83</v>
      </c>
      <c r="B21" s="39">
        <v>3</v>
      </c>
      <c r="C21" s="71"/>
      <c r="D21" s="37"/>
      <c r="E21" s="166">
        <v>2</v>
      </c>
      <c r="F21" s="167">
        <v>1</v>
      </c>
      <c r="G21" s="165"/>
      <c r="H21" s="71"/>
      <c r="I21" s="37"/>
      <c r="J21" s="166"/>
      <c r="K21" s="40"/>
      <c r="L21" s="162" t="s">
        <v>79</v>
      </c>
      <c r="M21" s="30"/>
      <c r="N21" s="30"/>
      <c r="O21" s="30"/>
      <c r="P21" s="30"/>
      <c r="Q21" s="30"/>
      <c r="R21" s="30"/>
      <c r="S21" s="30"/>
      <c r="T21" s="30"/>
      <c r="U21" s="30"/>
      <c r="BZ21" s="223"/>
      <c r="CA21" s="223" t="str">
        <f t="shared" si="0"/>
        <v/>
      </c>
      <c r="CB21" s="223" t="str">
        <f t="shared" si="1"/>
        <v/>
      </c>
      <c r="CC21" s="223" t="str">
        <f t="shared" si="2"/>
        <v/>
      </c>
      <c r="CD21" s="223"/>
      <c r="CE21" s="223"/>
      <c r="CF21" s="223"/>
      <c r="CG21" s="223">
        <f t="shared" si="3"/>
        <v>0</v>
      </c>
      <c r="CH21" s="223">
        <f t="shared" si="4"/>
        <v>0</v>
      </c>
      <c r="CI21" s="223">
        <f t="shared" si="5"/>
        <v>0</v>
      </c>
      <c r="CJ21" s="223"/>
      <c r="CK21" s="223"/>
      <c r="CL21" s="223"/>
      <c r="CM21" s="223"/>
      <c r="CN21" s="223"/>
      <c r="CO21" s="223"/>
      <c r="CP21" s="223"/>
      <c r="CQ21" s="223"/>
      <c r="CR21" s="223"/>
      <c r="CS21" s="223"/>
      <c r="CT21" s="223"/>
    </row>
    <row r="22" spans="1:98" ht="20.25" customHeight="1" x14ac:dyDescent="0.25">
      <c r="A22" s="36" t="s">
        <v>14</v>
      </c>
      <c r="B22" s="39">
        <v>3</v>
      </c>
      <c r="C22" s="71"/>
      <c r="D22" s="37"/>
      <c r="E22" s="166">
        <v>1</v>
      </c>
      <c r="F22" s="167">
        <v>2</v>
      </c>
      <c r="G22" s="165"/>
      <c r="H22" s="71"/>
      <c r="I22" s="37"/>
      <c r="J22" s="166"/>
      <c r="K22" s="40"/>
      <c r="L22" s="162" t="s">
        <v>79</v>
      </c>
      <c r="M22" s="30"/>
      <c r="N22" s="30"/>
      <c r="O22" s="30"/>
      <c r="P22" s="30"/>
      <c r="Q22" s="30"/>
      <c r="R22" s="30"/>
      <c r="S22" s="30"/>
      <c r="T22" s="30"/>
      <c r="U22" s="30"/>
      <c r="BZ22" s="223"/>
      <c r="CA22" s="223" t="str">
        <f t="shared" si="0"/>
        <v/>
      </c>
      <c r="CB22" s="223" t="str">
        <f t="shared" si="1"/>
        <v/>
      </c>
      <c r="CC22" s="223" t="str">
        <f t="shared" si="2"/>
        <v/>
      </c>
      <c r="CD22" s="223"/>
      <c r="CE22" s="223"/>
      <c r="CF22" s="223"/>
      <c r="CG22" s="223">
        <f t="shared" si="3"/>
        <v>0</v>
      </c>
      <c r="CH22" s="223">
        <f t="shared" si="4"/>
        <v>0</v>
      </c>
      <c r="CI22" s="223">
        <f t="shared" si="5"/>
        <v>0</v>
      </c>
      <c r="CJ22" s="223"/>
      <c r="CK22" s="223"/>
      <c r="CL22" s="223"/>
      <c r="CM22" s="223"/>
      <c r="CN22" s="223"/>
      <c r="CO22" s="223"/>
      <c r="CP22" s="223"/>
      <c r="CQ22" s="223"/>
      <c r="CR22" s="223"/>
      <c r="CS22" s="223"/>
      <c r="CT22" s="223"/>
    </row>
    <row r="23" spans="1:98" ht="20.25" customHeight="1" x14ac:dyDescent="0.25">
      <c r="A23" s="38" t="s">
        <v>15</v>
      </c>
      <c r="B23" s="39">
        <v>894</v>
      </c>
      <c r="C23" s="71"/>
      <c r="D23" s="37"/>
      <c r="E23" s="166"/>
      <c r="F23" s="167">
        <v>894</v>
      </c>
      <c r="G23" s="165">
        <v>4</v>
      </c>
      <c r="H23" s="71"/>
      <c r="I23" s="37"/>
      <c r="J23" s="166"/>
      <c r="K23" s="40">
        <v>4</v>
      </c>
      <c r="L23" s="162" t="s">
        <v>79</v>
      </c>
      <c r="M23" s="30"/>
      <c r="N23" s="30"/>
      <c r="O23" s="30"/>
      <c r="P23" s="30"/>
      <c r="Q23" s="30"/>
      <c r="R23" s="30"/>
      <c r="S23" s="30"/>
      <c r="T23" s="30"/>
      <c r="U23" s="30"/>
      <c r="BZ23" s="223"/>
      <c r="CA23" s="223" t="str">
        <f t="shared" si="0"/>
        <v/>
      </c>
      <c r="CB23" s="223" t="str">
        <f t="shared" si="1"/>
        <v/>
      </c>
      <c r="CC23" s="223" t="str">
        <f t="shared" si="2"/>
        <v/>
      </c>
      <c r="CD23" s="223"/>
      <c r="CE23" s="223"/>
      <c r="CF23" s="223"/>
      <c r="CG23" s="223">
        <f t="shared" si="3"/>
        <v>0</v>
      </c>
      <c r="CH23" s="223">
        <f t="shared" si="4"/>
        <v>0</v>
      </c>
      <c r="CI23" s="223">
        <f t="shared" si="5"/>
        <v>0</v>
      </c>
      <c r="CJ23" s="223"/>
      <c r="CK23" s="223"/>
      <c r="CL23" s="223"/>
      <c r="CM23" s="223"/>
      <c r="CN23" s="223"/>
      <c r="CO23" s="223"/>
      <c r="CP23" s="223"/>
      <c r="CQ23" s="223"/>
      <c r="CR23" s="223"/>
      <c r="CS23" s="223"/>
      <c r="CT23" s="223"/>
    </row>
    <row r="24" spans="1:98" ht="20.25" customHeight="1" x14ac:dyDescent="0.25">
      <c r="A24" s="38" t="s">
        <v>16</v>
      </c>
      <c r="B24" s="39">
        <v>67</v>
      </c>
      <c r="C24" s="71"/>
      <c r="D24" s="37"/>
      <c r="E24" s="166">
        <v>37</v>
      </c>
      <c r="F24" s="167">
        <v>30</v>
      </c>
      <c r="G24" s="165">
        <v>11</v>
      </c>
      <c r="H24" s="71"/>
      <c r="I24" s="37"/>
      <c r="J24" s="166">
        <v>1</v>
      </c>
      <c r="K24" s="40">
        <v>10</v>
      </c>
      <c r="L24" s="162" t="s">
        <v>79</v>
      </c>
      <c r="M24" s="30"/>
      <c r="N24" s="30"/>
      <c r="O24" s="30"/>
      <c r="P24" s="30"/>
      <c r="Q24" s="30"/>
      <c r="R24" s="30"/>
      <c r="S24" s="30"/>
      <c r="T24" s="30"/>
      <c r="U24" s="30"/>
      <c r="BZ24" s="223"/>
      <c r="CA24" s="223" t="str">
        <f t="shared" si="0"/>
        <v/>
      </c>
      <c r="CB24" s="223" t="str">
        <f t="shared" si="1"/>
        <v/>
      </c>
      <c r="CC24" s="223" t="str">
        <f t="shared" si="2"/>
        <v/>
      </c>
      <c r="CD24" s="223"/>
      <c r="CE24" s="223"/>
      <c r="CF24" s="223"/>
      <c r="CG24" s="223">
        <f t="shared" si="3"/>
        <v>0</v>
      </c>
      <c r="CH24" s="223">
        <f t="shared" si="4"/>
        <v>0</v>
      </c>
      <c r="CI24" s="223">
        <f t="shared" si="5"/>
        <v>0</v>
      </c>
      <c r="CJ24" s="223"/>
      <c r="CK24" s="223"/>
      <c r="CL24" s="223"/>
      <c r="CM24" s="223"/>
      <c r="CN24" s="223"/>
      <c r="CO24" s="223"/>
      <c r="CP24" s="223"/>
      <c r="CQ24" s="223"/>
      <c r="CR24" s="223"/>
      <c r="CS24" s="223"/>
      <c r="CT24" s="223"/>
    </row>
    <row r="25" spans="1:98" ht="20.25" customHeight="1" x14ac:dyDescent="0.25">
      <c r="A25" s="38" t="s">
        <v>17</v>
      </c>
      <c r="B25" s="39">
        <v>373</v>
      </c>
      <c r="C25" s="71"/>
      <c r="D25" s="37"/>
      <c r="E25" s="166">
        <v>133</v>
      </c>
      <c r="F25" s="167">
        <v>240</v>
      </c>
      <c r="G25" s="165">
        <v>1</v>
      </c>
      <c r="H25" s="71"/>
      <c r="I25" s="37"/>
      <c r="J25" s="166"/>
      <c r="K25" s="40">
        <v>1</v>
      </c>
      <c r="L25" s="162" t="s">
        <v>79</v>
      </c>
      <c r="M25" s="30"/>
      <c r="N25" s="30"/>
      <c r="O25" s="30"/>
      <c r="P25" s="30"/>
      <c r="Q25" s="30"/>
      <c r="R25" s="30"/>
      <c r="S25" s="30"/>
      <c r="T25" s="30"/>
      <c r="U25" s="30"/>
      <c r="BZ25" s="223"/>
      <c r="CA25" s="223" t="str">
        <f t="shared" si="0"/>
        <v/>
      </c>
      <c r="CB25" s="223" t="str">
        <f t="shared" si="1"/>
        <v/>
      </c>
      <c r="CC25" s="223" t="str">
        <f t="shared" si="2"/>
        <v/>
      </c>
      <c r="CD25" s="223"/>
      <c r="CE25" s="223"/>
      <c r="CF25" s="223"/>
      <c r="CG25" s="223">
        <f t="shared" si="3"/>
        <v>0</v>
      </c>
      <c r="CH25" s="223">
        <f t="shared" si="4"/>
        <v>0</v>
      </c>
      <c r="CI25" s="223">
        <f t="shared" si="5"/>
        <v>0</v>
      </c>
      <c r="CJ25" s="223"/>
      <c r="CK25" s="223"/>
      <c r="CL25" s="223"/>
      <c r="CM25" s="223"/>
      <c r="CN25" s="223"/>
      <c r="CO25" s="223"/>
      <c r="CP25" s="223"/>
      <c r="CQ25" s="223"/>
      <c r="CR25" s="223"/>
      <c r="CS25" s="223"/>
      <c r="CT25" s="223"/>
    </row>
    <row r="26" spans="1:98" ht="20.25" customHeight="1" x14ac:dyDescent="0.25">
      <c r="A26" s="38" t="s">
        <v>18</v>
      </c>
      <c r="B26" s="39"/>
      <c r="C26" s="71"/>
      <c r="D26" s="37"/>
      <c r="E26" s="166"/>
      <c r="F26" s="167"/>
      <c r="G26" s="165"/>
      <c r="H26" s="71"/>
      <c r="I26" s="37"/>
      <c r="J26" s="166"/>
      <c r="K26" s="40"/>
      <c r="L26" s="162" t="s">
        <v>79</v>
      </c>
      <c r="M26" s="30"/>
      <c r="N26" s="30"/>
      <c r="O26" s="30"/>
      <c r="P26" s="30"/>
      <c r="Q26" s="30"/>
      <c r="R26" s="30"/>
      <c r="S26" s="30"/>
      <c r="T26" s="30"/>
      <c r="U26" s="30"/>
      <c r="BZ26" s="223"/>
      <c r="CA26" s="223" t="str">
        <f t="shared" si="0"/>
        <v/>
      </c>
      <c r="CB26" s="223" t="str">
        <f t="shared" si="1"/>
        <v/>
      </c>
      <c r="CC26" s="223" t="str">
        <f t="shared" si="2"/>
        <v/>
      </c>
      <c r="CD26" s="223"/>
      <c r="CE26" s="223"/>
      <c r="CF26" s="223"/>
      <c r="CG26" s="223">
        <f t="shared" si="3"/>
        <v>0</v>
      </c>
      <c r="CH26" s="223">
        <f t="shared" si="4"/>
        <v>0</v>
      </c>
      <c r="CI26" s="223">
        <f t="shared" si="5"/>
        <v>0</v>
      </c>
      <c r="CJ26" s="223"/>
      <c r="CK26" s="223"/>
      <c r="CL26" s="223"/>
      <c r="CM26" s="223"/>
      <c r="CN26" s="223"/>
      <c r="CO26" s="223"/>
      <c r="CP26" s="223"/>
      <c r="CQ26" s="223"/>
      <c r="CR26" s="223"/>
      <c r="CS26" s="223"/>
      <c r="CT26" s="223"/>
    </row>
    <row r="27" spans="1:98" ht="20.25" customHeight="1" x14ac:dyDescent="0.25">
      <c r="A27" s="38" t="s">
        <v>84</v>
      </c>
      <c r="B27" s="39"/>
      <c r="C27" s="71"/>
      <c r="D27" s="37"/>
      <c r="E27" s="166"/>
      <c r="F27" s="167"/>
      <c r="G27" s="165"/>
      <c r="H27" s="71"/>
      <c r="I27" s="37"/>
      <c r="J27" s="166"/>
      <c r="K27" s="40"/>
      <c r="L27" s="162" t="s">
        <v>79</v>
      </c>
      <c r="M27" s="30"/>
      <c r="N27" s="30"/>
      <c r="O27" s="30"/>
      <c r="P27" s="30"/>
      <c r="Q27" s="30"/>
      <c r="R27" s="30"/>
      <c r="S27" s="30"/>
      <c r="T27" s="30"/>
      <c r="U27" s="30"/>
      <c r="BZ27" s="223"/>
      <c r="CA27" s="223" t="str">
        <f t="shared" si="0"/>
        <v/>
      </c>
      <c r="CB27" s="223" t="str">
        <f t="shared" si="1"/>
        <v/>
      </c>
      <c r="CC27" s="223" t="str">
        <f t="shared" si="2"/>
        <v/>
      </c>
      <c r="CD27" s="223"/>
      <c r="CE27" s="223"/>
      <c r="CF27" s="223"/>
      <c r="CG27" s="223">
        <f t="shared" si="3"/>
        <v>0</v>
      </c>
      <c r="CH27" s="223">
        <f t="shared" si="4"/>
        <v>0</v>
      </c>
      <c r="CI27" s="223">
        <f t="shared" si="5"/>
        <v>0</v>
      </c>
      <c r="CJ27" s="223"/>
      <c r="CK27" s="223"/>
      <c r="CL27" s="223"/>
      <c r="CM27" s="223"/>
      <c r="CN27" s="223"/>
      <c r="CO27" s="223"/>
      <c r="CP27" s="223"/>
      <c r="CQ27" s="223"/>
      <c r="CR27" s="223"/>
      <c r="CS27" s="223"/>
      <c r="CT27" s="223"/>
    </row>
    <row r="28" spans="1:98" ht="20.25" customHeight="1" x14ac:dyDescent="0.25">
      <c r="A28" s="168" t="s">
        <v>19</v>
      </c>
      <c r="B28" s="39">
        <v>1</v>
      </c>
      <c r="C28" s="75"/>
      <c r="D28" s="77"/>
      <c r="E28" s="169"/>
      <c r="F28" s="167">
        <v>1</v>
      </c>
      <c r="G28" s="165"/>
      <c r="H28" s="75"/>
      <c r="I28" s="77"/>
      <c r="J28" s="169"/>
      <c r="K28" s="41"/>
      <c r="L28" s="162" t="s">
        <v>79</v>
      </c>
      <c r="M28" s="30"/>
      <c r="N28" s="30"/>
      <c r="O28" s="30"/>
      <c r="P28" s="30"/>
      <c r="Q28" s="30"/>
      <c r="R28" s="30"/>
      <c r="S28" s="30"/>
      <c r="T28" s="30"/>
      <c r="U28" s="30"/>
      <c r="BZ28" s="223"/>
      <c r="CA28" s="223" t="str">
        <f t="shared" si="0"/>
        <v/>
      </c>
      <c r="CB28" s="223" t="str">
        <f t="shared" si="1"/>
        <v/>
      </c>
      <c r="CC28" s="223" t="str">
        <f t="shared" si="2"/>
        <v/>
      </c>
      <c r="CD28" s="223"/>
      <c r="CE28" s="223"/>
      <c r="CF28" s="223"/>
      <c r="CG28" s="223">
        <f t="shared" si="3"/>
        <v>0</v>
      </c>
      <c r="CH28" s="223">
        <f t="shared" si="4"/>
        <v>0</v>
      </c>
      <c r="CI28" s="223">
        <f t="shared" si="5"/>
        <v>0</v>
      </c>
      <c r="CJ28" s="223"/>
      <c r="CK28" s="223"/>
      <c r="CL28" s="223"/>
      <c r="CM28" s="223"/>
      <c r="CN28" s="223"/>
      <c r="CO28" s="223"/>
      <c r="CP28" s="223"/>
      <c r="CQ28" s="223"/>
      <c r="CR28" s="223"/>
      <c r="CS28" s="223"/>
      <c r="CT28" s="223"/>
    </row>
    <row r="29" spans="1:98" ht="20.25" customHeight="1" x14ac:dyDescent="0.25">
      <c r="A29" s="15" t="s">
        <v>59</v>
      </c>
      <c r="B29" s="39"/>
      <c r="C29" s="71"/>
      <c r="D29" s="37"/>
      <c r="E29" s="166"/>
      <c r="F29" s="167"/>
      <c r="G29" s="165"/>
      <c r="H29" s="71"/>
      <c r="I29" s="37"/>
      <c r="J29" s="170"/>
      <c r="K29" s="44"/>
      <c r="L29" s="162" t="s">
        <v>79</v>
      </c>
      <c r="M29" s="30"/>
      <c r="N29" s="30"/>
      <c r="O29" s="30"/>
      <c r="P29" s="30"/>
      <c r="Q29" s="30"/>
      <c r="R29" s="30"/>
      <c r="S29" s="30"/>
      <c r="T29" s="30"/>
      <c r="U29" s="30"/>
      <c r="BZ29" s="223"/>
      <c r="CA29" s="223" t="str">
        <f t="shared" si="0"/>
        <v/>
      </c>
      <c r="CB29" s="223" t="str">
        <f t="shared" si="1"/>
        <v/>
      </c>
      <c r="CC29" s="223" t="str">
        <f t="shared" si="2"/>
        <v/>
      </c>
      <c r="CD29" s="223"/>
      <c r="CE29" s="223"/>
      <c r="CF29" s="223"/>
      <c r="CG29" s="223">
        <f t="shared" si="3"/>
        <v>0</v>
      </c>
      <c r="CH29" s="223">
        <f t="shared" si="4"/>
        <v>0</v>
      </c>
      <c r="CI29" s="223">
        <f t="shared" si="5"/>
        <v>0</v>
      </c>
      <c r="CJ29" s="223"/>
      <c r="CK29" s="223"/>
      <c r="CL29" s="223"/>
      <c r="CM29" s="223"/>
      <c r="CN29" s="223"/>
      <c r="CO29" s="223"/>
      <c r="CP29" s="223"/>
      <c r="CQ29" s="223"/>
      <c r="CR29" s="223"/>
      <c r="CS29" s="223"/>
      <c r="CT29" s="223"/>
    </row>
    <row r="30" spans="1:98" ht="15" customHeight="1" x14ac:dyDescent="0.25">
      <c r="A30" s="171" t="s">
        <v>85</v>
      </c>
      <c r="B30" s="172"/>
      <c r="C30" s="172"/>
      <c r="D30" s="172"/>
      <c r="E30" s="172"/>
      <c r="F30" s="172"/>
      <c r="G30" s="172"/>
      <c r="H30" s="172"/>
      <c r="I30" s="171"/>
      <c r="J30" s="173"/>
      <c r="K30" s="173"/>
      <c r="L30" s="30"/>
      <c r="M30" s="30"/>
      <c r="N30" s="30"/>
      <c r="O30" s="30"/>
      <c r="P30" s="30"/>
      <c r="Q30" s="30"/>
      <c r="R30" s="30"/>
      <c r="S30" s="30"/>
      <c r="T30" s="30"/>
      <c r="U30" s="13"/>
      <c r="BZ30" s="223"/>
      <c r="CA30" s="223"/>
      <c r="CB30" s="223"/>
      <c r="CC30" s="223"/>
      <c r="CD30" s="223"/>
      <c r="CE30" s="223"/>
      <c r="CF30" s="223"/>
      <c r="CG30" s="223"/>
      <c r="CH30" s="223"/>
      <c r="CI30" s="223"/>
      <c r="CJ30" s="223"/>
      <c r="CK30" s="223"/>
      <c r="CL30" s="223"/>
      <c r="CM30" s="223"/>
      <c r="CN30" s="223"/>
      <c r="CO30" s="223"/>
      <c r="CP30" s="223"/>
      <c r="CQ30" s="223"/>
      <c r="CR30" s="223"/>
      <c r="CS30" s="223"/>
      <c r="CT30" s="223"/>
    </row>
    <row r="31" spans="1:98" ht="15" customHeight="1" x14ac:dyDescent="0.25">
      <c r="A31" s="273" t="s">
        <v>3</v>
      </c>
      <c r="B31" s="270" t="s">
        <v>73</v>
      </c>
      <c r="C31" s="291"/>
      <c r="D31" s="291"/>
      <c r="E31" s="291"/>
      <c r="F31" s="295"/>
      <c r="G31" s="298" t="s">
        <v>74</v>
      </c>
      <c r="H31" s="291"/>
      <c r="I31" s="291"/>
      <c r="J31" s="291"/>
      <c r="K31" s="271"/>
      <c r="L31" s="30"/>
      <c r="M31" s="30"/>
      <c r="N31" s="30"/>
      <c r="O31" s="30"/>
      <c r="P31" s="30"/>
      <c r="Q31" s="30"/>
      <c r="R31" s="30"/>
      <c r="S31" s="30"/>
      <c r="T31" s="30"/>
      <c r="U31" s="13"/>
      <c r="BZ31" s="223"/>
      <c r="CA31" s="223"/>
      <c r="CB31" s="223"/>
      <c r="CC31" s="223"/>
      <c r="CD31" s="223"/>
      <c r="CE31" s="223"/>
      <c r="CF31" s="223"/>
      <c r="CG31" s="223"/>
      <c r="CH31" s="223"/>
      <c r="CI31" s="223"/>
      <c r="CJ31" s="223"/>
      <c r="CK31" s="223"/>
      <c r="CL31" s="223"/>
      <c r="CM31" s="223"/>
      <c r="CN31" s="223"/>
      <c r="CO31" s="223"/>
      <c r="CP31" s="223"/>
      <c r="CQ31" s="223"/>
      <c r="CR31" s="223"/>
      <c r="CS31" s="223"/>
      <c r="CT31" s="223"/>
    </row>
    <row r="32" spans="1:98" ht="15" customHeight="1" x14ac:dyDescent="0.25">
      <c r="A32" s="274"/>
      <c r="B32" s="270" t="s">
        <v>75</v>
      </c>
      <c r="C32" s="291"/>
      <c r="D32" s="271"/>
      <c r="E32" s="296" t="s">
        <v>76</v>
      </c>
      <c r="F32" s="297"/>
      <c r="G32" s="298" t="s">
        <v>75</v>
      </c>
      <c r="H32" s="291"/>
      <c r="I32" s="271"/>
      <c r="J32" s="270" t="s">
        <v>77</v>
      </c>
      <c r="K32" s="271"/>
      <c r="L32" s="30"/>
      <c r="M32" s="30"/>
      <c r="N32" s="30"/>
      <c r="O32" s="30"/>
      <c r="P32" s="30"/>
      <c r="Q32" s="30"/>
      <c r="R32" s="30"/>
      <c r="S32" s="30"/>
      <c r="T32" s="30"/>
      <c r="U32" s="13"/>
      <c r="BZ32" s="223"/>
      <c r="CA32" s="223"/>
      <c r="CB32" s="223"/>
      <c r="CC32" s="223"/>
      <c r="CD32" s="223"/>
      <c r="CE32" s="223"/>
      <c r="CF32" s="223"/>
      <c r="CG32" s="223"/>
      <c r="CH32" s="223"/>
      <c r="CI32" s="223"/>
      <c r="CJ32" s="223"/>
      <c r="CK32" s="223"/>
      <c r="CL32" s="223"/>
      <c r="CM32" s="223"/>
      <c r="CN32" s="223"/>
      <c r="CO32" s="223"/>
      <c r="CP32" s="223"/>
      <c r="CQ32" s="223"/>
      <c r="CR32" s="223"/>
      <c r="CS32" s="223"/>
      <c r="CT32" s="223"/>
    </row>
    <row r="33" spans="1:98" x14ac:dyDescent="0.25">
      <c r="A33" s="275"/>
      <c r="B33" s="18" t="s">
        <v>4</v>
      </c>
      <c r="C33" s="152" t="s">
        <v>5</v>
      </c>
      <c r="D33" s="19" t="s">
        <v>78</v>
      </c>
      <c r="E33" s="130" t="s">
        <v>6</v>
      </c>
      <c r="F33" s="129" t="s">
        <v>7</v>
      </c>
      <c r="G33" s="154" t="s">
        <v>4</v>
      </c>
      <c r="H33" s="152" t="s">
        <v>5</v>
      </c>
      <c r="I33" s="19" t="s">
        <v>78</v>
      </c>
      <c r="J33" s="130" t="s">
        <v>6</v>
      </c>
      <c r="K33" s="132" t="s">
        <v>7</v>
      </c>
      <c r="L33" s="30"/>
      <c r="M33" s="30"/>
      <c r="N33" s="30"/>
      <c r="O33" s="30"/>
      <c r="P33" s="30"/>
      <c r="Q33" s="30"/>
      <c r="R33" s="30"/>
      <c r="S33" s="30"/>
      <c r="T33" s="30"/>
      <c r="U33" s="13"/>
      <c r="BZ33" s="223"/>
      <c r="CA33" s="223"/>
      <c r="CB33" s="223"/>
      <c r="CC33" s="223"/>
      <c r="CD33" s="223"/>
      <c r="CE33" s="223"/>
      <c r="CF33" s="223"/>
      <c r="CG33" s="223"/>
      <c r="CH33" s="223"/>
      <c r="CI33" s="223"/>
      <c r="CJ33" s="223"/>
      <c r="CK33" s="223"/>
      <c r="CL33" s="223"/>
      <c r="CM33" s="223"/>
      <c r="CN33" s="223"/>
      <c r="CO33" s="223"/>
      <c r="CP33" s="223"/>
      <c r="CQ33" s="223"/>
      <c r="CR33" s="223"/>
      <c r="CS33" s="223"/>
      <c r="CT33" s="223"/>
    </row>
    <row r="34" spans="1:98" ht="24" customHeight="1" x14ac:dyDescent="0.25">
      <c r="A34" s="23" t="s">
        <v>8</v>
      </c>
      <c r="B34" s="24"/>
      <c r="C34" s="52"/>
      <c r="D34" s="35"/>
      <c r="E34" s="160"/>
      <c r="F34" s="174"/>
      <c r="G34" s="159"/>
      <c r="H34" s="52"/>
      <c r="I34" s="35"/>
      <c r="J34" s="160"/>
      <c r="K34" s="161"/>
      <c r="L34" s="175" t="s">
        <v>79</v>
      </c>
      <c r="M34" s="30"/>
      <c r="N34" s="30"/>
      <c r="O34" s="30"/>
      <c r="P34" s="30"/>
      <c r="Q34" s="30"/>
      <c r="R34" s="30"/>
      <c r="S34" s="30"/>
      <c r="T34" s="30"/>
      <c r="U34" s="13"/>
      <c r="BZ34" s="223"/>
      <c r="CA34" s="223"/>
      <c r="CB34" s="223"/>
      <c r="CC34" s="223"/>
      <c r="CD34" s="223"/>
      <c r="CE34" s="223"/>
      <c r="CF34" s="223"/>
      <c r="CG34" s="223"/>
      <c r="CH34" s="223"/>
      <c r="CI34" s="223"/>
      <c r="CJ34" s="223"/>
      <c r="CK34" s="223"/>
      <c r="CL34" s="223"/>
      <c r="CM34" s="223"/>
      <c r="CN34" s="223"/>
      <c r="CO34" s="223"/>
      <c r="CP34" s="223"/>
      <c r="CQ34" s="223"/>
      <c r="CR34" s="223"/>
      <c r="CS34" s="223"/>
      <c r="CT34" s="223"/>
    </row>
    <row r="35" spans="1:98" ht="24" customHeight="1" x14ac:dyDescent="0.25">
      <c r="A35" s="23" t="s">
        <v>9</v>
      </c>
      <c r="B35" s="24"/>
      <c r="C35" s="52"/>
      <c r="D35" s="35"/>
      <c r="E35" s="163"/>
      <c r="F35" s="174"/>
      <c r="G35" s="159"/>
      <c r="H35" s="52"/>
      <c r="I35" s="35"/>
      <c r="J35" s="163"/>
      <c r="K35" s="25"/>
      <c r="L35" s="175" t="s">
        <v>79</v>
      </c>
      <c r="M35" s="30"/>
      <c r="N35" s="30"/>
      <c r="O35" s="30"/>
      <c r="P35" s="30"/>
      <c r="Q35" s="30"/>
      <c r="R35" s="30"/>
      <c r="S35" s="30"/>
      <c r="T35" s="30"/>
      <c r="U35" s="13"/>
      <c r="BZ35" s="223"/>
      <c r="CA35" s="223"/>
      <c r="CB35" s="223"/>
      <c r="CC35" s="223"/>
      <c r="CD35" s="223"/>
      <c r="CE35" s="223"/>
      <c r="CF35" s="223"/>
      <c r="CG35" s="223"/>
      <c r="CH35" s="223"/>
      <c r="CI35" s="223"/>
      <c r="CJ35" s="223"/>
      <c r="CK35" s="223"/>
      <c r="CL35" s="223"/>
      <c r="CM35" s="223"/>
      <c r="CN35" s="223"/>
      <c r="CO35" s="223"/>
      <c r="CP35" s="223"/>
      <c r="CQ35" s="223"/>
      <c r="CR35" s="223"/>
      <c r="CS35" s="223"/>
      <c r="CT35" s="223"/>
    </row>
    <row r="36" spans="1:98" ht="24" customHeight="1" x14ac:dyDescent="0.25">
      <c r="A36" s="23" t="s">
        <v>10</v>
      </c>
      <c r="B36" s="24"/>
      <c r="C36" s="52"/>
      <c r="D36" s="35"/>
      <c r="E36" s="163"/>
      <c r="F36" s="174"/>
      <c r="G36" s="159"/>
      <c r="H36" s="52"/>
      <c r="I36" s="35"/>
      <c r="J36" s="163"/>
      <c r="K36" s="25"/>
      <c r="L36" s="175" t="s">
        <v>79</v>
      </c>
      <c r="M36" s="30"/>
      <c r="N36" s="30"/>
      <c r="O36" s="30"/>
      <c r="P36" s="30"/>
      <c r="Q36" s="30"/>
      <c r="R36" s="30"/>
      <c r="S36" s="30"/>
      <c r="T36" s="30"/>
      <c r="U36" s="13"/>
      <c r="BZ36" s="223"/>
      <c r="CA36" s="223"/>
      <c r="CB36" s="223"/>
      <c r="CC36" s="223"/>
      <c r="CD36" s="223"/>
      <c r="CE36" s="223"/>
      <c r="CF36" s="223"/>
      <c r="CG36" s="223"/>
      <c r="CH36" s="223"/>
      <c r="CI36" s="223"/>
      <c r="CJ36" s="223"/>
      <c r="CK36" s="223"/>
      <c r="CL36" s="223"/>
      <c r="CM36" s="223"/>
      <c r="CN36" s="223"/>
      <c r="CO36" s="223"/>
      <c r="CP36" s="223"/>
      <c r="CQ36" s="223"/>
      <c r="CR36" s="223"/>
      <c r="CS36" s="223"/>
      <c r="CT36" s="223"/>
    </row>
    <row r="37" spans="1:98" ht="24" customHeight="1" x14ac:dyDescent="0.25">
      <c r="A37" s="23" t="s">
        <v>11</v>
      </c>
      <c r="B37" s="24"/>
      <c r="C37" s="52"/>
      <c r="D37" s="35"/>
      <c r="E37" s="163"/>
      <c r="F37" s="174"/>
      <c r="G37" s="159"/>
      <c r="H37" s="52"/>
      <c r="I37" s="35"/>
      <c r="J37" s="163"/>
      <c r="K37" s="25"/>
      <c r="L37" s="175" t="s">
        <v>79</v>
      </c>
      <c r="M37" s="30"/>
      <c r="N37" s="30"/>
      <c r="O37" s="30"/>
      <c r="P37" s="30"/>
      <c r="Q37" s="30"/>
      <c r="R37" s="30"/>
      <c r="S37" s="30"/>
      <c r="T37" s="30"/>
      <c r="U37" s="13"/>
      <c r="BZ37" s="223"/>
      <c r="CA37" s="223"/>
      <c r="CB37" s="223"/>
      <c r="CC37" s="223"/>
      <c r="CD37" s="223"/>
      <c r="CE37" s="223"/>
      <c r="CF37" s="223"/>
      <c r="CG37" s="223"/>
      <c r="CH37" s="223"/>
      <c r="CI37" s="223"/>
      <c r="CJ37" s="223"/>
      <c r="CK37" s="223"/>
      <c r="CL37" s="223"/>
      <c r="CM37" s="223"/>
      <c r="CN37" s="223"/>
      <c r="CO37" s="223"/>
      <c r="CP37" s="223"/>
      <c r="CQ37" s="223"/>
      <c r="CR37" s="223"/>
      <c r="CS37" s="223"/>
      <c r="CT37" s="223"/>
    </row>
    <row r="38" spans="1:98" ht="24" customHeight="1" x14ac:dyDescent="0.25">
      <c r="A38" s="36" t="s">
        <v>80</v>
      </c>
      <c r="B38" s="24"/>
      <c r="C38" s="52"/>
      <c r="D38" s="35"/>
      <c r="E38" s="163"/>
      <c r="F38" s="174"/>
      <c r="G38" s="159"/>
      <c r="H38" s="52"/>
      <c r="I38" s="35"/>
      <c r="J38" s="163"/>
      <c r="K38" s="40"/>
      <c r="L38" s="175" t="s">
        <v>79</v>
      </c>
      <c r="M38" s="30"/>
      <c r="N38" s="30"/>
      <c r="O38" s="30"/>
      <c r="P38" s="30"/>
      <c r="Q38" s="30"/>
      <c r="R38" s="30"/>
      <c r="S38" s="30"/>
      <c r="T38" s="30"/>
      <c r="U38" s="13"/>
      <c r="BZ38" s="223"/>
      <c r="CA38" s="223"/>
      <c r="CB38" s="223"/>
      <c r="CC38" s="223"/>
      <c r="CD38" s="223"/>
      <c r="CE38" s="223"/>
      <c r="CF38" s="223"/>
      <c r="CG38" s="223"/>
      <c r="CH38" s="223"/>
      <c r="CI38" s="223"/>
      <c r="CJ38" s="223"/>
      <c r="CK38" s="223"/>
      <c r="CL38" s="223"/>
      <c r="CM38" s="223"/>
      <c r="CN38" s="223"/>
      <c r="CO38" s="223"/>
      <c r="CP38" s="223"/>
      <c r="CQ38" s="223"/>
      <c r="CR38" s="223"/>
      <c r="CS38" s="223"/>
      <c r="CT38" s="223"/>
    </row>
    <row r="39" spans="1:98" ht="24" customHeight="1" x14ac:dyDescent="0.25">
      <c r="A39" s="36" t="s">
        <v>81</v>
      </c>
      <c r="B39" s="24"/>
      <c r="C39" s="52"/>
      <c r="D39" s="35"/>
      <c r="E39" s="164"/>
      <c r="F39" s="174"/>
      <c r="G39" s="159"/>
      <c r="H39" s="52"/>
      <c r="I39" s="35"/>
      <c r="J39" s="164"/>
      <c r="K39" s="41"/>
      <c r="L39" s="175" t="s">
        <v>79</v>
      </c>
      <c r="M39" s="30"/>
      <c r="N39" s="30"/>
      <c r="O39" s="30"/>
      <c r="P39" s="30"/>
      <c r="Q39" s="30"/>
      <c r="R39" s="30"/>
      <c r="S39" s="30"/>
      <c r="T39" s="30"/>
      <c r="U39" s="13"/>
      <c r="BZ39" s="223"/>
      <c r="CA39" s="223"/>
      <c r="CB39" s="223"/>
      <c r="CC39" s="223"/>
      <c r="CD39" s="223"/>
      <c r="CE39" s="223"/>
      <c r="CF39" s="223"/>
      <c r="CG39" s="223"/>
      <c r="CH39" s="223"/>
      <c r="CI39" s="223"/>
      <c r="CJ39" s="223"/>
      <c r="CK39" s="223"/>
      <c r="CL39" s="223"/>
      <c r="CM39" s="223"/>
      <c r="CN39" s="223"/>
      <c r="CO39" s="223"/>
      <c r="CP39" s="223"/>
      <c r="CQ39" s="223"/>
      <c r="CR39" s="223"/>
      <c r="CS39" s="223"/>
      <c r="CT39" s="223"/>
    </row>
    <row r="40" spans="1:98" ht="24" customHeight="1" x14ac:dyDescent="0.25">
      <c r="A40" s="38" t="s">
        <v>12</v>
      </c>
      <c r="B40" s="39"/>
      <c r="C40" s="71"/>
      <c r="D40" s="37"/>
      <c r="E40" s="163"/>
      <c r="F40" s="174"/>
      <c r="G40" s="165"/>
      <c r="H40" s="71"/>
      <c r="I40" s="37"/>
      <c r="J40" s="163"/>
      <c r="K40" s="41"/>
      <c r="L40" s="175" t="s">
        <v>79</v>
      </c>
      <c r="M40" s="30"/>
      <c r="N40" s="30"/>
      <c r="O40" s="30"/>
      <c r="P40" s="30"/>
      <c r="Q40" s="30"/>
      <c r="R40" s="30"/>
      <c r="S40" s="30"/>
      <c r="T40" s="30"/>
      <c r="U40" s="13"/>
      <c r="BZ40" s="223"/>
      <c r="CA40" s="223"/>
      <c r="CB40" s="223"/>
      <c r="CC40" s="223"/>
      <c r="CD40" s="223"/>
      <c r="CE40" s="223"/>
      <c r="CF40" s="223"/>
      <c r="CG40" s="223"/>
      <c r="CH40" s="223"/>
      <c r="CI40" s="223"/>
      <c r="CJ40" s="223"/>
      <c r="CK40" s="223"/>
      <c r="CL40" s="223"/>
      <c r="CM40" s="223"/>
      <c r="CN40" s="223"/>
      <c r="CO40" s="223"/>
      <c r="CP40" s="223"/>
      <c r="CQ40" s="223"/>
      <c r="CR40" s="223"/>
      <c r="CS40" s="223"/>
      <c r="CT40" s="223"/>
    </row>
    <row r="41" spans="1:98" ht="24" customHeight="1" x14ac:dyDescent="0.25">
      <c r="A41" s="38" t="s">
        <v>13</v>
      </c>
      <c r="B41" s="39"/>
      <c r="C41" s="71"/>
      <c r="D41" s="37"/>
      <c r="E41" s="163"/>
      <c r="F41" s="174"/>
      <c r="G41" s="165"/>
      <c r="H41" s="71"/>
      <c r="I41" s="37"/>
      <c r="J41" s="163"/>
      <c r="K41" s="40"/>
      <c r="L41" s="175" t="s">
        <v>79</v>
      </c>
      <c r="M41" s="30"/>
      <c r="N41" s="30"/>
      <c r="O41" s="30"/>
      <c r="P41" s="30"/>
      <c r="Q41" s="30"/>
      <c r="R41" s="30"/>
      <c r="S41" s="30"/>
      <c r="T41" s="30"/>
      <c r="U41" s="13"/>
      <c r="BZ41" s="223"/>
      <c r="CA41" s="223"/>
      <c r="CB41" s="223"/>
      <c r="CC41" s="223"/>
      <c r="CD41" s="223"/>
      <c r="CE41" s="223"/>
      <c r="CF41" s="223"/>
      <c r="CG41" s="223"/>
      <c r="CH41" s="223"/>
      <c r="CI41" s="223"/>
      <c r="CJ41" s="223"/>
      <c r="CK41" s="223"/>
      <c r="CL41" s="223"/>
      <c r="CM41" s="223"/>
      <c r="CN41" s="223"/>
      <c r="CO41" s="223"/>
      <c r="CP41" s="223"/>
      <c r="CQ41" s="223"/>
      <c r="CR41" s="223"/>
      <c r="CS41" s="223"/>
      <c r="CT41" s="223"/>
    </row>
    <row r="42" spans="1:98" ht="24" customHeight="1" x14ac:dyDescent="0.25">
      <c r="A42" s="38" t="s">
        <v>82</v>
      </c>
      <c r="B42" s="39"/>
      <c r="C42" s="71"/>
      <c r="D42" s="37"/>
      <c r="E42" s="163"/>
      <c r="F42" s="174"/>
      <c r="G42" s="165"/>
      <c r="H42" s="71"/>
      <c r="I42" s="37"/>
      <c r="J42" s="163"/>
      <c r="K42" s="40"/>
      <c r="L42" s="175" t="s">
        <v>79</v>
      </c>
      <c r="M42" s="30"/>
      <c r="N42" s="30"/>
      <c r="O42" s="30"/>
      <c r="P42" s="30"/>
      <c r="Q42" s="30"/>
      <c r="R42" s="30"/>
      <c r="S42" s="30"/>
      <c r="T42" s="30"/>
      <c r="U42" s="13"/>
      <c r="BZ42" s="223"/>
      <c r="CA42" s="223"/>
      <c r="CB42" s="223"/>
      <c r="CC42" s="223"/>
      <c r="CD42" s="223"/>
      <c r="CE42" s="223"/>
      <c r="CF42" s="223"/>
      <c r="CG42" s="223"/>
      <c r="CH42" s="223"/>
      <c r="CI42" s="223"/>
      <c r="CJ42" s="223"/>
      <c r="CK42" s="223"/>
      <c r="CL42" s="223"/>
      <c r="CM42" s="223"/>
      <c r="CN42" s="223"/>
      <c r="CO42" s="223"/>
      <c r="CP42" s="223"/>
      <c r="CQ42" s="223"/>
      <c r="CR42" s="223"/>
      <c r="CS42" s="223"/>
      <c r="CT42" s="223"/>
    </row>
    <row r="43" spans="1:98" ht="24" customHeight="1" x14ac:dyDescent="0.25">
      <c r="A43" s="36" t="s">
        <v>83</v>
      </c>
      <c r="B43" s="39"/>
      <c r="C43" s="71"/>
      <c r="D43" s="37"/>
      <c r="E43" s="166"/>
      <c r="F43" s="176"/>
      <c r="G43" s="165"/>
      <c r="H43" s="71"/>
      <c r="I43" s="37"/>
      <c r="J43" s="166"/>
      <c r="K43" s="40"/>
      <c r="L43" s="175" t="s">
        <v>79</v>
      </c>
      <c r="M43" s="30"/>
      <c r="N43" s="30"/>
      <c r="O43" s="30"/>
      <c r="P43" s="30"/>
      <c r="Q43" s="30"/>
      <c r="R43" s="30"/>
      <c r="S43" s="30"/>
      <c r="T43" s="30"/>
      <c r="U43" s="13"/>
      <c r="BZ43" s="223"/>
      <c r="CA43" s="223"/>
      <c r="CB43" s="223"/>
      <c r="CC43" s="223"/>
      <c r="CD43" s="223"/>
      <c r="CE43" s="223"/>
      <c r="CF43" s="223"/>
      <c r="CG43" s="223"/>
      <c r="CH43" s="223"/>
      <c r="CI43" s="223"/>
      <c r="CJ43" s="223"/>
      <c r="CK43" s="223"/>
      <c r="CL43" s="223"/>
      <c r="CM43" s="223"/>
      <c r="CN43" s="223"/>
      <c r="CO43" s="223"/>
      <c r="CP43" s="223"/>
      <c r="CQ43" s="223"/>
      <c r="CR43" s="223"/>
      <c r="CS43" s="223"/>
      <c r="CT43" s="223"/>
    </row>
    <row r="44" spans="1:98" ht="24" customHeight="1" x14ac:dyDescent="0.25">
      <c r="A44" s="36" t="s">
        <v>14</v>
      </c>
      <c r="B44" s="39"/>
      <c r="C44" s="71"/>
      <c r="D44" s="37"/>
      <c r="E44" s="166"/>
      <c r="F44" s="176"/>
      <c r="G44" s="165"/>
      <c r="H44" s="71"/>
      <c r="I44" s="37"/>
      <c r="J44" s="166"/>
      <c r="K44" s="40"/>
      <c r="L44" s="175" t="s">
        <v>79</v>
      </c>
      <c r="M44" s="30"/>
      <c r="N44" s="30"/>
      <c r="O44" s="30"/>
      <c r="P44" s="30"/>
      <c r="Q44" s="30"/>
      <c r="R44" s="30"/>
      <c r="S44" s="30"/>
      <c r="T44" s="30"/>
      <c r="U44" s="13"/>
      <c r="BZ44" s="223"/>
      <c r="CA44" s="223"/>
      <c r="CB44" s="223"/>
      <c r="CC44" s="223"/>
      <c r="CD44" s="223"/>
      <c r="CE44" s="223"/>
      <c r="CF44" s="223"/>
      <c r="CG44" s="223"/>
      <c r="CH44" s="223"/>
      <c r="CI44" s="223"/>
      <c r="CJ44" s="223"/>
      <c r="CK44" s="223"/>
      <c r="CL44" s="223"/>
      <c r="CM44" s="223"/>
      <c r="CN44" s="223"/>
      <c r="CO44" s="223"/>
      <c r="CP44" s="223"/>
      <c r="CQ44" s="223"/>
      <c r="CR44" s="223"/>
      <c r="CS44" s="223"/>
      <c r="CT44" s="223"/>
    </row>
    <row r="45" spans="1:98" ht="24" customHeight="1" x14ac:dyDescent="0.25">
      <c r="A45" s="38" t="s">
        <v>15</v>
      </c>
      <c r="B45" s="39"/>
      <c r="C45" s="71"/>
      <c r="D45" s="37"/>
      <c r="E45" s="166"/>
      <c r="F45" s="176"/>
      <c r="G45" s="165"/>
      <c r="H45" s="71"/>
      <c r="I45" s="37"/>
      <c r="J45" s="166"/>
      <c r="K45" s="40"/>
      <c r="L45" s="175" t="s">
        <v>79</v>
      </c>
      <c r="M45" s="30"/>
      <c r="N45" s="30"/>
      <c r="O45" s="30"/>
      <c r="P45" s="30"/>
      <c r="Q45" s="30"/>
      <c r="R45" s="30"/>
      <c r="S45" s="30"/>
      <c r="T45" s="30"/>
      <c r="U45" s="13"/>
      <c r="BZ45" s="223"/>
      <c r="CA45" s="223"/>
      <c r="CB45" s="223"/>
      <c r="CC45" s="223"/>
      <c r="CD45" s="223"/>
      <c r="CE45" s="223"/>
      <c r="CF45" s="223"/>
      <c r="CG45" s="223"/>
      <c r="CH45" s="223"/>
      <c r="CI45" s="223"/>
      <c r="CJ45" s="223"/>
      <c r="CK45" s="223"/>
      <c r="CL45" s="223"/>
      <c r="CM45" s="223"/>
      <c r="CN45" s="223"/>
      <c r="CO45" s="223"/>
      <c r="CP45" s="223"/>
      <c r="CQ45" s="223"/>
      <c r="CR45" s="223"/>
      <c r="CS45" s="223"/>
      <c r="CT45" s="223"/>
    </row>
    <row r="46" spans="1:98" ht="24" customHeight="1" x14ac:dyDescent="0.25">
      <c r="A46" s="38" t="s">
        <v>16</v>
      </c>
      <c r="B46" s="39"/>
      <c r="C46" s="71"/>
      <c r="D46" s="37"/>
      <c r="E46" s="166"/>
      <c r="F46" s="176"/>
      <c r="G46" s="165"/>
      <c r="H46" s="71"/>
      <c r="I46" s="37"/>
      <c r="J46" s="166"/>
      <c r="K46" s="40"/>
      <c r="L46" s="175" t="s">
        <v>79</v>
      </c>
      <c r="M46" s="30"/>
      <c r="N46" s="30"/>
      <c r="O46" s="30"/>
      <c r="P46" s="30"/>
      <c r="Q46" s="30"/>
      <c r="R46" s="30"/>
      <c r="S46" s="30"/>
      <c r="T46" s="30"/>
      <c r="U46" s="13"/>
      <c r="BZ46" s="223"/>
      <c r="CA46" s="223"/>
      <c r="CB46" s="223"/>
      <c r="CC46" s="223"/>
      <c r="CD46" s="223"/>
      <c r="CE46" s="223"/>
      <c r="CF46" s="223"/>
      <c r="CG46" s="223"/>
      <c r="CH46" s="223"/>
      <c r="CI46" s="223"/>
      <c r="CJ46" s="223"/>
      <c r="CK46" s="223"/>
      <c r="CL46" s="223"/>
      <c r="CM46" s="223"/>
      <c r="CN46" s="223"/>
      <c r="CO46" s="223"/>
      <c r="CP46" s="223"/>
      <c r="CQ46" s="223"/>
      <c r="CR46" s="223"/>
      <c r="CS46" s="223"/>
      <c r="CT46" s="223"/>
    </row>
    <row r="47" spans="1:98" ht="24" customHeight="1" x14ac:dyDescent="0.25">
      <c r="A47" s="38" t="s">
        <v>17</v>
      </c>
      <c r="B47" s="39"/>
      <c r="C47" s="71"/>
      <c r="D47" s="37"/>
      <c r="E47" s="166"/>
      <c r="F47" s="176"/>
      <c r="G47" s="165"/>
      <c r="H47" s="71"/>
      <c r="I47" s="37"/>
      <c r="J47" s="166"/>
      <c r="K47" s="40"/>
      <c r="L47" s="175" t="s">
        <v>79</v>
      </c>
      <c r="M47" s="30"/>
      <c r="N47" s="30"/>
      <c r="O47" s="30"/>
      <c r="P47" s="30"/>
      <c r="Q47" s="30"/>
      <c r="R47" s="30"/>
      <c r="S47" s="30"/>
      <c r="T47" s="30"/>
      <c r="U47" s="13"/>
      <c r="BZ47" s="223"/>
      <c r="CA47" s="223"/>
      <c r="CB47" s="223"/>
      <c r="CC47" s="223"/>
      <c r="CD47" s="223"/>
      <c r="CE47" s="223"/>
      <c r="CF47" s="223"/>
      <c r="CG47" s="223"/>
      <c r="CH47" s="223"/>
      <c r="CI47" s="223"/>
      <c r="CJ47" s="223"/>
      <c r="CK47" s="223"/>
      <c r="CL47" s="223"/>
      <c r="CM47" s="223"/>
      <c r="CN47" s="223"/>
      <c r="CO47" s="223"/>
      <c r="CP47" s="223"/>
      <c r="CQ47" s="223"/>
      <c r="CR47" s="223"/>
      <c r="CS47" s="223"/>
      <c r="CT47" s="223"/>
    </row>
    <row r="48" spans="1:98" ht="24" customHeight="1" x14ac:dyDescent="0.25">
      <c r="A48" s="38" t="s">
        <v>18</v>
      </c>
      <c r="B48" s="39"/>
      <c r="C48" s="71"/>
      <c r="D48" s="37"/>
      <c r="E48" s="166"/>
      <c r="F48" s="176"/>
      <c r="G48" s="165"/>
      <c r="H48" s="71"/>
      <c r="I48" s="37"/>
      <c r="J48" s="166"/>
      <c r="K48" s="40"/>
      <c r="L48" s="175" t="s">
        <v>79</v>
      </c>
      <c r="M48" s="30"/>
      <c r="N48" s="30"/>
      <c r="O48" s="30"/>
      <c r="P48" s="30"/>
      <c r="Q48" s="30"/>
      <c r="R48" s="30"/>
      <c r="S48" s="30"/>
      <c r="T48" s="30"/>
      <c r="U48" s="13"/>
      <c r="BZ48" s="223"/>
      <c r="CA48" s="223"/>
      <c r="CB48" s="223"/>
      <c r="CC48" s="223"/>
      <c r="CD48" s="223"/>
      <c r="CE48" s="223"/>
      <c r="CF48" s="223"/>
      <c r="CG48" s="223"/>
      <c r="CH48" s="223"/>
      <c r="CI48" s="223"/>
      <c r="CJ48" s="223"/>
      <c r="CK48" s="223"/>
      <c r="CL48" s="223"/>
      <c r="CM48" s="223"/>
      <c r="CN48" s="223"/>
      <c r="CO48" s="223"/>
      <c r="CP48" s="223"/>
      <c r="CQ48" s="223"/>
      <c r="CR48" s="223"/>
      <c r="CS48" s="223"/>
      <c r="CT48" s="223"/>
    </row>
    <row r="49" spans="1:98" ht="24" customHeight="1" x14ac:dyDescent="0.25">
      <c r="A49" s="38" t="s">
        <v>84</v>
      </c>
      <c r="B49" s="39"/>
      <c r="C49" s="71"/>
      <c r="D49" s="37"/>
      <c r="E49" s="166"/>
      <c r="F49" s="176"/>
      <c r="G49" s="165"/>
      <c r="H49" s="71"/>
      <c r="I49" s="37"/>
      <c r="J49" s="166"/>
      <c r="K49" s="40"/>
      <c r="L49" s="175" t="s">
        <v>79</v>
      </c>
      <c r="M49" s="30"/>
      <c r="N49" s="30"/>
      <c r="O49" s="30"/>
      <c r="P49" s="30"/>
      <c r="Q49" s="30"/>
      <c r="R49" s="30"/>
      <c r="S49" s="30"/>
      <c r="T49" s="30"/>
      <c r="U49" s="13"/>
      <c r="BZ49" s="223"/>
      <c r="CA49" s="223"/>
      <c r="CB49" s="223"/>
      <c r="CC49" s="223"/>
      <c r="CD49" s="223"/>
      <c r="CE49" s="223"/>
      <c r="CF49" s="223"/>
      <c r="CG49" s="223"/>
      <c r="CH49" s="223"/>
      <c r="CI49" s="223"/>
      <c r="CJ49" s="223"/>
      <c r="CK49" s="223"/>
      <c r="CL49" s="223"/>
      <c r="CM49" s="223"/>
      <c r="CN49" s="223"/>
      <c r="CO49" s="223"/>
      <c r="CP49" s="223"/>
      <c r="CQ49" s="223"/>
      <c r="CR49" s="223"/>
      <c r="CS49" s="223"/>
      <c r="CT49" s="223"/>
    </row>
    <row r="50" spans="1:98" ht="24" customHeight="1" x14ac:dyDescent="0.25">
      <c r="A50" s="168" t="s">
        <v>19</v>
      </c>
      <c r="B50" s="39"/>
      <c r="C50" s="75"/>
      <c r="D50" s="77"/>
      <c r="E50" s="169"/>
      <c r="F50" s="176"/>
      <c r="G50" s="39"/>
      <c r="H50" s="75"/>
      <c r="I50" s="77"/>
      <c r="J50" s="169"/>
      <c r="K50" s="41"/>
      <c r="L50" s="175" t="s">
        <v>79</v>
      </c>
      <c r="M50" s="30"/>
      <c r="N50" s="30"/>
      <c r="O50" s="30"/>
      <c r="P50" s="30"/>
      <c r="Q50" s="30"/>
      <c r="R50" s="30"/>
      <c r="S50" s="30"/>
      <c r="T50" s="30"/>
      <c r="U50" s="13"/>
      <c r="BZ50" s="223"/>
      <c r="CA50" s="223"/>
      <c r="CB50" s="223"/>
      <c r="CC50" s="223"/>
      <c r="CD50" s="223"/>
      <c r="CE50" s="223"/>
      <c r="CF50" s="223"/>
      <c r="CG50" s="223"/>
      <c r="CH50" s="223"/>
      <c r="CI50" s="223"/>
      <c r="CJ50" s="223"/>
      <c r="CK50" s="223"/>
      <c r="CL50" s="223"/>
      <c r="CM50" s="223"/>
      <c r="CN50" s="223"/>
      <c r="CO50" s="223"/>
      <c r="CP50" s="223"/>
      <c r="CQ50" s="223"/>
      <c r="CR50" s="223"/>
      <c r="CS50" s="223"/>
      <c r="CT50" s="223"/>
    </row>
    <row r="51" spans="1:98" ht="24" customHeight="1" x14ac:dyDescent="0.25">
      <c r="A51" s="177" t="s">
        <v>86</v>
      </c>
      <c r="B51" s="43"/>
      <c r="C51" s="85"/>
      <c r="D51" s="45"/>
      <c r="E51" s="170"/>
      <c r="F51" s="178"/>
      <c r="G51" s="43"/>
      <c r="H51" s="85"/>
      <c r="I51" s="45"/>
      <c r="J51" s="170"/>
      <c r="K51" s="44"/>
      <c r="L51" s="175" t="s">
        <v>79</v>
      </c>
      <c r="M51" s="30"/>
      <c r="N51" s="30"/>
      <c r="O51" s="30"/>
      <c r="P51" s="30"/>
      <c r="Q51" s="30"/>
      <c r="R51" s="30"/>
      <c r="S51" s="30"/>
      <c r="T51" s="30"/>
      <c r="U51" s="13"/>
      <c r="BZ51" s="223"/>
      <c r="CA51" s="223"/>
      <c r="CB51" s="223"/>
      <c r="CC51" s="223"/>
      <c r="CD51" s="223"/>
      <c r="CE51" s="223"/>
      <c r="CF51" s="223"/>
      <c r="CG51" s="223"/>
      <c r="CH51" s="223"/>
      <c r="CI51" s="223"/>
      <c r="CJ51" s="223"/>
      <c r="CK51" s="223"/>
      <c r="CL51" s="223"/>
      <c r="CM51" s="223"/>
      <c r="CN51" s="223"/>
      <c r="CO51" s="223"/>
      <c r="CP51" s="223"/>
      <c r="CQ51" s="223"/>
      <c r="CR51" s="223"/>
      <c r="CS51" s="223"/>
      <c r="CT51" s="223"/>
    </row>
    <row r="52" spans="1:98" x14ac:dyDescent="0.25">
      <c r="A52" s="299" t="s">
        <v>20</v>
      </c>
      <c r="B52" s="299"/>
      <c r="C52" s="299"/>
      <c r="D52" s="299"/>
      <c r="E52" s="299"/>
      <c r="F52" s="299"/>
      <c r="G52" s="299"/>
      <c r="H52" s="299"/>
      <c r="I52" s="299"/>
      <c r="J52" s="299"/>
      <c r="K52" s="299"/>
      <c r="L52" s="299"/>
      <c r="M52" s="299"/>
      <c r="N52" s="299"/>
      <c r="O52" s="299"/>
      <c r="P52" s="299"/>
      <c r="Q52" s="300"/>
      <c r="R52" s="13"/>
      <c r="S52" s="13"/>
      <c r="T52" s="13"/>
      <c r="U52" s="13"/>
      <c r="V52" s="13"/>
      <c r="W52" s="13"/>
      <c r="X52" s="13"/>
      <c r="Y52" s="13"/>
      <c r="Z52" s="13"/>
      <c r="AA52" s="13"/>
      <c r="AB52" s="13"/>
      <c r="AC52" s="14"/>
      <c r="AD52" s="31"/>
      <c r="AE52" s="14"/>
      <c r="AF52" s="14"/>
      <c r="AG52" s="13"/>
      <c r="AH52" s="13"/>
      <c r="BZ52" s="223"/>
      <c r="CA52" s="223"/>
      <c r="CB52" s="223"/>
      <c r="CC52" s="223"/>
      <c r="CD52" s="223"/>
      <c r="CE52" s="223"/>
      <c r="CF52" s="223"/>
      <c r="CG52" s="223"/>
      <c r="CH52" s="223"/>
      <c r="CI52" s="223"/>
      <c r="CJ52" s="223"/>
      <c r="CK52" s="223"/>
      <c r="CL52" s="223"/>
      <c r="CM52" s="223"/>
      <c r="CN52" s="223"/>
      <c r="CO52" s="223"/>
      <c r="CP52" s="223"/>
      <c r="CQ52" s="223"/>
      <c r="CR52" s="223"/>
      <c r="CS52" s="223"/>
      <c r="CT52" s="223"/>
    </row>
    <row r="53" spans="1:98" x14ac:dyDescent="0.25">
      <c r="A53" s="301" t="s">
        <v>21</v>
      </c>
      <c r="B53" s="257"/>
      <c r="C53" s="253" t="s">
        <v>22</v>
      </c>
      <c r="D53" s="269"/>
      <c r="E53" s="254"/>
      <c r="F53" s="278" t="s">
        <v>23</v>
      </c>
      <c r="G53" s="278"/>
      <c r="H53" s="278"/>
      <c r="I53" s="278" t="s">
        <v>24</v>
      </c>
      <c r="J53" s="278"/>
      <c r="K53" s="278"/>
      <c r="L53" s="278" t="s">
        <v>25</v>
      </c>
      <c r="M53" s="278"/>
      <c r="N53" s="278"/>
      <c r="O53" s="253" t="s">
        <v>26</v>
      </c>
      <c r="P53" s="254"/>
      <c r="Q53" s="179"/>
      <c r="BZ53" s="223"/>
      <c r="CA53" s="223"/>
      <c r="CB53" s="223"/>
      <c r="CC53" s="223"/>
      <c r="CD53" s="223"/>
      <c r="CE53" s="223"/>
      <c r="CF53" s="223"/>
      <c r="CG53" s="223"/>
      <c r="CH53" s="223"/>
      <c r="CI53" s="223"/>
      <c r="CJ53" s="223"/>
      <c r="CK53" s="223"/>
      <c r="CL53" s="223"/>
      <c r="CM53" s="223"/>
      <c r="CN53" s="223"/>
      <c r="CO53" s="223"/>
      <c r="CP53" s="223"/>
      <c r="CQ53" s="223"/>
      <c r="CR53" s="223"/>
      <c r="CS53" s="223"/>
      <c r="CT53" s="223"/>
    </row>
    <row r="54" spans="1:98" x14ac:dyDescent="0.25">
      <c r="A54" s="294"/>
      <c r="B54" s="258"/>
      <c r="C54" s="137" t="s">
        <v>27</v>
      </c>
      <c r="D54" s="47" t="s">
        <v>28</v>
      </c>
      <c r="E54" s="132" t="s">
        <v>29</v>
      </c>
      <c r="F54" s="137" t="s">
        <v>27</v>
      </c>
      <c r="G54" s="47" t="s">
        <v>28</v>
      </c>
      <c r="H54" s="132" t="s">
        <v>29</v>
      </c>
      <c r="I54" s="137" t="s">
        <v>27</v>
      </c>
      <c r="J54" s="47" t="s">
        <v>28</v>
      </c>
      <c r="K54" s="132" t="s">
        <v>29</v>
      </c>
      <c r="L54" s="137" t="s">
        <v>27</v>
      </c>
      <c r="M54" s="47" t="s">
        <v>28</v>
      </c>
      <c r="N54" s="132" t="s">
        <v>29</v>
      </c>
      <c r="O54" s="137" t="s">
        <v>27</v>
      </c>
      <c r="P54" s="21" t="s">
        <v>28</v>
      </c>
      <c r="Q54" s="13"/>
      <c r="BZ54" s="223"/>
      <c r="CA54" s="223"/>
      <c r="CB54" s="223"/>
      <c r="CC54" s="223"/>
      <c r="CD54" s="223"/>
      <c r="CE54" s="223"/>
      <c r="CF54" s="223"/>
      <c r="CG54" s="223"/>
      <c r="CH54" s="223"/>
      <c r="CI54" s="223"/>
      <c r="CJ54" s="223"/>
      <c r="CK54" s="223"/>
      <c r="CL54" s="223"/>
      <c r="CM54" s="223"/>
      <c r="CN54" s="223"/>
      <c r="CO54" s="223"/>
      <c r="CP54" s="223"/>
      <c r="CQ54" s="223"/>
      <c r="CR54" s="223"/>
      <c r="CS54" s="223"/>
      <c r="CT54" s="223"/>
    </row>
    <row r="55" spans="1:98" x14ac:dyDescent="0.25">
      <c r="A55" s="279" t="s">
        <v>30</v>
      </c>
      <c r="B55" s="280"/>
      <c r="C55" s="180"/>
      <c r="D55" s="181"/>
      <c r="E55" s="182"/>
      <c r="F55" s="180"/>
      <c r="G55" s="181"/>
      <c r="H55" s="182"/>
      <c r="I55" s="180"/>
      <c r="J55" s="181"/>
      <c r="K55" s="182"/>
      <c r="L55" s="180"/>
      <c r="M55" s="181"/>
      <c r="N55" s="182"/>
      <c r="O55" s="180"/>
      <c r="P55" s="183"/>
      <c r="Q55" s="305" t="s">
        <v>106</v>
      </c>
      <c r="R55" s="306"/>
      <c r="S55" s="306"/>
      <c r="T55" s="306"/>
      <c r="U55" s="306"/>
      <c r="V55" s="306"/>
      <c r="W55" s="306"/>
      <c r="X55" s="306"/>
      <c r="Y55" s="306"/>
      <c r="BZ55" s="223"/>
      <c r="CA55" s="223" t="str">
        <f>IF(C55&gt;=D55,""," Los exámenes Reactivos de Hepatitis B NO DEBEN ser mayor a los exámenes Procesados ")</f>
        <v/>
      </c>
      <c r="CB55" s="223" t="str">
        <f>IF(F55&gt;=G55,""," Los exámenes Reactivos de Hepatitis C NO DEBEN ser mayor a los exámenes Procesados ")</f>
        <v/>
      </c>
      <c r="CC55" s="223" t="str">
        <f>IF(I55&gt;=J55,""," Los exámenes Reactivos de CHAGAS NO DEBEN ser mayor a los exámenes Procesados ")</f>
        <v/>
      </c>
      <c r="CD55" s="223" t="str">
        <f>IF(L55&gt;=M55,""," Los exámenes Reactivos de HTLV1 NO DEBEN ser mayor a los exámenes Procesados ")</f>
        <v/>
      </c>
      <c r="CE55" s="223" t="str">
        <f>IF(O55&gt;=P55,""," Los exámenes Reactivos de SIFILIS NO DEBEN ser mayor a los exámenes Procesados ")</f>
        <v/>
      </c>
      <c r="CF55" s="223" t="str">
        <f>IF(D55&gt;=E55,""," Los exámenes Confirmados de Hepatitis B NO DEBEN ser mayor a los exámenes Reactivos ")</f>
        <v/>
      </c>
      <c r="CG55" s="223" t="str">
        <f>IF(G57&gt;=H57,""," Los exámenes Confirmados de Hepatitis C NO DEBEN ser mayor a los exámenes Reactivos ")</f>
        <v/>
      </c>
      <c r="CH55" s="223" t="str">
        <f>IF(J55&gt;=K55,""," Los exámenes Confirmados de CHAGAS NO DEBEN ser mayor a los exámenes Reactivos ")</f>
        <v/>
      </c>
      <c r="CI55" s="223" t="str">
        <f>IF(M55&gt;=N55,""," Los exámenes Confirmados de HTLV1 NO DEBEN ser mayor a los exámenes Reactivos ")</f>
        <v/>
      </c>
      <c r="CJ55" s="223">
        <f t="shared" ref="CJ55:CK59" si="6">IF(C55&gt;=D55,0,1)</f>
        <v>0</v>
      </c>
      <c r="CK55" s="223">
        <f t="shared" si="6"/>
        <v>0</v>
      </c>
      <c r="CL55" s="223">
        <f t="shared" ref="CL55:CM59" si="7">IF(F55&gt;=G55,0,1)</f>
        <v>0</v>
      </c>
      <c r="CM55" s="223">
        <f t="shared" si="7"/>
        <v>0</v>
      </c>
      <c r="CN55" s="223">
        <f t="shared" ref="CN55:CO59" si="8">IF(I55&gt;=J55,0,1)</f>
        <v>0</v>
      </c>
      <c r="CO55" s="223">
        <f t="shared" si="8"/>
        <v>0</v>
      </c>
      <c r="CP55" s="223">
        <f t="shared" ref="CP55:CQ59" si="9">IF(L55&gt;=M55,0,1)</f>
        <v>0</v>
      </c>
      <c r="CQ55" s="223">
        <f t="shared" si="9"/>
        <v>0</v>
      </c>
      <c r="CR55" s="223">
        <f>IF(O55&gt;=E55,0,1)</f>
        <v>0</v>
      </c>
      <c r="CS55" s="223"/>
      <c r="CT55" s="223"/>
    </row>
    <row r="56" spans="1:98" x14ac:dyDescent="0.25">
      <c r="A56" s="281" t="s">
        <v>31</v>
      </c>
      <c r="B56" s="185" t="s">
        <v>88</v>
      </c>
      <c r="C56" s="48"/>
      <c r="D56" s="49"/>
      <c r="E56" s="161"/>
      <c r="F56" s="48"/>
      <c r="G56" s="49"/>
      <c r="H56" s="161"/>
      <c r="I56" s="48"/>
      <c r="J56" s="49"/>
      <c r="K56" s="161"/>
      <c r="L56" s="48"/>
      <c r="M56" s="49"/>
      <c r="N56" s="161"/>
      <c r="O56" s="48"/>
      <c r="P56" s="27"/>
      <c r="Q56" s="305" t="s">
        <v>106</v>
      </c>
      <c r="R56" s="306"/>
      <c r="S56" s="306"/>
      <c r="T56" s="306"/>
      <c r="U56" s="306"/>
      <c r="V56" s="306"/>
      <c r="W56" s="306"/>
      <c r="X56" s="306"/>
      <c r="Y56" s="306"/>
      <c r="BZ56" s="223"/>
      <c r="CA56" s="223" t="str">
        <f>IF(C56&gt;=D56,""," Los exámenes Reactivos de Hepatitis B NO DEBEN ser mayor a los exámenes Procesados ")</f>
        <v/>
      </c>
      <c r="CB56" s="223" t="str">
        <f>IF(F56&gt;=G56,""," Los exámenes Reactivos de Hepatitis C NO DEBEN ser mayor a los exámenes Procesados ")</f>
        <v/>
      </c>
      <c r="CC56" s="223" t="str">
        <f>IF(I56&gt;=J56,""," Los exámenes Reactivos de CHAGAS NO DEBEN ser mayor a los exámenes Procesados ")</f>
        <v/>
      </c>
      <c r="CD56" s="223" t="str">
        <f>IF(L56&gt;=M56,""," Los exámenes Reactivos de HTLV1 NO DEBEN ser mayor a los exámenes Procesados ")</f>
        <v/>
      </c>
      <c r="CE56" s="223" t="str">
        <f>IF(O56&gt;=P56,""," Los exámenes Reactivos de SÍFILIS NO DEBEN ser mayor a los exámenes Procesados ")</f>
        <v/>
      </c>
      <c r="CF56" s="223" t="str">
        <f>IF(D56&gt;=E56,""," Los exámenes Confirmados de Hepatitis B NO DEBEN ser mayor a los exámenes Reactivos")</f>
        <v/>
      </c>
      <c r="CG56" s="223" t="str">
        <f>IF(G56&gt;=H56,""," Los exámenes Confirmados de Hepatitis C NO DEBEN ser mayor a los exámenes Reactivos ")</f>
        <v/>
      </c>
      <c r="CH56" s="223" t="str">
        <f>IF(J56&gt;=K56,""," Los exámenes Confirmados de CHAGAS NO DEBEN ser mayor a los exámenes Reactivos ")</f>
        <v/>
      </c>
      <c r="CI56" s="223" t="str">
        <f>IF(M56&gt;=N56,""," Los exámenes Confirmados de HTLV1 NO DEBEN ser mayor a los exámenes Reactivos ")</f>
        <v/>
      </c>
      <c r="CJ56" s="223">
        <f t="shared" si="6"/>
        <v>0</v>
      </c>
      <c r="CK56" s="223">
        <f t="shared" si="6"/>
        <v>0</v>
      </c>
      <c r="CL56" s="223">
        <f t="shared" si="7"/>
        <v>0</v>
      </c>
      <c r="CM56" s="223">
        <f t="shared" si="7"/>
        <v>0</v>
      </c>
      <c r="CN56" s="223">
        <f t="shared" si="8"/>
        <v>0</v>
      </c>
      <c r="CO56" s="223">
        <f t="shared" si="8"/>
        <v>0</v>
      </c>
      <c r="CP56" s="223">
        <f t="shared" si="9"/>
        <v>0</v>
      </c>
      <c r="CQ56" s="223">
        <f t="shared" si="9"/>
        <v>0</v>
      </c>
      <c r="CR56" s="223">
        <f>IF(O56&gt;=P56,0,1)</f>
        <v>0</v>
      </c>
      <c r="CS56" s="223"/>
      <c r="CT56" s="223"/>
    </row>
    <row r="57" spans="1:98" ht="21" x14ac:dyDescent="0.25">
      <c r="A57" s="282"/>
      <c r="B57" s="187" t="s">
        <v>89</v>
      </c>
      <c r="C57" s="24"/>
      <c r="D57" s="52"/>
      <c r="E57" s="25"/>
      <c r="F57" s="24"/>
      <c r="G57" s="52"/>
      <c r="H57" s="25"/>
      <c r="I57" s="24"/>
      <c r="J57" s="52"/>
      <c r="K57" s="25"/>
      <c r="L57" s="24"/>
      <c r="M57" s="52"/>
      <c r="N57" s="25"/>
      <c r="O57" s="24"/>
      <c r="P57" s="35"/>
      <c r="Q57" s="305" t="s">
        <v>106</v>
      </c>
      <c r="R57" s="306"/>
      <c r="S57" s="306"/>
      <c r="T57" s="306"/>
      <c r="U57" s="306"/>
      <c r="V57" s="306"/>
      <c r="W57" s="306"/>
      <c r="X57" s="306"/>
      <c r="Y57" s="306"/>
      <c r="BZ57" s="223"/>
      <c r="CA57" s="223" t="str">
        <f>IF(C57&gt;=D57,""," Los exámenes Reactivos de Hepatitis B NO DEBEN ser mayor a los exámenes Procesados ")</f>
        <v/>
      </c>
      <c r="CB57" s="223" t="str">
        <f>IF(F57&gt;=G57,""," Los exámenes Reactivos de Hepatitis C NO DEBEN ser mayor a los exámenes Procesados ")</f>
        <v/>
      </c>
      <c r="CC57" s="223" t="str">
        <f>IF(I57&gt;=J57,""," Los exámenes Reactivos de CHAGAS NO DEBEN ser mayor a los exámenes Procesados ")</f>
        <v/>
      </c>
      <c r="CD57" s="223" t="str">
        <f>IF(L57&gt;=M57,""," Los exámenes Reactivos de HTLV1 NO DEBEN ser mayor a los exámenes Procesados ")</f>
        <v/>
      </c>
      <c r="CE57" s="223" t="str">
        <f>IF(O57&gt;=P57,""," Los exámenes Reactivos de SÍFILIS NO DEBEN ser mayor a los exámenes Procesados ")</f>
        <v/>
      </c>
      <c r="CF57" s="223" t="str">
        <f>IF(D57&gt;=E57,""," Los exámenes Confirmados de Hepatitis B NO DEBEN ser mayor a los exámenes Reactivos ")</f>
        <v/>
      </c>
      <c r="CG57" s="223"/>
      <c r="CH57" s="223" t="str">
        <f>IF(J57&gt;=K57,""," Los exámenes Confirmados de CHAGAS NO DEBEN ser mayor a los exámenes Reactivos ")</f>
        <v/>
      </c>
      <c r="CI57" s="223" t="str">
        <f>IF(M57&gt;=N57,""," Los exámenes Confirmados de HTLV1 NO DEBEN ser mayor a los exámenes Reactivos ")</f>
        <v/>
      </c>
      <c r="CJ57" s="223">
        <f t="shared" si="6"/>
        <v>0</v>
      </c>
      <c r="CK57" s="223">
        <f t="shared" si="6"/>
        <v>0</v>
      </c>
      <c r="CL57" s="223">
        <f t="shared" si="7"/>
        <v>0</v>
      </c>
      <c r="CM57" s="223">
        <f t="shared" si="7"/>
        <v>0</v>
      </c>
      <c r="CN57" s="223">
        <f t="shared" si="8"/>
        <v>0</v>
      </c>
      <c r="CO57" s="223">
        <f t="shared" si="8"/>
        <v>0</v>
      </c>
      <c r="CP57" s="223">
        <f t="shared" si="9"/>
        <v>0</v>
      </c>
      <c r="CQ57" s="223">
        <f t="shared" si="9"/>
        <v>0</v>
      </c>
      <c r="CR57" s="223">
        <f>IF(O57&gt;=P57,0,1)</f>
        <v>0</v>
      </c>
      <c r="CS57" s="223"/>
      <c r="CT57" s="223"/>
    </row>
    <row r="58" spans="1:98" ht="21" x14ac:dyDescent="0.25">
      <c r="A58" s="283"/>
      <c r="B58" s="188" t="s">
        <v>90</v>
      </c>
      <c r="C58" s="54"/>
      <c r="D58" s="55"/>
      <c r="E58" s="56"/>
      <c r="F58" s="54"/>
      <c r="G58" s="55"/>
      <c r="H58" s="56"/>
      <c r="I58" s="54"/>
      <c r="J58" s="55"/>
      <c r="K58" s="56"/>
      <c r="L58" s="54"/>
      <c r="M58" s="55"/>
      <c r="N58" s="56"/>
      <c r="O58" s="54"/>
      <c r="P58" s="189"/>
      <c r="Q58" s="305" t="s">
        <v>106</v>
      </c>
      <c r="R58" s="306"/>
      <c r="S58" s="306"/>
      <c r="T58" s="306"/>
      <c r="U58" s="306"/>
      <c r="V58" s="306"/>
      <c r="W58" s="306"/>
      <c r="X58" s="306"/>
      <c r="Y58" s="306"/>
      <c r="BZ58" s="223"/>
      <c r="CA58" s="223" t="str">
        <f>IF(C58&gt;=D58,""," Los exámenes Reactivos de Hepatitis B NO DEBEN ser mayor a los exámenes Procesados ")</f>
        <v/>
      </c>
      <c r="CB58" s="223" t="str">
        <f>IF(F58&gt;=G58,""," Los exámenes Reactivos de Hepatitis C NO DEBEN ser mayor a los exámenes Procesados ")</f>
        <v/>
      </c>
      <c r="CC58" s="223" t="str">
        <f>IF(I58&gt;=J58,""," Los exámenes Reactivos de CHAGAS NO DEBEN ser mayor a los exámenes Procesados ")</f>
        <v/>
      </c>
      <c r="CD58" s="223" t="str">
        <f>IF(L58&gt;=M58,""," Los exámenes Reactivos de HTLV1 NO DEBEN ser mayor a los exámenes Procesados ")</f>
        <v/>
      </c>
      <c r="CE58" s="223" t="str">
        <f>IF(O58&gt;=P58,""," Los exámenes Reactivos de SÍFILIS NO DEBEN ser mayor a los exámenes Procesados ")</f>
        <v/>
      </c>
      <c r="CF58" s="223" t="str">
        <f>IF(D58&gt;=E58,""," Los exámenes Confirmados de Hepatitis B NO DEBEN ser mayor a los exámenes Reactivos ")</f>
        <v/>
      </c>
      <c r="CG58" s="223" t="str">
        <f>IF(G58&gt;=H58,""," Los exámenes Confirmados de Hepatitis C NO DEBEN ser mayor a los exámenes Reactivos ")</f>
        <v/>
      </c>
      <c r="CH58" s="223" t="str">
        <f>IF(J58&gt;=K58,""," Los exámenes Confirmados de CHAGAS NO DEBEN ser mayor a los exámenes Reactivos ")</f>
        <v/>
      </c>
      <c r="CI58" s="223" t="str">
        <f>IF(M58&gt;=N58,""," Los exámenes Confirmados de HTLV1 NO DEBEN ser mayor a los exámenes Reactivos ")</f>
        <v/>
      </c>
      <c r="CJ58" s="223">
        <f t="shared" si="6"/>
        <v>0</v>
      </c>
      <c r="CK58" s="223">
        <f t="shared" si="6"/>
        <v>0</v>
      </c>
      <c r="CL58" s="223">
        <f t="shared" si="7"/>
        <v>0</v>
      </c>
      <c r="CM58" s="223">
        <f t="shared" si="7"/>
        <v>0</v>
      </c>
      <c r="CN58" s="223">
        <f t="shared" si="8"/>
        <v>0</v>
      </c>
      <c r="CO58" s="223">
        <f t="shared" si="8"/>
        <v>0</v>
      </c>
      <c r="CP58" s="223">
        <f t="shared" si="9"/>
        <v>0</v>
      </c>
      <c r="CQ58" s="223">
        <f t="shared" si="9"/>
        <v>0</v>
      </c>
      <c r="CR58" s="223">
        <f>IF(O58&gt;=P58,0,1)</f>
        <v>0</v>
      </c>
      <c r="CS58" s="223"/>
      <c r="CT58" s="223"/>
    </row>
    <row r="59" spans="1:98" x14ac:dyDescent="0.25">
      <c r="A59" s="284" t="s">
        <v>84</v>
      </c>
      <c r="B59" s="285"/>
      <c r="C59" s="54"/>
      <c r="D59" s="55"/>
      <c r="E59" s="56"/>
      <c r="F59" s="54"/>
      <c r="G59" s="55"/>
      <c r="H59" s="56"/>
      <c r="I59" s="54"/>
      <c r="J59" s="55"/>
      <c r="K59" s="56"/>
      <c r="L59" s="54"/>
      <c r="M59" s="55"/>
      <c r="N59" s="56"/>
      <c r="O59" s="54"/>
      <c r="P59" s="189"/>
      <c r="Q59" s="305" t="s">
        <v>107</v>
      </c>
      <c r="R59" s="306"/>
      <c r="S59" s="306"/>
      <c r="T59" s="306"/>
      <c r="U59" s="306"/>
      <c r="V59" s="306"/>
      <c r="W59" s="306"/>
      <c r="X59" s="306"/>
      <c r="Y59" s="306"/>
      <c r="BZ59" s="223"/>
      <c r="CA59" s="223" t="str">
        <f>IF(C59&gt;=D59,""," Los exámenes Reactivos de Hepatitis B NO DEBEN ser mayor a los exámenes Procesados ")</f>
        <v/>
      </c>
      <c r="CB59" s="223" t="str">
        <f>IF(F59&gt;=G59,""," Los exámenes Reactivos de Hepatitis C NO DEBEN ser mayor a los exámenes Procesados ")</f>
        <v/>
      </c>
      <c r="CC59" s="223" t="str">
        <f>IF(I59&gt;=J59,""," Los exámenes Reactivos de CHAGAS NO DEBEN ser mayor a los exámenes Procesados ")</f>
        <v/>
      </c>
      <c r="CD59" s="223" t="str">
        <f>IF(L59&gt;=M59,""," Los exámenes Reactivos de HTLV1 NO DEBEN ser mayor a los exámenes Procesados ")</f>
        <v/>
      </c>
      <c r="CE59" s="223" t="str">
        <f>IF(O59&gt;=P59,""," Los exámenes Reactivos de SÍFILIS NO DEBEN ser mayor a los exámenes Procesados ")</f>
        <v/>
      </c>
      <c r="CF59" s="223" t="str">
        <f>IF(D59&gt;=E59,""," Los exámenes Confirmados de Hepatitis B NO DEBEN ser mayor a los exámenes Reactivos ")</f>
        <v/>
      </c>
      <c r="CG59" s="223" t="str">
        <f>IF(G59&gt;=H59,""," Los exámenes Confirmados de Hepatitis C NO DEBEN ser mayor a los exámenes Reactivos ")</f>
        <v/>
      </c>
      <c r="CH59" s="223" t="str">
        <f>IF(J59&gt;=K59,""," Los exámenes Confirmados de CHAGAS NO DEBEN ser mayor a los exámenes Reactivos ")</f>
        <v/>
      </c>
      <c r="CI59" s="223" t="str">
        <f>IF(M59&gt;=N59,""," Los exámenes Confirmados de HTLV1 NO DEBEN ser mayor a los exámenes Reactivos ")</f>
        <v/>
      </c>
      <c r="CJ59" s="223">
        <f t="shared" si="6"/>
        <v>0</v>
      </c>
      <c r="CK59" s="223">
        <f t="shared" si="6"/>
        <v>0</v>
      </c>
      <c r="CL59" s="223">
        <f t="shared" si="7"/>
        <v>0</v>
      </c>
      <c r="CM59" s="223">
        <f t="shared" si="7"/>
        <v>0</v>
      </c>
      <c r="CN59" s="223">
        <f t="shared" si="8"/>
        <v>0</v>
      </c>
      <c r="CO59" s="223">
        <f t="shared" si="8"/>
        <v>0</v>
      </c>
      <c r="CP59" s="223">
        <f t="shared" si="9"/>
        <v>0</v>
      </c>
      <c r="CQ59" s="223">
        <f t="shared" si="9"/>
        <v>0</v>
      </c>
      <c r="CR59" s="223">
        <f>IF(O59&gt;=P59,0,1)</f>
        <v>0</v>
      </c>
      <c r="CS59" s="223"/>
      <c r="CT59" s="223"/>
    </row>
    <row r="60" spans="1:98" x14ac:dyDescent="0.25">
      <c r="A60" s="300" t="s">
        <v>32</v>
      </c>
      <c r="B60" s="300"/>
      <c r="C60" s="300"/>
      <c r="D60" s="300"/>
      <c r="E60" s="300"/>
      <c r="F60" s="300"/>
      <c r="G60" s="300"/>
      <c r="H60" s="300"/>
      <c r="I60" s="300"/>
      <c r="J60" s="300"/>
      <c r="K60" s="300"/>
      <c r="L60" s="300"/>
      <c r="M60" s="300"/>
      <c r="N60" s="300"/>
      <c r="O60" s="300"/>
      <c r="P60" s="300"/>
      <c r="Q60" s="300"/>
      <c r="R60" s="300"/>
      <c r="BZ60" s="223"/>
      <c r="CA60" s="223"/>
      <c r="CB60" s="223"/>
      <c r="CC60" s="223"/>
      <c r="CD60" s="223"/>
      <c r="CE60" s="223"/>
      <c r="CF60" s="223"/>
      <c r="CG60" s="223"/>
      <c r="CH60" s="223"/>
      <c r="CI60" s="223"/>
      <c r="CJ60" s="223"/>
      <c r="CK60" s="223"/>
      <c r="CL60" s="223"/>
      <c r="CM60" s="223"/>
      <c r="CN60" s="223"/>
      <c r="CO60" s="223"/>
      <c r="CP60" s="223"/>
      <c r="CQ60" s="223"/>
      <c r="CR60" s="223"/>
      <c r="CS60" s="223"/>
      <c r="CT60" s="223"/>
    </row>
    <row r="61" spans="1:98" x14ac:dyDescent="0.25">
      <c r="A61" s="301" t="s">
        <v>21</v>
      </c>
      <c r="B61" s="257"/>
      <c r="C61" s="253" t="s">
        <v>22</v>
      </c>
      <c r="D61" s="269"/>
      <c r="E61" s="254"/>
      <c r="F61" s="278" t="s">
        <v>23</v>
      </c>
      <c r="G61" s="278"/>
      <c r="H61" s="278"/>
      <c r="I61" s="278" t="s">
        <v>24</v>
      </c>
      <c r="J61" s="278"/>
      <c r="K61" s="278"/>
      <c r="L61" s="278" t="s">
        <v>25</v>
      </c>
      <c r="M61" s="278"/>
      <c r="N61" s="278"/>
      <c r="O61" s="253" t="s">
        <v>26</v>
      </c>
      <c r="P61" s="254"/>
      <c r="Q61" s="58"/>
      <c r="BZ61" s="223"/>
      <c r="CA61" s="223"/>
      <c r="CB61" s="223"/>
      <c r="CC61" s="223"/>
      <c r="CD61" s="223"/>
      <c r="CE61" s="223"/>
      <c r="CF61" s="223"/>
      <c r="CG61" s="223"/>
      <c r="CH61" s="223"/>
      <c r="CI61" s="223"/>
      <c r="CJ61" s="223"/>
      <c r="CK61" s="223"/>
      <c r="CL61" s="223"/>
      <c r="CM61" s="223"/>
      <c r="CN61" s="223"/>
      <c r="CO61" s="223"/>
      <c r="CP61" s="223"/>
      <c r="CQ61" s="223"/>
      <c r="CR61" s="223"/>
      <c r="CS61" s="223"/>
      <c r="CT61" s="223"/>
    </row>
    <row r="62" spans="1:98" x14ac:dyDescent="0.25">
      <c r="A62" s="294"/>
      <c r="B62" s="258"/>
      <c r="C62" s="137" t="s">
        <v>27</v>
      </c>
      <c r="D62" s="47" t="s">
        <v>28</v>
      </c>
      <c r="E62" s="132" t="s">
        <v>29</v>
      </c>
      <c r="F62" s="137" t="s">
        <v>27</v>
      </c>
      <c r="G62" s="47" t="s">
        <v>28</v>
      </c>
      <c r="H62" s="132" t="s">
        <v>29</v>
      </c>
      <c r="I62" s="137" t="s">
        <v>27</v>
      </c>
      <c r="J62" s="47" t="s">
        <v>28</v>
      </c>
      <c r="K62" s="132" t="s">
        <v>29</v>
      </c>
      <c r="L62" s="137" t="s">
        <v>27</v>
      </c>
      <c r="M62" s="47" t="s">
        <v>28</v>
      </c>
      <c r="N62" s="132" t="s">
        <v>29</v>
      </c>
      <c r="O62" s="137" t="s">
        <v>27</v>
      </c>
      <c r="P62" s="21" t="s">
        <v>28</v>
      </c>
      <c r="Q62" s="58"/>
      <c r="BZ62" s="223"/>
      <c r="CA62" s="223"/>
      <c r="CB62" s="223"/>
      <c r="CC62" s="223"/>
      <c r="CD62" s="223"/>
      <c r="CE62" s="223"/>
      <c r="CF62" s="223"/>
      <c r="CG62" s="223"/>
      <c r="CH62" s="223"/>
      <c r="CI62" s="223"/>
      <c r="CJ62" s="223"/>
      <c r="CK62" s="223"/>
      <c r="CL62" s="223"/>
      <c r="CM62" s="223"/>
      <c r="CN62" s="223"/>
      <c r="CO62" s="223"/>
      <c r="CP62" s="223"/>
      <c r="CQ62" s="223"/>
      <c r="CR62" s="223"/>
      <c r="CS62" s="223"/>
      <c r="CT62" s="223"/>
    </row>
    <row r="63" spans="1:98" x14ac:dyDescent="0.25">
      <c r="A63" s="279" t="s">
        <v>30</v>
      </c>
      <c r="B63" s="280"/>
      <c r="C63" s="180"/>
      <c r="D63" s="181"/>
      <c r="E63" s="182"/>
      <c r="F63" s="180"/>
      <c r="G63" s="181"/>
      <c r="H63" s="182"/>
      <c r="I63" s="180"/>
      <c r="J63" s="181"/>
      <c r="K63" s="182"/>
      <c r="L63" s="180"/>
      <c r="M63" s="181"/>
      <c r="N63" s="182"/>
      <c r="O63" s="180"/>
      <c r="P63" s="183"/>
      <c r="Q63" s="305" t="s">
        <v>107</v>
      </c>
      <c r="R63" s="306"/>
      <c r="S63" s="306"/>
      <c r="T63" s="306"/>
      <c r="U63" s="306"/>
      <c r="V63" s="306"/>
      <c r="W63" s="306"/>
      <c r="X63" s="306"/>
      <c r="Y63" s="306"/>
      <c r="BZ63" s="223"/>
      <c r="CA63" s="223" t="str">
        <f>IF(C63&gt;=D63,""," Los exámenes Reactivos de Hepatitis B NO DEBEN ser mayor a los exámenes Procesados ")</f>
        <v/>
      </c>
      <c r="CB63" s="223" t="str">
        <f>IF(F63&gt;=G63,""," Los exámenes Reactivos de Hepatitis C NO DEBEN ser mayor a los exámenes Procesados ")</f>
        <v/>
      </c>
      <c r="CC63" s="223" t="str">
        <f>IF(I63&gt;=J63,""," Los exámenes Reactivos de CHAGAS NO DEBEN ser mayor a los exámenes Procesados ")</f>
        <v/>
      </c>
      <c r="CD63" s="223" t="str">
        <f>IF(L63&gt;=M63,""," Los exámenes Reactivos de HTLV1 NO DEBEN ser mayor a los exámenes Procesados ")</f>
        <v/>
      </c>
      <c r="CE63" s="223" t="str">
        <f>IF(O63&gt;=P63,""," Los exámenes Reactivos de SÍFILIS NO DEBEN ser mayor a los exámenes Procesados ")</f>
        <v/>
      </c>
      <c r="CF63" s="223" t="str">
        <f>IF(D63&gt;=E63,""," Los exámenes Confirmados de Hepatitis B NO DEBEN ser mayor a los exámenes Reactivos ")</f>
        <v/>
      </c>
      <c r="CG63" s="223" t="str">
        <f>IF(G63&gt;=H63,""," Los exámenes Confirmados de Hepatitis C NO DEBEN ser mayor a los exámenes Reactivos ")</f>
        <v/>
      </c>
      <c r="CH63" s="223" t="str">
        <f>IF(J63&gt;=K63,""," Los exámenes Confirmados de CHAGAS NO DEBEN ser mayor a los exámenes Reactivos ")</f>
        <v/>
      </c>
      <c r="CI63" s="223" t="str">
        <f>IF(M63&gt;=N63,""," Los exámenes Confirmados de HTLV1 NO DEBEN ser mayor a los exámenes Reactivos ")</f>
        <v/>
      </c>
      <c r="CJ63" s="223">
        <f>IF(C63&gt;=D63,0,1)</f>
        <v>0</v>
      </c>
      <c r="CK63" s="223">
        <f>IF(D63&gt;=E63,0,1)</f>
        <v>0</v>
      </c>
      <c r="CL63" s="223">
        <f>IF(F63&gt;=G63,0,1)</f>
        <v>0</v>
      </c>
      <c r="CM63" s="223">
        <f>IF(G63&gt;=H63,0,1)</f>
        <v>0</v>
      </c>
      <c r="CN63" s="223">
        <f>IF(I63&gt;=J63,0,1)</f>
        <v>0</v>
      </c>
      <c r="CO63" s="223">
        <f>IF(J63&gt;=K63,0,1)</f>
        <v>0</v>
      </c>
      <c r="CP63" s="223">
        <f>IF(L63&gt;=M63,0,1)</f>
        <v>0</v>
      </c>
      <c r="CQ63" s="223">
        <f>IF(M63&gt;=N63,0,1)</f>
        <v>0</v>
      </c>
      <c r="CR63" s="223">
        <f>IF(O63&gt;=P63,0,1)</f>
        <v>0</v>
      </c>
      <c r="CS63" s="223"/>
      <c r="CT63" s="223"/>
    </row>
    <row r="64" spans="1:98" x14ac:dyDescent="0.25">
      <c r="A64" s="281" t="s">
        <v>31</v>
      </c>
      <c r="B64" s="185" t="s">
        <v>88</v>
      </c>
      <c r="C64" s="48"/>
      <c r="D64" s="49"/>
      <c r="E64" s="161"/>
      <c r="F64" s="48"/>
      <c r="G64" s="49"/>
      <c r="H64" s="161"/>
      <c r="I64" s="48"/>
      <c r="J64" s="49"/>
      <c r="K64" s="161"/>
      <c r="L64" s="48"/>
      <c r="M64" s="49"/>
      <c r="N64" s="161"/>
      <c r="O64" s="48"/>
      <c r="P64" s="27"/>
      <c r="Q64" s="305" t="s">
        <v>107</v>
      </c>
      <c r="R64" s="306"/>
      <c r="S64" s="306"/>
      <c r="T64" s="306"/>
      <c r="U64" s="306"/>
      <c r="V64" s="306"/>
      <c r="W64" s="306"/>
      <c r="X64" s="306"/>
      <c r="Y64" s="306"/>
      <c r="BZ64" s="223"/>
      <c r="CA64" s="223" t="str">
        <f>IF(C64&gt;=D64,""," Los exámenes Reactivos de Hepatitis B NO DEBEN ser mayor a los exámenes Procesados ")</f>
        <v/>
      </c>
      <c r="CB64" s="223" t="str">
        <f>IF(F64&gt;=G64,""," Los exámenes Reactivos de Hepatitis C NO DEBEN ser mayor a los exámenes Procesados ")</f>
        <v/>
      </c>
      <c r="CC64" s="223" t="str">
        <f>IF(I64&gt;=J64,""," Los exámenes Reactivos de CHAGAS NO DEBEN ser mayor a los exámenes Procesados ")</f>
        <v/>
      </c>
      <c r="CD64" s="223" t="str">
        <f>IF(L64&gt;=M64,""," Los exámenes Reactivos de HTLV1 NO DEBEN ser mayor a los exámenes Procesados ")</f>
        <v/>
      </c>
      <c r="CE64" s="223" t="str">
        <f>IF(O64&gt;=P64,""," Los exámenes Reactivos de SÍFILIS NO DEBEN ser mayor a los exámenes Procesados ")</f>
        <v/>
      </c>
      <c r="CF64" s="223" t="str">
        <f>IF(D64&gt;=E64,""," Los exámenes Confirmados de Hepatitis B NO DEBEN ser mayor a los exámenes Reactivos ")</f>
        <v/>
      </c>
      <c r="CG64" s="223" t="str">
        <f>IF(G64&gt;=H64,""," Los exámenes Confirmados de Hepatitis C NO DEBEN ser mayor a los exámenes Reactivos ")</f>
        <v/>
      </c>
      <c r="CH64" s="223" t="str">
        <f>IF(J64&gt;=K64,""," Los exámenes Confirmados de CHAGAS NO DEBEN ser mayor a los exámenes Reactivos ")</f>
        <v/>
      </c>
      <c r="CI64" s="223" t="str">
        <f>IF(M64&gt;=N64,""," Los exámenes Confirmados de HTLV1 NO DEBEN ser mayor a los exámenes Reactivos ")</f>
        <v/>
      </c>
      <c r="CJ64" s="223">
        <f>IF(C63&gt;=D64,0,1)</f>
        <v>0</v>
      </c>
      <c r="CK64" s="223">
        <f>IF(D63&gt;=E64,0,1)</f>
        <v>0</v>
      </c>
      <c r="CL64" s="223">
        <f>IF(F63&gt;=G64,0,1)</f>
        <v>0</v>
      </c>
      <c r="CM64" s="223">
        <f>IF(G63&gt;=H64,0,1)</f>
        <v>0</v>
      </c>
      <c r="CN64" s="223">
        <f>IF(I63&gt;=J64,0,1)</f>
        <v>0</v>
      </c>
      <c r="CO64" s="223">
        <f>IF(J63&gt;=K64,0,1)</f>
        <v>0</v>
      </c>
      <c r="CP64" s="223">
        <f>IF(L63&gt;=M64,0,1)</f>
        <v>0</v>
      </c>
      <c r="CQ64" s="223">
        <f>IF(M63&gt;=N64,0,1)</f>
        <v>0</v>
      </c>
      <c r="CR64" s="223">
        <f>IF(O63&gt;=P64,0,1)</f>
        <v>0</v>
      </c>
      <c r="CS64" s="223"/>
      <c r="CT64" s="223"/>
    </row>
    <row r="65" spans="1:98" ht="21" x14ac:dyDescent="0.25">
      <c r="A65" s="282"/>
      <c r="B65" s="190" t="s">
        <v>89</v>
      </c>
      <c r="C65" s="24"/>
      <c r="D65" s="52"/>
      <c r="E65" s="25"/>
      <c r="F65" s="24"/>
      <c r="G65" s="52"/>
      <c r="H65" s="25"/>
      <c r="I65" s="24"/>
      <c r="J65" s="52"/>
      <c r="K65" s="25"/>
      <c r="L65" s="24"/>
      <c r="M65" s="52"/>
      <c r="N65" s="25"/>
      <c r="O65" s="24"/>
      <c r="P65" s="35"/>
      <c r="Q65" s="305" t="s">
        <v>107</v>
      </c>
      <c r="R65" s="306"/>
      <c r="S65" s="306"/>
      <c r="T65" s="306"/>
      <c r="U65" s="306"/>
      <c r="V65" s="306"/>
      <c r="W65" s="306"/>
      <c r="X65" s="306"/>
      <c r="Y65" s="306"/>
      <c r="BZ65" s="223"/>
      <c r="CA65" s="223" t="str">
        <f>IF(C65&gt;=D65,""," Los exámenes Reactivos de Hepatitis B NO DEBEN ser mayor a los exámenes Procesados ")</f>
        <v/>
      </c>
      <c r="CB65" s="223" t="str">
        <f>IF(F65&gt;=G65,""," Los exámenes Reactivos de Hepatitis C NO DEBEN ser mayor a los exámenes Procesados ")</f>
        <v/>
      </c>
      <c r="CC65" s="223" t="str">
        <f>IF(I65&gt;=J65,""," Los exámenes Reactivos de CHAGAS NO DEBEN ser mayor a los exámenes Procesados ")</f>
        <v/>
      </c>
      <c r="CD65" s="223" t="str">
        <f>IF(L65&gt;=M65,""," Los exámenes Reactivos de HTLV1 NO DEBEN ser mayor a los exámenes Procesados ")</f>
        <v/>
      </c>
      <c r="CE65" s="223" t="str">
        <f>IF(O65&gt;=P65,""," Los exámenes Reactivos de SÍFILIS NO DEBEN ser mayor a los exámenes Procesados ")</f>
        <v/>
      </c>
      <c r="CF65" s="223" t="str">
        <f>IF(D65&gt;=E65,""," Los exámenes Confirmados de Hepatitis B NO DEBEN ser mayor a los exámenes Reactivos ")</f>
        <v/>
      </c>
      <c r="CG65" s="223" t="str">
        <f>IF(G65&gt;=H65,""," Los exámenes Confirmados de Hepatitis C NO DEBEN ser mayor a los exámenes Reactivos ")</f>
        <v/>
      </c>
      <c r="CH65" s="223" t="str">
        <f>IF(J65&gt;=K65,""," Los exámenes Confirmados de CHAGAS NO DEBEN ser mayor a los exámenes Reactivos ")</f>
        <v/>
      </c>
      <c r="CI65" s="223" t="str">
        <f>IF(M65&gt;=N65,""," Los exámenes Confirmados de HTLV1 NO DEBEN ser mayor a los exámenes Reactivos ")</f>
        <v/>
      </c>
      <c r="CJ65" s="223">
        <f t="shared" ref="CJ65:CK67" si="10">IF(C65&gt;=D65,0,1)</f>
        <v>0</v>
      </c>
      <c r="CK65" s="223">
        <f t="shared" si="10"/>
        <v>0</v>
      </c>
      <c r="CL65" s="223">
        <f t="shared" ref="CL65:CM67" si="11">IF(F65&gt;=G65,0,1)</f>
        <v>0</v>
      </c>
      <c r="CM65" s="223">
        <f t="shared" si="11"/>
        <v>0</v>
      </c>
      <c r="CN65" s="223">
        <f t="shared" ref="CN65:CO67" si="12">IF(I65&gt;=J65,0,1)</f>
        <v>0</v>
      </c>
      <c r="CO65" s="223">
        <f t="shared" si="12"/>
        <v>0</v>
      </c>
      <c r="CP65" s="223">
        <f t="shared" ref="CP65:CQ67" si="13">IF(L65&gt;=M65,0,1)</f>
        <v>0</v>
      </c>
      <c r="CQ65" s="223">
        <f t="shared" si="13"/>
        <v>0</v>
      </c>
      <c r="CR65" s="223">
        <f>IF(O65&gt;=P65,0,1)</f>
        <v>0</v>
      </c>
      <c r="CS65" s="223"/>
      <c r="CT65" s="223"/>
    </row>
    <row r="66" spans="1:98" ht="21" x14ac:dyDescent="0.25">
      <c r="A66" s="283"/>
      <c r="B66" s="191" t="s">
        <v>90</v>
      </c>
      <c r="C66" s="54"/>
      <c r="D66" s="55"/>
      <c r="E66" s="56"/>
      <c r="F66" s="54"/>
      <c r="G66" s="55"/>
      <c r="H66" s="56"/>
      <c r="I66" s="54"/>
      <c r="J66" s="55"/>
      <c r="K66" s="56"/>
      <c r="L66" s="54"/>
      <c r="M66" s="55"/>
      <c r="N66" s="56"/>
      <c r="O66" s="54"/>
      <c r="P66" s="189"/>
      <c r="Q66" s="305" t="s">
        <v>107</v>
      </c>
      <c r="R66" s="306"/>
      <c r="S66" s="306"/>
      <c r="T66" s="306"/>
      <c r="U66" s="306"/>
      <c r="V66" s="306"/>
      <c r="W66" s="306"/>
      <c r="X66" s="306"/>
      <c r="Y66" s="306"/>
      <c r="BZ66" s="223"/>
      <c r="CA66" s="223" t="str">
        <f>IF(C66&gt;=D66,""," Los exámenes Reactivos de Hepatitis B NO DEBEN ser mayor a los exámenes Procesados ")</f>
        <v/>
      </c>
      <c r="CB66" s="223" t="str">
        <f>IF(F66&gt;=G66,""," Los exámenes Reactivos de Hepatitis C NO DEBEN ser mayor a los exámenes Procesados ")</f>
        <v/>
      </c>
      <c r="CC66" s="223" t="str">
        <f>IF(I66&gt;=J66,""," Los exámenes Reactivos de CHAGAS NO DEBEN ser mayor a los exámenes Procesados ")</f>
        <v/>
      </c>
      <c r="CD66" s="223" t="str">
        <f>IF(L66&gt;=M66,""," Los exámenes Reactivos de HTLV1 NO DEBEN ser mayor a los exámenes Procesados ")</f>
        <v/>
      </c>
      <c r="CE66" s="223" t="str">
        <f>IF(O66&gt;=P66,""," Los exámenes Reactivos de SÍFILIS NO DEBEN ser mayor a los exámenes Procesados ")</f>
        <v/>
      </c>
      <c r="CF66" s="223" t="str">
        <f>IF(D66&gt;=E66,""," Los exámenes Confirmados de Hepatitis B NO DEBEN ser mayor a los exámenes Reactivos ")</f>
        <v/>
      </c>
      <c r="CG66" s="223" t="str">
        <f>IF(G66&gt;=H66,""," Los exámenes Confirmados de Hepatitis C NO DEBEN ser mayor a los exámenes Reactivos ")</f>
        <v/>
      </c>
      <c r="CH66" s="223" t="str">
        <f>IF(J66&gt;=K66,""," Los exámenes Confirmados de CHAGAS NO DEBEN ser mayor a los exámenes Reactivos ")</f>
        <v/>
      </c>
      <c r="CI66" s="223" t="str">
        <f>IF(M66&gt;=N66,""," Los exámenes Confirmados de HTLV1 NO DEBEN ser mayor a los exámenes Reactivos")</f>
        <v/>
      </c>
      <c r="CJ66" s="223">
        <f t="shared" si="10"/>
        <v>0</v>
      </c>
      <c r="CK66" s="223">
        <f t="shared" si="10"/>
        <v>0</v>
      </c>
      <c r="CL66" s="223">
        <f t="shared" si="11"/>
        <v>0</v>
      </c>
      <c r="CM66" s="223">
        <f t="shared" si="11"/>
        <v>0</v>
      </c>
      <c r="CN66" s="223">
        <f t="shared" si="12"/>
        <v>0</v>
      </c>
      <c r="CO66" s="223">
        <f t="shared" si="12"/>
        <v>0</v>
      </c>
      <c r="CP66" s="223">
        <f t="shared" si="13"/>
        <v>0</v>
      </c>
      <c r="CQ66" s="223">
        <f t="shared" si="13"/>
        <v>0</v>
      </c>
      <c r="CR66" s="223">
        <f>IF(O66&gt;=P66,0,1)</f>
        <v>0</v>
      </c>
      <c r="CS66" s="223"/>
      <c r="CT66" s="223"/>
    </row>
    <row r="67" spans="1:98" x14ac:dyDescent="0.25">
      <c r="A67" s="284" t="s">
        <v>91</v>
      </c>
      <c r="B67" s="285"/>
      <c r="C67" s="54"/>
      <c r="D67" s="55"/>
      <c r="E67" s="56"/>
      <c r="F67" s="54"/>
      <c r="G67" s="55"/>
      <c r="H67" s="56"/>
      <c r="I67" s="54"/>
      <c r="J67" s="55"/>
      <c r="K67" s="56"/>
      <c r="L67" s="54"/>
      <c r="M67" s="55"/>
      <c r="N67" s="56"/>
      <c r="O67" s="54"/>
      <c r="P67" s="189"/>
      <c r="Q67" s="305" t="s">
        <v>107</v>
      </c>
      <c r="R67" s="306"/>
      <c r="S67" s="306"/>
      <c r="T67" s="306"/>
      <c r="U67" s="306"/>
      <c r="V67" s="306"/>
      <c r="W67" s="306"/>
      <c r="X67" s="306"/>
      <c r="Y67" s="306"/>
      <c r="BZ67" s="223"/>
      <c r="CA67" s="223" t="str">
        <f>IF(C67&gt;=D67,""," Los exámenes Reactivos de Hepatitis B NO DEBEN ser mayor a los exámenes Procesados ")</f>
        <v/>
      </c>
      <c r="CB67" s="223" t="str">
        <f>IF(F67&gt;=G67,""," Los exámenes Reactivos de Hepatitis C NO DEBEN ser mayor a los exámenes Procesados ")</f>
        <v/>
      </c>
      <c r="CC67" s="223" t="str">
        <f>IF(I67&gt;=J67,""," Los exámenes Reactivos de CHAGAS NO DEBEN ser mayor a los exámenes Procesados ")</f>
        <v/>
      </c>
      <c r="CD67" s="223" t="str">
        <f>IF(L67&gt;=M67,""," Los exámenes Reactivos de HTLV1 NO DEBEN ser mayor a los exámenes Procesados ")</f>
        <v/>
      </c>
      <c r="CE67" s="223" t="str">
        <f>IF(O67&gt;=P67,""," Los exámenes Reactivos de SÍFILIS NO DEBEN ser mayor a los exámenes Procesados ")</f>
        <v/>
      </c>
      <c r="CF67" s="223" t="str">
        <f>IF(D67&gt;=E67,""," Los exámenes Confirmados de Hepatitis B NO DEBEN ser mayor a los exámenes Reactivos ")</f>
        <v/>
      </c>
      <c r="CG67" s="223" t="str">
        <f>IF(G67&gt;=H67,""," Los exámenes Confirmados de Hepatitis C NO DEBEN ser mayor a los exámenes Reactivos ")</f>
        <v/>
      </c>
      <c r="CH67" s="223" t="str">
        <f>IF(J67&gt;=K67,""," Los exámenes Confirmados de CHAGAS NO DEBEN ser mayor a los exámenes Reactivos ")</f>
        <v/>
      </c>
      <c r="CI67" s="223" t="str">
        <f>IF(M67&gt;=N67,""," Los exámenes Confirmados de HTLV1 NO DEBEN ser mayor a los exámenes Reactivos ")</f>
        <v/>
      </c>
      <c r="CJ67" s="223">
        <f t="shared" si="10"/>
        <v>0</v>
      </c>
      <c r="CK67" s="223">
        <f t="shared" si="10"/>
        <v>0</v>
      </c>
      <c r="CL67" s="223">
        <f t="shared" si="11"/>
        <v>0</v>
      </c>
      <c r="CM67" s="223">
        <f t="shared" si="11"/>
        <v>0</v>
      </c>
      <c r="CN67" s="223">
        <f t="shared" si="12"/>
        <v>0</v>
      </c>
      <c r="CO67" s="223">
        <f t="shared" si="12"/>
        <v>0</v>
      </c>
      <c r="CP67" s="223">
        <f t="shared" si="13"/>
        <v>0</v>
      </c>
      <c r="CQ67" s="223">
        <f t="shared" si="13"/>
        <v>0</v>
      </c>
      <c r="CR67" s="223">
        <f>IF(O67&gt;=E67,0,1)</f>
        <v>0</v>
      </c>
      <c r="CS67" s="223"/>
      <c r="CT67" s="223"/>
    </row>
    <row r="68" spans="1:98" x14ac:dyDescent="0.25">
      <c r="A68" s="61" t="s">
        <v>33</v>
      </c>
      <c r="B68" s="61"/>
      <c r="C68" s="57"/>
      <c r="D68" s="57"/>
      <c r="E68" s="61"/>
      <c r="F68" s="13"/>
      <c r="G68" s="13"/>
      <c r="H68" s="13"/>
      <c r="I68" s="13"/>
      <c r="J68" s="13"/>
      <c r="K68" s="13"/>
      <c r="L68" s="13"/>
      <c r="M68" s="13"/>
      <c r="N68" s="13"/>
      <c r="O68" s="16"/>
      <c r="P68" s="13"/>
      <c r="Q68" s="13"/>
      <c r="R68" s="13"/>
      <c r="S68" s="13"/>
      <c r="T68" s="13"/>
      <c r="U68" s="13"/>
      <c r="V68" s="13"/>
      <c r="W68" s="13"/>
      <c r="X68" s="13"/>
      <c r="Y68" s="13"/>
      <c r="Z68" s="13"/>
      <c r="AA68" s="13"/>
      <c r="AB68" s="13"/>
      <c r="AC68" s="13"/>
      <c r="AD68" s="13"/>
      <c r="AE68" s="13"/>
      <c r="AF68" s="13"/>
      <c r="AG68" s="13"/>
      <c r="AH68" s="13"/>
      <c r="AI68" s="13"/>
      <c r="AJ68" s="13"/>
      <c r="AK68" s="13"/>
      <c r="BZ68" s="223"/>
      <c r="CA68" s="223"/>
      <c r="CB68" s="223"/>
      <c r="CC68" s="223"/>
      <c r="CD68" s="223"/>
      <c r="CE68" s="223"/>
      <c r="CF68" s="223"/>
      <c r="CG68" s="223"/>
      <c r="CH68" s="223"/>
      <c r="CI68" s="223"/>
      <c r="CJ68" s="223"/>
      <c r="CK68" s="223"/>
      <c r="CL68" s="223"/>
      <c r="CM68" s="223"/>
      <c r="CN68" s="223"/>
      <c r="CO68" s="223"/>
      <c r="CP68" s="223"/>
      <c r="CQ68" s="223"/>
      <c r="CR68" s="223"/>
      <c r="CS68" s="223"/>
      <c r="CT68" s="223"/>
    </row>
    <row r="69" spans="1:98" ht="26.25" customHeight="1" x14ac:dyDescent="0.25">
      <c r="A69" s="286" t="s">
        <v>21</v>
      </c>
      <c r="B69" s="257"/>
      <c r="C69" s="289" t="s">
        <v>34</v>
      </c>
      <c r="D69" s="266"/>
      <c r="E69" s="253" t="s">
        <v>92</v>
      </c>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54"/>
      <c r="AM69" s="291" t="s">
        <v>93</v>
      </c>
      <c r="AN69" s="271"/>
      <c r="AO69" s="257" t="s">
        <v>94</v>
      </c>
      <c r="AP69" s="273" t="s">
        <v>95</v>
      </c>
      <c r="AQ69" s="273" t="s">
        <v>96</v>
      </c>
      <c r="BZ69" s="223"/>
      <c r="CA69" s="223"/>
      <c r="CB69" s="223"/>
      <c r="CC69" s="223"/>
      <c r="CD69" s="223"/>
      <c r="CE69" s="223"/>
      <c r="CF69" s="223"/>
      <c r="CG69" s="223"/>
      <c r="CH69" s="223"/>
      <c r="CI69" s="223"/>
      <c r="CJ69" s="223"/>
      <c r="CK69" s="223"/>
      <c r="CL69" s="223"/>
      <c r="CM69" s="223"/>
      <c r="CN69" s="223"/>
      <c r="CO69" s="223"/>
      <c r="CP69" s="223"/>
      <c r="CQ69" s="223"/>
      <c r="CR69" s="223"/>
      <c r="CS69" s="223"/>
      <c r="CT69" s="223"/>
    </row>
    <row r="70" spans="1:98" x14ac:dyDescent="0.25">
      <c r="A70" s="287"/>
      <c r="B70" s="272"/>
      <c r="C70" s="290"/>
      <c r="D70" s="268"/>
      <c r="E70" s="253" t="s">
        <v>35</v>
      </c>
      <c r="F70" s="254"/>
      <c r="G70" s="253" t="s">
        <v>36</v>
      </c>
      <c r="H70" s="254"/>
      <c r="I70" s="253" t="s">
        <v>37</v>
      </c>
      <c r="J70" s="254"/>
      <c r="K70" s="253" t="s">
        <v>38</v>
      </c>
      <c r="L70" s="254"/>
      <c r="M70" s="253" t="s">
        <v>39</v>
      </c>
      <c r="N70" s="254"/>
      <c r="O70" s="253" t="s">
        <v>40</v>
      </c>
      <c r="P70" s="254"/>
      <c r="Q70" s="253" t="s">
        <v>41</v>
      </c>
      <c r="R70" s="254"/>
      <c r="S70" s="253" t="s">
        <v>42</v>
      </c>
      <c r="T70" s="254"/>
      <c r="U70" s="253" t="s">
        <v>43</v>
      </c>
      <c r="V70" s="254"/>
      <c r="W70" s="253" t="s">
        <v>44</v>
      </c>
      <c r="X70" s="254"/>
      <c r="Y70" s="253" t="s">
        <v>45</v>
      </c>
      <c r="Z70" s="254"/>
      <c r="AA70" s="253" t="s">
        <v>46</v>
      </c>
      <c r="AB70" s="254"/>
      <c r="AC70" s="253" t="s">
        <v>47</v>
      </c>
      <c r="AD70" s="254"/>
      <c r="AE70" s="253" t="s">
        <v>48</v>
      </c>
      <c r="AF70" s="254"/>
      <c r="AG70" s="253" t="s">
        <v>49</v>
      </c>
      <c r="AH70" s="254"/>
      <c r="AI70" s="253" t="s">
        <v>50</v>
      </c>
      <c r="AJ70" s="254"/>
      <c r="AK70" s="253" t="s">
        <v>51</v>
      </c>
      <c r="AL70" s="254"/>
      <c r="AM70" s="255" t="s">
        <v>6</v>
      </c>
      <c r="AN70" s="276" t="s">
        <v>7</v>
      </c>
      <c r="AO70" s="272"/>
      <c r="AP70" s="274"/>
      <c r="AQ70" s="274"/>
      <c r="BZ70" s="223"/>
      <c r="CA70" s="223"/>
      <c r="CB70" s="223"/>
      <c r="CC70" s="223"/>
      <c r="CD70" s="223"/>
      <c r="CE70" s="223"/>
      <c r="CF70" s="223"/>
      <c r="CG70" s="223"/>
      <c r="CH70" s="223"/>
      <c r="CI70" s="223"/>
      <c r="CJ70" s="223"/>
      <c r="CK70" s="223"/>
      <c r="CL70" s="223"/>
      <c r="CM70" s="223"/>
      <c r="CN70" s="223"/>
      <c r="CO70" s="223"/>
      <c r="CP70" s="223"/>
      <c r="CQ70" s="223"/>
      <c r="CR70" s="223"/>
      <c r="CS70" s="223"/>
      <c r="CT70" s="223"/>
    </row>
    <row r="71" spans="1:98" x14ac:dyDescent="0.25">
      <c r="A71" s="288"/>
      <c r="B71" s="258"/>
      <c r="C71" s="132" t="s">
        <v>27</v>
      </c>
      <c r="D71" s="132" t="s">
        <v>28</v>
      </c>
      <c r="E71" s="137" t="s">
        <v>27</v>
      </c>
      <c r="F71" s="47" t="s">
        <v>28</v>
      </c>
      <c r="G71" s="137" t="s">
        <v>27</v>
      </c>
      <c r="H71" s="47" t="s">
        <v>28</v>
      </c>
      <c r="I71" s="137" t="s">
        <v>27</v>
      </c>
      <c r="J71" s="47" t="s">
        <v>28</v>
      </c>
      <c r="K71" s="137" t="s">
        <v>27</v>
      </c>
      <c r="L71" s="47" t="s">
        <v>28</v>
      </c>
      <c r="M71" s="137" t="s">
        <v>27</v>
      </c>
      <c r="N71" s="47" t="s">
        <v>28</v>
      </c>
      <c r="O71" s="137" t="s">
        <v>27</v>
      </c>
      <c r="P71" s="47" t="s">
        <v>28</v>
      </c>
      <c r="Q71" s="137" t="s">
        <v>27</v>
      </c>
      <c r="R71" s="47" t="s">
        <v>28</v>
      </c>
      <c r="S71" s="137" t="s">
        <v>27</v>
      </c>
      <c r="T71" s="47" t="s">
        <v>28</v>
      </c>
      <c r="U71" s="137" t="s">
        <v>27</v>
      </c>
      <c r="V71" s="47" t="s">
        <v>28</v>
      </c>
      <c r="W71" s="137" t="s">
        <v>27</v>
      </c>
      <c r="X71" s="47" t="s">
        <v>28</v>
      </c>
      <c r="Y71" s="137" t="s">
        <v>27</v>
      </c>
      <c r="Z71" s="47" t="s">
        <v>28</v>
      </c>
      <c r="AA71" s="137" t="s">
        <v>27</v>
      </c>
      <c r="AB71" s="47" t="s">
        <v>28</v>
      </c>
      <c r="AC71" s="137" t="s">
        <v>27</v>
      </c>
      <c r="AD71" s="47" t="s">
        <v>28</v>
      </c>
      <c r="AE71" s="137" t="s">
        <v>27</v>
      </c>
      <c r="AF71" s="47" t="s">
        <v>28</v>
      </c>
      <c r="AG71" s="137" t="s">
        <v>27</v>
      </c>
      <c r="AH71" s="47" t="s">
        <v>28</v>
      </c>
      <c r="AI71" s="137" t="s">
        <v>27</v>
      </c>
      <c r="AJ71" s="47" t="s">
        <v>28</v>
      </c>
      <c r="AK71" s="137" t="s">
        <v>27</v>
      </c>
      <c r="AL71" s="21" t="s">
        <v>28</v>
      </c>
      <c r="AM71" s="256"/>
      <c r="AN71" s="277"/>
      <c r="AO71" s="258"/>
      <c r="AP71" s="275"/>
      <c r="AQ71" s="275"/>
      <c r="BZ71" s="223"/>
      <c r="CA71" s="223"/>
      <c r="CB71" s="223"/>
      <c r="CC71" s="223"/>
      <c r="CD71" s="223"/>
      <c r="CE71" s="223"/>
      <c r="CF71" s="223"/>
      <c r="CG71" s="223"/>
      <c r="CH71" s="223"/>
      <c r="CI71" s="223"/>
      <c r="CJ71" s="223"/>
      <c r="CK71" s="223"/>
      <c r="CL71" s="223"/>
      <c r="CM71" s="223"/>
      <c r="CN71" s="223"/>
      <c r="CO71" s="223"/>
      <c r="CP71" s="223"/>
      <c r="CQ71" s="223"/>
      <c r="CR71" s="223"/>
      <c r="CS71" s="223"/>
      <c r="CT71" s="223"/>
    </row>
    <row r="72" spans="1:98" x14ac:dyDescent="0.25">
      <c r="A72" s="251" t="s">
        <v>52</v>
      </c>
      <c r="B72" s="252"/>
      <c r="C72" s="192">
        <f t="shared" ref="C72:C94" si="14">SUM(E72+G72+I72+K72+M72+O72+Q72+S72+U72+W72+Y72+AA72+AC72+AE72+AG72+AI72+AK72)</f>
        <v>215</v>
      </c>
      <c r="D72" s="193">
        <f t="shared" ref="D72:D94" si="15">SUM(F72+H72+J72+L72+N72+P72+R72+T72+V72+X72+Z72+AB72+AD72+AF72+AH72+AJ72+AL72)</f>
        <v>2</v>
      </c>
      <c r="E72" s="65"/>
      <c r="F72" s="66"/>
      <c r="G72" s="65"/>
      <c r="H72" s="66"/>
      <c r="I72" s="48">
        <v>3</v>
      </c>
      <c r="J72" s="49"/>
      <c r="K72" s="48">
        <v>24</v>
      </c>
      <c r="L72" s="49"/>
      <c r="M72" s="48">
        <v>58</v>
      </c>
      <c r="N72" s="49">
        <v>1</v>
      </c>
      <c r="O72" s="48">
        <v>61</v>
      </c>
      <c r="P72" s="49"/>
      <c r="Q72" s="48">
        <v>40</v>
      </c>
      <c r="R72" s="49">
        <v>1</v>
      </c>
      <c r="S72" s="48">
        <v>21</v>
      </c>
      <c r="T72" s="49"/>
      <c r="U72" s="48">
        <v>6</v>
      </c>
      <c r="V72" s="49"/>
      <c r="W72" s="48">
        <v>1</v>
      </c>
      <c r="X72" s="49"/>
      <c r="Y72" s="48">
        <v>1</v>
      </c>
      <c r="Z72" s="49"/>
      <c r="AA72" s="48"/>
      <c r="AB72" s="49"/>
      <c r="AC72" s="48"/>
      <c r="AD72" s="49"/>
      <c r="AE72" s="48"/>
      <c r="AF72" s="49"/>
      <c r="AG72" s="48"/>
      <c r="AH72" s="49"/>
      <c r="AI72" s="48"/>
      <c r="AJ72" s="49"/>
      <c r="AK72" s="65"/>
      <c r="AL72" s="194"/>
      <c r="AM72" s="194"/>
      <c r="AN72" s="40">
        <v>215</v>
      </c>
      <c r="AO72" s="40">
        <v>0</v>
      </c>
      <c r="AP72" s="37">
        <v>0</v>
      </c>
      <c r="AQ72" s="37">
        <v>0</v>
      </c>
      <c r="AR72" s="195" t="s">
        <v>97</v>
      </c>
      <c r="BZ72" s="223"/>
      <c r="CA72" s="223" t="str">
        <f>IF(C72&lt;&gt;AN72," Total de exámenes procesados DEBEN ser igual al Total por sexo.-","")</f>
        <v/>
      </c>
      <c r="CB72" s="223" t="str">
        <f t="shared" ref="CB72:CB94" si="16">IF(F72&lt;=E72,""," Los exámenes Reactivos de 0 a 4 años NO DEBEN ser mayor a los Exámenes Procesados de la misma edad.-")</f>
        <v/>
      </c>
      <c r="CC72" s="223" t="str">
        <f t="shared" ref="CC72:CC94" si="17">IF(H72&lt;=G72,""," Los exámenes Reactivos de 5 a 9 años NO DEBEN ser mayor a los Exámenes Procesados de la misma edad.-")</f>
        <v/>
      </c>
      <c r="CD72" s="223" t="str">
        <f t="shared" ref="CD72:CD94" si="18">IF(J72&lt;=I72,""," Los exámenes Reactivos de 10 a 14 años NO DEBEN ser mayor a los Exámenes Procesados de la misma edad.-")</f>
        <v/>
      </c>
      <c r="CE72" s="223" t="str">
        <f t="shared" ref="CE72:CE94" si="19">IF(L72&lt;=K72,""," Los exámenes Reactivos de 15 a 19 años NO DEBEN ser mayor a los Exámenes Procesados de la misma edad.-")</f>
        <v/>
      </c>
      <c r="CF72" s="223" t="str">
        <f t="shared" ref="CF72:CF94" si="20">IF(N72&lt;=M72,""," Los exámenes Reactivos de 20 a 24 años NO DEBEN ser mayor a los Exámenes Procesados de la misma edad.-")</f>
        <v/>
      </c>
      <c r="CG72" s="223" t="str">
        <f t="shared" ref="CG72:CG94" si="21">IF(P72&lt;=O72,""," Los exámenes Reactivos de 25 a 29 años NO DEBEN ser mayor a los Exámenes Procesados de la misma edad.-")</f>
        <v/>
      </c>
      <c r="CH72" s="223" t="str">
        <f t="shared" ref="CH72:CH94" si="22">IF(R72&lt;=Q72,""," Los exámenes Reactivos de 30 a 34 años NO DEBEN ser mayor a los Exámenes Procesados de la misma edad.-")</f>
        <v/>
      </c>
      <c r="CI72" s="223" t="str">
        <f t="shared" ref="CI72:CI94" si="23">IF(T72&lt;=S72,""," Los exámenes Reactivos de 35 a 39 años NO DEBEN ser mayor a los Exámenes Procesados de la misma edad.-")</f>
        <v/>
      </c>
      <c r="CJ72" s="223" t="str">
        <f t="shared" ref="CJ72:CJ94" si="24">IF(V72&lt;=U72,""," Los exámenes Reactivos de 40 a 44 años NO DEBEN ser mayor a los Exámenes Procesados de la misma edad.-")</f>
        <v/>
      </c>
      <c r="CK72" s="223" t="str">
        <f t="shared" ref="CK72:CK94" si="25">IF(X72&lt;=W72,""," Los exámenes Reactivos de 45 a 49 años NO DEBEN ser mayor a los Exámenes Procesados de la misma edad.-")</f>
        <v/>
      </c>
      <c r="CL72" s="223" t="str">
        <f t="shared" ref="CL72:CL94" si="26">IF(Z72&lt;=Y72,""," Los exámenes Reactivos de 50 a 54 años NO DEBEN ser mayor a los Exámenes Procesados de la misma edad.-")</f>
        <v/>
      </c>
      <c r="CM72" s="223" t="str">
        <f t="shared" ref="CM72:CM94" si="27">IF(AB72&lt;=AA72,""," Los exámenes Reactivos de 55 a 59 años NO DEBEN ser mayor a los Exámenes Procesados de la misma edad.-")</f>
        <v/>
      </c>
      <c r="CN72" s="223" t="str">
        <f t="shared" ref="CN72:CN94" si="28">IF(AD72&lt;=AC72,""," Los exámenes Reactivos de 60 a 64 años NO DEBEN ser mayor a los Exámenes Procesados de la misma edad.-")</f>
        <v/>
      </c>
      <c r="CO72" s="223" t="str">
        <f t="shared" ref="CO72:CO94" si="29">IF(AF72&lt;=AE72,""," Los exámenes Reactivos de 65 a 69 años NO DEBEN ser mayor a los Exámenes Procesados de la misma edad.-")</f>
        <v/>
      </c>
      <c r="CP72" s="223" t="str">
        <f t="shared" ref="CP72:CP94" si="30">IF(AH72&lt;=AG72,""," Los exámenes Reactivos de 70 a 74 años NO DEBEN ser mayor a los Exámenes Procesados de la misma edad.-")</f>
        <v/>
      </c>
      <c r="CQ72" s="223" t="str">
        <f t="shared" ref="CQ72:CQ81" si="31">IF(AJ72&lt;=AI72,""," Los exámenes Reactivos de 75 a 79 años NO DEBEN ser mayor a los Exámenes Procesados de la misma edad.-")</f>
        <v/>
      </c>
      <c r="CR72" s="223" t="str">
        <f t="shared" ref="CR72:CR94" si="32">IF(AL72&lt;=AK72,""," Los exámenes Reactivos de 80 y mas años NO DEBEN ser mayor a los Exámenes Procesados de la misma edad.-")</f>
        <v/>
      </c>
      <c r="CS72" s="223" t="str">
        <f t="shared" ref="CS72:CS80" si="33">IF(AL72&lt;=AK72,""," Los exámenes Reactivos de 80 y mas años NO DEBEN ser mayor a los Exámenes Procesados de la misma edad.-")</f>
        <v/>
      </c>
      <c r="CT72" s="223" t="str">
        <f t="shared" ref="CT72:CT80" si="34">IF(AL72&lt;=AK72,""," Los exámenes Reactivos de 80 y mas años NO DEBEN ser mayor a los Exámenes Procesados de la misma edad.-")</f>
        <v/>
      </c>
    </row>
    <row r="73" spans="1:98" x14ac:dyDescent="0.25">
      <c r="A73" s="239" t="s">
        <v>53</v>
      </c>
      <c r="B73" s="240"/>
      <c r="C73" s="196">
        <f t="shared" si="14"/>
        <v>75</v>
      </c>
      <c r="D73" s="197">
        <f t="shared" si="15"/>
        <v>1</v>
      </c>
      <c r="E73" s="34"/>
      <c r="F73" s="70"/>
      <c r="G73" s="34"/>
      <c r="H73" s="70"/>
      <c r="I73" s="24"/>
      <c r="J73" s="52"/>
      <c r="K73" s="24">
        <v>8</v>
      </c>
      <c r="L73" s="52"/>
      <c r="M73" s="24">
        <v>18</v>
      </c>
      <c r="N73" s="52">
        <v>1</v>
      </c>
      <c r="O73" s="24">
        <v>15</v>
      </c>
      <c r="P73" s="52"/>
      <c r="Q73" s="24">
        <v>18</v>
      </c>
      <c r="R73" s="52"/>
      <c r="S73" s="24">
        <v>12</v>
      </c>
      <c r="T73" s="52"/>
      <c r="U73" s="24">
        <v>4</v>
      </c>
      <c r="V73" s="52"/>
      <c r="W73" s="24"/>
      <c r="X73" s="52"/>
      <c r="Y73" s="24"/>
      <c r="Z73" s="52"/>
      <c r="AA73" s="24"/>
      <c r="AB73" s="52"/>
      <c r="AC73" s="24"/>
      <c r="AD73" s="52"/>
      <c r="AE73" s="24"/>
      <c r="AF73" s="52"/>
      <c r="AG73" s="24"/>
      <c r="AH73" s="52"/>
      <c r="AI73" s="24"/>
      <c r="AJ73" s="52"/>
      <c r="AK73" s="34"/>
      <c r="AL73" s="198"/>
      <c r="AM73" s="198"/>
      <c r="AN73" s="40">
        <v>75</v>
      </c>
      <c r="AO73" s="40">
        <v>0</v>
      </c>
      <c r="AP73" s="37">
        <v>0</v>
      </c>
      <c r="AQ73" s="37">
        <v>0</v>
      </c>
      <c r="AR73" s="195" t="s">
        <v>97</v>
      </c>
      <c r="BZ73" s="223"/>
      <c r="CA73" s="223" t="str">
        <f>IF(C73&lt;&gt;AN73," Total de exámenes procesados DEBEN ser igual al Total por sexo.-","")</f>
        <v/>
      </c>
      <c r="CB73" s="223" t="str">
        <f t="shared" si="16"/>
        <v/>
      </c>
      <c r="CC73" s="223" t="str">
        <f t="shared" si="17"/>
        <v/>
      </c>
      <c r="CD73" s="223" t="str">
        <f t="shared" si="18"/>
        <v/>
      </c>
      <c r="CE73" s="223" t="str">
        <f t="shared" si="19"/>
        <v/>
      </c>
      <c r="CF73" s="223" t="str">
        <f t="shared" si="20"/>
        <v/>
      </c>
      <c r="CG73" s="223" t="str">
        <f t="shared" si="21"/>
        <v/>
      </c>
      <c r="CH73" s="223" t="str">
        <f t="shared" si="22"/>
        <v/>
      </c>
      <c r="CI73" s="223" t="str">
        <f t="shared" si="23"/>
        <v/>
      </c>
      <c r="CJ73" s="223" t="str">
        <f t="shared" si="24"/>
        <v/>
      </c>
      <c r="CK73" s="223" t="str">
        <f t="shared" si="25"/>
        <v/>
      </c>
      <c r="CL73" s="223" t="str">
        <f t="shared" si="26"/>
        <v/>
      </c>
      <c r="CM73" s="223" t="str">
        <f t="shared" si="27"/>
        <v/>
      </c>
      <c r="CN73" s="223" t="str">
        <f t="shared" si="28"/>
        <v/>
      </c>
      <c r="CO73" s="223" t="str">
        <f t="shared" si="29"/>
        <v/>
      </c>
      <c r="CP73" s="223" t="str">
        <f t="shared" si="30"/>
        <v/>
      </c>
      <c r="CQ73" s="223" t="str">
        <f t="shared" si="31"/>
        <v/>
      </c>
      <c r="CR73" s="223" t="str">
        <f t="shared" si="32"/>
        <v/>
      </c>
      <c r="CS73" s="223" t="str">
        <f t="shared" si="33"/>
        <v/>
      </c>
      <c r="CT73" s="223" t="str">
        <f t="shared" si="34"/>
        <v/>
      </c>
    </row>
    <row r="74" spans="1:98" x14ac:dyDescent="0.25">
      <c r="A74" s="239" t="s">
        <v>54</v>
      </c>
      <c r="B74" s="240"/>
      <c r="C74" s="196">
        <f t="shared" si="14"/>
        <v>1</v>
      </c>
      <c r="D74" s="197">
        <f t="shared" si="15"/>
        <v>0</v>
      </c>
      <c r="E74" s="34"/>
      <c r="F74" s="70"/>
      <c r="G74" s="34"/>
      <c r="H74" s="70"/>
      <c r="I74" s="24"/>
      <c r="J74" s="52"/>
      <c r="K74" s="39"/>
      <c r="L74" s="71"/>
      <c r="M74" s="39"/>
      <c r="N74" s="71"/>
      <c r="O74" s="39"/>
      <c r="P74" s="71"/>
      <c r="Q74" s="39"/>
      <c r="R74" s="71"/>
      <c r="S74" s="39"/>
      <c r="T74" s="71"/>
      <c r="U74" s="39"/>
      <c r="V74" s="71"/>
      <c r="W74" s="39"/>
      <c r="X74" s="71"/>
      <c r="Y74" s="39"/>
      <c r="Z74" s="71"/>
      <c r="AA74" s="39">
        <v>1</v>
      </c>
      <c r="AB74" s="71"/>
      <c r="AC74" s="39"/>
      <c r="AD74" s="71"/>
      <c r="AE74" s="39"/>
      <c r="AF74" s="71"/>
      <c r="AG74" s="39"/>
      <c r="AH74" s="71"/>
      <c r="AI74" s="39"/>
      <c r="AJ74" s="71"/>
      <c r="AK74" s="34"/>
      <c r="AL74" s="198"/>
      <c r="AM74" s="198"/>
      <c r="AN74" s="40">
        <v>1</v>
      </c>
      <c r="AO74" s="40">
        <v>0</v>
      </c>
      <c r="AP74" s="37">
        <v>0</v>
      </c>
      <c r="AQ74" s="37">
        <v>0</v>
      </c>
      <c r="AR74" s="195" t="s">
        <v>97</v>
      </c>
      <c r="BZ74" s="223"/>
      <c r="CA74" s="223" t="str">
        <f>IF(C74&lt;&gt;AN74," Total de exámenes procesados DEBEN ser igual al Total por sexo.-","")</f>
        <v/>
      </c>
      <c r="CB74" s="223" t="str">
        <f t="shared" si="16"/>
        <v/>
      </c>
      <c r="CC74" s="223" t="str">
        <f t="shared" si="17"/>
        <v/>
      </c>
      <c r="CD74" s="223" t="str">
        <f t="shared" si="18"/>
        <v/>
      </c>
      <c r="CE74" s="223" t="str">
        <f t="shared" si="19"/>
        <v/>
      </c>
      <c r="CF74" s="223" t="str">
        <f t="shared" si="20"/>
        <v/>
      </c>
      <c r="CG74" s="223" t="str">
        <f t="shared" si="21"/>
        <v/>
      </c>
      <c r="CH74" s="223" t="str">
        <f t="shared" si="22"/>
        <v/>
      </c>
      <c r="CI74" s="223" t="str">
        <f t="shared" si="23"/>
        <v/>
      </c>
      <c r="CJ74" s="223" t="str">
        <f t="shared" si="24"/>
        <v/>
      </c>
      <c r="CK74" s="223" t="str">
        <f t="shared" si="25"/>
        <v/>
      </c>
      <c r="CL74" s="223" t="str">
        <f t="shared" si="26"/>
        <v/>
      </c>
      <c r="CM74" s="223" t="str">
        <f t="shared" si="27"/>
        <v/>
      </c>
      <c r="CN74" s="223" t="str">
        <f t="shared" si="28"/>
        <v/>
      </c>
      <c r="CO74" s="223" t="str">
        <f t="shared" si="29"/>
        <v/>
      </c>
      <c r="CP74" s="223" t="str">
        <f t="shared" si="30"/>
        <v/>
      </c>
      <c r="CQ74" s="223" t="str">
        <f t="shared" si="31"/>
        <v/>
      </c>
      <c r="CR74" s="223" t="str">
        <f t="shared" si="32"/>
        <v/>
      </c>
      <c r="CS74" s="223" t="str">
        <f t="shared" si="33"/>
        <v/>
      </c>
      <c r="CT74" s="223" t="str">
        <f t="shared" si="34"/>
        <v/>
      </c>
    </row>
    <row r="75" spans="1:98" x14ac:dyDescent="0.25">
      <c r="A75" s="239" t="s">
        <v>14</v>
      </c>
      <c r="B75" s="240"/>
      <c r="C75" s="196">
        <f t="shared" si="14"/>
        <v>7</v>
      </c>
      <c r="D75" s="199">
        <f t="shared" si="15"/>
        <v>0</v>
      </c>
      <c r="E75" s="34"/>
      <c r="F75" s="70"/>
      <c r="G75" s="34"/>
      <c r="H75" s="70"/>
      <c r="I75" s="34"/>
      <c r="J75" s="70"/>
      <c r="K75" s="39"/>
      <c r="L75" s="71"/>
      <c r="M75" s="39"/>
      <c r="N75" s="71"/>
      <c r="O75" s="39">
        <v>2</v>
      </c>
      <c r="P75" s="71"/>
      <c r="Q75" s="39"/>
      <c r="R75" s="71"/>
      <c r="S75" s="39">
        <v>2</v>
      </c>
      <c r="T75" s="71"/>
      <c r="U75" s="39"/>
      <c r="V75" s="71"/>
      <c r="W75" s="39">
        <v>1</v>
      </c>
      <c r="X75" s="71"/>
      <c r="Y75" s="39">
        <v>2</v>
      </c>
      <c r="Z75" s="71"/>
      <c r="AA75" s="39"/>
      <c r="AB75" s="71"/>
      <c r="AC75" s="39"/>
      <c r="AD75" s="71"/>
      <c r="AE75" s="39"/>
      <c r="AF75" s="71"/>
      <c r="AG75" s="39"/>
      <c r="AH75" s="71"/>
      <c r="AI75" s="39"/>
      <c r="AJ75" s="71"/>
      <c r="AK75" s="39"/>
      <c r="AL75" s="37"/>
      <c r="AM75" s="40">
        <v>1</v>
      </c>
      <c r="AN75" s="40">
        <v>6</v>
      </c>
      <c r="AO75" s="40">
        <v>0</v>
      </c>
      <c r="AP75" s="37">
        <v>0</v>
      </c>
      <c r="AQ75" s="37">
        <v>0</v>
      </c>
      <c r="AR75" s="195" t="s">
        <v>97</v>
      </c>
      <c r="BZ75" s="223"/>
      <c r="CA75" s="223" t="str">
        <f t="shared" ref="CA75:CA94" si="35">IF(C75&lt;&gt;SUM(AM75:AN75)," Total de exámenes procesados DEBEN ser igual al Total por sexo.-","")</f>
        <v/>
      </c>
      <c r="CB75" s="223" t="str">
        <f t="shared" si="16"/>
        <v/>
      </c>
      <c r="CC75" s="223" t="str">
        <f t="shared" si="17"/>
        <v/>
      </c>
      <c r="CD75" s="223" t="str">
        <f t="shared" si="18"/>
        <v/>
      </c>
      <c r="CE75" s="223" t="str">
        <f t="shared" si="19"/>
        <v/>
      </c>
      <c r="CF75" s="223" t="str">
        <f t="shared" si="20"/>
        <v/>
      </c>
      <c r="CG75" s="223" t="str">
        <f t="shared" si="21"/>
        <v/>
      </c>
      <c r="CH75" s="223" t="str">
        <f t="shared" si="22"/>
        <v/>
      </c>
      <c r="CI75" s="223" t="str">
        <f t="shared" si="23"/>
        <v/>
      </c>
      <c r="CJ75" s="223" t="str">
        <f t="shared" si="24"/>
        <v/>
      </c>
      <c r="CK75" s="223" t="str">
        <f t="shared" si="25"/>
        <v/>
      </c>
      <c r="CL75" s="223" t="str">
        <f t="shared" si="26"/>
        <v/>
      </c>
      <c r="CM75" s="223" t="str">
        <f t="shared" si="27"/>
        <v/>
      </c>
      <c r="CN75" s="223" t="str">
        <f t="shared" si="28"/>
        <v/>
      </c>
      <c r="CO75" s="223" t="str">
        <f t="shared" si="29"/>
        <v/>
      </c>
      <c r="CP75" s="223" t="str">
        <f t="shared" si="30"/>
        <v/>
      </c>
      <c r="CQ75" s="223" t="str">
        <f t="shared" si="31"/>
        <v/>
      </c>
      <c r="CR75" s="223" t="str">
        <f t="shared" si="32"/>
        <v/>
      </c>
      <c r="CS75" s="223" t="str">
        <f t="shared" si="33"/>
        <v/>
      </c>
      <c r="CT75" s="223" t="str">
        <f t="shared" si="34"/>
        <v/>
      </c>
    </row>
    <row r="76" spans="1:98" x14ac:dyDescent="0.25">
      <c r="A76" s="239" t="s">
        <v>19</v>
      </c>
      <c r="B76" s="240"/>
      <c r="C76" s="200">
        <f t="shared" si="14"/>
        <v>0</v>
      </c>
      <c r="D76" s="199">
        <f t="shared" si="15"/>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37"/>
      <c r="AM76" s="40"/>
      <c r="AN76" s="40"/>
      <c r="AO76" s="40"/>
      <c r="AP76" s="37"/>
      <c r="AQ76" s="37"/>
      <c r="AR76" s="195" t="s">
        <v>97</v>
      </c>
      <c r="BZ76" s="223"/>
      <c r="CA76" s="223" t="str">
        <f t="shared" si="35"/>
        <v/>
      </c>
      <c r="CB76" s="223" t="str">
        <f t="shared" si="16"/>
        <v/>
      </c>
      <c r="CC76" s="223" t="str">
        <f t="shared" si="17"/>
        <v/>
      </c>
      <c r="CD76" s="223" t="str">
        <f t="shared" si="18"/>
        <v/>
      </c>
      <c r="CE76" s="223" t="str">
        <f t="shared" si="19"/>
        <v/>
      </c>
      <c r="CF76" s="223" t="str">
        <f t="shared" si="20"/>
        <v/>
      </c>
      <c r="CG76" s="223" t="str">
        <f t="shared" si="21"/>
        <v/>
      </c>
      <c r="CH76" s="223" t="str">
        <f t="shared" si="22"/>
        <v/>
      </c>
      <c r="CI76" s="223" t="str">
        <f t="shared" si="23"/>
        <v/>
      </c>
      <c r="CJ76" s="223" t="str">
        <f t="shared" si="24"/>
        <v/>
      </c>
      <c r="CK76" s="223" t="str">
        <f t="shared" si="25"/>
        <v/>
      </c>
      <c r="CL76" s="223" t="str">
        <f t="shared" si="26"/>
        <v/>
      </c>
      <c r="CM76" s="223" t="str">
        <f t="shared" si="27"/>
        <v/>
      </c>
      <c r="CN76" s="223" t="str">
        <f t="shared" si="28"/>
        <v/>
      </c>
      <c r="CO76" s="223" t="str">
        <f t="shared" si="29"/>
        <v/>
      </c>
      <c r="CP76" s="223" t="str">
        <f t="shared" si="30"/>
        <v/>
      </c>
      <c r="CQ76" s="223" t="str">
        <f t="shared" si="31"/>
        <v/>
      </c>
      <c r="CR76" s="223" t="str">
        <f t="shared" si="32"/>
        <v/>
      </c>
      <c r="CS76" s="223" t="str">
        <f t="shared" si="33"/>
        <v/>
      </c>
      <c r="CT76" s="223" t="str">
        <f t="shared" si="34"/>
        <v/>
      </c>
    </row>
    <row r="77" spans="1:98" x14ac:dyDescent="0.25">
      <c r="A77" s="239" t="s">
        <v>55</v>
      </c>
      <c r="B77" s="240"/>
      <c r="C77" s="196">
        <f t="shared" si="14"/>
        <v>16</v>
      </c>
      <c r="D77" s="197">
        <f t="shared" si="15"/>
        <v>0</v>
      </c>
      <c r="E77" s="34"/>
      <c r="F77" s="70"/>
      <c r="G77" s="34"/>
      <c r="H77" s="70"/>
      <c r="I77" s="39"/>
      <c r="J77" s="71"/>
      <c r="K77" s="39">
        <v>1</v>
      </c>
      <c r="L77" s="71"/>
      <c r="M77" s="39">
        <v>2</v>
      </c>
      <c r="N77" s="71"/>
      <c r="O77" s="39">
        <v>5</v>
      </c>
      <c r="P77" s="71"/>
      <c r="Q77" s="39">
        <v>1</v>
      </c>
      <c r="R77" s="71"/>
      <c r="S77" s="39">
        <v>3</v>
      </c>
      <c r="T77" s="71"/>
      <c r="U77" s="39">
        <v>2</v>
      </c>
      <c r="V77" s="71"/>
      <c r="W77" s="39"/>
      <c r="X77" s="71"/>
      <c r="Y77" s="39">
        <v>1</v>
      </c>
      <c r="Z77" s="71"/>
      <c r="AA77" s="39"/>
      <c r="AB77" s="71"/>
      <c r="AC77" s="39"/>
      <c r="AD77" s="71"/>
      <c r="AE77" s="39"/>
      <c r="AF77" s="71"/>
      <c r="AG77" s="39">
        <v>1</v>
      </c>
      <c r="AH77" s="71"/>
      <c r="AI77" s="39"/>
      <c r="AJ77" s="71"/>
      <c r="AK77" s="39"/>
      <c r="AL77" s="37"/>
      <c r="AM77" s="40">
        <v>8</v>
      </c>
      <c r="AN77" s="40">
        <v>8</v>
      </c>
      <c r="AO77" s="40">
        <v>0</v>
      </c>
      <c r="AP77" s="37">
        <v>0</v>
      </c>
      <c r="AQ77" s="37">
        <v>0</v>
      </c>
      <c r="AR77" s="195" t="s">
        <v>97</v>
      </c>
      <c r="BZ77" s="223"/>
      <c r="CA77" s="223" t="str">
        <f t="shared" si="35"/>
        <v/>
      </c>
      <c r="CB77" s="223" t="str">
        <f t="shared" si="16"/>
        <v/>
      </c>
      <c r="CC77" s="223" t="str">
        <f t="shared" si="17"/>
        <v/>
      </c>
      <c r="CD77" s="223" t="str">
        <f t="shared" si="18"/>
        <v/>
      </c>
      <c r="CE77" s="223" t="str">
        <f t="shared" si="19"/>
        <v/>
      </c>
      <c r="CF77" s="223" t="str">
        <f t="shared" si="20"/>
        <v/>
      </c>
      <c r="CG77" s="223" t="str">
        <f t="shared" si="21"/>
        <v/>
      </c>
      <c r="CH77" s="223" t="str">
        <f t="shared" si="22"/>
        <v/>
      </c>
      <c r="CI77" s="223" t="str">
        <f t="shared" si="23"/>
        <v/>
      </c>
      <c r="CJ77" s="223" t="str">
        <f t="shared" si="24"/>
        <v/>
      </c>
      <c r="CK77" s="223" t="str">
        <f t="shared" si="25"/>
        <v/>
      </c>
      <c r="CL77" s="223" t="str">
        <f t="shared" si="26"/>
        <v/>
      </c>
      <c r="CM77" s="223" t="str">
        <f t="shared" si="27"/>
        <v/>
      </c>
      <c r="CN77" s="223" t="str">
        <f t="shared" si="28"/>
        <v/>
      </c>
      <c r="CO77" s="223" t="str">
        <f t="shared" si="29"/>
        <v/>
      </c>
      <c r="CP77" s="223" t="str">
        <f t="shared" si="30"/>
        <v/>
      </c>
      <c r="CQ77" s="223" t="str">
        <f t="shared" si="31"/>
        <v/>
      </c>
      <c r="CR77" s="223" t="str">
        <f t="shared" si="32"/>
        <v/>
      </c>
      <c r="CS77" s="223" t="str">
        <f t="shared" si="33"/>
        <v/>
      </c>
      <c r="CT77" s="223" t="str">
        <f t="shared" si="34"/>
        <v/>
      </c>
    </row>
    <row r="78" spans="1:98" ht="27.75" customHeight="1" x14ac:dyDescent="0.25">
      <c r="A78" s="244" t="s">
        <v>56</v>
      </c>
      <c r="B78" s="245"/>
      <c r="C78" s="196">
        <f t="shared" si="14"/>
        <v>13</v>
      </c>
      <c r="D78" s="197">
        <f t="shared" si="15"/>
        <v>0</v>
      </c>
      <c r="E78" s="34"/>
      <c r="F78" s="70"/>
      <c r="G78" s="34"/>
      <c r="H78" s="70"/>
      <c r="I78" s="39"/>
      <c r="J78" s="71"/>
      <c r="K78" s="39">
        <v>1</v>
      </c>
      <c r="L78" s="71"/>
      <c r="M78" s="39">
        <v>3</v>
      </c>
      <c r="N78" s="71"/>
      <c r="O78" s="39">
        <v>3</v>
      </c>
      <c r="P78" s="71"/>
      <c r="Q78" s="39"/>
      <c r="R78" s="71"/>
      <c r="S78" s="39">
        <v>3</v>
      </c>
      <c r="T78" s="71"/>
      <c r="U78" s="39">
        <v>2</v>
      </c>
      <c r="V78" s="71"/>
      <c r="W78" s="39">
        <v>1</v>
      </c>
      <c r="X78" s="71"/>
      <c r="Y78" s="39"/>
      <c r="Z78" s="71"/>
      <c r="AA78" s="39"/>
      <c r="AB78" s="71"/>
      <c r="AC78" s="39"/>
      <c r="AD78" s="71"/>
      <c r="AE78" s="39"/>
      <c r="AF78" s="71"/>
      <c r="AG78" s="39"/>
      <c r="AH78" s="71"/>
      <c r="AI78" s="39"/>
      <c r="AJ78" s="71"/>
      <c r="AK78" s="39"/>
      <c r="AL78" s="37"/>
      <c r="AM78" s="40"/>
      <c r="AN78" s="40">
        <v>13</v>
      </c>
      <c r="AO78" s="40">
        <v>0</v>
      </c>
      <c r="AP78" s="37">
        <v>0</v>
      </c>
      <c r="AQ78" s="37">
        <v>0</v>
      </c>
      <c r="AR78" s="195" t="s">
        <v>98</v>
      </c>
      <c r="BZ78" s="223"/>
      <c r="CA78" s="223" t="str">
        <f t="shared" si="35"/>
        <v/>
      </c>
      <c r="CB78" s="223" t="str">
        <f t="shared" si="16"/>
        <v/>
      </c>
      <c r="CC78" s="223" t="str">
        <f t="shared" si="17"/>
        <v/>
      </c>
      <c r="CD78" s="223" t="str">
        <f t="shared" si="18"/>
        <v/>
      </c>
      <c r="CE78" s="223" t="str">
        <f t="shared" si="19"/>
        <v/>
      </c>
      <c r="CF78" s="223" t="str">
        <f t="shared" si="20"/>
        <v/>
      </c>
      <c r="CG78" s="223" t="str">
        <f t="shared" si="21"/>
        <v/>
      </c>
      <c r="CH78" s="223" t="str">
        <f t="shared" si="22"/>
        <v/>
      </c>
      <c r="CI78" s="223" t="str">
        <f t="shared" si="23"/>
        <v/>
      </c>
      <c r="CJ78" s="223" t="str">
        <f t="shared" si="24"/>
        <v/>
      </c>
      <c r="CK78" s="223" t="str">
        <f t="shared" si="25"/>
        <v/>
      </c>
      <c r="CL78" s="223" t="str">
        <f t="shared" si="26"/>
        <v/>
      </c>
      <c r="CM78" s="223" t="str">
        <f t="shared" si="27"/>
        <v/>
      </c>
      <c r="CN78" s="223" t="str">
        <f t="shared" si="28"/>
        <v/>
      </c>
      <c r="CO78" s="223" t="str">
        <f t="shared" si="29"/>
        <v/>
      </c>
      <c r="CP78" s="223" t="str">
        <f t="shared" si="30"/>
        <v/>
      </c>
      <c r="CQ78" s="223" t="str">
        <f t="shared" si="31"/>
        <v/>
      </c>
      <c r="CR78" s="223" t="str">
        <f t="shared" si="32"/>
        <v/>
      </c>
      <c r="CS78" s="223" t="str">
        <f t="shared" si="33"/>
        <v/>
      </c>
      <c r="CT78" s="223" t="str">
        <f t="shared" si="34"/>
        <v/>
      </c>
    </row>
    <row r="79" spans="1:98" x14ac:dyDescent="0.25">
      <c r="A79" s="239" t="s">
        <v>17</v>
      </c>
      <c r="B79" s="240"/>
      <c r="C79" s="200">
        <f t="shared" si="14"/>
        <v>0</v>
      </c>
      <c r="D79" s="199">
        <f t="shared" si="15"/>
        <v>0</v>
      </c>
      <c r="E79" s="39"/>
      <c r="F79" s="71"/>
      <c r="G79" s="39"/>
      <c r="H79" s="71"/>
      <c r="I79" s="39"/>
      <c r="J79" s="71"/>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37"/>
      <c r="AM79" s="40"/>
      <c r="AN79" s="40"/>
      <c r="AO79" s="40"/>
      <c r="AP79" s="37"/>
      <c r="AQ79" s="37"/>
      <c r="AR79" s="195" t="s">
        <v>97</v>
      </c>
      <c r="BZ79" s="223"/>
      <c r="CA79" s="223" t="str">
        <f t="shared" si="35"/>
        <v/>
      </c>
      <c r="CB79" s="223" t="str">
        <f t="shared" si="16"/>
        <v/>
      </c>
      <c r="CC79" s="223" t="str">
        <f t="shared" si="17"/>
        <v/>
      </c>
      <c r="CD79" s="223" t="str">
        <f t="shared" si="18"/>
        <v/>
      </c>
      <c r="CE79" s="223" t="str">
        <f t="shared" si="19"/>
        <v/>
      </c>
      <c r="CF79" s="223" t="str">
        <f t="shared" si="20"/>
        <v/>
      </c>
      <c r="CG79" s="223" t="str">
        <f t="shared" si="21"/>
        <v/>
      </c>
      <c r="CH79" s="223" t="str">
        <f t="shared" si="22"/>
        <v/>
      </c>
      <c r="CI79" s="223" t="str">
        <f t="shared" si="23"/>
        <v/>
      </c>
      <c r="CJ79" s="223" t="str">
        <f t="shared" si="24"/>
        <v/>
      </c>
      <c r="CK79" s="223" t="str">
        <f t="shared" si="25"/>
        <v/>
      </c>
      <c r="CL79" s="223" t="str">
        <f t="shared" si="26"/>
        <v/>
      </c>
      <c r="CM79" s="223" t="str">
        <f t="shared" si="27"/>
        <v/>
      </c>
      <c r="CN79" s="223" t="str">
        <f t="shared" si="28"/>
        <v/>
      </c>
      <c r="CO79" s="223" t="str">
        <f t="shared" si="29"/>
        <v/>
      </c>
      <c r="CP79" s="223" t="str">
        <f t="shared" si="30"/>
        <v/>
      </c>
      <c r="CQ79" s="223" t="str">
        <f t="shared" si="31"/>
        <v/>
      </c>
      <c r="CR79" s="223" t="str">
        <f t="shared" si="32"/>
        <v/>
      </c>
      <c r="CS79" s="223" t="str">
        <f t="shared" si="33"/>
        <v/>
      </c>
      <c r="CT79" s="223" t="str">
        <f t="shared" si="34"/>
        <v/>
      </c>
    </row>
    <row r="80" spans="1:98" x14ac:dyDescent="0.25">
      <c r="A80" s="246" t="s">
        <v>57</v>
      </c>
      <c r="B80" s="247"/>
      <c r="C80" s="201">
        <f t="shared" si="14"/>
        <v>1</v>
      </c>
      <c r="D80" s="202">
        <f t="shared" si="15"/>
        <v>0</v>
      </c>
      <c r="E80" s="89"/>
      <c r="F80" s="90"/>
      <c r="G80" s="89"/>
      <c r="H80" s="90"/>
      <c r="I80" s="89"/>
      <c r="J80" s="90"/>
      <c r="K80" s="74"/>
      <c r="L80" s="75"/>
      <c r="M80" s="74"/>
      <c r="N80" s="75"/>
      <c r="O80" s="74"/>
      <c r="P80" s="75"/>
      <c r="Q80" s="74"/>
      <c r="R80" s="75"/>
      <c r="S80" s="74"/>
      <c r="T80" s="75"/>
      <c r="U80" s="74"/>
      <c r="V80" s="75"/>
      <c r="W80" s="74"/>
      <c r="X80" s="75"/>
      <c r="Y80" s="74"/>
      <c r="Z80" s="75"/>
      <c r="AA80" s="74"/>
      <c r="AB80" s="75"/>
      <c r="AC80" s="74"/>
      <c r="AD80" s="75"/>
      <c r="AE80" s="74">
        <v>1</v>
      </c>
      <c r="AF80" s="75"/>
      <c r="AG80" s="74"/>
      <c r="AH80" s="75"/>
      <c r="AI80" s="74"/>
      <c r="AJ80" s="75"/>
      <c r="AK80" s="74"/>
      <c r="AL80" s="77"/>
      <c r="AM80" s="41"/>
      <c r="AN80" s="41">
        <v>1</v>
      </c>
      <c r="AO80" s="41">
        <v>0</v>
      </c>
      <c r="AP80" s="77">
        <v>0</v>
      </c>
      <c r="AQ80" s="77">
        <v>0</v>
      </c>
      <c r="AR80" s="195" t="s">
        <v>97</v>
      </c>
      <c r="BZ80" s="223"/>
      <c r="CA80" s="223" t="str">
        <f t="shared" si="35"/>
        <v/>
      </c>
      <c r="CB80" s="223" t="str">
        <f t="shared" si="16"/>
        <v/>
      </c>
      <c r="CC80" s="223" t="str">
        <f t="shared" si="17"/>
        <v/>
      </c>
      <c r="CD80" s="223" t="str">
        <f t="shared" si="18"/>
        <v/>
      </c>
      <c r="CE80" s="223" t="str">
        <f t="shared" si="19"/>
        <v/>
      </c>
      <c r="CF80" s="223" t="str">
        <f t="shared" si="20"/>
        <v/>
      </c>
      <c r="CG80" s="223" t="str">
        <f t="shared" si="21"/>
        <v/>
      </c>
      <c r="CH80" s="223" t="str">
        <f t="shared" si="22"/>
        <v/>
      </c>
      <c r="CI80" s="223" t="str">
        <f t="shared" si="23"/>
        <v/>
      </c>
      <c r="CJ80" s="223" t="str">
        <f t="shared" si="24"/>
        <v/>
      </c>
      <c r="CK80" s="223" t="str">
        <f t="shared" si="25"/>
        <v/>
      </c>
      <c r="CL80" s="223" t="str">
        <f t="shared" si="26"/>
        <v/>
      </c>
      <c r="CM80" s="223" t="str">
        <f t="shared" si="27"/>
        <v/>
      </c>
      <c r="CN80" s="223" t="str">
        <f t="shared" si="28"/>
        <v/>
      </c>
      <c r="CO80" s="223" t="str">
        <f t="shared" si="29"/>
        <v/>
      </c>
      <c r="CP80" s="223" t="str">
        <f t="shared" si="30"/>
        <v/>
      </c>
      <c r="CQ80" s="223" t="str">
        <f t="shared" si="31"/>
        <v/>
      </c>
      <c r="CR80" s="223" t="str">
        <f t="shared" si="32"/>
        <v/>
      </c>
      <c r="CS80" s="223" t="str">
        <f t="shared" si="33"/>
        <v/>
      </c>
      <c r="CT80" s="223" t="str">
        <f t="shared" si="34"/>
        <v/>
      </c>
    </row>
    <row r="81" spans="1:98" x14ac:dyDescent="0.25">
      <c r="A81" s="302" t="s">
        <v>18</v>
      </c>
      <c r="B81" s="203" t="s">
        <v>88</v>
      </c>
      <c r="C81" s="192">
        <f t="shared" si="14"/>
        <v>0</v>
      </c>
      <c r="D81" s="193">
        <f t="shared" si="15"/>
        <v>0</v>
      </c>
      <c r="E81" s="26"/>
      <c r="F81" s="204"/>
      <c r="G81" s="26"/>
      <c r="H81" s="204"/>
      <c r="I81" s="26"/>
      <c r="J81" s="204"/>
      <c r="K81" s="48"/>
      <c r="L81" s="49"/>
      <c r="M81" s="48"/>
      <c r="N81" s="49"/>
      <c r="O81" s="48"/>
      <c r="P81" s="49"/>
      <c r="Q81" s="48"/>
      <c r="R81" s="49"/>
      <c r="S81" s="48"/>
      <c r="T81" s="49"/>
      <c r="U81" s="48"/>
      <c r="V81" s="49"/>
      <c r="W81" s="48"/>
      <c r="X81" s="49"/>
      <c r="Y81" s="48"/>
      <c r="Z81" s="49"/>
      <c r="AA81" s="48"/>
      <c r="AB81" s="49"/>
      <c r="AC81" s="48"/>
      <c r="AD81" s="49"/>
      <c r="AE81" s="48"/>
      <c r="AF81" s="49"/>
      <c r="AG81" s="48"/>
      <c r="AH81" s="49"/>
      <c r="AI81" s="48"/>
      <c r="AJ81" s="49"/>
      <c r="AK81" s="48"/>
      <c r="AL81" s="27"/>
      <c r="AM81" s="161"/>
      <c r="AN81" s="161"/>
      <c r="AO81" s="161"/>
      <c r="AP81" s="27"/>
      <c r="AQ81" s="27"/>
      <c r="AR81" s="195" t="s">
        <v>97</v>
      </c>
      <c r="BZ81" s="223"/>
      <c r="CA81" s="223" t="str">
        <f t="shared" si="35"/>
        <v/>
      </c>
      <c r="CB81" s="223" t="str">
        <f t="shared" si="16"/>
        <v/>
      </c>
      <c r="CC81" s="223" t="str">
        <f t="shared" si="17"/>
        <v/>
      </c>
      <c r="CD81" s="223" t="str">
        <f t="shared" si="18"/>
        <v/>
      </c>
      <c r="CE81" s="223" t="str">
        <f t="shared" si="19"/>
        <v/>
      </c>
      <c r="CF81" s="223" t="str">
        <f t="shared" si="20"/>
        <v/>
      </c>
      <c r="CG81" s="223" t="str">
        <f t="shared" si="21"/>
        <v/>
      </c>
      <c r="CH81" s="223" t="str">
        <f t="shared" si="22"/>
        <v/>
      </c>
      <c r="CI81" s="223" t="str">
        <f t="shared" si="23"/>
        <v/>
      </c>
      <c r="CJ81" s="223" t="str">
        <f t="shared" si="24"/>
        <v/>
      </c>
      <c r="CK81" s="223" t="str">
        <f t="shared" si="25"/>
        <v/>
      </c>
      <c r="CL81" s="223" t="str">
        <f t="shared" si="26"/>
        <v/>
      </c>
      <c r="CM81" s="223" t="str">
        <f t="shared" si="27"/>
        <v/>
      </c>
      <c r="CN81" s="223" t="str">
        <f t="shared" si="28"/>
        <v/>
      </c>
      <c r="CO81" s="223" t="str">
        <f t="shared" si="29"/>
        <v/>
      </c>
      <c r="CP81" s="223" t="str">
        <f t="shared" si="30"/>
        <v/>
      </c>
      <c r="CQ81" s="223" t="str">
        <f t="shared" si="31"/>
        <v/>
      </c>
      <c r="CR81" s="223" t="str">
        <f t="shared" si="32"/>
        <v/>
      </c>
      <c r="CS81" s="223" t="str">
        <f>IF(AL81&lt;=AK81,""," Los exámenes Reactivos de 81 y mas años NO DEBEN ser mayor a los Exámenes Procesados de la misma edad.-")</f>
        <v/>
      </c>
      <c r="CT81" s="223" t="str">
        <f>IF(AL81&lt;=AK81,""," Los exámenes Reactivos de 81 y mas años NO DEBEN ser mayor a los Exámenes Procesados de la misma edad.-")</f>
        <v/>
      </c>
    </row>
    <row r="82" spans="1:98" ht="21" x14ac:dyDescent="0.25">
      <c r="A82" s="303"/>
      <c r="B82" s="205" t="s">
        <v>89</v>
      </c>
      <c r="C82" s="196">
        <f t="shared" si="14"/>
        <v>0</v>
      </c>
      <c r="D82" s="197">
        <f t="shared" si="15"/>
        <v>0</v>
      </c>
      <c r="E82" s="34"/>
      <c r="F82" s="70"/>
      <c r="G82" s="34"/>
      <c r="H82" s="70"/>
      <c r="I82" s="34"/>
      <c r="J82" s="70"/>
      <c r="K82" s="39"/>
      <c r="L82" s="71"/>
      <c r="M82" s="39"/>
      <c r="N82" s="71"/>
      <c r="O82" s="39"/>
      <c r="P82" s="71"/>
      <c r="Q82" s="39"/>
      <c r="R82" s="71"/>
      <c r="S82" s="39"/>
      <c r="T82" s="71"/>
      <c r="U82" s="39"/>
      <c r="V82" s="71"/>
      <c r="W82" s="39"/>
      <c r="X82" s="71"/>
      <c r="Y82" s="39"/>
      <c r="Z82" s="71"/>
      <c r="AA82" s="39"/>
      <c r="AB82" s="71"/>
      <c r="AC82" s="39"/>
      <c r="AD82" s="71"/>
      <c r="AE82" s="39"/>
      <c r="AF82" s="71"/>
      <c r="AG82" s="39"/>
      <c r="AH82" s="71"/>
      <c r="AI82" s="39"/>
      <c r="AJ82" s="71"/>
      <c r="AK82" s="39"/>
      <c r="AL82" s="37"/>
      <c r="AM82" s="40"/>
      <c r="AN82" s="40"/>
      <c r="AO82" s="40"/>
      <c r="AP82" s="37"/>
      <c r="AQ82" s="37"/>
      <c r="AR82" s="195" t="s">
        <v>97</v>
      </c>
      <c r="BZ82" s="223"/>
      <c r="CA82" s="223" t="str">
        <f t="shared" si="35"/>
        <v/>
      </c>
      <c r="CB82" s="223" t="str">
        <f t="shared" si="16"/>
        <v/>
      </c>
      <c r="CC82" s="223" t="str">
        <f t="shared" si="17"/>
        <v/>
      </c>
      <c r="CD82" s="223" t="str">
        <f t="shared" si="18"/>
        <v/>
      </c>
      <c r="CE82" s="223" t="str">
        <f t="shared" si="19"/>
        <v/>
      </c>
      <c r="CF82" s="223" t="str">
        <f t="shared" si="20"/>
        <v/>
      </c>
      <c r="CG82" s="223" t="str">
        <f t="shared" si="21"/>
        <v/>
      </c>
      <c r="CH82" s="223" t="str">
        <f t="shared" si="22"/>
        <v/>
      </c>
      <c r="CI82" s="223" t="str">
        <f t="shared" si="23"/>
        <v/>
      </c>
      <c r="CJ82" s="223" t="str">
        <f t="shared" si="24"/>
        <v/>
      </c>
      <c r="CK82" s="223" t="str">
        <f t="shared" si="25"/>
        <v/>
      </c>
      <c r="CL82" s="223" t="str">
        <f t="shared" si="26"/>
        <v/>
      </c>
      <c r="CM82" s="223" t="str">
        <f t="shared" si="27"/>
        <v/>
      </c>
      <c r="CN82" s="223" t="str">
        <f t="shared" si="28"/>
        <v/>
      </c>
      <c r="CO82" s="223" t="str">
        <f t="shared" si="29"/>
        <v/>
      </c>
      <c r="CP82" s="223" t="str">
        <f t="shared" si="30"/>
        <v/>
      </c>
      <c r="CQ82" s="223" t="str">
        <f>IF(AJ82&lt;=AI82,""," Los exámenes Reactivos de 75 a 89 años NO DEBEN ser mayor a los Exámenes Procesados de la misma edad.-")</f>
        <v/>
      </c>
      <c r="CR82" s="223" t="str">
        <f t="shared" si="32"/>
        <v/>
      </c>
      <c r="CS82" s="223" t="str">
        <f>IF(AL82&lt;=AK82,""," Los exámenes Reactivos de 80 y mas años NO DEBEN ser mayor a los Exámenes Procesados de la misma edad.-")</f>
        <v/>
      </c>
      <c r="CT82" s="223" t="str">
        <f>IF(AL82&lt;=AK82,""," Los exámenes Reactivos de 80 y mas años NO DEBEN ser mayor a los Exámenes Procesados de la misma edad.-")</f>
        <v/>
      </c>
    </row>
    <row r="83" spans="1:98" ht="21" x14ac:dyDescent="0.25">
      <c r="A83" s="304"/>
      <c r="B83" s="191" t="s">
        <v>90</v>
      </c>
      <c r="C83" s="206">
        <f t="shared" si="14"/>
        <v>0</v>
      </c>
      <c r="D83" s="207">
        <f t="shared" si="15"/>
        <v>0</v>
      </c>
      <c r="E83" s="43"/>
      <c r="F83" s="85"/>
      <c r="G83" s="43"/>
      <c r="H83" s="85"/>
      <c r="I83" s="43"/>
      <c r="J83" s="85"/>
      <c r="K83" s="43"/>
      <c r="L83" s="85"/>
      <c r="M83" s="43"/>
      <c r="N83" s="85"/>
      <c r="O83" s="43"/>
      <c r="P83" s="85"/>
      <c r="Q83" s="43"/>
      <c r="R83" s="85"/>
      <c r="S83" s="43"/>
      <c r="T83" s="85"/>
      <c r="U83" s="43"/>
      <c r="V83" s="85"/>
      <c r="W83" s="43"/>
      <c r="X83" s="85"/>
      <c r="Y83" s="43"/>
      <c r="Z83" s="85"/>
      <c r="AA83" s="43"/>
      <c r="AB83" s="85"/>
      <c r="AC83" s="43"/>
      <c r="AD83" s="85"/>
      <c r="AE83" s="43"/>
      <c r="AF83" s="85"/>
      <c r="AG83" s="43"/>
      <c r="AH83" s="85"/>
      <c r="AI83" s="43"/>
      <c r="AJ83" s="85"/>
      <c r="AK83" s="43"/>
      <c r="AL83" s="45"/>
      <c r="AM83" s="44"/>
      <c r="AN83" s="44"/>
      <c r="AO83" s="44"/>
      <c r="AP83" s="45"/>
      <c r="AQ83" s="45"/>
      <c r="AR83" s="195" t="s">
        <v>97</v>
      </c>
      <c r="BZ83" s="223"/>
      <c r="CA83" s="223" t="str">
        <f t="shared" si="35"/>
        <v/>
      </c>
      <c r="CB83" s="223" t="str">
        <f t="shared" si="16"/>
        <v/>
      </c>
      <c r="CC83" s="223" t="str">
        <f t="shared" si="17"/>
        <v/>
      </c>
      <c r="CD83" s="223" t="str">
        <f t="shared" si="18"/>
        <v/>
      </c>
      <c r="CE83" s="223" t="str">
        <f t="shared" si="19"/>
        <v/>
      </c>
      <c r="CF83" s="223" t="str">
        <f t="shared" si="20"/>
        <v/>
      </c>
      <c r="CG83" s="223" t="str">
        <f t="shared" si="21"/>
        <v/>
      </c>
      <c r="CH83" s="223" t="str">
        <f t="shared" si="22"/>
        <v/>
      </c>
      <c r="CI83" s="223" t="str">
        <f t="shared" si="23"/>
        <v/>
      </c>
      <c r="CJ83" s="223" t="str">
        <f t="shared" si="24"/>
        <v/>
      </c>
      <c r="CK83" s="223" t="str">
        <f t="shared" si="25"/>
        <v/>
      </c>
      <c r="CL83" s="223" t="str">
        <f t="shared" si="26"/>
        <v/>
      </c>
      <c r="CM83" s="223" t="str">
        <f t="shared" si="27"/>
        <v/>
      </c>
      <c r="CN83" s="223" t="str">
        <f t="shared" si="28"/>
        <v/>
      </c>
      <c r="CO83" s="223" t="str">
        <f t="shared" si="29"/>
        <v/>
      </c>
      <c r="CP83" s="223" t="str">
        <f t="shared" si="30"/>
        <v/>
      </c>
      <c r="CQ83" s="223" t="str">
        <f t="shared" ref="CQ83:CQ94" si="36">IF(AJ83&lt;=AI83,""," Los exámenes Reactivos de 75 a 79 años NO DEBEN ser mayor a los Exámenes Procesados de la misma edad.-")</f>
        <v/>
      </c>
      <c r="CR83" s="223" t="str">
        <f t="shared" si="32"/>
        <v/>
      </c>
      <c r="CS83" s="223" t="str">
        <f>IF(AL83&lt;=AK83,""," Los exámenes Reactivos de 83 y mas años NO DEBEN ser mayor a los Exámenes Procesados de la misma edad.-")</f>
        <v/>
      </c>
      <c r="CT83" s="223" t="str">
        <f>IF(AL83&lt;=AK83,""," Los exámenes Reactivos de 83 y mas años NO DEBEN ser mayor a los Exámenes Procesados de la misma edad.-")</f>
        <v/>
      </c>
    </row>
    <row r="84" spans="1:98" x14ac:dyDescent="0.25">
      <c r="A84" s="251" t="s">
        <v>84</v>
      </c>
      <c r="B84" s="252"/>
      <c r="C84" s="196">
        <f t="shared" si="14"/>
        <v>0</v>
      </c>
      <c r="D84" s="197">
        <f t="shared" si="15"/>
        <v>0</v>
      </c>
      <c r="E84" s="24"/>
      <c r="F84" s="52"/>
      <c r="G84" s="208"/>
      <c r="H84" s="209"/>
      <c r="I84" s="208"/>
      <c r="J84" s="209"/>
      <c r="K84" s="208"/>
      <c r="L84" s="209"/>
      <c r="M84" s="208"/>
      <c r="N84" s="209"/>
      <c r="O84" s="208"/>
      <c r="P84" s="209"/>
      <c r="Q84" s="208"/>
      <c r="R84" s="209"/>
      <c r="S84" s="208"/>
      <c r="T84" s="209"/>
      <c r="U84" s="208"/>
      <c r="V84" s="209"/>
      <c r="W84" s="208"/>
      <c r="X84" s="209"/>
      <c r="Y84" s="208"/>
      <c r="Z84" s="209"/>
      <c r="AA84" s="208"/>
      <c r="AB84" s="209"/>
      <c r="AC84" s="208"/>
      <c r="AD84" s="209"/>
      <c r="AE84" s="208"/>
      <c r="AF84" s="209"/>
      <c r="AG84" s="208"/>
      <c r="AH84" s="209"/>
      <c r="AI84" s="208"/>
      <c r="AJ84" s="209"/>
      <c r="AK84" s="208"/>
      <c r="AL84" s="210"/>
      <c r="AM84" s="25"/>
      <c r="AN84" s="25"/>
      <c r="AO84" s="25"/>
      <c r="AP84" s="35"/>
      <c r="AQ84" s="35"/>
      <c r="AR84" s="195" t="s">
        <v>97</v>
      </c>
      <c r="BZ84" s="223"/>
      <c r="CA84" s="223" t="str">
        <f t="shared" si="35"/>
        <v/>
      </c>
      <c r="CB84" s="223" t="str">
        <f t="shared" si="16"/>
        <v/>
      </c>
      <c r="CC84" s="223" t="str">
        <f t="shared" si="17"/>
        <v/>
      </c>
      <c r="CD84" s="223" t="str">
        <f t="shared" si="18"/>
        <v/>
      </c>
      <c r="CE84" s="223" t="str">
        <f t="shared" si="19"/>
        <v/>
      </c>
      <c r="CF84" s="223" t="str">
        <f t="shared" si="20"/>
        <v/>
      </c>
      <c r="CG84" s="223" t="str">
        <f t="shared" si="21"/>
        <v/>
      </c>
      <c r="CH84" s="223" t="str">
        <f t="shared" si="22"/>
        <v/>
      </c>
      <c r="CI84" s="223" t="str">
        <f t="shared" si="23"/>
        <v/>
      </c>
      <c r="CJ84" s="223" t="str">
        <f t="shared" si="24"/>
        <v/>
      </c>
      <c r="CK84" s="223" t="str">
        <f t="shared" si="25"/>
        <v/>
      </c>
      <c r="CL84" s="223" t="str">
        <f t="shared" si="26"/>
        <v/>
      </c>
      <c r="CM84" s="223" t="str">
        <f t="shared" si="27"/>
        <v/>
      </c>
      <c r="CN84" s="223" t="str">
        <f t="shared" si="28"/>
        <v/>
      </c>
      <c r="CO84" s="223" t="str">
        <f t="shared" si="29"/>
        <v/>
      </c>
      <c r="CP84" s="223" t="str">
        <f t="shared" si="30"/>
        <v/>
      </c>
      <c r="CQ84" s="223" t="str">
        <f t="shared" si="36"/>
        <v/>
      </c>
      <c r="CR84" s="223" t="str">
        <f t="shared" si="32"/>
        <v/>
      </c>
      <c r="CS84" s="223" t="str">
        <f>IF(AL84&lt;=AK84,""," Los exámenes Reactivos de 84 y mas años NO DEBEN ser mayor a los Exámenes Procesados de la misma edad.-")</f>
        <v/>
      </c>
      <c r="CT84" s="223" t="str">
        <f>IF(AL84&lt;=AK84,""," Los exámenes Reactivos de 84 y mas años NO DEBEN ser mayor a los Exámenes Procesados de la misma edad.-")</f>
        <v/>
      </c>
    </row>
    <row r="85" spans="1:98" x14ac:dyDescent="0.25">
      <c r="A85" s="239" t="s">
        <v>58</v>
      </c>
      <c r="B85" s="240"/>
      <c r="C85" s="200">
        <f t="shared" si="14"/>
        <v>1</v>
      </c>
      <c r="D85" s="199">
        <f t="shared" si="15"/>
        <v>0</v>
      </c>
      <c r="E85" s="39"/>
      <c r="F85" s="71"/>
      <c r="G85" s="39"/>
      <c r="H85" s="71"/>
      <c r="I85" s="39"/>
      <c r="J85" s="71"/>
      <c r="K85" s="74"/>
      <c r="L85" s="75"/>
      <c r="M85" s="74">
        <v>1</v>
      </c>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7"/>
      <c r="AM85" s="41"/>
      <c r="AN85" s="41">
        <v>1</v>
      </c>
      <c r="AO85" s="41">
        <v>0</v>
      </c>
      <c r="AP85" s="77">
        <v>0</v>
      </c>
      <c r="AQ85" s="77">
        <v>0</v>
      </c>
      <c r="AR85" s="195" t="s">
        <v>97</v>
      </c>
      <c r="BZ85" s="223"/>
      <c r="CA85" s="223" t="str">
        <f t="shared" si="35"/>
        <v/>
      </c>
      <c r="CB85" s="223" t="str">
        <f t="shared" si="16"/>
        <v/>
      </c>
      <c r="CC85" s="223" t="str">
        <f t="shared" si="17"/>
        <v/>
      </c>
      <c r="CD85" s="223" t="str">
        <f t="shared" si="18"/>
        <v/>
      </c>
      <c r="CE85" s="223" t="str">
        <f t="shared" si="19"/>
        <v/>
      </c>
      <c r="CF85" s="223" t="str">
        <f t="shared" si="20"/>
        <v/>
      </c>
      <c r="CG85" s="223" t="str">
        <f t="shared" si="21"/>
        <v/>
      </c>
      <c r="CH85" s="223" t="str">
        <f t="shared" si="22"/>
        <v/>
      </c>
      <c r="CI85" s="223" t="str">
        <f t="shared" si="23"/>
        <v/>
      </c>
      <c r="CJ85" s="223" t="str">
        <f t="shared" si="24"/>
        <v/>
      </c>
      <c r="CK85" s="223" t="str">
        <f t="shared" si="25"/>
        <v/>
      </c>
      <c r="CL85" s="223" t="str">
        <f t="shared" si="26"/>
        <v/>
      </c>
      <c r="CM85" s="223" t="str">
        <f t="shared" si="27"/>
        <v/>
      </c>
      <c r="CN85" s="223" t="str">
        <f t="shared" si="28"/>
        <v/>
      </c>
      <c r="CO85" s="223" t="str">
        <f t="shared" si="29"/>
        <v/>
      </c>
      <c r="CP85" s="223" t="str">
        <f t="shared" si="30"/>
        <v/>
      </c>
      <c r="CQ85" s="223" t="str">
        <f t="shared" si="36"/>
        <v/>
      </c>
      <c r="CR85" s="223" t="str">
        <f t="shared" si="32"/>
        <v/>
      </c>
      <c r="CS85" s="223" t="str">
        <f>IF(AL85&lt;=AK85,""," Los exámenes Reactivos de 85 y mas años NO DEBEN ser mayor a los Exámenes Procesados de la misma edad.-")</f>
        <v/>
      </c>
      <c r="CT85" s="223" t="str">
        <f>IF(AL85&lt;=AK85,""," Los exámenes Reactivos de 85 y mas años NO DEBEN ser mayor a los Exámenes Procesados de la misma edad.-")</f>
        <v/>
      </c>
    </row>
    <row r="86" spans="1:98" x14ac:dyDescent="0.25">
      <c r="A86" s="239" t="s">
        <v>86</v>
      </c>
      <c r="B86" s="240"/>
      <c r="C86" s="200">
        <f t="shared" si="14"/>
        <v>2</v>
      </c>
      <c r="D86" s="199">
        <f t="shared" si="15"/>
        <v>0</v>
      </c>
      <c r="E86" s="39"/>
      <c r="F86" s="71"/>
      <c r="G86" s="39"/>
      <c r="H86" s="71"/>
      <c r="I86" s="39"/>
      <c r="J86" s="71"/>
      <c r="K86" s="74">
        <v>1</v>
      </c>
      <c r="L86" s="75"/>
      <c r="M86" s="74">
        <v>1</v>
      </c>
      <c r="N86" s="75"/>
      <c r="O86" s="74"/>
      <c r="P86" s="75"/>
      <c r="Q86" s="74"/>
      <c r="R86" s="75"/>
      <c r="S86" s="74"/>
      <c r="T86" s="75"/>
      <c r="U86" s="74"/>
      <c r="V86" s="75"/>
      <c r="W86" s="74"/>
      <c r="X86" s="75"/>
      <c r="Y86" s="74"/>
      <c r="Z86" s="75"/>
      <c r="AA86" s="74"/>
      <c r="AB86" s="75"/>
      <c r="AC86" s="74"/>
      <c r="AD86" s="75"/>
      <c r="AE86" s="74"/>
      <c r="AF86" s="75"/>
      <c r="AG86" s="74"/>
      <c r="AH86" s="75"/>
      <c r="AI86" s="74"/>
      <c r="AJ86" s="75"/>
      <c r="AK86" s="74"/>
      <c r="AL86" s="77"/>
      <c r="AM86" s="41">
        <v>1</v>
      </c>
      <c r="AN86" s="41">
        <v>1</v>
      </c>
      <c r="AO86" s="41">
        <v>0</v>
      </c>
      <c r="AP86" s="77">
        <v>0</v>
      </c>
      <c r="AQ86" s="77">
        <v>0</v>
      </c>
      <c r="AR86" s="195" t="s">
        <v>97</v>
      </c>
      <c r="BZ86" s="223"/>
      <c r="CA86" s="223" t="str">
        <f t="shared" si="35"/>
        <v/>
      </c>
      <c r="CB86" s="223" t="str">
        <f t="shared" si="16"/>
        <v/>
      </c>
      <c r="CC86" s="223" t="str">
        <f t="shared" si="17"/>
        <v/>
      </c>
      <c r="CD86" s="223" t="str">
        <f t="shared" si="18"/>
        <v/>
      </c>
      <c r="CE86" s="223" t="str">
        <f t="shared" si="19"/>
        <v/>
      </c>
      <c r="CF86" s="223" t="str">
        <f t="shared" si="20"/>
        <v/>
      </c>
      <c r="CG86" s="223" t="str">
        <f t="shared" si="21"/>
        <v/>
      </c>
      <c r="CH86" s="223" t="str">
        <f t="shared" si="22"/>
        <v/>
      </c>
      <c r="CI86" s="223" t="str">
        <f t="shared" si="23"/>
        <v/>
      </c>
      <c r="CJ86" s="223" t="str">
        <f t="shared" si="24"/>
        <v/>
      </c>
      <c r="CK86" s="223" t="str">
        <f t="shared" si="25"/>
        <v/>
      </c>
      <c r="CL86" s="223" t="str">
        <f t="shared" si="26"/>
        <v/>
      </c>
      <c r="CM86" s="223" t="str">
        <f t="shared" si="27"/>
        <v/>
      </c>
      <c r="CN86" s="223" t="str">
        <f t="shared" si="28"/>
        <v/>
      </c>
      <c r="CO86" s="223" t="str">
        <f t="shared" si="29"/>
        <v/>
      </c>
      <c r="CP86" s="223" t="str">
        <f t="shared" si="30"/>
        <v/>
      </c>
      <c r="CQ86" s="223" t="str">
        <f t="shared" si="36"/>
        <v/>
      </c>
      <c r="CR86" s="223" t="str">
        <f t="shared" si="32"/>
        <v/>
      </c>
      <c r="CS86" s="223" t="str">
        <f>IF(AL86&lt;=AK86,""," Los exámenes Reactivos de 86 y mas años NO DEBEN ser mayor a los Exámenes Procesados de la misma edad.-")</f>
        <v/>
      </c>
      <c r="CT86" s="223" t="str">
        <f>IF(AL86&lt;=AK86,""," Los exámenes Reactivos de 86 y mas años NO DEBEN ser mayor a los Exámenes Procesados de la misma edad.-")</f>
        <v/>
      </c>
    </row>
    <row r="87" spans="1:98" x14ac:dyDescent="0.25">
      <c r="A87" s="239" t="s">
        <v>99</v>
      </c>
      <c r="B87" s="240"/>
      <c r="C87" s="211">
        <f t="shared" si="14"/>
        <v>0</v>
      </c>
      <c r="D87" s="212">
        <f t="shared" si="15"/>
        <v>0</v>
      </c>
      <c r="E87" s="39"/>
      <c r="F87" s="71"/>
      <c r="G87" s="39"/>
      <c r="H87" s="71"/>
      <c r="I87" s="39"/>
      <c r="J87" s="71"/>
      <c r="K87" s="74"/>
      <c r="L87" s="75"/>
      <c r="M87" s="74"/>
      <c r="N87" s="75"/>
      <c r="O87" s="74"/>
      <c r="P87" s="75"/>
      <c r="Q87" s="74"/>
      <c r="R87" s="75"/>
      <c r="S87" s="74"/>
      <c r="T87" s="75"/>
      <c r="U87" s="74"/>
      <c r="V87" s="75"/>
      <c r="W87" s="74"/>
      <c r="X87" s="75"/>
      <c r="Y87" s="74"/>
      <c r="Z87" s="75"/>
      <c r="AA87" s="74"/>
      <c r="AB87" s="75"/>
      <c r="AC87" s="74"/>
      <c r="AD87" s="75"/>
      <c r="AE87" s="74"/>
      <c r="AF87" s="75"/>
      <c r="AG87" s="74"/>
      <c r="AH87" s="75"/>
      <c r="AI87" s="74"/>
      <c r="AJ87" s="75"/>
      <c r="AK87" s="74"/>
      <c r="AL87" s="77"/>
      <c r="AM87" s="41"/>
      <c r="AN87" s="41"/>
      <c r="AO87" s="41"/>
      <c r="AP87" s="77"/>
      <c r="AQ87" s="77"/>
      <c r="AR87" s="195" t="s">
        <v>97</v>
      </c>
      <c r="BZ87" s="223"/>
      <c r="CA87" s="223" t="str">
        <f t="shared" si="35"/>
        <v/>
      </c>
      <c r="CB87" s="223" t="str">
        <f t="shared" si="16"/>
        <v/>
      </c>
      <c r="CC87" s="223" t="str">
        <f t="shared" si="17"/>
        <v/>
      </c>
      <c r="CD87" s="223" t="str">
        <f t="shared" si="18"/>
        <v/>
      </c>
      <c r="CE87" s="223" t="str">
        <f t="shared" si="19"/>
        <v/>
      </c>
      <c r="CF87" s="223" t="str">
        <f t="shared" si="20"/>
        <v/>
      </c>
      <c r="CG87" s="223" t="str">
        <f t="shared" si="21"/>
        <v/>
      </c>
      <c r="CH87" s="223" t="str">
        <f t="shared" si="22"/>
        <v/>
      </c>
      <c r="CI87" s="223" t="str">
        <f t="shared" si="23"/>
        <v/>
      </c>
      <c r="CJ87" s="223" t="str">
        <f t="shared" si="24"/>
        <v/>
      </c>
      <c r="CK87" s="223" t="str">
        <f t="shared" si="25"/>
        <v/>
      </c>
      <c r="CL87" s="223" t="str">
        <f t="shared" si="26"/>
        <v/>
      </c>
      <c r="CM87" s="223" t="str">
        <f t="shared" si="27"/>
        <v/>
      </c>
      <c r="CN87" s="223" t="str">
        <f t="shared" si="28"/>
        <v/>
      </c>
      <c r="CO87" s="223" t="str">
        <f t="shared" si="29"/>
        <v/>
      </c>
      <c r="CP87" s="223" t="str">
        <f t="shared" si="30"/>
        <v/>
      </c>
      <c r="CQ87" s="223" t="str">
        <f t="shared" si="36"/>
        <v/>
      </c>
      <c r="CR87" s="223" t="str">
        <f t="shared" si="32"/>
        <v/>
      </c>
      <c r="CS87" s="223" t="str">
        <f>IF(AL87&lt;=AK87,""," Los exámenes Reactivos de 87 y mas años NO DEBEN ser mayor a los Exámenes Procesados de la misma edad.-")</f>
        <v/>
      </c>
      <c r="CT87" s="223" t="str">
        <f>IF(AL87&lt;=AK87,""," Los exámenes Reactivos de 87 y mas años NO DEBEN ser mayor a los Exámenes Procesados de la misma edad.-")</f>
        <v/>
      </c>
    </row>
    <row r="88" spans="1:98" x14ac:dyDescent="0.25">
      <c r="A88" s="239" t="s">
        <v>100</v>
      </c>
      <c r="B88" s="240"/>
      <c r="C88" s="211">
        <f t="shared" si="14"/>
        <v>0</v>
      </c>
      <c r="D88" s="212">
        <f t="shared" si="15"/>
        <v>0</v>
      </c>
      <c r="E88" s="39"/>
      <c r="F88" s="71"/>
      <c r="G88" s="39"/>
      <c r="H88" s="71"/>
      <c r="I88" s="39"/>
      <c r="J88" s="71"/>
      <c r="K88" s="74"/>
      <c r="L88" s="75"/>
      <c r="M88" s="74"/>
      <c r="N88" s="75"/>
      <c r="O88" s="74"/>
      <c r="P88" s="75"/>
      <c r="Q88" s="74"/>
      <c r="R88" s="75"/>
      <c r="S88" s="74"/>
      <c r="T88" s="75"/>
      <c r="U88" s="74"/>
      <c r="V88" s="75"/>
      <c r="W88" s="74"/>
      <c r="X88" s="75"/>
      <c r="Y88" s="74"/>
      <c r="Z88" s="75"/>
      <c r="AA88" s="74"/>
      <c r="AB88" s="75"/>
      <c r="AC88" s="74"/>
      <c r="AD88" s="75"/>
      <c r="AE88" s="74"/>
      <c r="AF88" s="75"/>
      <c r="AG88" s="74"/>
      <c r="AH88" s="75"/>
      <c r="AI88" s="74"/>
      <c r="AJ88" s="75"/>
      <c r="AK88" s="74"/>
      <c r="AL88" s="77"/>
      <c r="AM88" s="41"/>
      <c r="AN88" s="41"/>
      <c r="AO88" s="41"/>
      <c r="AP88" s="77"/>
      <c r="AQ88" s="77"/>
      <c r="AR88" s="195" t="s">
        <v>97</v>
      </c>
      <c r="BZ88" s="223"/>
      <c r="CA88" s="223" t="str">
        <f t="shared" si="35"/>
        <v/>
      </c>
      <c r="CB88" s="223" t="str">
        <f t="shared" si="16"/>
        <v/>
      </c>
      <c r="CC88" s="223" t="str">
        <f t="shared" si="17"/>
        <v/>
      </c>
      <c r="CD88" s="223" t="str">
        <f t="shared" si="18"/>
        <v/>
      </c>
      <c r="CE88" s="223" t="str">
        <f t="shared" si="19"/>
        <v/>
      </c>
      <c r="CF88" s="223" t="str">
        <f t="shared" si="20"/>
        <v/>
      </c>
      <c r="CG88" s="223" t="str">
        <f t="shared" si="21"/>
        <v/>
      </c>
      <c r="CH88" s="223" t="str">
        <f t="shared" si="22"/>
        <v/>
      </c>
      <c r="CI88" s="223" t="str">
        <f t="shared" si="23"/>
        <v/>
      </c>
      <c r="CJ88" s="223" t="str">
        <f t="shared" si="24"/>
        <v/>
      </c>
      <c r="CK88" s="223" t="str">
        <f t="shared" si="25"/>
        <v/>
      </c>
      <c r="CL88" s="223" t="str">
        <f t="shared" si="26"/>
        <v/>
      </c>
      <c r="CM88" s="223" t="str">
        <f t="shared" si="27"/>
        <v/>
      </c>
      <c r="CN88" s="223" t="str">
        <f t="shared" si="28"/>
        <v/>
      </c>
      <c r="CO88" s="223" t="str">
        <f t="shared" si="29"/>
        <v/>
      </c>
      <c r="CP88" s="223" t="str">
        <f t="shared" si="30"/>
        <v/>
      </c>
      <c r="CQ88" s="223" t="str">
        <f t="shared" si="36"/>
        <v/>
      </c>
      <c r="CR88" s="223" t="str">
        <f t="shared" si="32"/>
        <v/>
      </c>
      <c r="CS88" s="223" t="str">
        <f>IF(AL88&lt;=AK88,""," Los exámenes Reactivos de 88 y mas años NO DEBEN ser mayor a los Exámenes Procesados de la misma edad.-")</f>
        <v/>
      </c>
      <c r="CT88" s="223" t="str">
        <f>IF(AL88&lt;=AK88,""," Los exámenes Reactivos de 88 y mas años NO DEBEN ser mayor a los Exámenes Procesados de la misma edad.-")</f>
        <v/>
      </c>
    </row>
    <row r="89" spans="1:98" x14ac:dyDescent="0.25">
      <c r="A89" s="133" t="s">
        <v>101</v>
      </c>
      <c r="B89" s="134"/>
      <c r="C89" s="211">
        <f t="shared" si="14"/>
        <v>0</v>
      </c>
      <c r="D89" s="212">
        <f t="shared" si="15"/>
        <v>0</v>
      </c>
      <c r="E89" s="39"/>
      <c r="F89" s="71"/>
      <c r="G89" s="39"/>
      <c r="H89" s="71"/>
      <c r="I89" s="39"/>
      <c r="J89" s="71"/>
      <c r="K89" s="74"/>
      <c r="L89" s="75"/>
      <c r="M89" s="74"/>
      <c r="N89" s="75"/>
      <c r="O89" s="74"/>
      <c r="P89" s="75"/>
      <c r="Q89" s="74"/>
      <c r="R89" s="75"/>
      <c r="S89" s="74"/>
      <c r="T89" s="75"/>
      <c r="U89" s="74"/>
      <c r="V89" s="75"/>
      <c r="W89" s="74"/>
      <c r="X89" s="75"/>
      <c r="Y89" s="74"/>
      <c r="Z89" s="75"/>
      <c r="AA89" s="74"/>
      <c r="AB89" s="75"/>
      <c r="AC89" s="74"/>
      <c r="AD89" s="75"/>
      <c r="AE89" s="74"/>
      <c r="AF89" s="75"/>
      <c r="AG89" s="74"/>
      <c r="AH89" s="75"/>
      <c r="AI89" s="74"/>
      <c r="AJ89" s="75"/>
      <c r="AK89" s="74"/>
      <c r="AL89" s="77"/>
      <c r="AM89" s="41"/>
      <c r="AN89" s="41"/>
      <c r="AO89" s="41"/>
      <c r="AP89" s="77"/>
      <c r="AQ89" s="77"/>
      <c r="AR89" s="195" t="s">
        <v>97</v>
      </c>
      <c r="BZ89" s="223"/>
      <c r="CA89" s="223" t="str">
        <f t="shared" si="35"/>
        <v/>
      </c>
      <c r="CB89" s="223" t="str">
        <f t="shared" si="16"/>
        <v/>
      </c>
      <c r="CC89" s="223" t="str">
        <f t="shared" si="17"/>
        <v/>
      </c>
      <c r="CD89" s="223" t="str">
        <f t="shared" si="18"/>
        <v/>
      </c>
      <c r="CE89" s="223" t="str">
        <f t="shared" si="19"/>
        <v/>
      </c>
      <c r="CF89" s="223" t="str">
        <f t="shared" si="20"/>
        <v/>
      </c>
      <c r="CG89" s="223" t="str">
        <f t="shared" si="21"/>
        <v/>
      </c>
      <c r="CH89" s="223" t="str">
        <f t="shared" si="22"/>
        <v/>
      </c>
      <c r="CI89" s="223" t="str">
        <f t="shared" si="23"/>
        <v/>
      </c>
      <c r="CJ89" s="223" t="str">
        <f t="shared" si="24"/>
        <v/>
      </c>
      <c r="CK89" s="223" t="str">
        <f t="shared" si="25"/>
        <v/>
      </c>
      <c r="CL89" s="223" t="str">
        <f t="shared" si="26"/>
        <v/>
      </c>
      <c r="CM89" s="223" t="str">
        <f t="shared" si="27"/>
        <v/>
      </c>
      <c r="CN89" s="223" t="str">
        <f t="shared" si="28"/>
        <v/>
      </c>
      <c r="CO89" s="223" t="str">
        <f t="shared" si="29"/>
        <v/>
      </c>
      <c r="CP89" s="223" t="str">
        <f t="shared" si="30"/>
        <v/>
      </c>
      <c r="CQ89" s="223" t="str">
        <f t="shared" si="36"/>
        <v/>
      </c>
      <c r="CR89" s="223" t="str">
        <f t="shared" si="32"/>
        <v/>
      </c>
      <c r="CS89" s="223" t="str">
        <f>IF(AL89&lt;=AK89,""," Los exámenes Reactivos de 89 y mas años NO DEBEN ser mayor a los Exámenes Procesados de la misma edad.-")</f>
        <v/>
      </c>
      <c r="CT89" s="223" t="str">
        <f>IF(AL89&lt;=AK89,""," Los exámenes Reactivos de 89 y mas años NO DEBEN ser mayor a los Exámenes Procesados de la misma edad.-")</f>
        <v/>
      </c>
    </row>
    <row r="90" spans="1:98" x14ac:dyDescent="0.25">
      <c r="A90" s="239" t="s">
        <v>102</v>
      </c>
      <c r="B90" s="240"/>
      <c r="C90" s="211">
        <f t="shared" si="14"/>
        <v>2</v>
      </c>
      <c r="D90" s="212">
        <f t="shared" si="15"/>
        <v>0</v>
      </c>
      <c r="E90" s="34"/>
      <c r="F90" s="70"/>
      <c r="G90" s="34"/>
      <c r="H90" s="70"/>
      <c r="I90" s="34"/>
      <c r="J90" s="70"/>
      <c r="K90" s="74"/>
      <c r="L90" s="75"/>
      <c r="M90" s="74"/>
      <c r="N90" s="75"/>
      <c r="O90" s="74">
        <v>1</v>
      </c>
      <c r="P90" s="75"/>
      <c r="Q90" s="74"/>
      <c r="R90" s="75"/>
      <c r="S90" s="74"/>
      <c r="T90" s="75"/>
      <c r="U90" s="74">
        <v>1</v>
      </c>
      <c r="V90" s="75"/>
      <c r="W90" s="74"/>
      <c r="X90" s="75"/>
      <c r="Y90" s="74"/>
      <c r="Z90" s="75"/>
      <c r="AA90" s="74"/>
      <c r="AB90" s="75"/>
      <c r="AC90" s="74"/>
      <c r="AD90" s="75"/>
      <c r="AE90" s="74"/>
      <c r="AF90" s="75"/>
      <c r="AG90" s="74"/>
      <c r="AH90" s="75"/>
      <c r="AI90" s="74"/>
      <c r="AJ90" s="75"/>
      <c r="AK90" s="74"/>
      <c r="AL90" s="77"/>
      <c r="AM90" s="41"/>
      <c r="AN90" s="41">
        <v>2</v>
      </c>
      <c r="AO90" s="41">
        <v>0</v>
      </c>
      <c r="AP90" s="77">
        <v>0</v>
      </c>
      <c r="AQ90" s="77">
        <v>0</v>
      </c>
      <c r="AR90" s="195" t="s">
        <v>97</v>
      </c>
      <c r="BZ90" s="223"/>
      <c r="CA90" s="223" t="str">
        <f t="shared" si="35"/>
        <v/>
      </c>
      <c r="CB90" s="223" t="str">
        <f t="shared" si="16"/>
        <v/>
      </c>
      <c r="CC90" s="223" t="str">
        <f t="shared" si="17"/>
        <v/>
      </c>
      <c r="CD90" s="223" t="str">
        <f t="shared" si="18"/>
        <v/>
      </c>
      <c r="CE90" s="223" t="str">
        <f t="shared" si="19"/>
        <v/>
      </c>
      <c r="CF90" s="223" t="str">
        <f t="shared" si="20"/>
        <v/>
      </c>
      <c r="CG90" s="223" t="str">
        <f t="shared" si="21"/>
        <v/>
      </c>
      <c r="CH90" s="223" t="str">
        <f t="shared" si="22"/>
        <v/>
      </c>
      <c r="CI90" s="223" t="str">
        <f t="shared" si="23"/>
        <v/>
      </c>
      <c r="CJ90" s="223" t="str">
        <f t="shared" si="24"/>
        <v/>
      </c>
      <c r="CK90" s="223" t="str">
        <f t="shared" si="25"/>
        <v/>
      </c>
      <c r="CL90" s="223" t="str">
        <f t="shared" si="26"/>
        <v/>
      </c>
      <c r="CM90" s="223" t="str">
        <f t="shared" si="27"/>
        <v/>
      </c>
      <c r="CN90" s="223" t="str">
        <f t="shared" si="28"/>
        <v/>
      </c>
      <c r="CO90" s="223" t="str">
        <f t="shared" si="29"/>
        <v/>
      </c>
      <c r="CP90" s="223" t="str">
        <f t="shared" si="30"/>
        <v/>
      </c>
      <c r="CQ90" s="223" t="str">
        <f t="shared" si="36"/>
        <v/>
      </c>
      <c r="CR90" s="223" t="str">
        <f t="shared" si="32"/>
        <v/>
      </c>
      <c r="CS90" s="223" t="str">
        <f>IF(AL90&lt;=AK90,""," Los exámenes Reactivos de 90 y mas años NO DEBEN ser mayor a los Exámenes Procesados de la misma edad.-")</f>
        <v/>
      </c>
      <c r="CT90" s="223" t="str">
        <f>IF(AL90&lt;=AK90,""," Los exámenes Reactivos de 90 y mas años NO DEBEN ser mayor a los Exámenes Procesados de la misma edad.-")</f>
        <v/>
      </c>
    </row>
    <row r="91" spans="1:98" x14ac:dyDescent="0.25">
      <c r="A91" s="239" t="s">
        <v>103</v>
      </c>
      <c r="B91" s="240"/>
      <c r="C91" s="211">
        <f t="shared" si="14"/>
        <v>0</v>
      </c>
      <c r="D91" s="212">
        <f t="shared" si="15"/>
        <v>0</v>
      </c>
      <c r="E91" s="74"/>
      <c r="F91" s="75"/>
      <c r="G91" s="74"/>
      <c r="H91" s="75"/>
      <c r="I91" s="74"/>
      <c r="J91" s="75"/>
      <c r="K91" s="74"/>
      <c r="L91" s="75"/>
      <c r="M91" s="74"/>
      <c r="N91" s="75"/>
      <c r="O91" s="74"/>
      <c r="P91" s="75"/>
      <c r="Q91" s="74"/>
      <c r="R91" s="75"/>
      <c r="S91" s="74"/>
      <c r="T91" s="75"/>
      <c r="U91" s="74"/>
      <c r="V91" s="75"/>
      <c r="W91" s="74"/>
      <c r="X91" s="75"/>
      <c r="Y91" s="74"/>
      <c r="Z91" s="75"/>
      <c r="AA91" s="74"/>
      <c r="AB91" s="75"/>
      <c r="AC91" s="74"/>
      <c r="AD91" s="75"/>
      <c r="AE91" s="74"/>
      <c r="AF91" s="75"/>
      <c r="AG91" s="74"/>
      <c r="AH91" s="75"/>
      <c r="AI91" s="74"/>
      <c r="AJ91" s="75"/>
      <c r="AK91" s="74"/>
      <c r="AL91" s="77"/>
      <c r="AM91" s="41"/>
      <c r="AN91" s="41"/>
      <c r="AO91" s="41"/>
      <c r="AP91" s="77"/>
      <c r="AQ91" s="77"/>
      <c r="AR91" s="195" t="s">
        <v>97</v>
      </c>
      <c r="BZ91" s="223"/>
      <c r="CA91" s="223" t="str">
        <f t="shared" si="35"/>
        <v/>
      </c>
      <c r="CB91" s="223" t="str">
        <f t="shared" si="16"/>
        <v/>
      </c>
      <c r="CC91" s="223" t="str">
        <f t="shared" si="17"/>
        <v/>
      </c>
      <c r="CD91" s="223" t="str">
        <f t="shared" si="18"/>
        <v/>
      </c>
      <c r="CE91" s="223" t="str">
        <f t="shared" si="19"/>
        <v/>
      </c>
      <c r="CF91" s="223" t="str">
        <f t="shared" si="20"/>
        <v/>
      </c>
      <c r="CG91" s="223" t="str">
        <f t="shared" si="21"/>
        <v/>
      </c>
      <c r="CH91" s="223" t="str">
        <f t="shared" si="22"/>
        <v/>
      </c>
      <c r="CI91" s="223" t="str">
        <f t="shared" si="23"/>
        <v/>
      </c>
      <c r="CJ91" s="223" t="str">
        <f t="shared" si="24"/>
        <v/>
      </c>
      <c r="CK91" s="223" t="str">
        <f t="shared" si="25"/>
        <v/>
      </c>
      <c r="CL91" s="223" t="str">
        <f t="shared" si="26"/>
        <v/>
      </c>
      <c r="CM91" s="223" t="str">
        <f t="shared" si="27"/>
        <v/>
      </c>
      <c r="CN91" s="223" t="str">
        <f t="shared" si="28"/>
        <v/>
      </c>
      <c r="CO91" s="223" t="str">
        <f t="shared" si="29"/>
        <v/>
      </c>
      <c r="CP91" s="223" t="str">
        <f t="shared" si="30"/>
        <v/>
      </c>
      <c r="CQ91" s="223" t="str">
        <f t="shared" si="36"/>
        <v/>
      </c>
      <c r="CR91" s="223" t="str">
        <f t="shared" si="32"/>
        <v/>
      </c>
      <c r="CS91" s="223" t="str">
        <f>IF(AL91&lt;=AK91,""," Los exámenes Reactivos de 91 y mas años NO DEBEN ser mayor a los Exámenes Procesados de la misma edad.-")</f>
        <v/>
      </c>
      <c r="CT91" s="223" t="str">
        <f>IF(AL91&lt;=AK91,""," Los exámenes Reactivos de 91 y mas años NO DEBEN ser mayor a los Exámenes Procesados de la misma edad.-")</f>
        <v/>
      </c>
    </row>
    <row r="92" spans="1:98" x14ac:dyDescent="0.25">
      <c r="A92" s="239" t="s">
        <v>104</v>
      </c>
      <c r="B92" s="240"/>
      <c r="C92" s="211">
        <f t="shared" si="14"/>
        <v>0</v>
      </c>
      <c r="D92" s="212">
        <f t="shared" si="15"/>
        <v>0</v>
      </c>
      <c r="E92" s="74"/>
      <c r="F92" s="75"/>
      <c r="G92" s="74"/>
      <c r="H92" s="75"/>
      <c r="I92" s="74"/>
      <c r="J92" s="75"/>
      <c r="K92" s="74"/>
      <c r="L92" s="75"/>
      <c r="M92" s="74"/>
      <c r="N92" s="75"/>
      <c r="O92" s="74"/>
      <c r="P92" s="75"/>
      <c r="Q92" s="74"/>
      <c r="R92" s="75"/>
      <c r="S92" s="74"/>
      <c r="T92" s="75"/>
      <c r="U92" s="74"/>
      <c r="V92" s="75"/>
      <c r="W92" s="74"/>
      <c r="X92" s="75"/>
      <c r="Y92" s="74"/>
      <c r="Z92" s="75"/>
      <c r="AA92" s="74"/>
      <c r="AB92" s="75"/>
      <c r="AC92" s="74"/>
      <c r="AD92" s="75"/>
      <c r="AE92" s="74"/>
      <c r="AF92" s="75"/>
      <c r="AG92" s="74"/>
      <c r="AH92" s="75"/>
      <c r="AI92" s="74"/>
      <c r="AJ92" s="75"/>
      <c r="AK92" s="74"/>
      <c r="AL92" s="77"/>
      <c r="AM92" s="41"/>
      <c r="AN92" s="41"/>
      <c r="AO92" s="41"/>
      <c r="AP92" s="77"/>
      <c r="AQ92" s="77"/>
      <c r="AR92" s="195" t="s">
        <v>97</v>
      </c>
      <c r="BZ92" s="223"/>
      <c r="CA92" s="223" t="str">
        <f t="shared" si="35"/>
        <v/>
      </c>
      <c r="CB92" s="223" t="str">
        <f t="shared" si="16"/>
        <v/>
      </c>
      <c r="CC92" s="223" t="str">
        <f t="shared" si="17"/>
        <v/>
      </c>
      <c r="CD92" s="223" t="str">
        <f t="shared" si="18"/>
        <v/>
      </c>
      <c r="CE92" s="223" t="str">
        <f t="shared" si="19"/>
        <v/>
      </c>
      <c r="CF92" s="223" t="str">
        <f t="shared" si="20"/>
        <v/>
      </c>
      <c r="CG92" s="223" t="str">
        <f t="shared" si="21"/>
        <v/>
      </c>
      <c r="CH92" s="223" t="str">
        <f t="shared" si="22"/>
        <v/>
      </c>
      <c r="CI92" s="223" t="str">
        <f t="shared" si="23"/>
        <v/>
      </c>
      <c r="CJ92" s="223" t="str">
        <f t="shared" si="24"/>
        <v/>
      </c>
      <c r="CK92" s="223" t="str">
        <f t="shared" si="25"/>
        <v/>
      </c>
      <c r="CL92" s="223" t="str">
        <f t="shared" si="26"/>
        <v/>
      </c>
      <c r="CM92" s="223" t="str">
        <f t="shared" si="27"/>
        <v/>
      </c>
      <c r="CN92" s="223" t="str">
        <f t="shared" si="28"/>
        <v/>
      </c>
      <c r="CO92" s="223" t="str">
        <f t="shared" si="29"/>
        <v/>
      </c>
      <c r="CP92" s="223" t="str">
        <f t="shared" si="30"/>
        <v/>
      </c>
      <c r="CQ92" s="223" t="str">
        <f t="shared" si="36"/>
        <v/>
      </c>
      <c r="CR92" s="223" t="str">
        <f t="shared" si="32"/>
        <v/>
      </c>
      <c r="CS92" s="223" t="str">
        <f>IF(AL92&lt;=AK92,""," Los exámenes Reactivos de 92 y mas años NO DEBEN ser mayor a los Exámenes Procesados de la misma edad.-")</f>
        <v/>
      </c>
      <c r="CT92" s="223" t="str">
        <f>IF(AL92&lt;=AK92,""," Los exámenes Reactivos de 92 y mas años NO DEBEN ser mayor a los Exámenes Procesados de la misma edad.-")</f>
        <v/>
      </c>
    </row>
    <row r="93" spans="1:98" x14ac:dyDescent="0.25">
      <c r="A93" s="239" t="s">
        <v>60</v>
      </c>
      <c r="B93" s="240"/>
      <c r="C93" s="211">
        <f t="shared" si="14"/>
        <v>24</v>
      </c>
      <c r="D93" s="212">
        <f t="shared" si="15"/>
        <v>0</v>
      </c>
      <c r="E93" s="74"/>
      <c r="F93" s="75"/>
      <c r="G93" s="74"/>
      <c r="H93" s="75"/>
      <c r="I93" s="74"/>
      <c r="J93" s="75"/>
      <c r="K93" s="74"/>
      <c r="L93" s="75"/>
      <c r="M93" s="74"/>
      <c r="N93" s="75"/>
      <c r="O93" s="74">
        <v>1</v>
      </c>
      <c r="P93" s="75"/>
      <c r="Q93" s="74">
        <v>1</v>
      </c>
      <c r="R93" s="75"/>
      <c r="S93" s="74">
        <v>3</v>
      </c>
      <c r="T93" s="75"/>
      <c r="U93" s="74">
        <v>2</v>
      </c>
      <c r="V93" s="75"/>
      <c r="W93" s="74">
        <v>3</v>
      </c>
      <c r="X93" s="75"/>
      <c r="Y93" s="74"/>
      <c r="Z93" s="75"/>
      <c r="AA93" s="74">
        <v>4</v>
      </c>
      <c r="AB93" s="75"/>
      <c r="AC93" s="74">
        <v>1</v>
      </c>
      <c r="AD93" s="75"/>
      <c r="AE93" s="74">
        <v>2</v>
      </c>
      <c r="AF93" s="75"/>
      <c r="AG93" s="74">
        <v>4</v>
      </c>
      <c r="AH93" s="75"/>
      <c r="AI93" s="74">
        <v>2</v>
      </c>
      <c r="AJ93" s="75"/>
      <c r="AK93" s="74">
        <v>1</v>
      </c>
      <c r="AL93" s="77"/>
      <c r="AM93" s="41">
        <v>16</v>
      </c>
      <c r="AN93" s="41">
        <v>8</v>
      </c>
      <c r="AO93" s="41">
        <v>0</v>
      </c>
      <c r="AP93" s="77">
        <v>0</v>
      </c>
      <c r="AQ93" s="77">
        <v>0</v>
      </c>
      <c r="AR93" s="195" t="s">
        <v>97</v>
      </c>
      <c r="BZ93" s="223"/>
      <c r="CA93" s="223" t="str">
        <f t="shared" si="35"/>
        <v/>
      </c>
      <c r="CB93" s="223" t="str">
        <f t="shared" si="16"/>
        <v/>
      </c>
      <c r="CC93" s="223" t="str">
        <f t="shared" si="17"/>
        <v/>
      </c>
      <c r="CD93" s="223" t="str">
        <f t="shared" si="18"/>
        <v/>
      </c>
      <c r="CE93" s="223" t="str">
        <f t="shared" si="19"/>
        <v/>
      </c>
      <c r="CF93" s="223" t="str">
        <f t="shared" si="20"/>
        <v/>
      </c>
      <c r="CG93" s="223" t="str">
        <f t="shared" si="21"/>
        <v/>
      </c>
      <c r="CH93" s="223" t="str">
        <f t="shared" si="22"/>
        <v/>
      </c>
      <c r="CI93" s="223" t="str">
        <f t="shared" si="23"/>
        <v/>
      </c>
      <c r="CJ93" s="223" t="str">
        <f t="shared" si="24"/>
        <v/>
      </c>
      <c r="CK93" s="223" t="str">
        <f t="shared" si="25"/>
        <v/>
      </c>
      <c r="CL93" s="223" t="str">
        <f t="shared" si="26"/>
        <v/>
      </c>
      <c r="CM93" s="223" t="str">
        <f t="shared" si="27"/>
        <v/>
      </c>
      <c r="CN93" s="223" t="str">
        <f t="shared" si="28"/>
        <v/>
      </c>
      <c r="CO93" s="223" t="str">
        <f t="shared" si="29"/>
        <v/>
      </c>
      <c r="CP93" s="223" t="str">
        <f t="shared" si="30"/>
        <v/>
      </c>
      <c r="CQ93" s="223" t="str">
        <f t="shared" si="36"/>
        <v/>
      </c>
      <c r="CR93" s="223" t="str">
        <f t="shared" si="32"/>
        <v/>
      </c>
      <c r="CS93" s="223" t="str">
        <f>IF(AL93&lt;=AK93,""," Los exámenes Reactivos de 93 y mas años NO DEBEN ser mayor a los Exámenes Procesados de la misma edad.-")</f>
        <v/>
      </c>
      <c r="CT93" s="223" t="str">
        <f>IF(AL93&lt;=AK93,""," Los exámenes Reactivos de 93 y mas años NO DEBEN ser mayor a los Exámenes Procesados de la misma edad.-")</f>
        <v/>
      </c>
    </row>
    <row r="94" spans="1:98" x14ac:dyDescent="0.25">
      <c r="A94" s="241" t="s">
        <v>61</v>
      </c>
      <c r="B94" s="242"/>
      <c r="C94" s="206">
        <f t="shared" si="14"/>
        <v>15</v>
      </c>
      <c r="D94" s="207">
        <f t="shared" si="15"/>
        <v>0</v>
      </c>
      <c r="E94" s="83"/>
      <c r="F94" s="84"/>
      <c r="G94" s="83"/>
      <c r="H94" s="84"/>
      <c r="I94" s="43">
        <v>1</v>
      </c>
      <c r="J94" s="85"/>
      <c r="K94" s="43">
        <v>1</v>
      </c>
      <c r="L94" s="85"/>
      <c r="M94" s="43"/>
      <c r="N94" s="85"/>
      <c r="O94" s="43">
        <v>4</v>
      </c>
      <c r="P94" s="85"/>
      <c r="Q94" s="43">
        <v>1</v>
      </c>
      <c r="R94" s="85"/>
      <c r="S94" s="43">
        <v>4</v>
      </c>
      <c r="T94" s="85"/>
      <c r="U94" s="43"/>
      <c r="V94" s="85"/>
      <c r="W94" s="43">
        <v>1</v>
      </c>
      <c r="X94" s="85"/>
      <c r="Y94" s="43">
        <v>2</v>
      </c>
      <c r="Z94" s="85"/>
      <c r="AA94" s="43"/>
      <c r="AB94" s="85"/>
      <c r="AC94" s="43">
        <v>1</v>
      </c>
      <c r="AD94" s="85"/>
      <c r="AE94" s="43"/>
      <c r="AF94" s="85"/>
      <c r="AG94" s="43"/>
      <c r="AH94" s="85"/>
      <c r="AI94" s="43"/>
      <c r="AJ94" s="85"/>
      <c r="AK94" s="43"/>
      <c r="AL94" s="45"/>
      <c r="AM94" s="44">
        <v>6</v>
      </c>
      <c r="AN94" s="44">
        <v>9</v>
      </c>
      <c r="AO94" s="44">
        <v>0</v>
      </c>
      <c r="AP94" s="45">
        <v>0</v>
      </c>
      <c r="AQ94" s="45">
        <v>0</v>
      </c>
      <c r="AR94" s="195" t="s">
        <v>97</v>
      </c>
      <c r="BZ94" s="223"/>
      <c r="CA94" s="223" t="str">
        <f t="shared" si="35"/>
        <v/>
      </c>
      <c r="CB94" s="223" t="str">
        <f t="shared" si="16"/>
        <v/>
      </c>
      <c r="CC94" s="223" t="str">
        <f t="shared" si="17"/>
        <v/>
      </c>
      <c r="CD94" s="223" t="str">
        <f t="shared" si="18"/>
        <v/>
      </c>
      <c r="CE94" s="223" t="str">
        <f t="shared" si="19"/>
        <v/>
      </c>
      <c r="CF94" s="223" t="str">
        <f t="shared" si="20"/>
        <v/>
      </c>
      <c r="CG94" s="223" t="str">
        <f t="shared" si="21"/>
        <v/>
      </c>
      <c r="CH94" s="223" t="str">
        <f t="shared" si="22"/>
        <v/>
      </c>
      <c r="CI94" s="223" t="str">
        <f t="shared" si="23"/>
        <v/>
      </c>
      <c r="CJ94" s="223" t="str">
        <f t="shared" si="24"/>
        <v/>
      </c>
      <c r="CK94" s="223" t="str">
        <f t="shared" si="25"/>
        <v/>
      </c>
      <c r="CL94" s="223" t="str">
        <f t="shared" si="26"/>
        <v/>
      </c>
      <c r="CM94" s="223" t="str">
        <f t="shared" si="27"/>
        <v/>
      </c>
      <c r="CN94" s="223" t="str">
        <f t="shared" si="28"/>
        <v/>
      </c>
      <c r="CO94" s="223" t="str">
        <f t="shared" si="29"/>
        <v/>
      </c>
      <c r="CP94" s="223" t="str">
        <f t="shared" si="30"/>
        <v/>
      </c>
      <c r="CQ94" s="223" t="str">
        <f t="shared" si="36"/>
        <v/>
      </c>
      <c r="CR94" s="223" t="str">
        <f t="shared" si="32"/>
        <v/>
      </c>
      <c r="CS94" s="223" t="str">
        <f>IF(AL94&lt;=AK94,""," Los exámenes Reactivos de 94 y mas años NO DEBEN ser mayor a los Exámenes Procesados de la misma edad.-")</f>
        <v/>
      </c>
      <c r="CT94" s="223" t="str">
        <f>IF(AL94&lt;=AK94,""," Los exámenes Reactivos de 94 y mas años NO DEBEN ser mayor a los Exámenes Procesados de la misma edad.-")</f>
        <v/>
      </c>
    </row>
    <row r="95" spans="1:98" x14ac:dyDescent="0.25">
      <c r="A95" s="57" t="s">
        <v>62</v>
      </c>
      <c r="B95" s="87"/>
      <c r="C95" s="88"/>
      <c r="D95" s="88"/>
      <c r="E95" s="88"/>
      <c r="F95" s="46"/>
      <c r="G95" s="46"/>
      <c r="H95" s="46"/>
      <c r="I95" s="13"/>
      <c r="J95" s="13"/>
      <c r="K95" s="13"/>
      <c r="L95" s="13"/>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78"/>
      <c r="AM95" s="14"/>
      <c r="AN95" s="78"/>
      <c r="AO95" s="213"/>
      <c r="AP95" s="86"/>
      <c r="AQ95" s="86"/>
      <c r="BZ95" s="223"/>
      <c r="CA95" s="223"/>
      <c r="CB95" s="223"/>
      <c r="CC95" s="223"/>
      <c r="CD95" s="223"/>
      <c r="CE95" s="223"/>
      <c r="CF95" s="223"/>
      <c r="CG95" s="223"/>
      <c r="CH95" s="223"/>
      <c r="CI95" s="223"/>
      <c r="CJ95" s="223"/>
      <c r="CK95" s="223"/>
      <c r="CL95" s="223"/>
      <c r="CM95" s="223"/>
      <c r="CN95" s="223"/>
      <c r="CO95" s="223"/>
      <c r="CP95" s="223"/>
      <c r="CQ95" s="223"/>
      <c r="CR95" s="223"/>
      <c r="CS95" s="223"/>
      <c r="CT95" s="223"/>
    </row>
    <row r="96" spans="1:98" ht="24.75" customHeight="1" x14ac:dyDescent="0.25">
      <c r="A96" s="259" t="s">
        <v>21</v>
      </c>
      <c r="B96" s="260"/>
      <c r="C96" s="265" t="s">
        <v>34</v>
      </c>
      <c r="D96" s="266"/>
      <c r="E96" s="253" t="s">
        <v>92</v>
      </c>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70" t="s">
        <v>93</v>
      </c>
      <c r="AN96" s="271"/>
      <c r="AO96" s="257" t="s">
        <v>94</v>
      </c>
      <c r="AP96" s="273" t="s">
        <v>95</v>
      </c>
      <c r="AQ96" s="273" t="s">
        <v>96</v>
      </c>
      <c r="BZ96" s="223"/>
      <c r="CA96" s="223"/>
      <c r="CB96" s="223"/>
      <c r="CC96" s="223"/>
      <c r="CD96" s="223"/>
      <c r="CE96" s="223"/>
      <c r="CF96" s="223"/>
      <c r="CG96" s="223"/>
      <c r="CH96" s="223"/>
      <c r="CI96" s="223"/>
      <c r="CJ96" s="223"/>
      <c r="CK96" s="223"/>
      <c r="CL96" s="223"/>
      <c r="CM96" s="223"/>
      <c r="CN96" s="223"/>
      <c r="CO96" s="223"/>
      <c r="CP96" s="223"/>
      <c r="CQ96" s="223"/>
      <c r="CR96" s="223"/>
      <c r="CS96" s="223"/>
      <c r="CT96" s="223"/>
    </row>
    <row r="97" spans="1:98" x14ac:dyDescent="0.25">
      <c r="A97" s="261"/>
      <c r="B97" s="262"/>
      <c r="C97" s="267"/>
      <c r="D97" s="268"/>
      <c r="E97" s="253" t="s">
        <v>35</v>
      </c>
      <c r="F97" s="254"/>
      <c r="G97" s="253" t="s">
        <v>36</v>
      </c>
      <c r="H97" s="254"/>
      <c r="I97" s="253" t="s">
        <v>37</v>
      </c>
      <c r="J97" s="254"/>
      <c r="K97" s="253" t="s">
        <v>38</v>
      </c>
      <c r="L97" s="254"/>
      <c r="M97" s="253" t="s">
        <v>39</v>
      </c>
      <c r="N97" s="254"/>
      <c r="O97" s="253" t="s">
        <v>40</v>
      </c>
      <c r="P97" s="254"/>
      <c r="Q97" s="253" t="s">
        <v>41</v>
      </c>
      <c r="R97" s="254"/>
      <c r="S97" s="253" t="s">
        <v>42</v>
      </c>
      <c r="T97" s="254"/>
      <c r="U97" s="253" t="s">
        <v>43</v>
      </c>
      <c r="V97" s="254"/>
      <c r="W97" s="253" t="s">
        <v>44</v>
      </c>
      <c r="X97" s="254"/>
      <c r="Y97" s="253" t="s">
        <v>45</v>
      </c>
      <c r="Z97" s="254"/>
      <c r="AA97" s="253" t="s">
        <v>46</v>
      </c>
      <c r="AB97" s="254"/>
      <c r="AC97" s="253" t="s">
        <v>47</v>
      </c>
      <c r="AD97" s="254"/>
      <c r="AE97" s="253" t="s">
        <v>48</v>
      </c>
      <c r="AF97" s="254"/>
      <c r="AG97" s="253" t="s">
        <v>49</v>
      </c>
      <c r="AH97" s="254"/>
      <c r="AI97" s="253" t="s">
        <v>50</v>
      </c>
      <c r="AJ97" s="254"/>
      <c r="AK97" s="253" t="s">
        <v>51</v>
      </c>
      <c r="AL97" s="254"/>
      <c r="AM97" s="255" t="s">
        <v>6</v>
      </c>
      <c r="AN97" s="257" t="s">
        <v>7</v>
      </c>
      <c r="AO97" s="272"/>
      <c r="AP97" s="274"/>
      <c r="AQ97" s="274"/>
      <c r="BZ97" s="223"/>
      <c r="CA97" s="223"/>
      <c r="CB97" s="223"/>
      <c r="CC97" s="223"/>
      <c r="CD97" s="223"/>
      <c r="CE97" s="223"/>
      <c r="CF97" s="223"/>
      <c r="CG97" s="223"/>
      <c r="CH97" s="223"/>
      <c r="CI97" s="223"/>
      <c r="CJ97" s="223"/>
      <c r="CK97" s="223"/>
      <c r="CL97" s="223"/>
      <c r="CM97" s="223"/>
      <c r="CN97" s="223"/>
      <c r="CO97" s="223"/>
      <c r="CP97" s="223"/>
      <c r="CQ97" s="223"/>
      <c r="CR97" s="223"/>
      <c r="CS97" s="223"/>
      <c r="CT97" s="223"/>
    </row>
    <row r="98" spans="1:98" x14ac:dyDescent="0.25">
      <c r="A98" s="263"/>
      <c r="B98" s="264"/>
      <c r="C98" s="130" t="s">
        <v>27</v>
      </c>
      <c r="D98" s="214" t="s">
        <v>28</v>
      </c>
      <c r="E98" s="137" t="s">
        <v>27</v>
      </c>
      <c r="F98" s="47" t="s">
        <v>28</v>
      </c>
      <c r="G98" s="137" t="s">
        <v>27</v>
      </c>
      <c r="H98" s="47" t="s">
        <v>28</v>
      </c>
      <c r="I98" s="137" t="s">
        <v>27</v>
      </c>
      <c r="J98" s="47" t="s">
        <v>28</v>
      </c>
      <c r="K98" s="137" t="s">
        <v>27</v>
      </c>
      <c r="L98" s="47" t="s">
        <v>28</v>
      </c>
      <c r="M98" s="137" t="s">
        <v>27</v>
      </c>
      <c r="N98" s="47" t="s">
        <v>28</v>
      </c>
      <c r="O98" s="137" t="s">
        <v>27</v>
      </c>
      <c r="P98" s="47" t="s">
        <v>28</v>
      </c>
      <c r="Q98" s="137" t="s">
        <v>27</v>
      </c>
      <c r="R98" s="47" t="s">
        <v>28</v>
      </c>
      <c r="S98" s="137" t="s">
        <v>27</v>
      </c>
      <c r="T98" s="47" t="s">
        <v>28</v>
      </c>
      <c r="U98" s="137" t="s">
        <v>27</v>
      </c>
      <c r="V98" s="47" t="s">
        <v>28</v>
      </c>
      <c r="W98" s="137" t="s">
        <v>27</v>
      </c>
      <c r="X98" s="47" t="s">
        <v>28</v>
      </c>
      <c r="Y98" s="137" t="s">
        <v>27</v>
      </c>
      <c r="Z98" s="47" t="s">
        <v>28</v>
      </c>
      <c r="AA98" s="137" t="s">
        <v>27</v>
      </c>
      <c r="AB98" s="47" t="s">
        <v>28</v>
      </c>
      <c r="AC98" s="137" t="s">
        <v>27</v>
      </c>
      <c r="AD98" s="47" t="s">
        <v>28</v>
      </c>
      <c r="AE98" s="137" t="s">
        <v>27</v>
      </c>
      <c r="AF98" s="47" t="s">
        <v>28</v>
      </c>
      <c r="AG98" s="137" t="s">
        <v>27</v>
      </c>
      <c r="AH98" s="47" t="s">
        <v>28</v>
      </c>
      <c r="AI98" s="137" t="s">
        <v>27</v>
      </c>
      <c r="AJ98" s="47" t="s">
        <v>28</v>
      </c>
      <c r="AK98" s="137" t="s">
        <v>27</v>
      </c>
      <c r="AL98" s="21" t="s">
        <v>28</v>
      </c>
      <c r="AM98" s="256"/>
      <c r="AN98" s="258"/>
      <c r="AO98" s="258"/>
      <c r="AP98" s="275"/>
      <c r="AQ98" s="275"/>
      <c r="BZ98" s="223"/>
      <c r="CA98" s="223"/>
      <c r="CB98" s="223"/>
      <c r="CC98" s="223"/>
      <c r="CD98" s="223"/>
      <c r="CE98" s="223"/>
      <c r="CF98" s="223"/>
      <c r="CG98" s="223"/>
      <c r="CH98" s="223"/>
      <c r="CI98" s="223"/>
      <c r="CJ98" s="223"/>
      <c r="CK98" s="223"/>
      <c r="CL98" s="223"/>
      <c r="CM98" s="223"/>
      <c r="CN98" s="223"/>
      <c r="CO98" s="223"/>
      <c r="CP98" s="223"/>
      <c r="CQ98" s="223"/>
      <c r="CR98" s="223"/>
      <c r="CS98" s="223"/>
      <c r="CT98" s="223"/>
    </row>
    <row r="99" spans="1:98" x14ac:dyDescent="0.25">
      <c r="A99" s="239" t="s">
        <v>52</v>
      </c>
      <c r="B99" s="240"/>
      <c r="C99" s="192">
        <f t="shared" ref="C99:C110" si="37">SUM(E99+G99+I99+K99+M99+O99+Q99+S99+U99+W99+Y99+AA99+AC99+AE99+AG99+AI99+AK99)</f>
        <v>0</v>
      </c>
      <c r="D99" s="193">
        <f t="shared" ref="D99:D110" si="38">SUM(F99+H99+J99+L99+N99+P99+R99+T99+V99+X99+Z99+AB99+AD99+AF99+AH99+AJ99+AL99)</f>
        <v>0</v>
      </c>
      <c r="E99" s="65"/>
      <c r="F99" s="66"/>
      <c r="G99" s="65"/>
      <c r="H99" s="66"/>
      <c r="I99" s="48"/>
      <c r="J99" s="49"/>
      <c r="K99" s="48"/>
      <c r="L99" s="49"/>
      <c r="M99" s="48"/>
      <c r="N99" s="49"/>
      <c r="O99" s="48"/>
      <c r="P99" s="49"/>
      <c r="Q99" s="48"/>
      <c r="R99" s="49"/>
      <c r="S99" s="48"/>
      <c r="T99" s="49"/>
      <c r="U99" s="48"/>
      <c r="V99" s="49"/>
      <c r="W99" s="48"/>
      <c r="X99" s="49"/>
      <c r="Y99" s="48"/>
      <c r="Z99" s="49"/>
      <c r="AA99" s="48"/>
      <c r="AB99" s="49"/>
      <c r="AC99" s="48"/>
      <c r="AD99" s="49"/>
      <c r="AE99" s="48"/>
      <c r="AF99" s="49"/>
      <c r="AG99" s="48"/>
      <c r="AH99" s="49"/>
      <c r="AI99" s="48"/>
      <c r="AJ99" s="49"/>
      <c r="AK99" s="65"/>
      <c r="AL99" s="194"/>
      <c r="AM99" s="65"/>
      <c r="AN99" s="40"/>
      <c r="AO99" s="40"/>
      <c r="AP99" s="37"/>
      <c r="AQ99" s="37"/>
      <c r="AR99" s="195" t="s">
        <v>97</v>
      </c>
      <c r="BZ99" s="223"/>
      <c r="CA99" s="223" t="str">
        <f>IF(C99&lt;&gt;AN99," Total de exámenes Procesados NO es igual a total por sexo.-","")</f>
        <v/>
      </c>
      <c r="CB99" s="223" t="str">
        <f t="shared" ref="CB99:CB121" si="39">IF(F99&lt;=E99,""," Los exámenes Reactivos de 0 a 4 años NO DEBEN ser mayor a los Exámenes Procesados de la misma edad.-")</f>
        <v/>
      </c>
      <c r="CC99" s="223" t="str">
        <f t="shared" ref="CC99:CC121" si="40">IF(H99&lt;=G99,""," Los exámenes Reactivos de 5 a 9 años NO DEBEN ser mayor a los Exámenes Procesados de la misma edad.-")</f>
        <v/>
      </c>
      <c r="CD99" s="223" t="str">
        <f t="shared" ref="CD99:CD121" si="41">IF(J99&lt;=I99,""," Los exámenes Reactivos de 10 a 14 años NO DEBEN ser mayor a los Exámenes Procesados de la misma edad.-")</f>
        <v/>
      </c>
      <c r="CE99" s="223" t="str">
        <f t="shared" ref="CE99:CE121" si="42">IF(L99&lt;=K99,""," Los exámenes Reactivos de 15 a 19 años NO DEBEN ser mayor a los Exámenes Procesados de la misma edad.-")</f>
        <v/>
      </c>
      <c r="CF99" s="223" t="str">
        <f t="shared" ref="CF99:CF121" si="43">IF(N99&lt;=M99,""," Los exámenes Reactivos de 20 a 24 años NO DEBEN ser mayor a los Exámenes Procesados de la misma edad.-")</f>
        <v/>
      </c>
      <c r="CG99" s="223" t="str">
        <f t="shared" ref="CG99:CG121" si="44">IF(P99&lt;=O99,""," Los exámenes Reactivos de 25 a 29 años NO DEBEN ser mayor a los Exámenes Procesados de la misma edad.-")</f>
        <v/>
      </c>
      <c r="CH99" s="223" t="str">
        <f t="shared" ref="CH99:CH121" si="45">IF(R99&lt;=Q99,""," Los exámenes Reactivos de 30 a 34 años NO DEBEN ser mayor a los Exámenes Procesados de la misma edad.-")</f>
        <v/>
      </c>
      <c r="CI99" s="223" t="str">
        <f t="shared" ref="CI99:CI121" si="46">IF(T99&lt;=S99,""," Los exámenes Reactivos de 35 a 39 años NO DEBEN ser mayor a los Exámenes Procesados de la misma edad.-")</f>
        <v/>
      </c>
      <c r="CJ99" s="223" t="str">
        <f t="shared" ref="CJ99:CJ121" si="47">IF(V99&lt;=U99,""," Los exámenes Reactivos de 40 a 44 años NO DEBEN ser mayor a los Exámenes Procesados de la misma edad.-")</f>
        <v/>
      </c>
      <c r="CK99" s="223" t="str">
        <f t="shared" ref="CK99:CK121" si="48">IF(X99&lt;=W99,""," Los exámenes Reactivos de 45 a 49 años NO DEBEN ser mayor a los Exámenes Procesados de la misma edad.-")</f>
        <v/>
      </c>
      <c r="CL99" s="223" t="str">
        <f t="shared" ref="CL99:CL121" si="49">IF(Z99&lt;=Y99,""," Los exámenes Reactivos de 50 a 54 años NO DEBEN ser mayor a los Exámenes Procesados de la misma edad.-")</f>
        <v/>
      </c>
      <c r="CM99" s="223" t="str">
        <f t="shared" ref="CM99:CM121" si="50">IF(AB99&lt;=AA99,""," Los exámenes Reactivos de 55 a 59 años NO DEBEN ser mayor a los Exámenes Procesados de la misma edad.-")</f>
        <v/>
      </c>
      <c r="CN99" s="223" t="str">
        <f t="shared" ref="CN99:CN121" si="51">IF(AD99&lt;=AC99,""," Los exámenes Reactivos de 60 a 64 años NO DEBEN ser mayor a los Exámenes Procesados de la misma edad.-")</f>
        <v/>
      </c>
      <c r="CO99" s="223" t="str">
        <f t="shared" ref="CO99:CO121" si="52">IF(AF99&lt;=AE99,""," Los exámenes Reactivos de 65 a 69 años NO DEBEN ser mayor a los Exámenes Procesados de la misma edad.-")</f>
        <v/>
      </c>
      <c r="CP99" s="223" t="str">
        <f t="shared" ref="CP99:CP121" si="53">IF(AH99&lt;=AG99,""," Los exámenes Reactivos de 70 a 74 años NO DEBEN ser mayor a los Exámenes Procesados de la misma edad.-")</f>
        <v/>
      </c>
      <c r="CQ99" s="223" t="str">
        <f t="shared" ref="CQ99:CQ121" si="54">IF(AJ99&lt;=AI99,""," Los exámenes Reactivos de 75 a 79 años NO DEBEN ser mayor a los Exámenes Procesados de la misma edad.-")</f>
        <v/>
      </c>
      <c r="CR99" s="223" t="str">
        <f t="shared" ref="CR99:CR121" si="55">IF(AL99&lt;=AK99,""," Los exámenes Reactivos de 80 y mas años NO DEBEN ser mayor a los Exámenes Procesados de la misma edad.-")</f>
        <v/>
      </c>
      <c r="CS99" s="223"/>
      <c r="CT99" s="223"/>
    </row>
    <row r="100" spans="1:98" x14ac:dyDescent="0.25">
      <c r="A100" s="239" t="s">
        <v>53</v>
      </c>
      <c r="B100" s="240"/>
      <c r="C100" s="196">
        <f t="shared" si="37"/>
        <v>0</v>
      </c>
      <c r="D100" s="197">
        <f t="shared" si="38"/>
        <v>0</v>
      </c>
      <c r="E100" s="34"/>
      <c r="F100" s="70"/>
      <c r="G100" s="34"/>
      <c r="H100" s="70"/>
      <c r="I100" s="24"/>
      <c r="J100" s="52"/>
      <c r="K100" s="24"/>
      <c r="L100" s="52"/>
      <c r="M100" s="24"/>
      <c r="N100" s="52"/>
      <c r="O100" s="24"/>
      <c r="P100" s="52"/>
      <c r="Q100" s="24"/>
      <c r="R100" s="52"/>
      <c r="S100" s="24"/>
      <c r="T100" s="52"/>
      <c r="U100" s="24"/>
      <c r="V100" s="52"/>
      <c r="W100" s="24"/>
      <c r="X100" s="52"/>
      <c r="Y100" s="24"/>
      <c r="Z100" s="52"/>
      <c r="AA100" s="24"/>
      <c r="AB100" s="52"/>
      <c r="AC100" s="24"/>
      <c r="AD100" s="52"/>
      <c r="AE100" s="24"/>
      <c r="AF100" s="52"/>
      <c r="AG100" s="24"/>
      <c r="AH100" s="52"/>
      <c r="AI100" s="24"/>
      <c r="AJ100" s="52"/>
      <c r="AK100" s="34"/>
      <c r="AL100" s="198"/>
      <c r="AM100" s="34"/>
      <c r="AN100" s="40"/>
      <c r="AO100" s="40"/>
      <c r="AP100" s="37"/>
      <c r="AQ100" s="37"/>
      <c r="AR100" s="195" t="s">
        <v>97</v>
      </c>
      <c r="BZ100" s="223"/>
      <c r="CA100" s="223" t="str">
        <f>IF(C100&lt;&gt;AN100," Total de exámenes Procesados NO es igual a total por sexo.-","")</f>
        <v/>
      </c>
      <c r="CB100" s="223" t="str">
        <f t="shared" si="39"/>
        <v/>
      </c>
      <c r="CC100" s="223" t="str">
        <f t="shared" si="40"/>
        <v/>
      </c>
      <c r="CD100" s="223" t="str">
        <f t="shared" si="41"/>
        <v/>
      </c>
      <c r="CE100" s="223" t="str">
        <f t="shared" si="42"/>
        <v/>
      </c>
      <c r="CF100" s="223" t="str">
        <f t="shared" si="43"/>
        <v/>
      </c>
      <c r="CG100" s="223" t="str">
        <f t="shared" si="44"/>
        <v/>
      </c>
      <c r="CH100" s="223" t="str">
        <f t="shared" si="45"/>
        <v/>
      </c>
      <c r="CI100" s="223" t="str">
        <f t="shared" si="46"/>
        <v/>
      </c>
      <c r="CJ100" s="223" t="str">
        <f t="shared" si="47"/>
        <v/>
      </c>
      <c r="CK100" s="223" t="str">
        <f t="shared" si="48"/>
        <v/>
      </c>
      <c r="CL100" s="223" t="str">
        <f t="shared" si="49"/>
        <v/>
      </c>
      <c r="CM100" s="223" t="str">
        <f t="shared" si="50"/>
        <v/>
      </c>
      <c r="CN100" s="223" t="str">
        <f t="shared" si="51"/>
        <v/>
      </c>
      <c r="CO100" s="223" t="str">
        <f t="shared" si="52"/>
        <v/>
      </c>
      <c r="CP100" s="223" t="str">
        <f t="shared" si="53"/>
        <v/>
      </c>
      <c r="CQ100" s="223" t="str">
        <f t="shared" si="54"/>
        <v/>
      </c>
      <c r="CR100" s="223" t="str">
        <f t="shared" si="55"/>
        <v/>
      </c>
      <c r="CS100" s="223"/>
      <c r="CT100" s="223"/>
    </row>
    <row r="101" spans="1:98" x14ac:dyDescent="0.25">
      <c r="A101" s="239" t="s">
        <v>54</v>
      </c>
      <c r="B101" s="240"/>
      <c r="C101" s="196">
        <f t="shared" si="37"/>
        <v>0</v>
      </c>
      <c r="D101" s="197">
        <f t="shared" si="38"/>
        <v>0</v>
      </c>
      <c r="E101" s="34"/>
      <c r="F101" s="70"/>
      <c r="G101" s="34"/>
      <c r="H101" s="70"/>
      <c r="I101" s="24"/>
      <c r="J101" s="52"/>
      <c r="K101" s="39"/>
      <c r="L101" s="71"/>
      <c r="M101" s="39"/>
      <c r="N101" s="71"/>
      <c r="O101" s="39"/>
      <c r="P101" s="71"/>
      <c r="Q101" s="39"/>
      <c r="R101" s="71"/>
      <c r="S101" s="39"/>
      <c r="T101" s="71"/>
      <c r="U101" s="39"/>
      <c r="V101" s="71"/>
      <c r="W101" s="39"/>
      <c r="X101" s="71"/>
      <c r="Y101" s="39"/>
      <c r="Z101" s="71"/>
      <c r="AA101" s="39"/>
      <c r="AB101" s="71"/>
      <c r="AC101" s="39"/>
      <c r="AD101" s="71"/>
      <c r="AE101" s="39"/>
      <c r="AF101" s="71"/>
      <c r="AG101" s="39"/>
      <c r="AH101" s="71"/>
      <c r="AI101" s="39"/>
      <c r="AJ101" s="71"/>
      <c r="AK101" s="34"/>
      <c r="AL101" s="198"/>
      <c r="AM101" s="215"/>
      <c r="AN101" s="40"/>
      <c r="AO101" s="40"/>
      <c r="AP101" s="37"/>
      <c r="AQ101" s="37"/>
      <c r="AR101" s="195" t="s">
        <v>97</v>
      </c>
      <c r="BZ101" s="223"/>
      <c r="CA101" s="223" t="str">
        <f>IF(C101&lt;&gt;AN101," Total de exámenes Procesados NO es igual a total por sexo.-","")</f>
        <v/>
      </c>
      <c r="CB101" s="223" t="str">
        <f t="shared" si="39"/>
        <v/>
      </c>
      <c r="CC101" s="223" t="str">
        <f t="shared" si="40"/>
        <v/>
      </c>
      <c r="CD101" s="223" t="str">
        <f t="shared" si="41"/>
        <v/>
      </c>
      <c r="CE101" s="223" t="str">
        <f t="shared" si="42"/>
        <v/>
      </c>
      <c r="CF101" s="223" t="str">
        <f t="shared" si="43"/>
        <v/>
      </c>
      <c r="CG101" s="223" t="str">
        <f t="shared" si="44"/>
        <v/>
      </c>
      <c r="CH101" s="223" t="str">
        <f t="shared" si="45"/>
        <v/>
      </c>
      <c r="CI101" s="223" t="str">
        <f t="shared" si="46"/>
        <v/>
      </c>
      <c r="CJ101" s="223" t="str">
        <f t="shared" si="47"/>
        <v/>
      </c>
      <c r="CK101" s="223" t="str">
        <f t="shared" si="48"/>
        <v/>
      </c>
      <c r="CL101" s="223" t="str">
        <f t="shared" si="49"/>
        <v/>
      </c>
      <c r="CM101" s="223" t="str">
        <f t="shared" si="50"/>
        <v/>
      </c>
      <c r="CN101" s="223" t="str">
        <f t="shared" si="51"/>
        <v/>
      </c>
      <c r="CO101" s="223" t="str">
        <f t="shared" si="52"/>
        <v/>
      </c>
      <c r="CP101" s="223" t="str">
        <f t="shared" si="53"/>
        <v/>
      </c>
      <c r="CQ101" s="223" t="str">
        <f t="shared" si="54"/>
        <v/>
      </c>
      <c r="CR101" s="223" t="str">
        <f t="shared" si="55"/>
        <v/>
      </c>
      <c r="CS101" s="223"/>
      <c r="CT101" s="223"/>
    </row>
    <row r="102" spans="1:98" x14ac:dyDescent="0.25">
      <c r="A102" s="239" t="s">
        <v>14</v>
      </c>
      <c r="B102" s="240"/>
      <c r="C102" s="196">
        <f t="shared" si="37"/>
        <v>0</v>
      </c>
      <c r="D102" s="199">
        <f t="shared" si="38"/>
        <v>0</v>
      </c>
      <c r="E102" s="34"/>
      <c r="F102" s="70"/>
      <c r="G102" s="34"/>
      <c r="H102" s="70"/>
      <c r="I102" s="34"/>
      <c r="J102" s="70"/>
      <c r="K102" s="39"/>
      <c r="L102" s="71"/>
      <c r="M102" s="39"/>
      <c r="N102" s="71"/>
      <c r="O102" s="39"/>
      <c r="P102" s="71"/>
      <c r="Q102" s="39"/>
      <c r="R102" s="71"/>
      <c r="S102" s="39"/>
      <c r="T102" s="71"/>
      <c r="U102" s="39"/>
      <c r="V102" s="71"/>
      <c r="W102" s="39"/>
      <c r="X102" s="71"/>
      <c r="Y102" s="39"/>
      <c r="Z102" s="71"/>
      <c r="AA102" s="39"/>
      <c r="AB102" s="71"/>
      <c r="AC102" s="39"/>
      <c r="AD102" s="71"/>
      <c r="AE102" s="39"/>
      <c r="AF102" s="71"/>
      <c r="AG102" s="39"/>
      <c r="AH102" s="71"/>
      <c r="AI102" s="39"/>
      <c r="AJ102" s="71"/>
      <c r="AK102" s="39"/>
      <c r="AL102" s="37"/>
      <c r="AM102" s="165"/>
      <c r="AN102" s="40"/>
      <c r="AO102" s="40"/>
      <c r="AP102" s="37"/>
      <c r="AQ102" s="37"/>
      <c r="AR102" s="195" t="s">
        <v>97</v>
      </c>
      <c r="BZ102" s="223"/>
      <c r="CA102" s="223" t="str">
        <f t="shared" ref="CA102:CA110" si="56">IF(C102&lt;&gt;SUM(AM102:AN102)," Total de exámenes Procesados NO es igual a total por sexo.-","")</f>
        <v/>
      </c>
      <c r="CB102" s="223" t="str">
        <f t="shared" si="39"/>
        <v/>
      </c>
      <c r="CC102" s="223" t="str">
        <f t="shared" si="40"/>
        <v/>
      </c>
      <c r="CD102" s="223" t="str">
        <f t="shared" si="41"/>
        <v/>
      </c>
      <c r="CE102" s="223" t="str">
        <f t="shared" si="42"/>
        <v/>
      </c>
      <c r="CF102" s="223" t="str">
        <f t="shared" si="43"/>
        <v/>
      </c>
      <c r="CG102" s="223" t="str">
        <f t="shared" si="44"/>
        <v/>
      </c>
      <c r="CH102" s="223" t="str">
        <f t="shared" si="45"/>
        <v/>
      </c>
      <c r="CI102" s="223" t="str">
        <f t="shared" si="46"/>
        <v/>
      </c>
      <c r="CJ102" s="223" t="str">
        <f t="shared" si="47"/>
        <v/>
      </c>
      <c r="CK102" s="223" t="str">
        <f t="shared" si="48"/>
        <v/>
      </c>
      <c r="CL102" s="223" t="str">
        <f t="shared" si="49"/>
        <v/>
      </c>
      <c r="CM102" s="223" t="str">
        <f t="shared" si="50"/>
        <v/>
      </c>
      <c r="CN102" s="223" t="str">
        <f t="shared" si="51"/>
        <v/>
      </c>
      <c r="CO102" s="223" t="str">
        <f t="shared" si="52"/>
        <v/>
      </c>
      <c r="CP102" s="223" t="str">
        <f t="shared" si="53"/>
        <v/>
      </c>
      <c r="CQ102" s="223" t="str">
        <f t="shared" si="54"/>
        <v/>
      </c>
      <c r="CR102" s="223" t="str">
        <f t="shared" si="55"/>
        <v/>
      </c>
      <c r="CS102" s="223"/>
      <c r="CT102" s="223"/>
    </row>
    <row r="103" spans="1:98" x14ac:dyDescent="0.25">
      <c r="A103" s="239" t="s">
        <v>19</v>
      </c>
      <c r="B103" s="240"/>
      <c r="C103" s="200">
        <f t="shared" si="37"/>
        <v>0</v>
      </c>
      <c r="D103" s="199">
        <f t="shared" si="38"/>
        <v>0</v>
      </c>
      <c r="E103" s="39"/>
      <c r="F103" s="71"/>
      <c r="G103" s="39"/>
      <c r="H103" s="71"/>
      <c r="I103" s="39"/>
      <c r="J103" s="71"/>
      <c r="K103" s="39"/>
      <c r="L103" s="71"/>
      <c r="M103" s="39"/>
      <c r="N103" s="71"/>
      <c r="O103" s="39"/>
      <c r="P103" s="71"/>
      <c r="Q103" s="39"/>
      <c r="R103" s="71"/>
      <c r="S103" s="39"/>
      <c r="T103" s="71"/>
      <c r="U103" s="39"/>
      <c r="V103" s="71"/>
      <c r="W103" s="39"/>
      <c r="X103" s="71"/>
      <c r="Y103" s="39"/>
      <c r="Z103" s="71"/>
      <c r="AA103" s="39"/>
      <c r="AB103" s="71"/>
      <c r="AC103" s="39"/>
      <c r="AD103" s="71"/>
      <c r="AE103" s="39"/>
      <c r="AF103" s="71"/>
      <c r="AG103" s="39"/>
      <c r="AH103" s="71"/>
      <c r="AI103" s="39"/>
      <c r="AJ103" s="71"/>
      <c r="AK103" s="39"/>
      <c r="AL103" s="37"/>
      <c r="AM103" s="165"/>
      <c r="AN103" s="40"/>
      <c r="AO103" s="40"/>
      <c r="AP103" s="37"/>
      <c r="AQ103" s="37"/>
      <c r="AR103" s="195" t="s">
        <v>97</v>
      </c>
      <c r="BZ103" s="223"/>
      <c r="CA103" s="223" t="str">
        <f t="shared" si="56"/>
        <v/>
      </c>
      <c r="CB103" s="223" t="str">
        <f t="shared" si="39"/>
        <v/>
      </c>
      <c r="CC103" s="223" t="str">
        <f t="shared" si="40"/>
        <v/>
      </c>
      <c r="CD103" s="223" t="str">
        <f t="shared" si="41"/>
        <v/>
      </c>
      <c r="CE103" s="223" t="str">
        <f t="shared" si="42"/>
        <v/>
      </c>
      <c r="CF103" s="223" t="str">
        <f t="shared" si="43"/>
        <v/>
      </c>
      <c r="CG103" s="223" t="str">
        <f t="shared" si="44"/>
        <v/>
      </c>
      <c r="CH103" s="223" t="str">
        <f t="shared" si="45"/>
        <v/>
      </c>
      <c r="CI103" s="223" t="str">
        <f t="shared" si="46"/>
        <v/>
      </c>
      <c r="CJ103" s="223" t="str">
        <f t="shared" si="47"/>
        <v/>
      </c>
      <c r="CK103" s="223" t="str">
        <f t="shared" si="48"/>
        <v/>
      </c>
      <c r="CL103" s="223" t="str">
        <f t="shared" si="49"/>
        <v/>
      </c>
      <c r="CM103" s="223" t="str">
        <f t="shared" si="50"/>
        <v/>
      </c>
      <c r="CN103" s="223" t="str">
        <f t="shared" si="51"/>
        <v/>
      </c>
      <c r="CO103" s="223" t="str">
        <f t="shared" si="52"/>
        <v/>
      </c>
      <c r="CP103" s="223" t="str">
        <f t="shared" si="53"/>
        <v/>
      </c>
      <c r="CQ103" s="223" t="str">
        <f t="shared" si="54"/>
        <v/>
      </c>
      <c r="CR103" s="223" t="str">
        <f t="shared" si="55"/>
        <v/>
      </c>
      <c r="CS103" s="223"/>
      <c r="CT103" s="223"/>
    </row>
    <row r="104" spans="1:98" x14ac:dyDescent="0.25">
      <c r="A104" s="239" t="s">
        <v>55</v>
      </c>
      <c r="B104" s="240"/>
      <c r="C104" s="196">
        <f t="shared" si="37"/>
        <v>0</v>
      </c>
      <c r="D104" s="197">
        <f t="shared" si="38"/>
        <v>0</v>
      </c>
      <c r="E104" s="34"/>
      <c r="F104" s="70"/>
      <c r="G104" s="34"/>
      <c r="H104" s="70"/>
      <c r="I104" s="39"/>
      <c r="J104" s="71"/>
      <c r="K104" s="39"/>
      <c r="L104" s="71"/>
      <c r="M104" s="39"/>
      <c r="N104" s="71"/>
      <c r="O104" s="39"/>
      <c r="P104" s="71"/>
      <c r="Q104" s="39"/>
      <c r="R104" s="71"/>
      <c r="S104" s="39"/>
      <c r="T104" s="71"/>
      <c r="U104" s="39"/>
      <c r="V104" s="71"/>
      <c r="W104" s="39"/>
      <c r="X104" s="71"/>
      <c r="Y104" s="39"/>
      <c r="Z104" s="71"/>
      <c r="AA104" s="39"/>
      <c r="AB104" s="71"/>
      <c r="AC104" s="39"/>
      <c r="AD104" s="71"/>
      <c r="AE104" s="39"/>
      <c r="AF104" s="71"/>
      <c r="AG104" s="39"/>
      <c r="AH104" s="71"/>
      <c r="AI104" s="39"/>
      <c r="AJ104" s="71"/>
      <c r="AK104" s="39"/>
      <c r="AL104" s="37"/>
      <c r="AM104" s="165"/>
      <c r="AN104" s="40"/>
      <c r="AO104" s="40"/>
      <c r="AP104" s="37"/>
      <c r="AQ104" s="37"/>
      <c r="AR104" s="195" t="s">
        <v>97</v>
      </c>
      <c r="BZ104" s="223"/>
      <c r="CA104" s="223" t="str">
        <f t="shared" si="56"/>
        <v/>
      </c>
      <c r="CB104" s="223" t="str">
        <f t="shared" si="39"/>
        <v/>
      </c>
      <c r="CC104" s="223" t="str">
        <f t="shared" si="40"/>
        <v/>
      </c>
      <c r="CD104" s="223" t="str">
        <f t="shared" si="41"/>
        <v/>
      </c>
      <c r="CE104" s="223" t="str">
        <f t="shared" si="42"/>
        <v/>
      </c>
      <c r="CF104" s="223" t="str">
        <f t="shared" si="43"/>
        <v/>
      </c>
      <c r="CG104" s="223" t="str">
        <f t="shared" si="44"/>
        <v/>
      </c>
      <c r="CH104" s="223" t="str">
        <f t="shared" si="45"/>
        <v/>
      </c>
      <c r="CI104" s="223" t="str">
        <f t="shared" si="46"/>
        <v/>
      </c>
      <c r="CJ104" s="223" t="str">
        <f t="shared" si="47"/>
        <v/>
      </c>
      <c r="CK104" s="223" t="str">
        <f t="shared" si="48"/>
        <v/>
      </c>
      <c r="CL104" s="223" t="str">
        <f t="shared" si="49"/>
        <v/>
      </c>
      <c r="CM104" s="223" t="str">
        <f t="shared" si="50"/>
        <v/>
      </c>
      <c r="CN104" s="223" t="str">
        <f t="shared" si="51"/>
        <v/>
      </c>
      <c r="CO104" s="223" t="str">
        <f t="shared" si="52"/>
        <v/>
      </c>
      <c r="CP104" s="223" t="str">
        <f t="shared" si="53"/>
        <v/>
      </c>
      <c r="CQ104" s="223" t="str">
        <f t="shared" si="54"/>
        <v/>
      </c>
      <c r="CR104" s="223" t="str">
        <f t="shared" si="55"/>
        <v/>
      </c>
      <c r="CS104" s="223"/>
      <c r="CT104" s="223"/>
    </row>
    <row r="105" spans="1:98" ht="26.25" customHeight="1" x14ac:dyDescent="0.25">
      <c r="A105" s="244" t="s">
        <v>56</v>
      </c>
      <c r="B105" s="245"/>
      <c r="C105" s="196">
        <f t="shared" si="37"/>
        <v>0</v>
      </c>
      <c r="D105" s="197">
        <f t="shared" si="38"/>
        <v>0</v>
      </c>
      <c r="E105" s="34"/>
      <c r="F105" s="70"/>
      <c r="G105" s="34"/>
      <c r="H105" s="70"/>
      <c r="I105" s="39"/>
      <c r="J105" s="71"/>
      <c r="K105" s="39"/>
      <c r="L105" s="71"/>
      <c r="M105" s="39"/>
      <c r="N105" s="71"/>
      <c r="O105" s="39"/>
      <c r="P105" s="71"/>
      <c r="Q105" s="39"/>
      <c r="R105" s="71"/>
      <c r="S105" s="39"/>
      <c r="T105" s="71"/>
      <c r="U105" s="39"/>
      <c r="V105" s="71"/>
      <c r="W105" s="39"/>
      <c r="X105" s="71"/>
      <c r="Y105" s="39"/>
      <c r="Z105" s="71"/>
      <c r="AA105" s="39"/>
      <c r="AB105" s="71"/>
      <c r="AC105" s="39"/>
      <c r="AD105" s="71"/>
      <c r="AE105" s="39"/>
      <c r="AF105" s="71"/>
      <c r="AG105" s="39"/>
      <c r="AH105" s="71"/>
      <c r="AI105" s="39"/>
      <c r="AJ105" s="71"/>
      <c r="AK105" s="39"/>
      <c r="AL105" s="37"/>
      <c r="AM105" s="165"/>
      <c r="AN105" s="40"/>
      <c r="AO105" s="40"/>
      <c r="AP105" s="37"/>
      <c r="AQ105" s="37"/>
      <c r="AR105" s="195" t="s">
        <v>97</v>
      </c>
      <c r="BZ105" s="223"/>
      <c r="CA105" s="223" t="str">
        <f t="shared" si="56"/>
        <v/>
      </c>
      <c r="CB105" s="223" t="str">
        <f t="shared" si="39"/>
        <v/>
      </c>
      <c r="CC105" s="223" t="str">
        <f t="shared" si="40"/>
        <v/>
      </c>
      <c r="CD105" s="223" t="str">
        <f t="shared" si="41"/>
        <v/>
      </c>
      <c r="CE105" s="223" t="str">
        <f t="shared" si="42"/>
        <v/>
      </c>
      <c r="CF105" s="223" t="str">
        <f t="shared" si="43"/>
        <v/>
      </c>
      <c r="CG105" s="223" t="str">
        <f t="shared" si="44"/>
        <v/>
      </c>
      <c r="CH105" s="223" t="str">
        <f t="shared" si="45"/>
        <v/>
      </c>
      <c r="CI105" s="223" t="str">
        <f t="shared" si="46"/>
        <v/>
      </c>
      <c r="CJ105" s="223" t="str">
        <f t="shared" si="47"/>
        <v/>
      </c>
      <c r="CK105" s="223" t="str">
        <f t="shared" si="48"/>
        <v/>
      </c>
      <c r="CL105" s="223" t="str">
        <f t="shared" si="49"/>
        <v/>
      </c>
      <c r="CM105" s="223" t="str">
        <f t="shared" si="50"/>
        <v/>
      </c>
      <c r="CN105" s="223" t="str">
        <f t="shared" si="51"/>
        <v/>
      </c>
      <c r="CO105" s="223" t="str">
        <f t="shared" si="52"/>
        <v/>
      </c>
      <c r="CP105" s="223" t="str">
        <f t="shared" si="53"/>
        <v/>
      </c>
      <c r="CQ105" s="223" t="str">
        <f t="shared" si="54"/>
        <v/>
      </c>
      <c r="CR105" s="223" t="str">
        <f t="shared" si="55"/>
        <v/>
      </c>
      <c r="CS105" s="223"/>
      <c r="CT105" s="223"/>
    </row>
    <row r="106" spans="1:98" x14ac:dyDescent="0.25">
      <c r="A106" s="239" t="s">
        <v>17</v>
      </c>
      <c r="B106" s="240"/>
      <c r="C106" s="200">
        <f t="shared" si="37"/>
        <v>0</v>
      </c>
      <c r="D106" s="199">
        <f t="shared" si="38"/>
        <v>0</v>
      </c>
      <c r="E106" s="39"/>
      <c r="F106" s="71"/>
      <c r="G106" s="39"/>
      <c r="H106" s="71"/>
      <c r="I106" s="39"/>
      <c r="J106" s="71"/>
      <c r="K106" s="39"/>
      <c r="L106" s="71"/>
      <c r="M106" s="39"/>
      <c r="N106" s="71"/>
      <c r="O106" s="39"/>
      <c r="P106" s="71"/>
      <c r="Q106" s="39"/>
      <c r="R106" s="71"/>
      <c r="S106" s="39"/>
      <c r="T106" s="71"/>
      <c r="U106" s="39"/>
      <c r="V106" s="71"/>
      <c r="W106" s="39"/>
      <c r="X106" s="71"/>
      <c r="Y106" s="39"/>
      <c r="Z106" s="71"/>
      <c r="AA106" s="39"/>
      <c r="AB106" s="71"/>
      <c r="AC106" s="39"/>
      <c r="AD106" s="71"/>
      <c r="AE106" s="39"/>
      <c r="AF106" s="71"/>
      <c r="AG106" s="39"/>
      <c r="AH106" s="71"/>
      <c r="AI106" s="39"/>
      <c r="AJ106" s="71"/>
      <c r="AK106" s="39"/>
      <c r="AL106" s="37"/>
      <c r="AM106" s="165"/>
      <c r="AN106" s="40"/>
      <c r="AO106" s="40"/>
      <c r="AP106" s="37"/>
      <c r="AQ106" s="37"/>
      <c r="AR106" s="195" t="s">
        <v>97</v>
      </c>
      <c r="BZ106" s="223"/>
      <c r="CA106" s="223" t="str">
        <f t="shared" si="56"/>
        <v/>
      </c>
      <c r="CB106" s="223" t="str">
        <f t="shared" si="39"/>
        <v/>
      </c>
      <c r="CC106" s="223" t="str">
        <f t="shared" si="40"/>
        <v/>
      </c>
      <c r="CD106" s="223" t="str">
        <f t="shared" si="41"/>
        <v/>
      </c>
      <c r="CE106" s="223" t="str">
        <f t="shared" si="42"/>
        <v/>
      </c>
      <c r="CF106" s="223" t="str">
        <f t="shared" si="43"/>
        <v/>
      </c>
      <c r="CG106" s="223" t="str">
        <f t="shared" si="44"/>
        <v/>
      </c>
      <c r="CH106" s="223" t="str">
        <f t="shared" si="45"/>
        <v/>
      </c>
      <c r="CI106" s="223" t="str">
        <f t="shared" si="46"/>
        <v/>
      </c>
      <c r="CJ106" s="223" t="str">
        <f t="shared" si="47"/>
        <v/>
      </c>
      <c r="CK106" s="223" t="str">
        <f t="shared" si="48"/>
        <v/>
      </c>
      <c r="CL106" s="223" t="str">
        <f t="shared" si="49"/>
        <v/>
      </c>
      <c r="CM106" s="223" t="str">
        <f t="shared" si="50"/>
        <v/>
      </c>
      <c r="CN106" s="223" t="str">
        <f t="shared" si="51"/>
        <v/>
      </c>
      <c r="CO106" s="223" t="str">
        <f t="shared" si="52"/>
        <v/>
      </c>
      <c r="CP106" s="223" t="str">
        <f t="shared" si="53"/>
        <v/>
      </c>
      <c r="CQ106" s="223" t="str">
        <f t="shared" si="54"/>
        <v/>
      </c>
      <c r="CR106" s="223" t="str">
        <f t="shared" si="55"/>
        <v/>
      </c>
      <c r="CS106" s="223"/>
      <c r="CT106" s="223"/>
    </row>
    <row r="107" spans="1:98" x14ac:dyDescent="0.25">
      <c r="A107" s="246" t="s">
        <v>57</v>
      </c>
      <c r="B107" s="247"/>
      <c r="C107" s="201">
        <f t="shared" si="37"/>
        <v>0</v>
      </c>
      <c r="D107" s="202">
        <f t="shared" si="38"/>
        <v>0</v>
      </c>
      <c r="E107" s="89"/>
      <c r="F107" s="90"/>
      <c r="G107" s="89"/>
      <c r="H107" s="90"/>
      <c r="I107" s="89"/>
      <c r="J107" s="90"/>
      <c r="K107" s="74"/>
      <c r="L107" s="75"/>
      <c r="M107" s="74"/>
      <c r="N107" s="75"/>
      <c r="O107" s="74"/>
      <c r="P107" s="75"/>
      <c r="Q107" s="74"/>
      <c r="R107" s="75"/>
      <c r="S107" s="74"/>
      <c r="T107" s="75"/>
      <c r="U107" s="74"/>
      <c r="V107" s="75"/>
      <c r="W107" s="74"/>
      <c r="X107" s="75"/>
      <c r="Y107" s="74"/>
      <c r="Z107" s="75"/>
      <c r="AA107" s="74"/>
      <c r="AB107" s="75"/>
      <c r="AC107" s="74"/>
      <c r="AD107" s="75"/>
      <c r="AE107" s="74"/>
      <c r="AF107" s="75"/>
      <c r="AG107" s="74"/>
      <c r="AH107" s="75"/>
      <c r="AI107" s="74"/>
      <c r="AJ107" s="75"/>
      <c r="AK107" s="74"/>
      <c r="AL107" s="77"/>
      <c r="AM107" s="216"/>
      <c r="AN107" s="41"/>
      <c r="AO107" s="41"/>
      <c r="AP107" s="77"/>
      <c r="AQ107" s="77"/>
      <c r="AR107" s="195" t="s">
        <v>97</v>
      </c>
      <c r="BZ107" s="223"/>
      <c r="CA107" s="223" t="str">
        <f t="shared" si="56"/>
        <v/>
      </c>
      <c r="CB107" s="223" t="str">
        <f t="shared" si="39"/>
        <v/>
      </c>
      <c r="CC107" s="223" t="str">
        <f t="shared" si="40"/>
        <v/>
      </c>
      <c r="CD107" s="223" t="str">
        <f t="shared" si="41"/>
        <v/>
      </c>
      <c r="CE107" s="223" t="str">
        <f t="shared" si="42"/>
        <v/>
      </c>
      <c r="CF107" s="223" t="str">
        <f t="shared" si="43"/>
        <v/>
      </c>
      <c r="CG107" s="223" t="str">
        <f t="shared" si="44"/>
        <v/>
      </c>
      <c r="CH107" s="223" t="str">
        <f t="shared" si="45"/>
        <v/>
      </c>
      <c r="CI107" s="223" t="str">
        <f t="shared" si="46"/>
        <v/>
      </c>
      <c r="CJ107" s="223" t="str">
        <f t="shared" si="47"/>
        <v/>
      </c>
      <c r="CK107" s="223" t="str">
        <f t="shared" si="48"/>
        <v/>
      </c>
      <c r="CL107" s="223" t="str">
        <f t="shared" si="49"/>
        <v/>
      </c>
      <c r="CM107" s="223" t="str">
        <f t="shared" si="50"/>
        <v/>
      </c>
      <c r="CN107" s="223" t="str">
        <f t="shared" si="51"/>
        <v/>
      </c>
      <c r="CO107" s="223" t="str">
        <f t="shared" si="52"/>
        <v/>
      </c>
      <c r="CP107" s="223" t="str">
        <f t="shared" si="53"/>
        <v/>
      </c>
      <c r="CQ107" s="223" t="str">
        <f t="shared" si="54"/>
        <v/>
      </c>
      <c r="CR107" s="223" t="str">
        <f t="shared" si="55"/>
        <v/>
      </c>
      <c r="CS107" s="223"/>
      <c r="CT107" s="223"/>
    </row>
    <row r="108" spans="1:98" x14ac:dyDescent="0.25">
      <c r="A108" s="248" t="s">
        <v>18</v>
      </c>
      <c r="B108" s="203" t="s">
        <v>88</v>
      </c>
      <c r="C108" s="192">
        <f t="shared" si="37"/>
        <v>0</v>
      </c>
      <c r="D108" s="193">
        <f t="shared" si="38"/>
        <v>0</v>
      </c>
      <c r="E108" s="26"/>
      <c r="F108" s="204"/>
      <c r="G108" s="26"/>
      <c r="H108" s="204"/>
      <c r="I108" s="26"/>
      <c r="J108" s="204"/>
      <c r="K108" s="48"/>
      <c r="L108" s="49"/>
      <c r="M108" s="48"/>
      <c r="N108" s="49"/>
      <c r="O108" s="48"/>
      <c r="P108" s="49"/>
      <c r="Q108" s="48"/>
      <c r="R108" s="49"/>
      <c r="S108" s="48"/>
      <c r="T108" s="49"/>
      <c r="U108" s="48"/>
      <c r="V108" s="49"/>
      <c r="W108" s="48"/>
      <c r="X108" s="49"/>
      <c r="Y108" s="48"/>
      <c r="Z108" s="49"/>
      <c r="AA108" s="48"/>
      <c r="AB108" s="49"/>
      <c r="AC108" s="48"/>
      <c r="AD108" s="49"/>
      <c r="AE108" s="48"/>
      <c r="AF108" s="49"/>
      <c r="AG108" s="48"/>
      <c r="AH108" s="49"/>
      <c r="AI108" s="48"/>
      <c r="AJ108" s="49"/>
      <c r="AK108" s="48"/>
      <c r="AL108" s="27"/>
      <c r="AM108" s="217"/>
      <c r="AN108" s="161"/>
      <c r="AO108" s="161"/>
      <c r="AP108" s="27"/>
      <c r="AQ108" s="27"/>
      <c r="AR108" s="195" t="s">
        <v>97</v>
      </c>
      <c r="BZ108" s="223"/>
      <c r="CA108" s="223" t="str">
        <f t="shared" si="56"/>
        <v/>
      </c>
      <c r="CB108" s="223" t="str">
        <f t="shared" si="39"/>
        <v/>
      </c>
      <c r="CC108" s="223" t="str">
        <f t="shared" si="40"/>
        <v/>
      </c>
      <c r="CD108" s="223" t="str">
        <f t="shared" si="41"/>
        <v/>
      </c>
      <c r="CE108" s="223" t="str">
        <f t="shared" si="42"/>
        <v/>
      </c>
      <c r="CF108" s="223" t="str">
        <f t="shared" si="43"/>
        <v/>
      </c>
      <c r="CG108" s="223" t="str">
        <f t="shared" si="44"/>
        <v/>
      </c>
      <c r="CH108" s="223" t="str">
        <f t="shared" si="45"/>
        <v/>
      </c>
      <c r="CI108" s="223" t="str">
        <f t="shared" si="46"/>
        <v/>
      </c>
      <c r="CJ108" s="223" t="str">
        <f t="shared" si="47"/>
        <v/>
      </c>
      <c r="CK108" s="223" t="str">
        <f t="shared" si="48"/>
        <v/>
      </c>
      <c r="CL108" s="223" t="str">
        <f t="shared" si="49"/>
        <v/>
      </c>
      <c r="CM108" s="223" t="str">
        <f t="shared" si="50"/>
        <v/>
      </c>
      <c r="CN108" s="223" t="str">
        <f t="shared" si="51"/>
        <v/>
      </c>
      <c r="CO108" s="223" t="str">
        <f t="shared" si="52"/>
        <v/>
      </c>
      <c r="CP108" s="223" t="str">
        <f t="shared" si="53"/>
        <v/>
      </c>
      <c r="CQ108" s="223" t="str">
        <f t="shared" si="54"/>
        <v/>
      </c>
      <c r="CR108" s="223" t="str">
        <f t="shared" si="55"/>
        <v/>
      </c>
      <c r="CS108" s="223"/>
      <c r="CT108" s="223"/>
    </row>
    <row r="109" spans="1:98" ht="21" x14ac:dyDescent="0.25">
      <c r="A109" s="249"/>
      <c r="B109" s="205" t="s">
        <v>89</v>
      </c>
      <c r="C109" s="196">
        <f t="shared" si="37"/>
        <v>0</v>
      </c>
      <c r="D109" s="197">
        <f t="shared" si="38"/>
        <v>0</v>
      </c>
      <c r="E109" s="34"/>
      <c r="F109" s="70"/>
      <c r="G109" s="34"/>
      <c r="H109" s="70"/>
      <c r="I109" s="34"/>
      <c r="J109" s="70"/>
      <c r="K109" s="39"/>
      <c r="L109" s="71"/>
      <c r="M109" s="39"/>
      <c r="N109" s="71"/>
      <c r="O109" s="39"/>
      <c r="P109" s="71"/>
      <c r="Q109" s="39"/>
      <c r="R109" s="71"/>
      <c r="S109" s="39"/>
      <c r="T109" s="71"/>
      <c r="U109" s="39"/>
      <c r="V109" s="71"/>
      <c r="W109" s="39"/>
      <c r="X109" s="71"/>
      <c r="Y109" s="39"/>
      <c r="Z109" s="71"/>
      <c r="AA109" s="39"/>
      <c r="AB109" s="71"/>
      <c r="AC109" s="39"/>
      <c r="AD109" s="71"/>
      <c r="AE109" s="39"/>
      <c r="AF109" s="71"/>
      <c r="AG109" s="39"/>
      <c r="AH109" s="71"/>
      <c r="AI109" s="39"/>
      <c r="AJ109" s="71"/>
      <c r="AK109" s="39"/>
      <c r="AL109" s="37"/>
      <c r="AM109" s="165"/>
      <c r="AN109" s="40"/>
      <c r="AO109" s="40"/>
      <c r="AP109" s="37"/>
      <c r="AQ109" s="37"/>
      <c r="AR109" s="195" t="s">
        <v>97</v>
      </c>
      <c r="BZ109" s="223"/>
      <c r="CA109" s="223" t="str">
        <f t="shared" si="56"/>
        <v/>
      </c>
      <c r="CB109" s="223" t="str">
        <f t="shared" si="39"/>
        <v/>
      </c>
      <c r="CC109" s="223" t="str">
        <f t="shared" si="40"/>
        <v/>
      </c>
      <c r="CD109" s="223" t="str">
        <f t="shared" si="41"/>
        <v/>
      </c>
      <c r="CE109" s="223" t="str">
        <f t="shared" si="42"/>
        <v/>
      </c>
      <c r="CF109" s="223" t="str">
        <f t="shared" si="43"/>
        <v/>
      </c>
      <c r="CG109" s="223" t="str">
        <f t="shared" si="44"/>
        <v/>
      </c>
      <c r="CH109" s="223" t="str">
        <f t="shared" si="45"/>
        <v/>
      </c>
      <c r="CI109" s="223" t="str">
        <f t="shared" si="46"/>
        <v/>
      </c>
      <c r="CJ109" s="223" t="str">
        <f t="shared" si="47"/>
        <v/>
      </c>
      <c r="CK109" s="223" t="str">
        <f t="shared" si="48"/>
        <v/>
      </c>
      <c r="CL109" s="223" t="str">
        <f t="shared" si="49"/>
        <v/>
      </c>
      <c r="CM109" s="223" t="str">
        <f t="shared" si="50"/>
        <v/>
      </c>
      <c r="CN109" s="223" t="str">
        <f t="shared" si="51"/>
        <v/>
      </c>
      <c r="CO109" s="223" t="str">
        <f t="shared" si="52"/>
        <v/>
      </c>
      <c r="CP109" s="223" t="str">
        <f t="shared" si="53"/>
        <v/>
      </c>
      <c r="CQ109" s="223" t="str">
        <f t="shared" si="54"/>
        <v/>
      </c>
      <c r="CR109" s="223" t="str">
        <f t="shared" si="55"/>
        <v/>
      </c>
      <c r="CS109" s="223"/>
      <c r="CT109" s="223"/>
    </row>
    <row r="110" spans="1:98" ht="21" x14ac:dyDescent="0.25">
      <c r="A110" s="250"/>
      <c r="B110" s="191" t="s">
        <v>105</v>
      </c>
      <c r="C110" s="206">
        <f t="shared" si="37"/>
        <v>0</v>
      </c>
      <c r="D110" s="207">
        <f t="shared" si="38"/>
        <v>0</v>
      </c>
      <c r="E110" s="43"/>
      <c r="F110" s="85"/>
      <c r="G110" s="43"/>
      <c r="H110" s="85"/>
      <c r="I110" s="43"/>
      <c r="J110" s="85"/>
      <c r="K110" s="43"/>
      <c r="L110" s="85"/>
      <c r="M110" s="43"/>
      <c r="N110" s="85"/>
      <c r="O110" s="43"/>
      <c r="P110" s="85"/>
      <c r="Q110" s="43"/>
      <c r="R110" s="85"/>
      <c r="S110" s="43"/>
      <c r="T110" s="85"/>
      <c r="U110" s="43"/>
      <c r="V110" s="85"/>
      <c r="W110" s="43"/>
      <c r="X110" s="85"/>
      <c r="Y110" s="43"/>
      <c r="Z110" s="85"/>
      <c r="AA110" s="43"/>
      <c r="AB110" s="85"/>
      <c r="AC110" s="43"/>
      <c r="AD110" s="85"/>
      <c r="AE110" s="43"/>
      <c r="AF110" s="85"/>
      <c r="AG110" s="43"/>
      <c r="AH110" s="85"/>
      <c r="AI110" s="43"/>
      <c r="AJ110" s="85"/>
      <c r="AK110" s="43"/>
      <c r="AL110" s="45"/>
      <c r="AM110" s="218"/>
      <c r="AN110" s="44"/>
      <c r="AO110" s="44"/>
      <c r="AP110" s="45"/>
      <c r="AQ110" s="45"/>
      <c r="AR110" s="195" t="s">
        <v>97</v>
      </c>
      <c r="BZ110" s="223"/>
      <c r="CA110" s="223" t="str">
        <f t="shared" si="56"/>
        <v/>
      </c>
      <c r="CB110" s="223" t="str">
        <f t="shared" si="39"/>
        <v/>
      </c>
      <c r="CC110" s="223" t="str">
        <f t="shared" si="40"/>
        <v/>
      </c>
      <c r="CD110" s="223" t="str">
        <f t="shared" si="41"/>
        <v/>
      </c>
      <c r="CE110" s="223" t="str">
        <f t="shared" si="42"/>
        <v/>
      </c>
      <c r="CF110" s="223" t="str">
        <f t="shared" si="43"/>
        <v/>
      </c>
      <c r="CG110" s="223" t="str">
        <f t="shared" si="44"/>
        <v/>
      </c>
      <c r="CH110" s="223" t="str">
        <f t="shared" si="45"/>
        <v/>
      </c>
      <c r="CI110" s="223" t="str">
        <f t="shared" si="46"/>
        <v/>
      </c>
      <c r="CJ110" s="223" t="str">
        <f t="shared" si="47"/>
        <v/>
      </c>
      <c r="CK110" s="223" t="str">
        <f t="shared" si="48"/>
        <v/>
      </c>
      <c r="CL110" s="223" t="str">
        <f t="shared" si="49"/>
        <v/>
      </c>
      <c r="CM110" s="223" t="str">
        <f t="shared" si="50"/>
        <v/>
      </c>
      <c r="CN110" s="223" t="str">
        <f t="shared" si="51"/>
        <v/>
      </c>
      <c r="CO110" s="223" t="str">
        <f t="shared" si="52"/>
        <v/>
      </c>
      <c r="CP110" s="223" t="str">
        <f t="shared" si="53"/>
        <v/>
      </c>
      <c r="CQ110" s="223" t="str">
        <f t="shared" si="54"/>
        <v/>
      </c>
      <c r="CR110" s="223" t="str">
        <f t="shared" si="55"/>
        <v/>
      </c>
      <c r="CS110" s="223"/>
      <c r="CT110" s="223"/>
    </row>
    <row r="111" spans="1:98" x14ac:dyDescent="0.25">
      <c r="A111" s="251" t="s">
        <v>84</v>
      </c>
      <c r="B111" s="252"/>
      <c r="C111" s="196">
        <f t="shared" ref="C111:D121" si="57">SUM(E111+G111+I111+K111+M111+O111+Q111+S111+U111+W111+Y111+AA111+AC111+AE111+AG111+AI111+AK111)</f>
        <v>0</v>
      </c>
      <c r="D111" s="197">
        <f t="shared" si="57"/>
        <v>0</v>
      </c>
      <c r="E111" s="24"/>
      <c r="F111" s="52"/>
      <c r="G111" s="208"/>
      <c r="H111" s="209"/>
      <c r="I111" s="208"/>
      <c r="J111" s="209"/>
      <c r="K111" s="208"/>
      <c r="L111" s="209"/>
      <c r="M111" s="208"/>
      <c r="N111" s="209"/>
      <c r="O111" s="208"/>
      <c r="P111" s="209"/>
      <c r="Q111" s="208"/>
      <c r="R111" s="209"/>
      <c r="S111" s="208"/>
      <c r="T111" s="209"/>
      <c r="U111" s="208"/>
      <c r="V111" s="209"/>
      <c r="W111" s="208"/>
      <c r="X111" s="209"/>
      <c r="Y111" s="208"/>
      <c r="Z111" s="209"/>
      <c r="AA111" s="208"/>
      <c r="AB111" s="209"/>
      <c r="AC111" s="208"/>
      <c r="AD111" s="209"/>
      <c r="AE111" s="208"/>
      <c r="AF111" s="209"/>
      <c r="AG111" s="208"/>
      <c r="AH111" s="209"/>
      <c r="AI111" s="208"/>
      <c r="AJ111" s="209"/>
      <c r="AK111" s="208"/>
      <c r="AL111" s="210"/>
      <c r="AM111" s="159"/>
      <c r="AN111" s="25"/>
      <c r="AO111" s="25"/>
      <c r="AP111" s="35"/>
      <c r="AQ111" s="35"/>
      <c r="AR111" s="195" t="s">
        <v>97</v>
      </c>
      <c r="BZ111" s="223"/>
      <c r="CA111" s="223" t="str">
        <f t="shared" ref="CA111:CA121" si="58">IF(C111&lt;&gt;SUM(AM111:AN111)," Total de exámenes Procesados NO es igual a total por sexo.-","")</f>
        <v/>
      </c>
      <c r="CB111" s="223" t="str">
        <f t="shared" si="39"/>
        <v/>
      </c>
      <c r="CC111" s="223" t="str">
        <f t="shared" si="40"/>
        <v/>
      </c>
      <c r="CD111" s="223" t="str">
        <f t="shared" si="41"/>
        <v/>
      </c>
      <c r="CE111" s="223" t="str">
        <f t="shared" si="42"/>
        <v/>
      </c>
      <c r="CF111" s="223" t="str">
        <f t="shared" si="43"/>
        <v/>
      </c>
      <c r="CG111" s="223" t="str">
        <f t="shared" si="44"/>
        <v/>
      </c>
      <c r="CH111" s="223" t="str">
        <f t="shared" si="45"/>
        <v/>
      </c>
      <c r="CI111" s="223" t="str">
        <f t="shared" si="46"/>
        <v/>
      </c>
      <c r="CJ111" s="223" t="str">
        <f t="shared" si="47"/>
        <v/>
      </c>
      <c r="CK111" s="223" t="str">
        <f t="shared" si="48"/>
        <v/>
      </c>
      <c r="CL111" s="223" t="str">
        <f t="shared" si="49"/>
        <v/>
      </c>
      <c r="CM111" s="223" t="str">
        <f t="shared" si="50"/>
        <v/>
      </c>
      <c r="CN111" s="223" t="str">
        <f t="shared" si="51"/>
        <v/>
      </c>
      <c r="CO111" s="223" t="str">
        <f t="shared" si="52"/>
        <v/>
      </c>
      <c r="CP111" s="223" t="str">
        <f t="shared" si="53"/>
        <v/>
      </c>
      <c r="CQ111" s="223" t="str">
        <f t="shared" si="54"/>
        <v/>
      </c>
      <c r="CR111" s="223" t="str">
        <f t="shared" si="55"/>
        <v/>
      </c>
      <c r="CS111" s="223"/>
      <c r="CT111" s="223"/>
    </row>
    <row r="112" spans="1:98" x14ac:dyDescent="0.25">
      <c r="A112" s="239" t="s">
        <v>58</v>
      </c>
      <c r="B112" s="240"/>
      <c r="C112" s="200">
        <f t="shared" si="57"/>
        <v>0</v>
      </c>
      <c r="D112" s="199">
        <f t="shared" si="57"/>
        <v>0</v>
      </c>
      <c r="E112" s="74"/>
      <c r="F112" s="75"/>
      <c r="G112" s="74"/>
      <c r="H112" s="75"/>
      <c r="I112" s="74"/>
      <c r="J112" s="75"/>
      <c r="K112" s="74"/>
      <c r="L112" s="75"/>
      <c r="M112" s="74"/>
      <c r="N112" s="75"/>
      <c r="O112" s="74"/>
      <c r="P112" s="75"/>
      <c r="Q112" s="74"/>
      <c r="R112" s="75"/>
      <c r="S112" s="74"/>
      <c r="T112" s="75"/>
      <c r="U112" s="74"/>
      <c r="V112" s="75"/>
      <c r="W112" s="74"/>
      <c r="X112" s="75"/>
      <c r="Y112" s="74"/>
      <c r="Z112" s="75"/>
      <c r="AA112" s="74"/>
      <c r="AB112" s="75"/>
      <c r="AC112" s="74"/>
      <c r="AD112" s="75"/>
      <c r="AE112" s="74"/>
      <c r="AF112" s="75"/>
      <c r="AG112" s="74"/>
      <c r="AH112" s="75"/>
      <c r="AI112" s="74"/>
      <c r="AJ112" s="75"/>
      <c r="AK112" s="74"/>
      <c r="AL112" s="77"/>
      <c r="AM112" s="216"/>
      <c r="AN112" s="41"/>
      <c r="AO112" s="41"/>
      <c r="AP112" s="77"/>
      <c r="AQ112" s="77"/>
      <c r="AR112" s="195" t="s">
        <v>97</v>
      </c>
      <c r="BZ112" s="223"/>
      <c r="CA112" s="223" t="str">
        <f t="shared" si="58"/>
        <v/>
      </c>
      <c r="CB112" s="223" t="str">
        <f t="shared" si="39"/>
        <v/>
      </c>
      <c r="CC112" s="223" t="str">
        <f t="shared" si="40"/>
        <v/>
      </c>
      <c r="CD112" s="223" t="str">
        <f t="shared" si="41"/>
        <v/>
      </c>
      <c r="CE112" s="223" t="str">
        <f t="shared" si="42"/>
        <v/>
      </c>
      <c r="CF112" s="223" t="str">
        <f t="shared" si="43"/>
        <v/>
      </c>
      <c r="CG112" s="223" t="str">
        <f t="shared" si="44"/>
        <v/>
      </c>
      <c r="CH112" s="223" t="str">
        <f t="shared" si="45"/>
        <v/>
      </c>
      <c r="CI112" s="223" t="str">
        <f t="shared" si="46"/>
        <v/>
      </c>
      <c r="CJ112" s="223" t="str">
        <f t="shared" si="47"/>
        <v/>
      </c>
      <c r="CK112" s="223" t="str">
        <f t="shared" si="48"/>
        <v/>
      </c>
      <c r="CL112" s="223" t="str">
        <f t="shared" si="49"/>
        <v/>
      </c>
      <c r="CM112" s="223" t="str">
        <f t="shared" si="50"/>
        <v/>
      </c>
      <c r="CN112" s="223" t="str">
        <f t="shared" si="51"/>
        <v/>
      </c>
      <c r="CO112" s="223" t="str">
        <f t="shared" si="52"/>
        <v/>
      </c>
      <c r="CP112" s="223" t="str">
        <f t="shared" si="53"/>
        <v/>
      </c>
      <c r="CQ112" s="223" t="str">
        <f t="shared" si="54"/>
        <v/>
      </c>
      <c r="CR112" s="223" t="str">
        <f t="shared" si="55"/>
        <v/>
      </c>
      <c r="CS112" s="223"/>
      <c r="CT112" s="223"/>
    </row>
    <row r="113" spans="1:98" x14ac:dyDescent="0.25">
      <c r="A113" s="239" t="s">
        <v>86</v>
      </c>
      <c r="B113" s="240"/>
      <c r="C113" s="200">
        <f t="shared" si="57"/>
        <v>0</v>
      </c>
      <c r="D113" s="199">
        <f t="shared" si="57"/>
        <v>0</v>
      </c>
      <c r="E113" s="74"/>
      <c r="F113" s="75"/>
      <c r="G113" s="74"/>
      <c r="H113" s="75"/>
      <c r="I113" s="74"/>
      <c r="J113" s="75"/>
      <c r="K113" s="74"/>
      <c r="L113" s="75"/>
      <c r="M113" s="74"/>
      <c r="N113" s="75"/>
      <c r="O113" s="74"/>
      <c r="P113" s="75"/>
      <c r="Q113" s="74"/>
      <c r="R113" s="75"/>
      <c r="S113" s="74"/>
      <c r="T113" s="75"/>
      <c r="U113" s="74"/>
      <c r="V113" s="75"/>
      <c r="W113" s="74"/>
      <c r="X113" s="75"/>
      <c r="Y113" s="74"/>
      <c r="Z113" s="75"/>
      <c r="AA113" s="74"/>
      <c r="AB113" s="75"/>
      <c r="AC113" s="74"/>
      <c r="AD113" s="75"/>
      <c r="AE113" s="74"/>
      <c r="AF113" s="75"/>
      <c r="AG113" s="74"/>
      <c r="AH113" s="75"/>
      <c r="AI113" s="74"/>
      <c r="AJ113" s="75"/>
      <c r="AK113" s="74"/>
      <c r="AL113" s="77"/>
      <c r="AM113" s="216"/>
      <c r="AN113" s="41"/>
      <c r="AO113" s="41"/>
      <c r="AP113" s="77"/>
      <c r="AQ113" s="77"/>
      <c r="AR113" s="195" t="s">
        <v>97</v>
      </c>
      <c r="BZ113" s="223"/>
      <c r="CA113" s="223" t="str">
        <f t="shared" si="58"/>
        <v/>
      </c>
      <c r="CB113" s="223" t="str">
        <f t="shared" si="39"/>
        <v/>
      </c>
      <c r="CC113" s="223" t="str">
        <f t="shared" si="40"/>
        <v/>
      </c>
      <c r="CD113" s="223" t="str">
        <f t="shared" si="41"/>
        <v/>
      </c>
      <c r="CE113" s="223" t="str">
        <f t="shared" si="42"/>
        <v/>
      </c>
      <c r="CF113" s="223" t="str">
        <f t="shared" si="43"/>
        <v/>
      </c>
      <c r="CG113" s="223" t="str">
        <f t="shared" si="44"/>
        <v/>
      </c>
      <c r="CH113" s="223" t="str">
        <f t="shared" si="45"/>
        <v/>
      </c>
      <c r="CI113" s="223" t="str">
        <f t="shared" si="46"/>
        <v/>
      </c>
      <c r="CJ113" s="223" t="str">
        <f t="shared" si="47"/>
        <v/>
      </c>
      <c r="CK113" s="223" t="str">
        <f t="shared" si="48"/>
        <v/>
      </c>
      <c r="CL113" s="223" t="str">
        <f t="shared" si="49"/>
        <v/>
      </c>
      <c r="CM113" s="223" t="str">
        <f t="shared" si="50"/>
        <v/>
      </c>
      <c r="CN113" s="223" t="str">
        <f t="shared" si="51"/>
        <v/>
      </c>
      <c r="CO113" s="223" t="str">
        <f t="shared" si="52"/>
        <v/>
      </c>
      <c r="CP113" s="223" t="str">
        <f t="shared" si="53"/>
        <v/>
      </c>
      <c r="CQ113" s="223" t="str">
        <f t="shared" si="54"/>
        <v/>
      </c>
      <c r="CR113" s="223" t="str">
        <f t="shared" si="55"/>
        <v/>
      </c>
      <c r="CS113" s="223"/>
      <c r="CT113" s="223"/>
    </row>
    <row r="114" spans="1:98" x14ac:dyDescent="0.25">
      <c r="A114" s="239" t="s">
        <v>99</v>
      </c>
      <c r="B114" s="240"/>
      <c r="C114" s="211">
        <f t="shared" si="57"/>
        <v>0</v>
      </c>
      <c r="D114" s="212">
        <f t="shared" si="57"/>
        <v>0</v>
      </c>
      <c r="E114" s="74"/>
      <c r="F114" s="75"/>
      <c r="G114" s="74"/>
      <c r="H114" s="75"/>
      <c r="I114" s="74"/>
      <c r="J114" s="75"/>
      <c r="K114" s="74"/>
      <c r="L114" s="75"/>
      <c r="M114" s="74"/>
      <c r="N114" s="75"/>
      <c r="O114" s="74"/>
      <c r="P114" s="75"/>
      <c r="Q114" s="74"/>
      <c r="R114" s="75"/>
      <c r="S114" s="74"/>
      <c r="T114" s="75"/>
      <c r="U114" s="74"/>
      <c r="V114" s="75"/>
      <c r="W114" s="74"/>
      <c r="X114" s="75"/>
      <c r="Y114" s="74"/>
      <c r="Z114" s="75"/>
      <c r="AA114" s="74"/>
      <c r="AB114" s="75"/>
      <c r="AC114" s="74"/>
      <c r="AD114" s="75"/>
      <c r="AE114" s="74"/>
      <c r="AF114" s="75"/>
      <c r="AG114" s="74"/>
      <c r="AH114" s="75"/>
      <c r="AI114" s="74"/>
      <c r="AJ114" s="75"/>
      <c r="AK114" s="74"/>
      <c r="AL114" s="77"/>
      <c r="AM114" s="216"/>
      <c r="AN114" s="41"/>
      <c r="AO114" s="41"/>
      <c r="AP114" s="77"/>
      <c r="AQ114" s="77"/>
      <c r="AR114" s="195" t="s">
        <v>97</v>
      </c>
      <c r="BZ114" s="223"/>
      <c r="CA114" s="223" t="str">
        <f t="shared" si="58"/>
        <v/>
      </c>
      <c r="CB114" s="223" t="str">
        <f t="shared" si="39"/>
        <v/>
      </c>
      <c r="CC114" s="223" t="str">
        <f t="shared" si="40"/>
        <v/>
      </c>
      <c r="CD114" s="223" t="str">
        <f t="shared" si="41"/>
        <v/>
      </c>
      <c r="CE114" s="223" t="str">
        <f t="shared" si="42"/>
        <v/>
      </c>
      <c r="CF114" s="223" t="str">
        <f t="shared" si="43"/>
        <v/>
      </c>
      <c r="CG114" s="223" t="str">
        <f t="shared" si="44"/>
        <v/>
      </c>
      <c r="CH114" s="223" t="str">
        <f t="shared" si="45"/>
        <v/>
      </c>
      <c r="CI114" s="223" t="str">
        <f t="shared" si="46"/>
        <v/>
      </c>
      <c r="CJ114" s="223" t="str">
        <f t="shared" si="47"/>
        <v/>
      </c>
      <c r="CK114" s="223" t="str">
        <f t="shared" si="48"/>
        <v/>
      </c>
      <c r="CL114" s="223" t="str">
        <f t="shared" si="49"/>
        <v/>
      </c>
      <c r="CM114" s="223" t="str">
        <f t="shared" si="50"/>
        <v/>
      </c>
      <c r="CN114" s="223" t="str">
        <f t="shared" si="51"/>
        <v/>
      </c>
      <c r="CO114" s="223" t="str">
        <f t="shared" si="52"/>
        <v/>
      </c>
      <c r="CP114" s="223" t="str">
        <f t="shared" si="53"/>
        <v/>
      </c>
      <c r="CQ114" s="223" t="str">
        <f t="shared" si="54"/>
        <v/>
      </c>
      <c r="CR114" s="223" t="str">
        <f t="shared" si="55"/>
        <v/>
      </c>
      <c r="CS114" s="223"/>
      <c r="CT114" s="223"/>
    </row>
    <row r="115" spans="1:98" x14ac:dyDescent="0.25">
      <c r="A115" s="239" t="s">
        <v>100</v>
      </c>
      <c r="B115" s="240"/>
      <c r="C115" s="211">
        <f t="shared" si="57"/>
        <v>0</v>
      </c>
      <c r="D115" s="212">
        <f t="shared" si="57"/>
        <v>0</v>
      </c>
      <c r="E115" s="74"/>
      <c r="F115" s="75"/>
      <c r="G115" s="74"/>
      <c r="H115" s="75"/>
      <c r="I115" s="74"/>
      <c r="J115" s="75"/>
      <c r="K115" s="74"/>
      <c r="L115" s="75"/>
      <c r="M115" s="74"/>
      <c r="N115" s="75"/>
      <c r="O115" s="74"/>
      <c r="P115" s="75"/>
      <c r="Q115" s="74"/>
      <c r="R115" s="75"/>
      <c r="S115" s="74"/>
      <c r="T115" s="75"/>
      <c r="U115" s="74"/>
      <c r="V115" s="75"/>
      <c r="W115" s="74"/>
      <c r="X115" s="75"/>
      <c r="Y115" s="74"/>
      <c r="Z115" s="75"/>
      <c r="AA115" s="74"/>
      <c r="AB115" s="75"/>
      <c r="AC115" s="74"/>
      <c r="AD115" s="75"/>
      <c r="AE115" s="74"/>
      <c r="AF115" s="75"/>
      <c r="AG115" s="74"/>
      <c r="AH115" s="75"/>
      <c r="AI115" s="74"/>
      <c r="AJ115" s="75"/>
      <c r="AK115" s="74"/>
      <c r="AL115" s="77"/>
      <c r="AM115" s="216"/>
      <c r="AN115" s="41"/>
      <c r="AO115" s="41"/>
      <c r="AP115" s="77"/>
      <c r="AQ115" s="77"/>
      <c r="AR115" s="195" t="s">
        <v>97</v>
      </c>
      <c r="BZ115" s="223"/>
      <c r="CA115" s="223" t="str">
        <f t="shared" si="58"/>
        <v/>
      </c>
      <c r="CB115" s="223" t="str">
        <f t="shared" si="39"/>
        <v/>
      </c>
      <c r="CC115" s="223" t="str">
        <f t="shared" si="40"/>
        <v/>
      </c>
      <c r="CD115" s="223" t="str">
        <f t="shared" si="41"/>
        <v/>
      </c>
      <c r="CE115" s="223" t="str">
        <f t="shared" si="42"/>
        <v/>
      </c>
      <c r="CF115" s="223" t="str">
        <f t="shared" si="43"/>
        <v/>
      </c>
      <c r="CG115" s="223" t="str">
        <f t="shared" si="44"/>
        <v/>
      </c>
      <c r="CH115" s="223" t="str">
        <f t="shared" si="45"/>
        <v/>
      </c>
      <c r="CI115" s="223" t="str">
        <f t="shared" si="46"/>
        <v/>
      </c>
      <c r="CJ115" s="223" t="str">
        <f t="shared" si="47"/>
        <v/>
      </c>
      <c r="CK115" s="223" t="str">
        <f t="shared" si="48"/>
        <v/>
      </c>
      <c r="CL115" s="223" t="str">
        <f t="shared" si="49"/>
        <v/>
      </c>
      <c r="CM115" s="223" t="str">
        <f t="shared" si="50"/>
        <v/>
      </c>
      <c r="CN115" s="223" t="str">
        <f t="shared" si="51"/>
        <v/>
      </c>
      <c r="CO115" s="223" t="str">
        <f t="shared" si="52"/>
        <v/>
      </c>
      <c r="CP115" s="223" t="str">
        <f t="shared" si="53"/>
        <v/>
      </c>
      <c r="CQ115" s="223" t="str">
        <f t="shared" si="54"/>
        <v/>
      </c>
      <c r="CR115" s="223" t="str">
        <f t="shared" si="55"/>
        <v/>
      </c>
      <c r="CS115" s="223"/>
      <c r="CT115" s="223"/>
    </row>
    <row r="116" spans="1:98" x14ac:dyDescent="0.25">
      <c r="A116" s="133" t="s">
        <v>101</v>
      </c>
      <c r="B116" s="134"/>
      <c r="C116" s="211">
        <f t="shared" si="57"/>
        <v>0</v>
      </c>
      <c r="D116" s="212">
        <f t="shared" si="57"/>
        <v>0</v>
      </c>
      <c r="E116" s="74"/>
      <c r="F116" s="75"/>
      <c r="G116" s="74"/>
      <c r="H116" s="75"/>
      <c r="I116" s="74"/>
      <c r="J116" s="75"/>
      <c r="K116" s="74"/>
      <c r="L116" s="75"/>
      <c r="M116" s="74"/>
      <c r="N116" s="75"/>
      <c r="O116" s="74"/>
      <c r="P116" s="75"/>
      <c r="Q116" s="74"/>
      <c r="R116" s="75"/>
      <c r="S116" s="74"/>
      <c r="T116" s="75"/>
      <c r="U116" s="74"/>
      <c r="V116" s="75"/>
      <c r="W116" s="74"/>
      <c r="X116" s="75"/>
      <c r="Y116" s="74"/>
      <c r="Z116" s="75"/>
      <c r="AA116" s="74"/>
      <c r="AB116" s="75"/>
      <c r="AC116" s="74"/>
      <c r="AD116" s="75"/>
      <c r="AE116" s="74"/>
      <c r="AF116" s="75"/>
      <c r="AG116" s="74"/>
      <c r="AH116" s="75"/>
      <c r="AI116" s="74"/>
      <c r="AJ116" s="75"/>
      <c r="AK116" s="74"/>
      <c r="AL116" s="77"/>
      <c r="AM116" s="216"/>
      <c r="AN116" s="41"/>
      <c r="AO116" s="41"/>
      <c r="AP116" s="77"/>
      <c r="AQ116" s="77"/>
      <c r="AR116" s="195" t="s">
        <v>97</v>
      </c>
      <c r="BZ116" s="223"/>
      <c r="CA116" s="223" t="str">
        <f t="shared" si="58"/>
        <v/>
      </c>
      <c r="CB116" s="223" t="str">
        <f t="shared" si="39"/>
        <v/>
      </c>
      <c r="CC116" s="223" t="str">
        <f t="shared" si="40"/>
        <v/>
      </c>
      <c r="CD116" s="223" t="str">
        <f t="shared" si="41"/>
        <v/>
      </c>
      <c r="CE116" s="223" t="str">
        <f t="shared" si="42"/>
        <v/>
      </c>
      <c r="CF116" s="223" t="str">
        <f t="shared" si="43"/>
        <v/>
      </c>
      <c r="CG116" s="223" t="str">
        <f t="shared" si="44"/>
        <v/>
      </c>
      <c r="CH116" s="223" t="str">
        <f t="shared" si="45"/>
        <v/>
      </c>
      <c r="CI116" s="223" t="str">
        <f t="shared" si="46"/>
        <v/>
      </c>
      <c r="CJ116" s="223" t="str">
        <f t="shared" si="47"/>
        <v/>
      </c>
      <c r="CK116" s="223" t="str">
        <f t="shared" si="48"/>
        <v/>
      </c>
      <c r="CL116" s="223" t="str">
        <f t="shared" si="49"/>
        <v/>
      </c>
      <c r="CM116" s="223" t="str">
        <f t="shared" si="50"/>
        <v/>
      </c>
      <c r="CN116" s="223" t="str">
        <f t="shared" si="51"/>
        <v/>
      </c>
      <c r="CO116" s="223" t="str">
        <f t="shared" si="52"/>
        <v/>
      </c>
      <c r="CP116" s="223" t="str">
        <f t="shared" si="53"/>
        <v/>
      </c>
      <c r="CQ116" s="223" t="str">
        <f t="shared" si="54"/>
        <v/>
      </c>
      <c r="CR116" s="223" t="str">
        <f t="shared" si="55"/>
        <v/>
      </c>
      <c r="CS116" s="223"/>
      <c r="CT116" s="223"/>
    </row>
    <row r="117" spans="1:98" x14ac:dyDescent="0.25">
      <c r="A117" s="239" t="s">
        <v>102</v>
      </c>
      <c r="B117" s="240"/>
      <c r="C117" s="211">
        <f t="shared" si="57"/>
        <v>0</v>
      </c>
      <c r="D117" s="212">
        <f t="shared" si="57"/>
        <v>0</v>
      </c>
      <c r="E117" s="89"/>
      <c r="F117" s="90"/>
      <c r="G117" s="89"/>
      <c r="H117" s="90"/>
      <c r="I117" s="89"/>
      <c r="J117" s="90"/>
      <c r="K117" s="74"/>
      <c r="L117" s="75"/>
      <c r="M117" s="74"/>
      <c r="N117" s="75"/>
      <c r="O117" s="74"/>
      <c r="P117" s="75"/>
      <c r="Q117" s="74"/>
      <c r="R117" s="75"/>
      <c r="S117" s="74"/>
      <c r="T117" s="75"/>
      <c r="U117" s="74"/>
      <c r="V117" s="75"/>
      <c r="W117" s="74"/>
      <c r="X117" s="75"/>
      <c r="Y117" s="74"/>
      <c r="Z117" s="75"/>
      <c r="AA117" s="74"/>
      <c r="AB117" s="75"/>
      <c r="AC117" s="74"/>
      <c r="AD117" s="75"/>
      <c r="AE117" s="74"/>
      <c r="AF117" s="75"/>
      <c r="AG117" s="74"/>
      <c r="AH117" s="75"/>
      <c r="AI117" s="74"/>
      <c r="AJ117" s="75"/>
      <c r="AK117" s="74"/>
      <c r="AL117" s="77"/>
      <c r="AM117" s="216"/>
      <c r="AN117" s="41"/>
      <c r="AO117" s="41"/>
      <c r="AP117" s="77"/>
      <c r="AQ117" s="77"/>
      <c r="AR117" s="195" t="s">
        <v>97</v>
      </c>
      <c r="BZ117" s="223"/>
      <c r="CA117" s="223" t="str">
        <f t="shared" si="58"/>
        <v/>
      </c>
      <c r="CB117" s="223" t="str">
        <f t="shared" si="39"/>
        <v/>
      </c>
      <c r="CC117" s="223" t="str">
        <f t="shared" si="40"/>
        <v/>
      </c>
      <c r="CD117" s="223" t="str">
        <f t="shared" si="41"/>
        <v/>
      </c>
      <c r="CE117" s="223" t="str">
        <f t="shared" si="42"/>
        <v/>
      </c>
      <c r="CF117" s="223" t="str">
        <f t="shared" si="43"/>
        <v/>
      </c>
      <c r="CG117" s="223" t="str">
        <f t="shared" si="44"/>
        <v/>
      </c>
      <c r="CH117" s="223" t="str">
        <f t="shared" si="45"/>
        <v/>
      </c>
      <c r="CI117" s="223" t="str">
        <f t="shared" si="46"/>
        <v/>
      </c>
      <c r="CJ117" s="223" t="str">
        <f t="shared" si="47"/>
        <v/>
      </c>
      <c r="CK117" s="223" t="str">
        <f t="shared" si="48"/>
        <v/>
      </c>
      <c r="CL117" s="223" t="str">
        <f t="shared" si="49"/>
        <v/>
      </c>
      <c r="CM117" s="223" t="str">
        <f t="shared" si="50"/>
        <v/>
      </c>
      <c r="CN117" s="223" t="str">
        <f t="shared" si="51"/>
        <v/>
      </c>
      <c r="CO117" s="223" t="str">
        <f t="shared" si="52"/>
        <v/>
      </c>
      <c r="CP117" s="223" t="str">
        <f t="shared" si="53"/>
        <v/>
      </c>
      <c r="CQ117" s="223" t="str">
        <f t="shared" si="54"/>
        <v/>
      </c>
      <c r="CR117" s="223" t="str">
        <f t="shared" si="55"/>
        <v/>
      </c>
      <c r="CS117" s="223"/>
      <c r="CT117" s="223"/>
    </row>
    <row r="118" spans="1:98" x14ac:dyDescent="0.25">
      <c r="A118" s="239" t="s">
        <v>103</v>
      </c>
      <c r="B118" s="240"/>
      <c r="C118" s="211">
        <f t="shared" si="57"/>
        <v>0</v>
      </c>
      <c r="D118" s="212">
        <f t="shared" si="57"/>
        <v>0</v>
      </c>
      <c r="E118" s="74"/>
      <c r="F118" s="75"/>
      <c r="G118" s="74"/>
      <c r="H118" s="75"/>
      <c r="I118" s="74"/>
      <c r="J118" s="75"/>
      <c r="K118" s="74"/>
      <c r="L118" s="75"/>
      <c r="M118" s="74"/>
      <c r="N118" s="75"/>
      <c r="O118" s="74"/>
      <c r="P118" s="75"/>
      <c r="Q118" s="74"/>
      <c r="R118" s="75"/>
      <c r="S118" s="74"/>
      <c r="T118" s="75"/>
      <c r="U118" s="74"/>
      <c r="V118" s="75"/>
      <c r="W118" s="74"/>
      <c r="X118" s="75"/>
      <c r="Y118" s="74"/>
      <c r="Z118" s="75"/>
      <c r="AA118" s="74"/>
      <c r="AB118" s="75"/>
      <c r="AC118" s="74"/>
      <c r="AD118" s="75"/>
      <c r="AE118" s="74"/>
      <c r="AF118" s="75"/>
      <c r="AG118" s="74"/>
      <c r="AH118" s="75"/>
      <c r="AI118" s="74"/>
      <c r="AJ118" s="75"/>
      <c r="AK118" s="74"/>
      <c r="AL118" s="77"/>
      <c r="AM118" s="216"/>
      <c r="AN118" s="41"/>
      <c r="AO118" s="41"/>
      <c r="AP118" s="77"/>
      <c r="AQ118" s="77"/>
      <c r="AR118" s="195" t="s">
        <v>97</v>
      </c>
      <c r="BZ118" s="223"/>
      <c r="CA118" s="223" t="str">
        <f t="shared" si="58"/>
        <v/>
      </c>
      <c r="CB118" s="223" t="str">
        <f t="shared" si="39"/>
        <v/>
      </c>
      <c r="CC118" s="223" t="str">
        <f t="shared" si="40"/>
        <v/>
      </c>
      <c r="CD118" s="223" t="str">
        <f t="shared" si="41"/>
        <v/>
      </c>
      <c r="CE118" s="223" t="str">
        <f t="shared" si="42"/>
        <v/>
      </c>
      <c r="CF118" s="223" t="str">
        <f t="shared" si="43"/>
        <v/>
      </c>
      <c r="CG118" s="223" t="str">
        <f t="shared" si="44"/>
        <v/>
      </c>
      <c r="CH118" s="223" t="str">
        <f t="shared" si="45"/>
        <v/>
      </c>
      <c r="CI118" s="223" t="str">
        <f t="shared" si="46"/>
        <v/>
      </c>
      <c r="CJ118" s="223" t="str">
        <f t="shared" si="47"/>
        <v/>
      </c>
      <c r="CK118" s="223" t="str">
        <f t="shared" si="48"/>
        <v/>
      </c>
      <c r="CL118" s="223" t="str">
        <f t="shared" si="49"/>
        <v/>
      </c>
      <c r="CM118" s="223" t="str">
        <f t="shared" si="50"/>
        <v/>
      </c>
      <c r="CN118" s="223" t="str">
        <f t="shared" si="51"/>
        <v/>
      </c>
      <c r="CO118" s="223" t="str">
        <f t="shared" si="52"/>
        <v/>
      </c>
      <c r="CP118" s="223" t="str">
        <f t="shared" si="53"/>
        <v/>
      </c>
      <c r="CQ118" s="223" t="str">
        <f t="shared" si="54"/>
        <v/>
      </c>
      <c r="CR118" s="223" t="str">
        <f t="shared" si="55"/>
        <v/>
      </c>
      <c r="CS118" s="223"/>
      <c r="CT118" s="223"/>
    </row>
    <row r="119" spans="1:98" x14ac:dyDescent="0.25">
      <c r="A119" s="239" t="s">
        <v>104</v>
      </c>
      <c r="B119" s="240"/>
      <c r="C119" s="211">
        <f t="shared" si="57"/>
        <v>0</v>
      </c>
      <c r="D119" s="212">
        <f t="shared" si="57"/>
        <v>0</v>
      </c>
      <c r="E119" s="74"/>
      <c r="F119" s="75"/>
      <c r="G119" s="74"/>
      <c r="H119" s="75"/>
      <c r="I119" s="74"/>
      <c r="J119" s="75"/>
      <c r="K119" s="74"/>
      <c r="L119" s="75"/>
      <c r="M119" s="74"/>
      <c r="N119" s="75"/>
      <c r="O119" s="74"/>
      <c r="P119" s="75"/>
      <c r="Q119" s="74"/>
      <c r="R119" s="75"/>
      <c r="S119" s="74"/>
      <c r="T119" s="75"/>
      <c r="U119" s="74"/>
      <c r="V119" s="75"/>
      <c r="W119" s="74"/>
      <c r="X119" s="75"/>
      <c r="Y119" s="74"/>
      <c r="Z119" s="75"/>
      <c r="AA119" s="74"/>
      <c r="AB119" s="75"/>
      <c r="AC119" s="74"/>
      <c r="AD119" s="75"/>
      <c r="AE119" s="74"/>
      <c r="AF119" s="75"/>
      <c r="AG119" s="74"/>
      <c r="AH119" s="75"/>
      <c r="AI119" s="74"/>
      <c r="AJ119" s="75"/>
      <c r="AK119" s="74"/>
      <c r="AL119" s="77"/>
      <c r="AM119" s="216"/>
      <c r="AN119" s="41"/>
      <c r="AO119" s="41"/>
      <c r="AP119" s="77"/>
      <c r="AQ119" s="77"/>
      <c r="AR119" s="195" t="s">
        <v>97</v>
      </c>
      <c r="BZ119" s="223"/>
      <c r="CA119" s="223" t="str">
        <f t="shared" si="58"/>
        <v/>
      </c>
      <c r="CB119" s="223" t="str">
        <f t="shared" si="39"/>
        <v/>
      </c>
      <c r="CC119" s="223" t="str">
        <f t="shared" si="40"/>
        <v/>
      </c>
      <c r="CD119" s="223" t="str">
        <f t="shared" si="41"/>
        <v/>
      </c>
      <c r="CE119" s="223" t="str">
        <f t="shared" si="42"/>
        <v/>
      </c>
      <c r="CF119" s="223" t="str">
        <f t="shared" si="43"/>
        <v/>
      </c>
      <c r="CG119" s="223" t="str">
        <f t="shared" si="44"/>
        <v/>
      </c>
      <c r="CH119" s="223" t="str">
        <f t="shared" si="45"/>
        <v/>
      </c>
      <c r="CI119" s="223" t="str">
        <f t="shared" si="46"/>
        <v/>
      </c>
      <c r="CJ119" s="223" t="str">
        <f t="shared" si="47"/>
        <v/>
      </c>
      <c r="CK119" s="223" t="str">
        <f t="shared" si="48"/>
        <v/>
      </c>
      <c r="CL119" s="223" t="str">
        <f t="shared" si="49"/>
        <v/>
      </c>
      <c r="CM119" s="223" t="str">
        <f t="shared" si="50"/>
        <v/>
      </c>
      <c r="CN119" s="223" t="str">
        <f t="shared" si="51"/>
        <v/>
      </c>
      <c r="CO119" s="223" t="str">
        <f t="shared" si="52"/>
        <v/>
      </c>
      <c r="CP119" s="223" t="str">
        <f t="shared" si="53"/>
        <v/>
      </c>
      <c r="CQ119" s="223" t="str">
        <f t="shared" si="54"/>
        <v/>
      </c>
      <c r="CR119" s="223" t="str">
        <f t="shared" si="55"/>
        <v/>
      </c>
      <c r="CS119" s="223"/>
      <c r="CT119" s="223"/>
    </row>
    <row r="120" spans="1:98" x14ac:dyDescent="0.25">
      <c r="A120" s="239" t="s">
        <v>60</v>
      </c>
      <c r="B120" s="240"/>
      <c r="C120" s="211">
        <f t="shared" si="57"/>
        <v>0</v>
      </c>
      <c r="D120" s="212">
        <f t="shared" si="57"/>
        <v>0</v>
      </c>
      <c r="E120" s="74"/>
      <c r="F120" s="75"/>
      <c r="G120" s="74"/>
      <c r="H120" s="75"/>
      <c r="I120" s="74"/>
      <c r="J120" s="75"/>
      <c r="K120" s="74"/>
      <c r="L120" s="75"/>
      <c r="M120" s="74"/>
      <c r="N120" s="75"/>
      <c r="O120" s="74"/>
      <c r="P120" s="75"/>
      <c r="Q120" s="74"/>
      <c r="R120" s="75"/>
      <c r="S120" s="74"/>
      <c r="T120" s="75"/>
      <c r="U120" s="74"/>
      <c r="V120" s="75"/>
      <c r="W120" s="74"/>
      <c r="X120" s="75"/>
      <c r="Y120" s="74"/>
      <c r="Z120" s="75"/>
      <c r="AA120" s="74"/>
      <c r="AB120" s="75"/>
      <c r="AC120" s="74"/>
      <c r="AD120" s="75"/>
      <c r="AE120" s="74"/>
      <c r="AF120" s="75"/>
      <c r="AG120" s="74"/>
      <c r="AH120" s="75"/>
      <c r="AI120" s="74"/>
      <c r="AJ120" s="75"/>
      <c r="AK120" s="74"/>
      <c r="AL120" s="77"/>
      <c r="AM120" s="216"/>
      <c r="AN120" s="41"/>
      <c r="AO120" s="41"/>
      <c r="AP120" s="77"/>
      <c r="AQ120" s="77"/>
      <c r="AR120" s="195" t="s">
        <v>97</v>
      </c>
      <c r="BZ120" s="223"/>
      <c r="CA120" s="223" t="str">
        <f t="shared" si="58"/>
        <v/>
      </c>
      <c r="CB120" s="223" t="str">
        <f t="shared" si="39"/>
        <v/>
      </c>
      <c r="CC120" s="223" t="str">
        <f t="shared" si="40"/>
        <v/>
      </c>
      <c r="CD120" s="223" t="str">
        <f t="shared" si="41"/>
        <v/>
      </c>
      <c r="CE120" s="223" t="str">
        <f t="shared" si="42"/>
        <v/>
      </c>
      <c r="CF120" s="223" t="str">
        <f t="shared" si="43"/>
        <v/>
      </c>
      <c r="CG120" s="223" t="str">
        <f t="shared" si="44"/>
        <v/>
      </c>
      <c r="CH120" s="223" t="str">
        <f t="shared" si="45"/>
        <v/>
      </c>
      <c r="CI120" s="223" t="str">
        <f t="shared" si="46"/>
        <v/>
      </c>
      <c r="CJ120" s="223" t="str">
        <f t="shared" si="47"/>
        <v/>
      </c>
      <c r="CK120" s="223" t="str">
        <f t="shared" si="48"/>
        <v/>
      </c>
      <c r="CL120" s="223" t="str">
        <f t="shared" si="49"/>
        <v/>
      </c>
      <c r="CM120" s="223" t="str">
        <f t="shared" si="50"/>
        <v/>
      </c>
      <c r="CN120" s="223" t="str">
        <f t="shared" si="51"/>
        <v/>
      </c>
      <c r="CO120" s="223" t="str">
        <f t="shared" si="52"/>
        <v/>
      </c>
      <c r="CP120" s="223" t="str">
        <f t="shared" si="53"/>
        <v/>
      </c>
      <c r="CQ120" s="223" t="str">
        <f t="shared" si="54"/>
        <v/>
      </c>
      <c r="CR120" s="223" t="str">
        <f t="shared" si="55"/>
        <v/>
      </c>
      <c r="CS120" s="223"/>
      <c r="CT120" s="223"/>
    </row>
    <row r="121" spans="1:98" x14ac:dyDescent="0.25">
      <c r="A121" s="241" t="s">
        <v>61</v>
      </c>
      <c r="B121" s="242"/>
      <c r="C121" s="206">
        <f t="shared" si="57"/>
        <v>0</v>
      </c>
      <c r="D121" s="207">
        <f t="shared" si="57"/>
        <v>0</v>
      </c>
      <c r="E121" s="83"/>
      <c r="F121" s="84"/>
      <c r="G121" s="83"/>
      <c r="H121" s="84"/>
      <c r="I121" s="43"/>
      <c r="J121" s="85"/>
      <c r="K121" s="43"/>
      <c r="L121" s="85"/>
      <c r="M121" s="43"/>
      <c r="N121" s="85"/>
      <c r="O121" s="43"/>
      <c r="P121" s="85"/>
      <c r="Q121" s="43"/>
      <c r="R121" s="85"/>
      <c r="S121" s="43"/>
      <c r="T121" s="85"/>
      <c r="U121" s="43"/>
      <c r="V121" s="85"/>
      <c r="W121" s="43"/>
      <c r="X121" s="85"/>
      <c r="Y121" s="43"/>
      <c r="Z121" s="85"/>
      <c r="AA121" s="43"/>
      <c r="AB121" s="85"/>
      <c r="AC121" s="43"/>
      <c r="AD121" s="85"/>
      <c r="AE121" s="43"/>
      <c r="AF121" s="85"/>
      <c r="AG121" s="43"/>
      <c r="AH121" s="85"/>
      <c r="AI121" s="43"/>
      <c r="AJ121" s="85"/>
      <c r="AK121" s="43"/>
      <c r="AL121" s="45"/>
      <c r="AM121" s="218"/>
      <c r="AN121" s="44"/>
      <c r="AO121" s="44"/>
      <c r="AP121" s="45"/>
      <c r="AQ121" s="45"/>
      <c r="AR121" s="195" t="s">
        <v>97</v>
      </c>
      <c r="BZ121" s="223"/>
      <c r="CA121" s="223" t="str">
        <f t="shared" si="58"/>
        <v/>
      </c>
      <c r="CB121" s="223" t="str">
        <f t="shared" si="39"/>
        <v/>
      </c>
      <c r="CC121" s="223" t="str">
        <f t="shared" si="40"/>
        <v/>
      </c>
      <c r="CD121" s="223" t="str">
        <f t="shared" si="41"/>
        <v/>
      </c>
      <c r="CE121" s="223" t="str">
        <f t="shared" si="42"/>
        <v/>
      </c>
      <c r="CF121" s="223" t="str">
        <f t="shared" si="43"/>
        <v/>
      </c>
      <c r="CG121" s="223" t="str">
        <f t="shared" si="44"/>
        <v/>
      </c>
      <c r="CH121" s="223" t="str">
        <f t="shared" si="45"/>
        <v/>
      </c>
      <c r="CI121" s="223" t="str">
        <f t="shared" si="46"/>
        <v/>
      </c>
      <c r="CJ121" s="223" t="str">
        <f t="shared" si="47"/>
        <v/>
      </c>
      <c r="CK121" s="223" t="str">
        <f t="shared" si="48"/>
        <v/>
      </c>
      <c r="CL121" s="223" t="str">
        <f t="shared" si="49"/>
        <v/>
      </c>
      <c r="CM121" s="223" t="str">
        <f t="shared" si="50"/>
        <v/>
      </c>
      <c r="CN121" s="223" t="str">
        <f t="shared" si="51"/>
        <v/>
      </c>
      <c r="CO121" s="223" t="str">
        <f t="shared" si="52"/>
        <v/>
      </c>
      <c r="CP121" s="223" t="str">
        <f t="shared" si="53"/>
        <v/>
      </c>
      <c r="CQ121" s="223" t="str">
        <f t="shared" si="54"/>
        <v/>
      </c>
      <c r="CR121" s="223" t="str">
        <f t="shared" si="55"/>
        <v/>
      </c>
      <c r="CS121" s="223"/>
      <c r="CT121" s="223"/>
    </row>
    <row r="122" spans="1:98" ht="15" customHeight="1" x14ac:dyDescent="0.25">
      <c r="A122" s="219" t="s">
        <v>63</v>
      </c>
      <c r="B122" s="220"/>
      <c r="C122" s="220"/>
      <c r="D122" s="220"/>
      <c r="E122" s="220"/>
      <c r="F122" s="220"/>
      <c r="G122" s="220"/>
      <c r="BZ122" s="223"/>
      <c r="CA122" s="223"/>
      <c r="CB122" s="223"/>
      <c r="CC122" s="223"/>
      <c r="CD122" s="223"/>
      <c r="CE122" s="223"/>
      <c r="CF122" s="223"/>
      <c r="CG122" s="223"/>
      <c r="CH122" s="223"/>
      <c r="CI122" s="223"/>
      <c r="CJ122" s="223"/>
      <c r="CK122" s="223"/>
      <c r="CL122" s="223"/>
      <c r="CM122" s="223"/>
      <c r="CN122" s="223"/>
      <c r="CO122" s="223"/>
      <c r="CP122" s="223"/>
      <c r="CQ122" s="223"/>
      <c r="CR122" s="223"/>
      <c r="CS122" s="223"/>
      <c r="CT122" s="223"/>
    </row>
    <row r="123" spans="1:98" ht="50.25" customHeight="1" x14ac:dyDescent="0.25">
      <c r="A123" s="94" t="s">
        <v>64</v>
      </c>
      <c r="B123" s="243" t="s">
        <v>65</v>
      </c>
      <c r="C123" s="243"/>
      <c r="D123" s="243" t="s">
        <v>66</v>
      </c>
      <c r="E123" s="243"/>
      <c r="F123" s="243" t="s">
        <v>67</v>
      </c>
      <c r="G123" s="243"/>
      <c r="BZ123" s="223"/>
      <c r="CA123" s="223"/>
      <c r="CB123" s="223"/>
      <c r="CC123" s="223"/>
      <c r="CD123" s="223"/>
      <c r="CE123" s="223"/>
      <c r="CF123" s="223"/>
      <c r="CG123" s="223"/>
      <c r="CH123" s="223"/>
      <c r="CI123" s="223"/>
      <c r="CJ123" s="223"/>
      <c r="CK123" s="223"/>
      <c r="CL123" s="223"/>
      <c r="CM123" s="223"/>
      <c r="CN123" s="223"/>
      <c r="CO123" s="223"/>
      <c r="CP123" s="223"/>
      <c r="CQ123" s="223"/>
      <c r="CR123" s="223"/>
      <c r="CS123" s="223"/>
      <c r="CT123" s="223"/>
    </row>
    <row r="124" spans="1:98" ht="25.5" customHeight="1" x14ac:dyDescent="0.25">
      <c r="A124" s="95" t="s">
        <v>68</v>
      </c>
      <c r="B124" s="231"/>
      <c r="C124" s="232"/>
      <c r="D124" s="232"/>
      <c r="E124" s="232"/>
      <c r="F124" s="232"/>
      <c r="G124" s="233"/>
      <c r="H124" s="150"/>
      <c r="BZ124" s="223"/>
      <c r="CA124" s="223"/>
      <c r="CB124" s="223"/>
      <c r="CC124" s="223"/>
      <c r="CD124" s="223"/>
      <c r="CE124" s="223"/>
      <c r="CF124" s="223"/>
      <c r="CG124" s="223"/>
      <c r="CH124" s="223"/>
      <c r="CI124" s="223"/>
      <c r="CJ124" s="223"/>
      <c r="CK124" s="223"/>
      <c r="CL124" s="223"/>
      <c r="CM124" s="223"/>
      <c r="CN124" s="223"/>
      <c r="CO124" s="223"/>
      <c r="CP124" s="223"/>
      <c r="CQ124" s="223"/>
      <c r="CR124" s="223"/>
      <c r="CS124" s="223"/>
      <c r="CT124" s="223"/>
    </row>
    <row r="125" spans="1:98" ht="25.5" customHeight="1" x14ac:dyDescent="0.25">
      <c r="A125" s="95" t="s">
        <v>69</v>
      </c>
      <c r="B125" s="234"/>
      <c r="C125" s="235"/>
      <c r="D125" s="235"/>
      <c r="E125" s="235"/>
      <c r="F125" s="235"/>
      <c r="G125" s="236"/>
      <c r="H125" s="150"/>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row>
    <row r="126" spans="1:98" ht="25.5" customHeight="1" x14ac:dyDescent="0.25">
      <c r="A126" s="95" t="s">
        <v>70</v>
      </c>
      <c r="B126" s="234"/>
      <c r="C126" s="235"/>
      <c r="D126" s="235"/>
      <c r="E126" s="235"/>
      <c r="F126" s="237"/>
      <c r="G126" s="238"/>
      <c r="H126" s="150"/>
    </row>
    <row r="127" spans="1:98" ht="25.5" customHeight="1" x14ac:dyDescent="0.25">
      <c r="A127" s="95" t="s">
        <v>71</v>
      </c>
      <c r="B127" s="228"/>
      <c r="C127" s="229"/>
      <c r="D127" s="229"/>
      <c r="E127" s="229"/>
      <c r="F127" s="229"/>
      <c r="G127" s="230"/>
      <c r="H127" s="150"/>
    </row>
    <row r="195" spans="1:2" hidden="1" x14ac:dyDescent="0.25">
      <c r="A195" s="226">
        <f>SUM(E12:F29,J12:K29,B34:K51,C55:P59,C63:P67,C72:D94,C99:D121,B124:C127)</f>
        <v>2657</v>
      </c>
      <c r="B195" s="227">
        <f>SUM(CF6:CT125)</f>
        <v>0</v>
      </c>
    </row>
  </sheetData>
  <mergeCells count="153">
    <mergeCell ref="A87:B87"/>
    <mergeCell ref="A88:B88"/>
    <mergeCell ref="A90:B90"/>
    <mergeCell ref="A91:B91"/>
    <mergeCell ref="A92:B92"/>
    <mergeCell ref="A72:B72"/>
    <mergeCell ref="A73:B73"/>
    <mergeCell ref="A74:B74"/>
    <mergeCell ref="A75:B75"/>
    <mergeCell ref="A84:B84"/>
    <mergeCell ref="A86:B86"/>
    <mergeCell ref="A78:B78"/>
    <mergeCell ref="A79:B79"/>
    <mergeCell ref="A80:B80"/>
    <mergeCell ref="A81:A83"/>
    <mergeCell ref="A85:B85"/>
    <mergeCell ref="A76:B76"/>
    <mergeCell ref="A77:B77"/>
    <mergeCell ref="A59:B59"/>
    <mergeCell ref="A52:Q52"/>
    <mergeCell ref="A53:B54"/>
    <mergeCell ref="C53:E53"/>
    <mergeCell ref="F53:H53"/>
    <mergeCell ref="I53:K53"/>
    <mergeCell ref="L53:N53"/>
    <mergeCell ref="O53:P53"/>
    <mergeCell ref="Q55:Y55"/>
    <mergeCell ref="Q56:Y56"/>
    <mergeCell ref="Q57:Y57"/>
    <mergeCell ref="Q58:Y58"/>
    <mergeCell ref="Q59:Y59"/>
    <mergeCell ref="A31:A33"/>
    <mergeCell ref="B31:F31"/>
    <mergeCell ref="G31:K31"/>
    <mergeCell ref="B32:D32"/>
    <mergeCell ref="E32:F32"/>
    <mergeCell ref="G32:I32"/>
    <mergeCell ref="J32:K32"/>
    <mergeCell ref="A55:B55"/>
    <mergeCell ref="A56:A58"/>
    <mergeCell ref="A6:P6"/>
    <mergeCell ref="J8:P8"/>
    <mergeCell ref="A9:A11"/>
    <mergeCell ref="B9:F9"/>
    <mergeCell ref="G9:K9"/>
    <mergeCell ref="B10:D10"/>
    <mergeCell ref="E10:F10"/>
    <mergeCell ref="G10:I10"/>
    <mergeCell ref="J10:K10"/>
    <mergeCell ref="A60:R60"/>
    <mergeCell ref="A61:B62"/>
    <mergeCell ref="C61:E61"/>
    <mergeCell ref="F61:H61"/>
    <mergeCell ref="I61:K61"/>
    <mergeCell ref="L61:N61"/>
    <mergeCell ref="O61:P61"/>
    <mergeCell ref="A63:B63"/>
    <mergeCell ref="Q63:Y63"/>
    <mergeCell ref="A64:A66"/>
    <mergeCell ref="Q64:Y64"/>
    <mergeCell ref="Q65:Y65"/>
    <mergeCell ref="Q66:Y66"/>
    <mergeCell ref="A67:B67"/>
    <mergeCell ref="Q67:Y67"/>
    <mergeCell ref="A69:B71"/>
    <mergeCell ref="C69:D70"/>
    <mergeCell ref="E69:AL69"/>
    <mergeCell ref="AM69:AN69"/>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I97:AJ97"/>
    <mergeCell ref="AK97:AL97"/>
    <mergeCell ref="AM97:AM98"/>
    <mergeCell ref="AN97:AN98"/>
    <mergeCell ref="A99:B99"/>
    <mergeCell ref="A100:B100"/>
    <mergeCell ref="A101:B101"/>
    <mergeCell ref="A102:B102"/>
    <mergeCell ref="A103:B103"/>
    <mergeCell ref="A104:B104"/>
    <mergeCell ref="A105:B105"/>
    <mergeCell ref="A106:B106"/>
    <mergeCell ref="A107:B107"/>
    <mergeCell ref="A108:A110"/>
    <mergeCell ref="A111:B111"/>
    <mergeCell ref="A112:B112"/>
    <mergeCell ref="A113:B113"/>
    <mergeCell ref="A114:B114"/>
    <mergeCell ref="A115:B115"/>
    <mergeCell ref="A117:B117"/>
    <mergeCell ref="A118:B118"/>
    <mergeCell ref="A119:B119"/>
    <mergeCell ref="A120:B120"/>
    <mergeCell ref="A121:B121"/>
    <mergeCell ref="B123:C123"/>
    <mergeCell ref="D123:E123"/>
    <mergeCell ref="F123:G123"/>
    <mergeCell ref="B127:C127"/>
    <mergeCell ref="D127:E127"/>
    <mergeCell ref="F127:G127"/>
    <mergeCell ref="B124:C124"/>
    <mergeCell ref="D124:E124"/>
    <mergeCell ref="F124:G124"/>
    <mergeCell ref="B125:C125"/>
    <mergeCell ref="D125:E125"/>
    <mergeCell ref="F125:G125"/>
    <mergeCell ref="B126:C126"/>
    <mergeCell ref="D126:E126"/>
    <mergeCell ref="F126:G126"/>
  </mergeCells>
  <dataValidations count="1">
    <dataValidation type="whole" allowBlank="1" showInputMessage="1" showErrorMessage="1" errorTitle="ERROR" error="Por Favor Ingrese solo Números." sqref="Z1:XFD1048576 R1:Y54 A1:Q1048576 R60:Y62 R68:Y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95"/>
  <sheetViews>
    <sheetView workbookViewId="0">
      <selection activeCell="B21" sqref="B21"/>
    </sheetView>
  </sheetViews>
  <sheetFormatPr baseColWidth="10" defaultRowHeight="15" x14ac:dyDescent="0.25"/>
  <cols>
    <col min="1" max="1" width="52.5703125" style="149" customWidth="1"/>
    <col min="2" max="2" width="17" style="149" customWidth="1"/>
    <col min="3" max="61" width="11.42578125" style="149"/>
    <col min="62" max="72" width="11.42578125" style="149" customWidth="1"/>
    <col min="73" max="75" width="52.85546875" style="149" customWidth="1"/>
    <col min="76" max="101" width="52.85546875" style="150" customWidth="1"/>
    <col min="102" max="107" width="11.42578125" style="150"/>
    <col min="108" max="16384" width="11.42578125" style="149"/>
  </cols>
  <sheetData>
    <row r="1" spans="1:107" s="147" customFormat="1" ht="14.25" customHeight="1" x14ac:dyDescent="0.25">
      <c r="A1" s="146" t="s">
        <v>0</v>
      </c>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row>
    <row r="2" spans="1:107" s="147" customFormat="1" ht="14.25" customHeight="1" x14ac:dyDescent="0.25">
      <c r="A2" s="146" t="str">
        <f>CONCATENATE("COMUNA: ",[4]NOMBRE!B2," - ","( ",[4]NOMBRE!C2,[4]NOMBRE!D2,[4]NOMBRE!E2,[4]NOMBRE!F2,[4]NOMBRE!G2," )")</f>
        <v>COMUNA: Linares - ( 07401 )</v>
      </c>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row>
    <row r="3" spans="1:107" s="147" customFormat="1" ht="14.25" customHeight="1" x14ac:dyDescent="0.25">
      <c r="A3" s="146" t="str">
        <f>CONCATENATE("ESTABLECIMIENTO/ESTRATEGIA: ",[4]NOMBRE!B3," - ","( ",[4]NOMBRE!C3,[4]NOMBRE!D3,[4]NOMBRE!E3,[4]NOMBRE!F3,[4]NOMBRE!G3,[4]NOMBRE!H3," )")</f>
        <v>ESTABLECIMIENTO/ESTRATEGIA: Hospital Presidente Carlos Ibáñez del Campo - ( 116108 )</v>
      </c>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row>
    <row r="4" spans="1:107" s="147" customFormat="1" ht="14.25" customHeight="1" x14ac:dyDescent="0.25">
      <c r="A4" s="146" t="str">
        <f>CONCATENATE("MES: ",[4]NOMBRE!B6," - ","( ",[4]NOMBRE!C6,[4]NOMBRE!D6," )")</f>
        <v>MES: ABRIL - ( 04 )</v>
      </c>
      <c r="BX4" s="148"/>
      <c r="BY4" s="148"/>
      <c r="BZ4" s="222"/>
      <c r="CA4" s="222"/>
      <c r="CB4" s="222"/>
      <c r="CC4" s="222"/>
      <c r="CD4" s="222"/>
      <c r="CE4" s="222"/>
      <c r="CF4" s="222"/>
      <c r="CG4" s="222"/>
      <c r="CH4" s="222"/>
      <c r="CI4" s="222"/>
      <c r="CJ4" s="222"/>
      <c r="CK4" s="222"/>
      <c r="CL4" s="222"/>
      <c r="CM4" s="222"/>
      <c r="CN4" s="222"/>
      <c r="CO4" s="222"/>
      <c r="CP4" s="222"/>
      <c r="CQ4" s="222"/>
      <c r="CR4" s="222"/>
      <c r="CS4" s="222"/>
      <c r="CT4" s="222"/>
      <c r="CU4" s="148"/>
      <c r="CV4" s="148"/>
      <c r="CW4" s="148"/>
      <c r="CX4" s="148"/>
      <c r="CY4" s="148"/>
      <c r="CZ4" s="148"/>
      <c r="DA4" s="148"/>
      <c r="DB4" s="148"/>
      <c r="DC4" s="148"/>
    </row>
    <row r="5" spans="1:107" s="147" customFormat="1" ht="14.25" customHeight="1" x14ac:dyDescent="0.25">
      <c r="A5" s="146" t="str">
        <f>CONCATENATE("AÑO: ",[4]NOMBRE!B7)</f>
        <v>AÑO: 2017</v>
      </c>
      <c r="BX5" s="148"/>
      <c r="BY5" s="148"/>
      <c r="BZ5" s="222"/>
      <c r="CA5" s="222"/>
      <c r="CB5" s="222"/>
      <c r="CC5" s="222"/>
      <c r="CD5" s="222"/>
      <c r="CE5" s="222"/>
      <c r="CF5" s="222"/>
      <c r="CG5" s="222"/>
      <c r="CH5" s="222"/>
      <c r="CI5" s="222"/>
      <c r="CJ5" s="222"/>
      <c r="CK5" s="222"/>
      <c r="CL5" s="222"/>
      <c r="CM5" s="222"/>
      <c r="CN5" s="222"/>
      <c r="CO5" s="222"/>
      <c r="CP5" s="222"/>
      <c r="CQ5" s="222"/>
      <c r="CR5" s="222"/>
      <c r="CS5" s="222"/>
      <c r="CT5" s="222"/>
      <c r="CU5" s="148"/>
      <c r="CV5" s="148"/>
      <c r="CW5" s="148"/>
      <c r="CX5" s="148"/>
      <c r="CY5" s="148"/>
      <c r="CZ5" s="148"/>
      <c r="DA5" s="148"/>
      <c r="DB5" s="148"/>
      <c r="DC5" s="148"/>
    </row>
    <row r="6" spans="1:107" ht="15.75" x14ac:dyDescent="0.25">
      <c r="A6" s="292" t="s">
        <v>1</v>
      </c>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F6" s="13"/>
      <c r="AG6" s="13"/>
      <c r="AH6" s="13"/>
      <c r="AI6" s="13"/>
      <c r="AJ6" s="13"/>
      <c r="AK6" s="13"/>
      <c r="AL6" s="13"/>
      <c r="BZ6" s="223"/>
      <c r="CA6" s="223"/>
      <c r="CB6" s="223"/>
      <c r="CC6" s="223"/>
      <c r="CD6" s="223"/>
      <c r="CE6" s="223"/>
      <c r="CF6" s="223"/>
      <c r="CG6" s="223"/>
      <c r="CH6" s="223"/>
      <c r="CI6" s="223"/>
      <c r="CJ6" s="223"/>
      <c r="CK6" s="223"/>
      <c r="CL6" s="223"/>
      <c r="CM6" s="223"/>
      <c r="CN6" s="223"/>
      <c r="CO6" s="223"/>
      <c r="CP6" s="223"/>
      <c r="CQ6" s="223"/>
      <c r="CR6" s="223"/>
      <c r="CS6" s="223"/>
      <c r="CT6" s="223"/>
    </row>
    <row r="7" spans="1:107" ht="15.75" x14ac:dyDescent="0.25">
      <c r="A7" s="151" t="s">
        <v>72</v>
      </c>
      <c r="B7" s="143"/>
      <c r="C7" s="143"/>
      <c r="D7" s="143"/>
      <c r="E7" s="143"/>
      <c r="F7" s="143"/>
      <c r="G7" s="143"/>
      <c r="H7" s="143"/>
      <c r="I7" s="143"/>
      <c r="J7" s="143"/>
      <c r="K7" s="143"/>
      <c r="L7" s="143"/>
      <c r="M7" s="143"/>
      <c r="N7" s="143"/>
      <c r="O7" s="143"/>
      <c r="P7" s="143"/>
      <c r="Q7" s="12"/>
      <c r="R7" s="12"/>
      <c r="S7" s="12"/>
      <c r="T7" s="12"/>
      <c r="U7" s="12"/>
      <c r="V7" s="12"/>
      <c r="W7" s="12"/>
      <c r="X7" s="12"/>
      <c r="Y7" s="12"/>
      <c r="Z7" s="12"/>
      <c r="AA7" s="12"/>
      <c r="AB7" s="12"/>
      <c r="AC7" s="12"/>
      <c r="AD7" s="12"/>
      <c r="AE7" s="12"/>
      <c r="AF7" s="13"/>
      <c r="AG7" s="13"/>
      <c r="AH7" s="13"/>
      <c r="AI7" s="13"/>
      <c r="AJ7" s="13"/>
      <c r="AK7" s="13"/>
      <c r="AL7" s="13"/>
      <c r="BZ7" s="223"/>
      <c r="CA7" s="223"/>
      <c r="CB7" s="223"/>
      <c r="CC7" s="223"/>
      <c r="CD7" s="223"/>
      <c r="CE7" s="223"/>
      <c r="CF7" s="223"/>
      <c r="CG7" s="223"/>
      <c r="CH7" s="223"/>
      <c r="CI7" s="223"/>
      <c r="CJ7" s="223"/>
      <c r="CK7" s="223"/>
      <c r="CL7" s="223"/>
      <c r="CM7" s="223"/>
      <c r="CN7" s="223"/>
      <c r="CO7" s="223"/>
      <c r="CP7" s="223"/>
      <c r="CQ7" s="223"/>
      <c r="CR7" s="223"/>
      <c r="CS7" s="223"/>
      <c r="CT7" s="223"/>
    </row>
    <row r="8" spans="1:107" x14ac:dyDescent="0.25">
      <c r="A8" s="46" t="s">
        <v>2</v>
      </c>
      <c r="B8" s="46"/>
      <c r="C8" s="46"/>
      <c r="D8" s="46"/>
      <c r="E8" s="46"/>
      <c r="F8" s="46"/>
      <c r="G8" s="46"/>
      <c r="H8" s="46"/>
      <c r="I8" s="15"/>
      <c r="J8" s="293"/>
      <c r="K8" s="293"/>
      <c r="L8" s="293"/>
      <c r="M8" s="293"/>
      <c r="N8" s="293"/>
      <c r="O8" s="293"/>
      <c r="P8" s="293"/>
      <c r="Q8" s="16"/>
      <c r="R8" s="13"/>
      <c r="S8" s="13"/>
      <c r="T8" s="13"/>
      <c r="U8" s="13"/>
      <c r="V8" s="13"/>
      <c r="W8" s="13"/>
      <c r="X8" s="13"/>
      <c r="Y8" s="13"/>
      <c r="Z8" s="13"/>
      <c r="AA8" s="13"/>
      <c r="AB8" s="13"/>
      <c r="AC8" s="13"/>
      <c r="AD8" s="13"/>
      <c r="AE8" s="13"/>
      <c r="AF8" s="13"/>
      <c r="AG8" s="13"/>
      <c r="AH8" s="13"/>
      <c r="AI8" s="13"/>
      <c r="AJ8" s="13"/>
      <c r="AK8" s="13"/>
      <c r="AL8" s="13"/>
      <c r="BZ8" s="223"/>
      <c r="CA8" s="223"/>
      <c r="CB8" s="223"/>
      <c r="CC8" s="223"/>
      <c r="CD8" s="223"/>
      <c r="CE8" s="223"/>
      <c r="CF8" s="223"/>
      <c r="CG8" s="223"/>
      <c r="CH8" s="223"/>
      <c r="CI8" s="223"/>
      <c r="CJ8" s="223"/>
      <c r="CK8" s="223"/>
      <c r="CL8" s="223"/>
      <c r="CM8" s="223"/>
      <c r="CN8" s="223"/>
      <c r="CO8" s="223"/>
      <c r="CP8" s="223"/>
      <c r="CQ8" s="223"/>
      <c r="CR8" s="223"/>
      <c r="CS8" s="223"/>
      <c r="CT8" s="223"/>
    </row>
    <row r="9" spans="1:107" ht="15" customHeight="1" x14ac:dyDescent="0.25">
      <c r="A9" s="273" t="s">
        <v>3</v>
      </c>
      <c r="B9" s="270" t="s">
        <v>73</v>
      </c>
      <c r="C9" s="291"/>
      <c r="D9" s="291"/>
      <c r="E9" s="291"/>
      <c r="F9" s="295"/>
      <c r="G9" s="291" t="s">
        <v>74</v>
      </c>
      <c r="H9" s="291"/>
      <c r="I9" s="291"/>
      <c r="J9" s="291"/>
      <c r="K9" s="271"/>
      <c r="L9" s="13"/>
      <c r="M9" s="13"/>
      <c r="N9" s="13"/>
      <c r="O9" s="13"/>
      <c r="P9" s="13"/>
      <c r="Q9" s="13"/>
      <c r="R9" s="13"/>
      <c r="S9" s="13"/>
      <c r="T9" s="13"/>
      <c r="U9" s="13"/>
      <c r="BZ9" s="223"/>
      <c r="CA9" s="223"/>
      <c r="CB9" s="223"/>
      <c r="CC9" s="223"/>
      <c r="CD9" s="223"/>
      <c r="CE9" s="223"/>
      <c r="CF9" s="223"/>
      <c r="CG9" s="223"/>
      <c r="CH9" s="223"/>
      <c r="CI9" s="223"/>
      <c r="CJ9" s="223"/>
      <c r="CK9" s="223"/>
      <c r="CL9" s="223"/>
      <c r="CM9" s="223"/>
      <c r="CN9" s="223"/>
      <c r="CO9" s="223"/>
      <c r="CP9" s="223"/>
      <c r="CQ9" s="223"/>
      <c r="CR9" s="223"/>
      <c r="CS9" s="223"/>
      <c r="CT9" s="223"/>
    </row>
    <row r="10" spans="1:107" ht="15" customHeight="1" x14ac:dyDescent="0.25">
      <c r="A10" s="274"/>
      <c r="B10" s="270" t="s">
        <v>75</v>
      </c>
      <c r="C10" s="291"/>
      <c r="D10" s="271"/>
      <c r="E10" s="296" t="s">
        <v>76</v>
      </c>
      <c r="F10" s="297"/>
      <c r="G10" s="291" t="s">
        <v>75</v>
      </c>
      <c r="H10" s="291"/>
      <c r="I10" s="271"/>
      <c r="J10" s="270" t="s">
        <v>77</v>
      </c>
      <c r="K10" s="271"/>
      <c r="L10" s="13"/>
      <c r="M10" s="13"/>
      <c r="N10" s="13"/>
      <c r="O10" s="13"/>
      <c r="P10" s="13"/>
      <c r="Q10" s="13"/>
      <c r="R10" s="13"/>
      <c r="S10" s="13"/>
      <c r="T10" s="13"/>
      <c r="U10" s="13"/>
      <c r="BZ10" s="223"/>
      <c r="CA10" s="223"/>
      <c r="CB10" s="223"/>
      <c r="CC10" s="223"/>
      <c r="CD10" s="223"/>
      <c r="CE10" s="223"/>
      <c r="CF10" s="223"/>
      <c r="CG10" s="223"/>
      <c r="CH10" s="223"/>
      <c r="CI10" s="223"/>
      <c r="CJ10" s="223"/>
      <c r="CK10" s="223"/>
      <c r="CL10" s="223"/>
      <c r="CM10" s="223"/>
      <c r="CN10" s="223"/>
      <c r="CO10" s="223"/>
      <c r="CP10" s="223"/>
      <c r="CQ10" s="223"/>
      <c r="CR10" s="223"/>
      <c r="CS10" s="223"/>
      <c r="CT10" s="223"/>
    </row>
    <row r="11" spans="1:107" x14ac:dyDescent="0.25">
      <c r="A11" s="294"/>
      <c r="B11" s="18" t="s">
        <v>4</v>
      </c>
      <c r="C11" s="152" t="s">
        <v>5</v>
      </c>
      <c r="D11" s="153" t="s">
        <v>78</v>
      </c>
      <c r="E11" s="140" t="s">
        <v>6</v>
      </c>
      <c r="F11" s="145" t="s">
        <v>7</v>
      </c>
      <c r="G11" s="154" t="s">
        <v>4</v>
      </c>
      <c r="H11" s="152" t="s">
        <v>5</v>
      </c>
      <c r="I11" s="155" t="s">
        <v>78</v>
      </c>
      <c r="J11" s="140" t="s">
        <v>6</v>
      </c>
      <c r="K11" s="142" t="s">
        <v>7</v>
      </c>
      <c r="L11" s="156"/>
      <c r="M11" s="13"/>
      <c r="N11" s="13"/>
      <c r="O11" s="13"/>
      <c r="P11" s="13"/>
      <c r="Q11" s="13"/>
      <c r="R11" s="13"/>
      <c r="S11" s="13"/>
      <c r="T11" s="13"/>
      <c r="U11" s="13"/>
      <c r="BZ11" s="223"/>
      <c r="CA11" s="223"/>
      <c r="CB11" s="223"/>
      <c r="CC11" s="223"/>
      <c r="CD11" s="223"/>
      <c r="CE11" s="223"/>
      <c r="CF11" s="223"/>
      <c r="CG11" s="223"/>
      <c r="CH11" s="223"/>
      <c r="CI11" s="223"/>
      <c r="CJ11" s="223"/>
      <c r="CK11" s="223"/>
      <c r="CL11" s="223"/>
      <c r="CM11" s="223"/>
      <c r="CN11" s="223"/>
      <c r="CO11" s="223"/>
      <c r="CP11" s="223"/>
      <c r="CQ11" s="223"/>
      <c r="CR11" s="223"/>
      <c r="CS11" s="223"/>
      <c r="CT11" s="223"/>
    </row>
    <row r="12" spans="1:107" ht="20.25" customHeight="1" x14ac:dyDescent="0.25">
      <c r="A12" s="23" t="s">
        <v>8</v>
      </c>
      <c r="B12" s="24">
        <v>131</v>
      </c>
      <c r="C12" s="52"/>
      <c r="D12" s="35"/>
      <c r="E12" s="157"/>
      <c r="F12" s="158">
        <v>131</v>
      </c>
      <c r="G12" s="159"/>
      <c r="H12" s="52"/>
      <c r="I12" s="35"/>
      <c r="J12" s="160"/>
      <c r="K12" s="161"/>
      <c r="L12" s="162" t="s">
        <v>79</v>
      </c>
      <c r="M12" s="30"/>
      <c r="N12" s="30"/>
      <c r="O12" s="30"/>
      <c r="P12" s="30"/>
      <c r="Q12" s="30"/>
      <c r="R12" s="30"/>
      <c r="S12" s="30"/>
      <c r="T12" s="30"/>
      <c r="U12" s="30"/>
      <c r="BZ12" s="223"/>
      <c r="CA12" s="223" t="str">
        <f t="shared" ref="CA12:CA29" si="0">IF(B12+C12+D12&lt;&gt;E12+F12,"El Total de VDRL,RPR o MHA-TP Procesados deben ser igual a la columna Sexo.","")</f>
        <v/>
      </c>
      <c r="CB12" s="223" t="str">
        <f t="shared" ref="CB12:CB29" si="1">IF(G12+H12+I12&lt;&gt;J12+K12,"El Total de VDRL,RPR o MHA-TP Reactivos deben ser igual a la columna Sexo.","")</f>
        <v/>
      </c>
      <c r="CC12" s="223" t="str">
        <f t="shared" ref="CC12:CC29" si="2">IF(H12&gt;E12+F12,"Reactivos de Seccion A.1,no puede  ser mayor que Procesados","")</f>
        <v/>
      </c>
      <c r="CD12" s="223"/>
      <c r="CE12" s="223"/>
      <c r="CF12" s="223"/>
      <c r="CG12" s="223">
        <f t="shared" ref="CG12:CG29" si="3">IF(B12+C12+D12&lt;&gt;E12+F12,1,0)</f>
        <v>0</v>
      </c>
      <c r="CH12" s="223">
        <f t="shared" ref="CH12:CH29" si="4">IF(G12+H12+I12&lt;&gt;J12+K12,1,0)</f>
        <v>0</v>
      </c>
      <c r="CI12" s="223">
        <f t="shared" ref="CI12:CI29" si="5">IF(H12&gt;E12+F12,1,0)</f>
        <v>0</v>
      </c>
      <c r="CJ12" s="223"/>
      <c r="CK12" s="223"/>
      <c r="CL12" s="223"/>
      <c r="CM12" s="223"/>
      <c r="CN12" s="223"/>
      <c r="CO12" s="223"/>
      <c r="CP12" s="223"/>
      <c r="CQ12" s="223"/>
      <c r="CR12" s="223"/>
      <c r="CS12" s="223"/>
      <c r="CT12" s="223"/>
    </row>
    <row r="13" spans="1:107" ht="20.25" customHeight="1" x14ac:dyDescent="0.25">
      <c r="A13" s="23" t="s">
        <v>9</v>
      </c>
      <c r="B13" s="24">
        <v>90</v>
      </c>
      <c r="C13" s="52"/>
      <c r="D13" s="35"/>
      <c r="E13" s="163"/>
      <c r="F13" s="158">
        <v>90</v>
      </c>
      <c r="G13" s="159"/>
      <c r="H13" s="52"/>
      <c r="I13" s="35"/>
      <c r="J13" s="163"/>
      <c r="K13" s="25"/>
      <c r="L13" s="162" t="s">
        <v>79</v>
      </c>
      <c r="M13" s="30"/>
      <c r="N13" s="30"/>
      <c r="O13" s="30"/>
      <c r="P13" s="30"/>
      <c r="Q13" s="30"/>
      <c r="R13" s="30"/>
      <c r="S13" s="30"/>
      <c r="T13" s="30"/>
      <c r="U13" s="30"/>
      <c r="BZ13" s="223"/>
      <c r="CA13" s="223" t="str">
        <f t="shared" si="0"/>
        <v/>
      </c>
      <c r="CB13" s="223" t="str">
        <f t="shared" si="1"/>
        <v/>
      </c>
      <c r="CC13" s="223" t="str">
        <f t="shared" si="2"/>
        <v/>
      </c>
      <c r="CD13" s="223"/>
      <c r="CE13" s="223"/>
      <c r="CF13" s="223"/>
      <c r="CG13" s="223">
        <f t="shared" si="3"/>
        <v>0</v>
      </c>
      <c r="CH13" s="223">
        <f t="shared" si="4"/>
        <v>0</v>
      </c>
      <c r="CI13" s="223">
        <f t="shared" si="5"/>
        <v>0</v>
      </c>
      <c r="CJ13" s="223"/>
      <c r="CK13" s="223"/>
      <c r="CL13" s="223"/>
      <c r="CM13" s="223"/>
      <c r="CN13" s="223"/>
      <c r="CO13" s="223"/>
      <c r="CP13" s="223"/>
      <c r="CQ13" s="223"/>
      <c r="CR13" s="223"/>
      <c r="CS13" s="223"/>
      <c r="CT13" s="223"/>
    </row>
    <row r="14" spans="1:107" ht="20.25" customHeight="1" x14ac:dyDescent="0.25">
      <c r="A14" s="23" t="s">
        <v>10</v>
      </c>
      <c r="B14" s="24">
        <v>65</v>
      </c>
      <c r="C14" s="52"/>
      <c r="D14" s="35"/>
      <c r="E14" s="163"/>
      <c r="F14" s="158">
        <v>65</v>
      </c>
      <c r="G14" s="159"/>
      <c r="H14" s="52"/>
      <c r="I14" s="35"/>
      <c r="J14" s="163"/>
      <c r="K14" s="25"/>
      <c r="L14" s="162" t="s">
        <v>79</v>
      </c>
      <c r="M14" s="30"/>
      <c r="N14" s="30"/>
      <c r="O14" s="30"/>
      <c r="P14" s="30"/>
      <c r="Q14" s="30"/>
      <c r="R14" s="30"/>
      <c r="S14" s="30"/>
      <c r="T14" s="30"/>
      <c r="U14" s="30"/>
      <c r="BZ14" s="223"/>
      <c r="CA14" s="223" t="str">
        <f t="shared" si="0"/>
        <v/>
      </c>
      <c r="CB14" s="223" t="str">
        <f t="shared" si="1"/>
        <v/>
      </c>
      <c r="CC14" s="223" t="str">
        <f t="shared" si="2"/>
        <v/>
      </c>
      <c r="CD14" s="223"/>
      <c r="CE14" s="223"/>
      <c r="CF14" s="223"/>
      <c r="CG14" s="223">
        <f t="shared" si="3"/>
        <v>0</v>
      </c>
      <c r="CH14" s="223">
        <f t="shared" si="4"/>
        <v>0</v>
      </c>
      <c r="CI14" s="223">
        <f t="shared" si="5"/>
        <v>0</v>
      </c>
      <c r="CJ14" s="223"/>
      <c r="CK14" s="223"/>
      <c r="CL14" s="223"/>
      <c r="CM14" s="223"/>
      <c r="CN14" s="223"/>
      <c r="CO14" s="223"/>
      <c r="CP14" s="223"/>
      <c r="CQ14" s="223"/>
      <c r="CR14" s="223"/>
      <c r="CS14" s="223"/>
      <c r="CT14" s="223"/>
    </row>
    <row r="15" spans="1:107" ht="20.25" customHeight="1" x14ac:dyDescent="0.25">
      <c r="A15" s="23" t="s">
        <v>11</v>
      </c>
      <c r="B15" s="24">
        <v>1</v>
      </c>
      <c r="C15" s="52"/>
      <c r="D15" s="35"/>
      <c r="E15" s="163"/>
      <c r="F15" s="158">
        <v>1</v>
      </c>
      <c r="G15" s="159"/>
      <c r="H15" s="52"/>
      <c r="I15" s="35"/>
      <c r="J15" s="163"/>
      <c r="K15" s="25"/>
      <c r="L15" s="162" t="s">
        <v>79</v>
      </c>
      <c r="M15" s="30"/>
      <c r="N15" s="30"/>
      <c r="O15" s="30"/>
      <c r="P15" s="30"/>
      <c r="Q15" s="30"/>
      <c r="R15" s="30"/>
      <c r="S15" s="30"/>
      <c r="T15" s="30"/>
      <c r="U15" s="30"/>
      <c r="BZ15" s="223"/>
      <c r="CA15" s="223" t="str">
        <f t="shared" si="0"/>
        <v/>
      </c>
      <c r="CB15" s="223" t="str">
        <f t="shared" si="1"/>
        <v/>
      </c>
      <c r="CC15" s="223" t="str">
        <f t="shared" si="2"/>
        <v/>
      </c>
      <c r="CD15" s="223"/>
      <c r="CE15" s="223"/>
      <c r="CF15" s="223"/>
      <c r="CG15" s="223">
        <f t="shared" si="3"/>
        <v>0</v>
      </c>
      <c r="CH15" s="223">
        <f t="shared" si="4"/>
        <v>0</v>
      </c>
      <c r="CI15" s="223">
        <f t="shared" si="5"/>
        <v>0</v>
      </c>
      <c r="CJ15" s="223"/>
      <c r="CK15" s="223"/>
      <c r="CL15" s="223"/>
      <c r="CM15" s="223"/>
      <c r="CN15" s="223"/>
      <c r="CO15" s="223"/>
      <c r="CP15" s="223"/>
      <c r="CQ15" s="223"/>
      <c r="CR15" s="223"/>
      <c r="CS15" s="223"/>
      <c r="CT15" s="223"/>
    </row>
    <row r="16" spans="1:107" ht="20.25" customHeight="1" x14ac:dyDescent="0.25">
      <c r="A16" s="36" t="s">
        <v>80</v>
      </c>
      <c r="B16" s="24"/>
      <c r="C16" s="52"/>
      <c r="D16" s="35"/>
      <c r="E16" s="163"/>
      <c r="F16" s="158"/>
      <c r="G16" s="159"/>
      <c r="H16" s="52"/>
      <c r="I16" s="35"/>
      <c r="J16" s="163"/>
      <c r="K16" s="40"/>
      <c r="L16" s="162" t="s">
        <v>79</v>
      </c>
      <c r="M16" s="30"/>
      <c r="N16" s="30"/>
      <c r="O16" s="30"/>
      <c r="P16" s="30"/>
      <c r="Q16" s="30"/>
      <c r="R16" s="30"/>
      <c r="S16" s="30"/>
      <c r="T16" s="30"/>
      <c r="U16" s="30"/>
      <c r="BZ16" s="223"/>
      <c r="CA16" s="223" t="str">
        <f t="shared" si="0"/>
        <v/>
      </c>
      <c r="CB16" s="223" t="str">
        <f t="shared" si="1"/>
        <v/>
      </c>
      <c r="CC16" s="223" t="str">
        <f t="shared" si="2"/>
        <v/>
      </c>
      <c r="CD16" s="223"/>
      <c r="CE16" s="223"/>
      <c r="CF16" s="223"/>
      <c r="CG16" s="223">
        <f t="shared" si="3"/>
        <v>0</v>
      </c>
      <c r="CH16" s="223">
        <f t="shared" si="4"/>
        <v>0</v>
      </c>
      <c r="CI16" s="223">
        <f t="shared" si="5"/>
        <v>0</v>
      </c>
      <c r="CJ16" s="223"/>
      <c r="CK16" s="223"/>
      <c r="CL16" s="223"/>
      <c r="CM16" s="223"/>
      <c r="CN16" s="223"/>
      <c r="CO16" s="223"/>
      <c r="CP16" s="223"/>
      <c r="CQ16" s="223"/>
      <c r="CR16" s="223"/>
      <c r="CS16" s="223"/>
      <c r="CT16" s="223"/>
    </row>
    <row r="17" spans="1:98" ht="20.25" customHeight="1" x14ac:dyDescent="0.25">
      <c r="A17" s="36" t="s">
        <v>81</v>
      </c>
      <c r="B17" s="24"/>
      <c r="C17" s="52"/>
      <c r="D17" s="35"/>
      <c r="E17" s="164"/>
      <c r="F17" s="158"/>
      <c r="G17" s="159"/>
      <c r="H17" s="52"/>
      <c r="I17" s="35"/>
      <c r="J17" s="164"/>
      <c r="K17" s="41"/>
      <c r="L17" s="162" t="s">
        <v>79</v>
      </c>
      <c r="M17" s="30"/>
      <c r="N17" s="30"/>
      <c r="O17" s="30"/>
      <c r="P17" s="30"/>
      <c r="Q17" s="30"/>
      <c r="R17" s="30"/>
      <c r="S17" s="30"/>
      <c r="T17" s="30"/>
      <c r="U17" s="30"/>
      <c r="BZ17" s="223"/>
      <c r="CA17" s="223" t="str">
        <f t="shared" si="0"/>
        <v/>
      </c>
      <c r="CB17" s="223" t="str">
        <f t="shared" si="1"/>
        <v/>
      </c>
      <c r="CC17" s="223" t="str">
        <f t="shared" si="2"/>
        <v/>
      </c>
      <c r="CD17" s="223"/>
      <c r="CE17" s="223"/>
      <c r="CF17" s="223"/>
      <c r="CG17" s="223">
        <f t="shared" si="3"/>
        <v>0</v>
      </c>
      <c r="CH17" s="223">
        <f t="shared" si="4"/>
        <v>0</v>
      </c>
      <c r="CI17" s="223">
        <f t="shared" si="5"/>
        <v>0</v>
      </c>
      <c r="CJ17" s="223"/>
      <c r="CK17" s="223"/>
      <c r="CL17" s="223"/>
      <c r="CM17" s="223"/>
      <c r="CN17" s="223"/>
      <c r="CO17" s="223"/>
      <c r="CP17" s="223"/>
      <c r="CQ17" s="223"/>
      <c r="CR17" s="223"/>
      <c r="CS17" s="223"/>
      <c r="CT17" s="223"/>
    </row>
    <row r="18" spans="1:98" ht="20.25" customHeight="1" x14ac:dyDescent="0.25">
      <c r="A18" s="38" t="s">
        <v>12</v>
      </c>
      <c r="B18" s="39">
        <v>69</v>
      </c>
      <c r="C18" s="71">
        <v>107</v>
      </c>
      <c r="D18" s="37"/>
      <c r="E18" s="163"/>
      <c r="F18" s="158">
        <v>176</v>
      </c>
      <c r="G18" s="165"/>
      <c r="H18" s="71"/>
      <c r="I18" s="37"/>
      <c r="J18" s="163"/>
      <c r="K18" s="41"/>
      <c r="L18" s="162" t="s">
        <v>79</v>
      </c>
      <c r="M18" s="30"/>
      <c r="N18" s="30"/>
      <c r="O18" s="30"/>
      <c r="P18" s="30"/>
      <c r="Q18" s="30"/>
      <c r="R18" s="30"/>
      <c r="S18" s="30"/>
      <c r="T18" s="30"/>
      <c r="U18" s="30"/>
      <c r="BZ18" s="223"/>
      <c r="CA18" s="223" t="str">
        <f t="shared" si="0"/>
        <v/>
      </c>
      <c r="CB18" s="223" t="str">
        <f t="shared" si="1"/>
        <v/>
      </c>
      <c r="CC18" s="223" t="str">
        <f t="shared" si="2"/>
        <v/>
      </c>
      <c r="CD18" s="223"/>
      <c r="CE18" s="223"/>
      <c r="CF18" s="223"/>
      <c r="CG18" s="223">
        <f t="shared" si="3"/>
        <v>0</v>
      </c>
      <c r="CH18" s="223">
        <f t="shared" si="4"/>
        <v>0</v>
      </c>
      <c r="CI18" s="223">
        <f t="shared" si="5"/>
        <v>0</v>
      </c>
      <c r="CJ18" s="223"/>
      <c r="CK18" s="223"/>
      <c r="CL18" s="223"/>
      <c r="CM18" s="223"/>
      <c r="CN18" s="223"/>
      <c r="CO18" s="223"/>
      <c r="CP18" s="223"/>
      <c r="CQ18" s="223"/>
      <c r="CR18" s="223"/>
      <c r="CS18" s="223"/>
      <c r="CT18" s="223"/>
    </row>
    <row r="19" spans="1:98" ht="20.25" customHeight="1" x14ac:dyDescent="0.25">
      <c r="A19" s="38" t="s">
        <v>13</v>
      </c>
      <c r="B19" s="39">
        <v>4</v>
      </c>
      <c r="C19" s="71">
        <v>7</v>
      </c>
      <c r="D19" s="37"/>
      <c r="E19" s="163"/>
      <c r="F19" s="158">
        <v>11</v>
      </c>
      <c r="G19" s="165"/>
      <c r="H19" s="71"/>
      <c r="I19" s="37"/>
      <c r="J19" s="163"/>
      <c r="K19" s="40"/>
      <c r="L19" s="162" t="s">
        <v>79</v>
      </c>
      <c r="M19" s="30"/>
      <c r="N19" s="30"/>
      <c r="O19" s="30"/>
      <c r="P19" s="30"/>
      <c r="Q19" s="30"/>
      <c r="R19" s="30"/>
      <c r="S19" s="30"/>
      <c r="T19" s="30"/>
      <c r="U19" s="30"/>
      <c r="BZ19" s="223"/>
      <c r="CA19" s="223" t="str">
        <f t="shared" si="0"/>
        <v/>
      </c>
      <c r="CB19" s="223" t="str">
        <f t="shared" si="1"/>
        <v/>
      </c>
      <c r="CC19" s="223" t="str">
        <f t="shared" si="2"/>
        <v/>
      </c>
      <c r="CD19" s="223"/>
      <c r="CE19" s="223"/>
      <c r="CF19" s="223"/>
      <c r="CG19" s="223">
        <f t="shared" si="3"/>
        <v>0</v>
      </c>
      <c r="CH19" s="223">
        <f t="shared" si="4"/>
        <v>0</v>
      </c>
      <c r="CI19" s="223">
        <f t="shared" si="5"/>
        <v>0</v>
      </c>
      <c r="CJ19" s="223"/>
      <c r="CK19" s="223"/>
      <c r="CL19" s="223"/>
      <c r="CM19" s="223"/>
      <c r="CN19" s="223"/>
      <c r="CO19" s="223"/>
      <c r="CP19" s="223"/>
      <c r="CQ19" s="223"/>
      <c r="CR19" s="223"/>
      <c r="CS19" s="223"/>
      <c r="CT19" s="223"/>
    </row>
    <row r="20" spans="1:98" ht="20.25" customHeight="1" x14ac:dyDescent="0.25">
      <c r="A20" s="38" t="s">
        <v>82</v>
      </c>
      <c r="B20" s="39">
        <v>233</v>
      </c>
      <c r="C20" s="71"/>
      <c r="D20" s="37"/>
      <c r="E20" s="163"/>
      <c r="F20" s="158">
        <v>233</v>
      </c>
      <c r="G20" s="165"/>
      <c r="H20" s="71"/>
      <c r="I20" s="37"/>
      <c r="J20" s="163"/>
      <c r="K20" s="40"/>
      <c r="L20" s="162" t="s">
        <v>79</v>
      </c>
      <c r="M20" s="30"/>
      <c r="N20" s="30"/>
      <c r="O20" s="30"/>
      <c r="P20" s="30"/>
      <c r="Q20" s="30"/>
      <c r="R20" s="30"/>
      <c r="S20" s="30"/>
      <c r="T20" s="30"/>
      <c r="U20" s="30"/>
      <c r="BZ20" s="223"/>
      <c r="CA20" s="223" t="str">
        <f t="shared" si="0"/>
        <v/>
      </c>
      <c r="CB20" s="223" t="str">
        <f t="shared" si="1"/>
        <v/>
      </c>
      <c r="CC20" s="223" t="str">
        <f t="shared" si="2"/>
        <v/>
      </c>
      <c r="CD20" s="223"/>
      <c r="CE20" s="223"/>
      <c r="CF20" s="223"/>
      <c r="CG20" s="223">
        <f t="shared" si="3"/>
        <v>0</v>
      </c>
      <c r="CH20" s="223">
        <f t="shared" si="4"/>
        <v>0</v>
      </c>
      <c r="CI20" s="223">
        <f t="shared" si="5"/>
        <v>0</v>
      </c>
      <c r="CJ20" s="223"/>
      <c r="CK20" s="223"/>
      <c r="CL20" s="223"/>
      <c r="CM20" s="223"/>
      <c r="CN20" s="223"/>
      <c r="CO20" s="223"/>
      <c r="CP20" s="223"/>
      <c r="CQ20" s="223"/>
      <c r="CR20" s="223"/>
      <c r="CS20" s="223"/>
      <c r="CT20" s="223"/>
    </row>
    <row r="21" spans="1:98" ht="26.25" customHeight="1" x14ac:dyDescent="0.25">
      <c r="A21" s="36" t="s">
        <v>83</v>
      </c>
      <c r="B21" s="39">
        <v>1</v>
      </c>
      <c r="C21" s="71"/>
      <c r="D21" s="37"/>
      <c r="E21" s="166"/>
      <c r="F21" s="167">
        <v>1</v>
      </c>
      <c r="G21" s="165"/>
      <c r="H21" s="71"/>
      <c r="I21" s="37"/>
      <c r="J21" s="166"/>
      <c r="K21" s="40"/>
      <c r="L21" s="162" t="s">
        <v>79</v>
      </c>
      <c r="M21" s="30"/>
      <c r="N21" s="30"/>
      <c r="O21" s="30"/>
      <c r="P21" s="30"/>
      <c r="Q21" s="30"/>
      <c r="R21" s="30"/>
      <c r="S21" s="30"/>
      <c r="T21" s="30"/>
      <c r="U21" s="30"/>
      <c r="BZ21" s="223"/>
      <c r="CA21" s="223" t="str">
        <f t="shared" si="0"/>
        <v/>
      </c>
      <c r="CB21" s="223" t="str">
        <f t="shared" si="1"/>
        <v/>
      </c>
      <c r="CC21" s="223" t="str">
        <f t="shared" si="2"/>
        <v/>
      </c>
      <c r="CD21" s="223"/>
      <c r="CE21" s="223"/>
      <c r="CF21" s="223"/>
      <c r="CG21" s="223">
        <f t="shared" si="3"/>
        <v>0</v>
      </c>
      <c r="CH21" s="223">
        <f t="shared" si="4"/>
        <v>0</v>
      </c>
      <c r="CI21" s="223">
        <f t="shared" si="5"/>
        <v>0</v>
      </c>
      <c r="CJ21" s="223"/>
      <c r="CK21" s="223"/>
      <c r="CL21" s="223"/>
      <c r="CM21" s="223"/>
      <c r="CN21" s="223"/>
      <c r="CO21" s="223"/>
      <c r="CP21" s="223"/>
      <c r="CQ21" s="223"/>
      <c r="CR21" s="223"/>
      <c r="CS21" s="223"/>
      <c r="CT21" s="223"/>
    </row>
    <row r="22" spans="1:98" ht="20.25" customHeight="1" x14ac:dyDescent="0.25">
      <c r="A22" s="36" t="s">
        <v>14</v>
      </c>
      <c r="B22" s="39">
        <v>3</v>
      </c>
      <c r="C22" s="71"/>
      <c r="D22" s="37"/>
      <c r="E22" s="166"/>
      <c r="F22" s="167">
        <v>3</v>
      </c>
      <c r="G22" s="165"/>
      <c r="H22" s="71"/>
      <c r="I22" s="37"/>
      <c r="J22" s="166"/>
      <c r="K22" s="40"/>
      <c r="L22" s="162" t="s">
        <v>79</v>
      </c>
      <c r="M22" s="30"/>
      <c r="N22" s="30"/>
      <c r="O22" s="30"/>
      <c r="P22" s="30"/>
      <c r="Q22" s="30"/>
      <c r="R22" s="30"/>
      <c r="S22" s="30"/>
      <c r="T22" s="30"/>
      <c r="U22" s="30"/>
      <c r="BZ22" s="223"/>
      <c r="CA22" s="223" t="str">
        <f t="shared" si="0"/>
        <v/>
      </c>
      <c r="CB22" s="223" t="str">
        <f t="shared" si="1"/>
        <v/>
      </c>
      <c r="CC22" s="223" t="str">
        <f t="shared" si="2"/>
        <v/>
      </c>
      <c r="CD22" s="223"/>
      <c r="CE22" s="223"/>
      <c r="CF22" s="223"/>
      <c r="CG22" s="223">
        <f t="shared" si="3"/>
        <v>0</v>
      </c>
      <c r="CH22" s="223">
        <f t="shared" si="4"/>
        <v>0</v>
      </c>
      <c r="CI22" s="223">
        <f t="shared" si="5"/>
        <v>0</v>
      </c>
      <c r="CJ22" s="223"/>
      <c r="CK22" s="223"/>
      <c r="CL22" s="223"/>
      <c r="CM22" s="223"/>
      <c r="CN22" s="223"/>
      <c r="CO22" s="223"/>
      <c r="CP22" s="223"/>
      <c r="CQ22" s="223"/>
      <c r="CR22" s="223"/>
      <c r="CS22" s="223"/>
      <c r="CT22" s="223"/>
    </row>
    <row r="23" spans="1:98" ht="20.25" customHeight="1" x14ac:dyDescent="0.25">
      <c r="A23" s="38" t="s">
        <v>15</v>
      </c>
      <c r="B23" s="39">
        <v>622</v>
      </c>
      <c r="C23" s="71"/>
      <c r="D23" s="37"/>
      <c r="E23" s="166"/>
      <c r="F23" s="167">
        <v>622</v>
      </c>
      <c r="G23" s="165"/>
      <c r="H23" s="71"/>
      <c r="I23" s="37"/>
      <c r="J23" s="166"/>
      <c r="K23" s="40"/>
      <c r="L23" s="162" t="s">
        <v>79</v>
      </c>
      <c r="M23" s="30"/>
      <c r="N23" s="30"/>
      <c r="O23" s="30"/>
      <c r="P23" s="30"/>
      <c r="Q23" s="30"/>
      <c r="R23" s="30"/>
      <c r="S23" s="30"/>
      <c r="T23" s="30"/>
      <c r="U23" s="30"/>
      <c r="BZ23" s="223"/>
      <c r="CA23" s="223" t="str">
        <f t="shared" si="0"/>
        <v/>
      </c>
      <c r="CB23" s="223" t="str">
        <f t="shared" si="1"/>
        <v/>
      </c>
      <c r="CC23" s="223" t="str">
        <f t="shared" si="2"/>
        <v/>
      </c>
      <c r="CD23" s="223"/>
      <c r="CE23" s="223"/>
      <c r="CF23" s="223"/>
      <c r="CG23" s="223">
        <f t="shared" si="3"/>
        <v>0</v>
      </c>
      <c r="CH23" s="223">
        <f t="shared" si="4"/>
        <v>0</v>
      </c>
      <c r="CI23" s="223">
        <f t="shared" si="5"/>
        <v>0</v>
      </c>
      <c r="CJ23" s="223"/>
      <c r="CK23" s="223"/>
      <c r="CL23" s="223"/>
      <c r="CM23" s="223"/>
      <c r="CN23" s="223"/>
      <c r="CO23" s="223"/>
      <c r="CP23" s="223"/>
      <c r="CQ23" s="223"/>
      <c r="CR23" s="223"/>
      <c r="CS23" s="223"/>
      <c r="CT23" s="223"/>
    </row>
    <row r="24" spans="1:98" ht="20.25" customHeight="1" x14ac:dyDescent="0.25">
      <c r="A24" s="38" t="s">
        <v>16</v>
      </c>
      <c r="B24" s="39">
        <v>50</v>
      </c>
      <c r="C24" s="71"/>
      <c r="D24" s="37"/>
      <c r="E24" s="166">
        <v>28</v>
      </c>
      <c r="F24" s="167">
        <v>22</v>
      </c>
      <c r="G24" s="165">
        <v>11</v>
      </c>
      <c r="H24" s="71"/>
      <c r="I24" s="37"/>
      <c r="J24" s="166">
        <v>5</v>
      </c>
      <c r="K24" s="40">
        <v>6</v>
      </c>
      <c r="L24" s="162" t="s">
        <v>79</v>
      </c>
      <c r="M24" s="30"/>
      <c r="N24" s="30"/>
      <c r="O24" s="30"/>
      <c r="P24" s="30"/>
      <c r="Q24" s="30"/>
      <c r="R24" s="30"/>
      <c r="S24" s="30"/>
      <c r="T24" s="30"/>
      <c r="U24" s="30"/>
      <c r="BZ24" s="223"/>
      <c r="CA24" s="223" t="str">
        <f t="shared" si="0"/>
        <v/>
      </c>
      <c r="CB24" s="223" t="str">
        <f t="shared" si="1"/>
        <v/>
      </c>
      <c r="CC24" s="223" t="str">
        <f t="shared" si="2"/>
        <v/>
      </c>
      <c r="CD24" s="223"/>
      <c r="CE24" s="223"/>
      <c r="CF24" s="223"/>
      <c r="CG24" s="223">
        <f t="shared" si="3"/>
        <v>0</v>
      </c>
      <c r="CH24" s="223">
        <f t="shared" si="4"/>
        <v>0</v>
      </c>
      <c r="CI24" s="223">
        <f t="shared" si="5"/>
        <v>0</v>
      </c>
      <c r="CJ24" s="223"/>
      <c r="CK24" s="223"/>
      <c r="CL24" s="223"/>
      <c r="CM24" s="223"/>
      <c r="CN24" s="223"/>
      <c r="CO24" s="223"/>
      <c r="CP24" s="223"/>
      <c r="CQ24" s="223"/>
      <c r="CR24" s="223"/>
      <c r="CS24" s="223"/>
      <c r="CT24" s="223"/>
    </row>
    <row r="25" spans="1:98" ht="20.25" customHeight="1" x14ac:dyDescent="0.25">
      <c r="A25" s="38" t="s">
        <v>17</v>
      </c>
      <c r="B25" s="39">
        <v>255</v>
      </c>
      <c r="C25" s="71"/>
      <c r="D25" s="37"/>
      <c r="E25" s="166">
        <v>112</v>
      </c>
      <c r="F25" s="167">
        <v>143</v>
      </c>
      <c r="G25" s="165"/>
      <c r="H25" s="71"/>
      <c r="I25" s="37"/>
      <c r="J25" s="166"/>
      <c r="K25" s="40"/>
      <c r="L25" s="162" t="s">
        <v>79</v>
      </c>
      <c r="M25" s="30"/>
      <c r="N25" s="30"/>
      <c r="O25" s="30"/>
      <c r="P25" s="30"/>
      <c r="Q25" s="30"/>
      <c r="R25" s="30"/>
      <c r="S25" s="30"/>
      <c r="T25" s="30"/>
      <c r="U25" s="30"/>
      <c r="BZ25" s="223"/>
      <c r="CA25" s="223" t="str">
        <f t="shared" si="0"/>
        <v/>
      </c>
      <c r="CB25" s="223" t="str">
        <f t="shared" si="1"/>
        <v/>
      </c>
      <c r="CC25" s="223" t="str">
        <f t="shared" si="2"/>
        <v/>
      </c>
      <c r="CD25" s="223"/>
      <c r="CE25" s="223"/>
      <c r="CF25" s="223"/>
      <c r="CG25" s="223">
        <f t="shared" si="3"/>
        <v>0</v>
      </c>
      <c r="CH25" s="223">
        <f t="shared" si="4"/>
        <v>0</v>
      </c>
      <c r="CI25" s="223">
        <f t="shared" si="5"/>
        <v>0</v>
      </c>
      <c r="CJ25" s="223"/>
      <c r="CK25" s="223"/>
      <c r="CL25" s="223"/>
      <c r="CM25" s="223"/>
      <c r="CN25" s="223"/>
      <c r="CO25" s="223"/>
      <c r="CP25" s="223"/>
      <c r="CQ25" s="223"/>
      <c r="CR25" s="223"/>
      <c r="CS25" s="223"/>
      <c r="CT25" s="223"/>
    </row>
    <row r="26" spans="1:98" ht="20.25" customHeight="1" x14ac:dyDescent="0.25">
      <c r="A26" s="38" t="s">
        <v>18</v>
      </c>
      <c r="B26" s="39"/>
      <c r="C26" s="71"/>
      <c r="D26" s="37"/>
      <c r="E26" s="166"/>
      <c r="F26" s="167"/>
      <c r="G26" s="165"/>
      <c r="H26" s="71"/>
      <c r="I26" s="37"/>
      <c r="J26" s="166"/>
      <c r="K26" s="40"/>
      <c r="L26" s="162" t="s">
        <v>79</v>
      </c>
      <c r="M26" s="30"/>
      <c r="N26" s="30"/>
      <c r="O26" s="30"/>
      <c r="P26" s="30"/>
      <c r="Q26" s="30"/>
      <c r="R26" s="30"/>
      <c r="S26" s="30"/>
      <c r="T26" s="30"/>
      <c r="U26" s="30"/>
      <c r="BZ26" s="223"/>
      <c r="CA26" s="223" t="str">
        <f t="shared" si="0"/>
        <v/>
      </c>
      <c r="CB26" s="223" t="str">
        <f t="shared" si="1"/>
        <v/>
      </c>
      <c r="CC26" s="223" t="str">
        <f t="shared" si="2"/>
        <v/>
      </c>
      <c r="CD26" s="223"/>
      <c r="CE26" s="223"/>
      <c r="CF26" s="223"/>
      <c r="CG26" s="223">
        <f t="shared" si="3"/>
        <v>0</v>
      </c>
      <c r="CH26" s="223">
        <f t="shared" si="4"/>
        <v>0</v>
      </c>
      <c r="CI26" s="223">
        <f t="shared" si="5"/>
        <v>0</v>
      </c>
      <c r="CJ26" s="223"/>
      <c r="CK26" s="223"/>
      <c r="CL26" s="223"/>
      <c r="CM26" s="223"/>
      <c r="CN26" s="223"/>
      <c r="CO26" s="223"/>
      <c r="CP26" s="223"/>
      <c r="CQ26" s="223"/>
      <c r="CR26" s="223"/>
      <c r="CS26" s="223"/>
      <c r="CT26" s="223"/>
    </row>
    <row r="27" spans="1:98" ht="20.25" customHeight="1" x14ac:dyDescent="0.25">
      <c r="A27" s="38" t="s">
        <v>84</v>
      </c>
      <c r="B27" s="39"/>
      <c r="C27" s="71"/>
      <c r="D27" s="37"/>
      <c r="E27" s="166"/>
      <c r="F27" s="167"/>
      <c r="G27" s="165"/>
      <c r="H27" s="71"/>
      <c r="I27" s="37"/>
      <c r="J27" s="166"/>
      <c r="K27" s="40"/>
      <c r="L27" s="162" t="s">
        <v>79</v>
      </c>
      <c r="M27" s="30"/>
      <c r="N27" s="30"/>
      <c r="O27" s="30"/>
      <c r="P27" s="30"/>
      <c r="Q27" s="30"/>
      <c r="R27" s="30"/>
      <c r="S27" s="30"/>
      <c r="T27" s="30"/>
      <c r="U27" s="30"/>
      <c r="BZ27" s="223"/>
      <c r="CA27" s="223" t="str">
        <f t="shared" si="0"/>
        <v/>
      </c>
      <c r="CB27" s="223" t="str">
        <f t="shared" si="1"/>
        <v/>
      </c>
      <c r="CC27" s="223" t="str">
        <f t="shared" si="2"/>
        <v/>
      </c>
      <c r="CD27" s="223"/>
      <c r="CE27" s="223"/>
      <c r="CF27" s="223"/>
      <c r="CG27" s="223">
        <f t="shared" si="3"/>
        <v>0</v>
      </c>
      <c r="CH27" s="223">
        <f t="shared" si="4"/>
        <v>0</v>
      </c>
      <c r="CI27" s="223">
        <f t="shared" si="5"/>
        <v>0</v>
      </c>
      <c r="CJ27" s="223"/>
      <c r="CK27" s="223"/>
      <c r="CL27" s="223"/>
      <c r="CM27" s="223"/>
      <c r="CN27" s="223"/>
      <c r="CO27" s="223"/>
      <c r="CP27" s="223"/>
      <c r="CQ27" s="223"/>
      <c r="CR27" s="223"/>
      <c r="CS27" s="223"/>
      <c r="CT27" s="223"/>
    </row>
    <row r="28" spans="1:98" ht="20.25" customHeight="1" x14ac:dyDescent="0.25">
      <c r="A28" s="168" t="s">
        <v>19</v>
      </c>
      <c r="B28" s="39"/>
      <c r="C28" s="75"/>
      <c r="D28" s="77"/>
      <c r="E28" s="169"/>
      <c r="F28" s="167"/>
      <c r="G28" s="165"/>
      <c r="H28" s="75"/>
      <c r="I28" s="77"/>
      <c r="J28" s="169"/>
      <c r="K28" s="41"/>
      <c r="L28" s="162" t="s">
        <v>79</v>
      </c>
      <c r="M28" s="30"/>
      <c r="N28" s="30"/>
      <c r="O28" s="30"/>
      <c r="P28" s="30"/>
      <c r="Q28" s="30"/>
      <c r="R28" s="30"/>
      <c r="S28" s="30"/>
      <c r="T28" s="30"/>
      <c r="U28" s="30"/>
      <c r="BZ28" s="223"/>
      <c r="CA28" s="223" t="str">
        <f t="shared" si="0"/>
        <v/>
      </c>
      <c r="CB28" s="223" t="str">
        <f t="shared" si="1"/>
        <v/>
      </c>
      <c r="CC28" s="223" t="str">
        <f t="shared" si="2"/>
        <v/>
      </c>
      <c r="CD28" s="223"/>
      <c r="CE28" s="223"/>
      <c r="CF28" s="223"/>
      <c r="CG28" s="223">
        <f t="shared" si="3"/>
        <v>0</v>
      </c>
      <c r="CH28" s="223">
        <f t="shared" si="4"/>
        <v>0</v>
      </c>
      <c r="CI28" s="223">
        <f t="shared" si="5"/>
        <v>0</v>
      </c>
      <c r="CJ28" s="223"/>
      <c r="CK28" s="223"/>
      <c r="CL28" s="223"/>
      <c r="CM28" s="223"/>
      <c r="CN28" s="223"/>
      <c r="CO28" s="223"/>
      <c r="CP28" s="223"/>
      <c r="CQ28" s="223"/>
      <c r="CR28" s="223"/>
      <c r="CS28" s="223"/>
      <c r="CT28" s="223"/>
    </row>
    <row r="29" spans="1:98" ht="20.25" customHeight="1" x14ac:dyDescent="0.25">
      <c r="A29" s="15" t="s">
        <v>59</v>
      </c>
      <c r="B29" s="39"/>
      <c r="C29" s="71"/>
      <c r="D29" s="37"/>
      <c r="E29" s="166"/>
      <c r="F29" s="167"/>
      <c r="G29" s="165"/>
      <c r="H29" s="71"/>
      <c r="I29" s="37"/>
      <c r="J29" s="170"/>
      <c r="K29" s="44"/>
      <c r="L29" s="162" t="s">
        <v>79</v>
      </c>
      <c r="M29" s="30"/>
      <c r="N29" s="30"/>
      <c r="O29" s="30"/>
      <c r="P29" s="30"/>
      <c r="Q29" s="30"/>
      <c r="R29" s="30"/>
      <c r="S29" s="30"/>
      <c r="T29" s="30"/>
      <c r="U29" s="30"/>
      <c r="BZ29" s="223"/>
      <c r="CA29" s="223" t="str">
        <f t="shared" si="0"/>
        <v/>
      </c>
      <c r="CB29" s="223" t="str">
        <f t="shared" si="1"/>
        <v/>
      </c>
      <c r="CC29" s="223" t="str">
        <f t="shared" si="2"/>
        <v/>
      </c>
      <c r="CD29" s="223"/>
      <c r="CE29" s="223"/>
      <c r="CF29" s="223"/>
      <c r="CG29" s="223">
        <f t="shared" si="3"/>
        <v>0</v>
      </c>
      <c r="CH29" s="223">
        <f t="shared" si="4"/>
        <v>0</v>
      </c>
      <c r="CI29" s="223">
        <f t="shared" si="5"/>
        <v>0</v>
      </c>
      <c r="CJ29" s="223"/>
      <c r="CK29" s="223"/>
      <c r="CL29" s="223"/>
      <c r="CM29" s="223"/>
      <c r="CN29" s="223"/>
      <c r="CO29" s="223"/>
      <c r="CP29" s="223"/>
      <c r="CQ29" s="223"/>
      <c r="CR29" s="223"/>
      <c r="CS29" s="223"/>
      <c r="CT29" s="223"/>
    </row>
    <row r="30" spans="1:98" ht="15" customHeight="1" x14ac:dyDescent="0.25">
      <c r="A30" s="171" t="s">
        <v>85</v>
      </c>
      <c r="B30" s="172"/>
      <c r="C30" s="172"/>
      <c r="D30" s="172"/>
      <c r="E30" s="172"/>
      <c r="F30" s="172"/>
      <c r="G30" s="172"/>
      <c r="H30" s="172"/>
      <c r="I30" s="171"/>
      <c r="J30" s="173"/>
      <c r="K30" s="173"/>
      <c r="L30" s="30"/>
      <c r="M30" s="30"/>
      <c r="N30" s="30"/>
      <c r="O30" s="30"/>
      <c r="P30" s="30"/>
      <c r="Q30" s="30"/>
      <c r="R30" s="30"/>
      <c r="S30" s="30"/>
      <c r="T30" s="30"/>
      <c r="U30" s="13"/>
      <c r="BZ30" s="223"/>
      <c r="CA30" s="223"/>
      <c r="CB30" s="223"/>
      <c r="CC30" s="223"/>
      <c r="CD30" s="223"/>
      <c r="CE30" s="223"/>
      <c r="CF30" s="223"/>
      <c r="CG30" s="223"/>
      <c r="CH30" s="223"/>
      <c r="CI30" s="223"/>
      <c r="CJ30" s="223"/>
      <c r="CK30" s="223"/>
      <c r="CL30" s="223"/>
      <c r="CM30" s="223"/>
      <c r="CN30" s="223"/>
      <c r="CO30" s="223"/>
      <c r="CP30" s="223"/>
      <c r="CQ30" s="223"/>
      <c r="CR30" s="223"/>
      <c r="CS30" s="223"/>
      <c r="CT30" s="223"/>
    </row>
    <row r="31" spans="1:98" ht="15" customHeight="1" x14ac:dyDescent="0.25">
      <c r="A31" s="273" t="s">
        <v>3</v>
      </c>
      <c r="B31" s="270" t="s">
        <v>73</v>
      </c>
      <c r="C31" s="291"/>
      <c r="D31" s="291"/>
      <c r="E31" s="291"/>
      <c r="F31" s="295"/>
      <c r="G31" s="298" t="s">
        <v>74</v>
      </c>
      <c r="H31" s="291"/>
      <c r="I31" s="291"/>
      <c r="J31" s="291"/>
      <c r="K31" s="271"/>
      <c r="L31" s="30"/>
      <c r="M31" s="30"/>
      <c r="N31" s="30"/>
      <c r="O31" s="30"/>
      <c r="P31" s="30"/>
      <c r="Q31" s="30"/>
      <c r="R31" s="30"/>
      <c r="S31" s="30"/>
      <c r="T31" s="30"/>
      <c r="U31" s="13"/>
      <c r="BZ31" s="223"/>
      <c r="CA31" s="223"/>
      <c r="CB31" s="223"/>
      <c r="CC31" s="223"/>
      <c r="CD31" s="223"/>
      <c r="CE31" s="223"/>
      <c r="CF31" s="223"/>
      <c r="CG31" s="223"/>
      <c r="CH31" s="223"/>
      <c r="CI31" s="223"/>
      <c r="CJ31" s="223"/>
      <c r="CK31" s="223"/>
      <c r="CL31" s="223"/>
      <c r="CM31" s="223"/>
      <c r="CN31" s="223"/>
      <c r="CO31" s="223"/>
      <c r="CP31" s="223"/>
      <c r="CQ31" s="223"/>
      <c r="CR31" s="223"/>
      <c r="CS31" s="223"/>
      <c r="CT31" s="223"/>
    </row>
    <row r="32" spans="1:98" ht="15" customHeight="1" x14ac:dyDescent="0.25">
      <c r="A32" s="274"/>
      <c r="B32" s="270" t="s">
        <v>75</v>
      </c>
      <c r="C32" s="291"/>
      <c r="D32" s="271"/>
      <c r="E32" s="296" t="s">
        <v>76</v>
      </c>
      <c r="F32" s="297"/>
      <c r="G32" s="298" t="s">
        <v>75</v>
      </c>
      <c r="H32" s="291"/>
      <c r="I32" s="271"/>
      <c r="J32" s="270" t="s">
        <v>77</v>
      </c>
      <c r="K32" s="271"/>
      <c r="L32" s="30"/>
      <c r="M32" s="30"/>
      <c r="N32" s="30"/>
      <c r="O32" s="30"/>
      <c r="P32" s="30"/>
      <c r="Q32" s="30"/>
      <c r="R32" s="30"/>
      <c r="S32" s="30"/>
      <c r="T32" s="30"/>
      <c r="U32" s="13"/>
      <c r="BZ32" s="223"/>
      <c r="CA32" s="223"/>
      <c r="CB32" s="223"/>
      <c r="CC32" s="223"/>
      <c r="CD32" s="223"/>
      <c r="CE32" s="223"/>
      <c r="CF32" s="223"/>
      <c r="CG32" s="223"/>
      <c r="CH32" s="223"/>
      <c r="CI32" s="223"/>
      <c r="CJ32" s="223"/>
      <c r="CK32" s="223"/>
      <c r="CL32" s="223"/>
      <c r="CM32" s="223"/>
      <c r="CN32" s="223"/>
      <c r="CO32" s="223"/>
      <c r="CP32" s="223"/>
      <c r="CQ32" s="223"/>
      <c r="CR32" s="223"/>
      <c r="CS32" s="223"/>
      <c r="CT32" s="223"/>
    </row>
    <row r="33" spans="1:98" x14ac:dyDescent="0.25">
      <c r="A33" s="275"/>
      <c r="B33" s="18" t="s">
        <v>4</v>
      </c>
      <c r="C33" s="152" t="s">
        <v>5</v>
      </c>
      <c r="D33" s="19" t="s">
        <v>78</v>
      </c>
      <c r="E33" s="140" t="s">
        <v>6</v>
      </c>
      <c r="F33" s="144" t="s">
        <v>7</v>
      </c>
      <c r="G33" s="154" t="s">
        <v>4</v>
      </c>
      <c r="H33" s="152" t="s">
        <v>5</v>
      </c>
      <c r="I33" s="19" t="s">
        <v>78</v>
      </c>
      <c r="J33" s="140" t="s">
        <v>6</v>
      </c>
      <c r="K33" s="142" t="s">
        <v>7</v>
      </c>
      <c r="L33" s="30"/>
      <c r="M33" s="30"/>
      <c r="N33" s="30"/>
      <c r="O33" s="30"/>
      <c r="P33" s="30"/>
      <c r="Q33" s="30"/>
      <c r="R33" s="30"/>
      <c r="S33" s="30"/>
      <c r="T33" s="30"/>
      <c r="U33" s="13"/>
      <c r="BZ33" s="223"/>
      <c r="CA33" s="223"/>
      <c r="CB33" s="223"/>
      <c r="CC33" s="223"/>
      <c r="CD33" s="223"/>
      <c r="CE33" s="223"/>
      <c r="CF33" s="223"/>
      <c r="CG33" s="223"/>
      <c r="CH33" s="223"/>
      <c r="CI33" s="223"/>
      <c r="CJ33" s="223"/>
      <c r="CK33" s="223"/>
      <c r="CL33" s="223"/>
      <c r="CM33" s="223"/>
      <c r="CN33" s="223"/>
      <c r="CO33" s="223"/>
      <c r="CP33" s="223"/>
      <c r="CQ33" s="223"/>
      <c r="CR33" s="223"/>
      <c r="CS33" s="223"/>
      <c r="CT33" s="223"/>
    </row>
    <row r="34" spans="1:98" ht="24" customHeight="1" x14ac:dyDescent="0.25">
      <c r="A34" s="23" t="s">
        <v>8</v>
      </c>
      <c r="B34" s="24"/>
      <c r="C34" s="52"/>
      <c r="D34" s="35"/>
      <c r="E34" s="160"/>
      <c r="F34" s="174"/>
      <c r="G34" s="159"/>
      <c r="H34" s="52"/>
      <c r="I34" s="35"/>
      <c r="J34" s="160"/>
      <c r="K34" s="161"/>
      <c r="L34" s="175" t="s">
        <v>79</v>
      </c>
      <c r="M34" s="30"/>
      <c r="N34" s="30"/>
      <c r="O34" s="30"/>
      <c r="P34" s="30"/>
      <c r="Q34" s="30"/>
      <c r="R34" s="30"/>
      <c r="S34" s="30"/>
      <c r="T34" s="30"/>
      <c r="U34" s="13"/>
      <c r="BZ34" s="223"/>
      <c r="CA34" s="223" t="str">
        <f t="shared" ref="CA34:CA51" si="6">IF(B34+C34+D34&lt;&gt;E34+F34,"El Total de VDRL,RPR o MHA-TP Procesados deben ser igual a la columna Sexo.","")</f>
        <v/>
      </c>
      <c r="CB34" s="223" t="str">
        <f t="shared" ref="CB34:CB51" si="7">IF(G34+H34+I34&lt;&gt;J34+K34,"El Total de VDRL,RPR o MHA-TP Reactivos deben ser igual a la columna Sexo.","")</f>
        <v/>
      </c>
      <c r="CC34" s="223" t="str">
        <f t="shared" ref="CC34:CC51" si="8">IF(H34&gt;E34+F34,"Reactivos de Seccion A.1,no puede  ser mayor que Procesados","")</f>
        <v/>
      </c>
      <c r="CD34" s="223"/>
      <c r="CE34" s="223"/>
      <c r="CF34" s="223"/>
      <c r="CG34" s="223">
        <f t="shared" ref="CG34:CG51" si="9">IF(B34+C34+D34&lt;&gt;E34+F34,1,0)</f>
        <v>0</v>
      </c>
      <c r="CH34" s="223">
        <f t="shared" ref="CH34:CH51" si="10">IF(G34+H34+I34&lt;&gt;J34+K34,1,0)</f>
        <v>0</v>
      </c>
      <c r="CI34" s="223">
        <f t="shared" ref="CI34:CI51" si="11">IF(H34&gt;E34+F34,1,0)</f>
        <v>0</v>
      </c>
      <c r="CJ34" s="223"/>
      <c r="CK34" s="223"/>
      <c r="CL34" s="223"/>
      <c r="CM34" s="223"/>
      <c r="CN34" s="223"/>
      <c r="CO34" s="223"/>
      <c r="CP34" s="223"/>
      <c r="CQ34" s="223"/>
      <c r="CR34" s="223"/>
      <c r="CS34" s="223"/>
      <c r="CT34" s="223"/>
    </row>
    <row r="35" spans="1:98" ht="24" customHeight="1" x14ac:dyDescent="0.25">
      <c r="A35" s="23" t="s">
        <v>9</v>
      </c>
      <c r="B35" s="24"/>
      <c r="C35" s="52"/>
      <c r="D35" s="35"/>
      <c r="E35" s="163"/>
      <c r="F35" s="174"/>
      <c r="G35" s="159"/>
      <c r="H35" s="52"/>
      <c r="I35" s="35"/>
      <c r="J35" s="163"/>
      <c r="K35" s="25"/>
      <c r="L35" s="175" t="s">
        <v>79</v>
      </c>
      <c r="M35" s="30"/>
      <c r="N35" s="30"/>
      <c r="O35" s="30"/>
      <c r="P35" s="30"/>
      <c r="Q35" s="30"/>
      <c r="R35" s="30"/>
      <c r="S35" s="30"/>
      <c r="T35" s="30"/>
      <c r="U35" s="13"/>
      <c r="BZ35" s="223"/>
      <c r="CA35" s="223" t="str">
        <f t="shared" si="6"/>
        <v/>
      </c>
      <c r="CB35" s="223" t="str">
        <f t="shared" si="7"/>
        <v/>
      </c>
      <c r="CC35" s="223" t="str">
        <f t="shared" si="8"/>
        <v/>
      </c>
      <c r="CD35" s="223"/>
      <c r="CE35" s="223"/>
      <c r="CF35" s="223"/>
      <c r="CG35" s="223">
        <f t="shared" si="9"/>
        <v>0</v>
      </c>
      <c r="CH35" s="223">
        <f t="shared" si="10"/>
        <v>0</v>
      </c>
      <c r="CI35" s="223">
        <f t="shared" si="11"/>
        <v>0</v>
      </c>
      <c r="CJ35" s="223"/>
      <c r="CK35" s="223"/>
      <c r="CL35" s="223"/>
      <c r="CM35" s="223"/>
      <c r="CN35" s="223"/>
      <c r="CO35" s="223"/>
      <c r="CP35" s="223"/>
      <c r="CQ35" s="223"/>
      <c r="CR35" s="223"/>
      <c r="CS35" s="223"/>
      <c r="CT35" s="223"/>
    </row>
    <row r="36" spans="1:98" ht="24" customHeight="1" x14ac:dyDescent="0.25">
      <c r="A36" s="23" t="s">
        <v>10</v>
      </c>
      <c r="B36" s="24"/>
      <c r="C36" s="52"/>
      <c r="D36" s="35"/>
      <c r="E36" s="163"/>
      <c r="F36" s="174"/>
      <c r="G36" s="159"/>
      <c r="H36" s="52"/>
      <c r="I36" s="35"/>
      <c r="J36" s="163"/>
      <c r="K36" s="25"/>
      <c r="L36" s="175" t="s">
        <v>79</v>
      </c>
      <c r="M36" s="30"/>
      <c r="N36" s="30"/>
      <c r="O36" s="30"/>
      <c r="P36" s="30"/>
      <c r="Q36" s="30"/>
      <c r="R36" s="30"/>
      <c r="S36" s="30"/>
      <c r="T36" s="30"/>
      <c r="U36" s="13"/>
      <c r="BZ36" s="223"/>
      <c r="CA36" s="223" t="str">
        <f t="shared" si="6"/>
        <v/>
      </c>
      <c r="CB36" s="223" t="str">
        <f t="shared" si="7"/>
        <v/>
      </c>
      <c r="CC36" s="223" t="str">
        <f t="shared" si="8"/>
        <v/>
      </c>
      <c r="CD36" s="223"/>
      <c r="CE36" s="223"/>
      <c r="CF36" s="223"/>
      <c r="CG36" s="223">
        <f t="shared" si="9"/>
        <v>0</v>
      </c>
      <c r="CH36" s="223">
        <f t="shared" si="10"/>
        <v>0</v>
      </c>
      <c r="CI36" s="223">
        <f t="shared" si="11"/>
        <v>0</v>
      </c>
      <c r="CJ36" s="223"/>
      <c r="CK36" s="223"/>
      <c r="CL36" s="223"/>
      <c r="CM36" s="223"/>
      <c r="CN36" s="223"/>
      <c r="CO36" s="223"/>
      <c r="CP36" s="223"/>
      <c r="CQ36" s="223"/>
      <c r="CR36" s="223"/>
      <c r="CS36" s="223"/>
      <c r="CT36" s="223"/>
    </row>
    <row r="37" spans="1:98" ht="24" customHeight="1" x14ac:dyDescent="0.25">
      <c r="A37" s="23" t="s">
        <v>11</v>
      </c>
      <c r="B37" s="24"/>
      <c r="C37" s="52"/>
      <c r="D37" s="35"/>
      <c r="E37" s="163"/>
      <c r="F37" s="174"/>
      <c r="G37" s="159"/>
      <c r="H37" s="52"/>
      <c r="I37" s="35"/>
      <c r="J37" s="163"/>
      <c r="K37" s="25"/>
      <c r="L37" s="175" t="s">
        <v>79</v>
      </c>
      <c r="M37" s="30"/>
      <c r="N37" s="30"/>
      <c r="O37" s="30"/>
      <c r="P37" s="30"/>
      <c r="Q37" s="30"/>
      <c r="R37" s="30"/>
      <c r="S37" s="30"/>
      <c r="T37" s="30"/>
      <c r="U37" s="13"/>
      <c r="BZ37" s="223"/>
      <c r="CA37" s="223" t="str">
        <f t="shared" si="6"/>
        <v/>
      </c>
      <c r="CB37" s="223" t="str">
        <f t="shared" si="7"/>
        <v/>
      </c>
      <c r="CC37" s="223" t="str">
        <f t="shared" si="8"/>
        <v/>
      </c>
      <c r="CD37" s="223"/>
      <c r="CE37" s="223"/>
      <c r="CF37" s="223"/>
      <c r="CG37" s="223">
        <f t="shared" si="9"/>
        <v>0</v>
      </c>
      <c r="CH37" s="223">
        <f t="shared" si="10"/>
        <v>0</v>
      </c>
      <c r="CI37" s="223">
        <f t="shared" si="11"/>
        <v>0</v>
      </c>
      <c r="CJ37" s="223"/>
      <c r="CK37" s="223"/>
      <c r="CL37" s="223"/>
      <c r="CM37" s="223"/>
      <c r="CN37" s="223"/>
      <c r="CO37" s="223"/>
      <c r="CP37" s="223"/>
      <c r="CQ37" s="223"/>
      <c r="CR37" s="223"/>
      <c r="CS37" s="223"/>
      <c r="CT37" s="223"/>
    </row>
    <row r="38" spans="1:98" ht="24" customHeight="1" x14ac:dyDescent="0.25">
      <c r="A38" s="36" t="s">
        <v>80</v>
      </c>
      <c r="B38" s="24"/>
      <c r="C38" s="52"/>
      <c r="D38" s="35"/>
      <c r="E38" s="163"/>
      <c r="F38" s="174"/>
      <c r="G38" s="159"/>
      <c r="H38" s="52"/>
      <c r="I38" s="35"/>
      <c r="J38" s="163"/>
      <c r="K38" s="40"/>
      <c r="L38" s="175" t="s">
        <v>79</v>
      </c>
      <c r="M38" s="30"/>
      <c r="N38" s="30"/>
      <c r="O38" s="30"/>
      <c r="P38" s="30"/>
      <c r="Q38" s="30"/>
      <c r="R38" s="30"/>
      <c r="S38" s="30"/>
      <c r="T38" s="30"/>
      <c r="U38" s="13"/>
      <c r="BZ38" s="223"/>
      <c r="CA38" s="223" t="str">
        <f t="shared" si="6"/>
        <v/>
      </c>
      <c r="CB38" s="223" t="str">
        <f t="shared" si="7"/>
        <v/>
      </c>
      <c r="CC38" s="223" t="str">
        <f t="shared" si="8"/>
        <v/>
      </c>
      <c r="CD38" s="223"/>
      <c r="CE38" s="223"/>
      <c r="CF38" s="223"/>
      <c r="CG38" s="223">
        <f t="shared" si="9"/>
        <v>0</v>
      </c>
      <c r="CH38" s="223">
        <f t="shared" si="10"/>
        <v>0</v>
      </c>
      <c r="CI38" s="223">
        <f t="shared" si="11"/>
        <v>0</v>
      </c>
      <c r="CJ38" s="223"/>
      <c r="CK38" s="223"/>
      <c r="CL38" s="223"/>
      <c r="CM38" s="223"/>
      <c r="CN38" s="223"/>
      <c r="CO38" s="223"/>
      <c r="CP38" s="223"/>
      <c r="CQ38" s="223"/>
      <c r="CR38" s="223"/>
      <c r="CS38" s="223"/>
      <c r="CT38" s="223"/>
    </row>
    <row r="39" spans="1:98" ht="24" customHeight="1" x14ac:dyDescent="0.25">
      <c r="A39" s="36" t="s">
        <v>81</v>
      </c>
      <c r="B39" s="24"/>
      <c r="C39" s="52"/>
      <c r="D39" s="35"/>
      <c r="E39" s="164"/>
      <c r="F39" s="174"/>
      <c r="G39" s="159"/>
      <c r="H39" s="52"/>
      <c r="I39" s="35"/>
      <c r="J39" s="164"/>
      <c r="K39" s="41"/>
      <c r="L39" s="175" t="s">
        <v>79</v>
      </c>
      <c r="M39" s="30"/>
      <c r="N39" s="30"/>
      <c r="O39" s="30"/>
      <c r="P39" s="30"/>
      <c r="Q39" s="30"/>
      <c r="R39" s="30"/>
      <c r="S39" s="30"/>
      <c r="T39" s="30"/>
      <c r="U39" s="13"/>
      <c r="BZ39" s="223"/>
      <c r="CA39" s="223" t="str">
        <f t="shared" si="6"/>
        <v/>
      </c>
      <c r="CB39" s="223" t="str">
        <f t="shared" si="7"/>
        <v/>
      </c>
      <c r="CC39" s="223" t="str">
        <f t="shared" si="8"/>
        <v/>
      </c>
      <c r="CD39" s="223"/>
      <c r="CE39" s="223"/>
      <c r="CF39" s="223"/>
      <c r="CG39" s="223">
        <f t="shared" si="9"/>
        <v>0</v>
      </c>
      <c r="CH39" s="223">
        <f t="shared" si="10"/>
        <v>0</v>
      </c>
      <c r="CI39" s="223">
        <f t="shared" si="11"/>
        <v>0</v>
      </c>
      <c r="CJ39" s="223"/>
      <c r="CK39" s="223"/>
      <c r="CL39" s="223"/>
      <c r="CM39" s="223"/>
      <c r="CN39" s="223"/>
      <c r="CO39" s="223"/>
      <c r="CP39" s="223"/>
      <c r="CQ39" s="223"/>
      <c r="CR39" s="223"/>
      <c r="CS39" s="223"/>
      <c r="CT39" s="223"/>
    </row>
    <row r="40" spans="1:98" ht="24" customHeight="1" x14ac:dyDescent="0.25">
      <c r="A40" s="38" t="s">
        <v>12</v>
      </c>
      <c r="B40" s="39"/>
      <c r="C40" s="71"/>
      <c r="D40" s="37"/>
      <c r="E40" s="163"/>
      <c r="F40" s="174"/>
      <c r="G40" s="165"/>
      <c r="H40" s="71"/>
      <c r="I40" s="37"/>
      <c r="J40" s="163"/>
      <c r="K40" s="41"/>
      <c r="L40" s="175" t="s">
        <v>79</v>
      </c>
      <c r="M40" s="30"/>
      <c r="N40" s="30"/>
      <c r="O40" s="30"/>
      <c r="P40" s="30"/>
      <c r="Q40" s="30"/>
      <c r="R40" s="30"/>
      <c r="S40" s="30"/>
      <c r="T40" s="30"/>
      <c r="U40" s="13"/>
      <c r="BZ40" s="223"/>
      <c r="CA40" s="223" t="str">
        <f t="shared" si="6"/>
        <v/>
      </c>
      <c r="CB40" s="223" t="str">
        <f t="shared" si="7"/>
        <v/>
      </c>
      <c r="CC40" s="223" t="str">
        <f t="shared" si="8"/>
        <v/>
      </c>
      <c r="CD40" s="223"/>
      <c r="CE40" s="223"/>
      <c r="CF40" s="223"/>
      <c r="CG40" s="223">
        <f t="shared" si="9"/>
        <v>0</v>
      </c>
      <c r="CH40" s="223">
        <f t="shared" si="10"/>
        <v>0</v>
      </c>
      <c r="CI40" s="223">
        <f t="shared" si="11"/>
        <v>0</v>
      </c>
      <c r="CJ40" s="223"/>
      <c r="CK40" s="223"/>
      <c r="CL40" s="223"/>
      <c r="CM40" s="223"/>
      <c r="CN40" s="223"/>
      <c r="CO40" s="223"/>
      <c r="CP40" s="223"/>
      <c r="CQ40" s="223"/>
      <c r="CR40" s="223"/>
      <c r="CS40" s="223"/>
      <c r="CT40" s="223"/>
    </row>
    <row r="41" spans="1:98" ht="24" customHeight="1" x14ac:dyDescent="0.25">
      <c r="A41" s="38" t="s">
        <v>13</v>
      </c>
      <c r="B41" s="39"/>
      <c r="C41" s="71"/>
      <c r="D41" s="37"/>
      <c r="E41" s="163"/>
      <c r="F41" s="174"/>
      <c r="G41" s="165"/>
      <c r="H41" s="71"/>
      <c r="I41" s="37"/>
      <c r="J41" s="163"/>
      <c r="K41" s="40"/>
      <c r="L41" s="175" t="s">
        <v>79</v>
      </c>
      <c r="M41" s="30"/>
      <c r="N41" s="30"/>
      <c r="O41" s="30"/>
      <c r="P41" s="30"/>
      <c r="Q41" s="30"/>
      <c r="R41" s="30"/>
      <c r="S41" s="30"/>
      <c r="T41" s="30"/>
      <c r="U41" s="13"/>
      <c r="BZ41" s="223"/>
      <c r="CA41" s="223" t="str">
        <f t="shared" si="6"/>
        <v/>
      </c>
      <c r="CB41" s="223" t="str">
        <f t="shared" si="7"/>
        <v/>
      </c>
      <c r="CC41" s="223" t="str">
        <f t="shared" si="8"/>
        <v/>
      </c>
      <c r="CD41" s="223"/>
      <c r="CE41" s="223"/>
      <c r="CF41" s="223"/>
      <c r="CG41" s="223">
        <f t="shared" si="9"/>
        <v>0</v>
      </c>
      <c r="CH41" s="223">
        <f t="shared" si="10"/>
        <v>0</v>
      </c>
      <c r="CI41" s="223">
        <f t="shared" si="11"/>
        <v>0</v>
      </c>
      <c r="CJ41" s="223"/>
      <c r="CK41" s="223"/>
      <c r="CL41" s="223"/>
      <c r="CM41" s="223"/>
      <c r="CN41" s="223"/>
      <c r="CO41" s="223"/>
      <c r="CP41" s="223"/>
      <c r="CQ41" s="223"/>
      <c r="CR41" s="223"/>
      <c r="CS41" s="223"/>
      <c r="CT41" s="223"/>
    </row>
    <row r="42" spans="1:98" ht="24" customHeight="1" x14ac:dyDescent="0.25">
      <c r="A42" s="38" t="s">
        <v>82</v>
      </c>
      <c r="B42" s="39"/>
      <c r="C42" s="71"/>
      <c r="D42" s="37"/>
      <c r="E42" s="163"/>
      <c r="F42" s="174"/>
      <c r="G42" s="165"/>
      <c r="H42" s="71"/>
      <c r="I42" s="37"/>
      <c r="J42" s="163"/>
      <c r="K42" s="40"/>
      <c r="L42" s="175" t="s">
        <v>79</v>
      </c>
      <c r="M42" s="30"/>
      <c r="N42" s="30"/>
      <c r="O42" s="30"/>
      <c r="P42" s="30"/>
      <c r="Q42" s="30"/>
      <c r="R42" s="30"/>
      <c r="S42" s="30"/>
      <c r="T42" s="30"/>
      <c r="U42" s="13"/>
      <c r="BZ42" s="223"/>
      <c r="CA42" s="223" t="str">
        <f t="shared" si="6"/>
        <v/>
      </c>
      <c r="CB42" s="223" t="str">
        <f t="shared" si="7"/>
        <v/>
      </c>
      <c r="CC42" s="223" t="str">
        <f t="shared" si="8"/>
        <v/>
      </c>
      <c r="CD42" s="223"/>
      <c r="CE42" s="223"/>
      <c r="CF42" s="223"/>
      <c r="CG42" s="223">
        <f t="shared" si="9"/>
        <v>0</v>
      </c>
      <c r="CH42" s="223">
        <f t="shared" si="10"/>
        <v>0</v>
      </c>
      <c r="CI42" s="223">
        <f t="shared" si="11"/>
        <v>0</v>
      </c>
      <c r="CJ42" s="223"/>
      <c r="CK42" s="223"/>
      <c r="CL42" s="223"/>
      <c r="CM42" s="223"/>
      <c r="CN42" s="223"/>
      <c r="CO42" s="223"/>
      <c r="CP42" s="223"/>
      <c r="CQ42" s="223"/>
      <c r="CR42" s="223"/>
      <c r="CS42" s="223"/>
      <c r="CT42" s="223"/>
    </row>
    <row r="43" spans="1:98" ht="24" customHeight="1" x14ac:dyDescent="0.25">
      <c r="A43" s="36" t="s">
        <v>83</v>
      </c>
      <c r="B43" s="39"/>
      <c r="C43" s="71"/>
      <c r="D43" s="37"/>
      <c r="E43" s="166"/>
      <c r="F43" s="176"/>
      <c r="G43" s="165"/>
      <c r="H43" s="71"/>
      <c r="I43" s="37"/>
      <c r="J43" s="166"/>
      <c r="K43" s="40"/>
      <c r="L43" s="175" t="s">
        <v>79</v>
      </c>
      <c r="M43" s="30"/>
      <c r="N43" s="30"/>
      <c r="O43" s="30"/>
      <c r="P43" s="30"/>
      <c r="Q43" s="30"/>
      <c r="R43" s="30"/>
      <c r="S43" s="30"/>
      <c r="T43" s="30"/>
      <c r="U43" s="13"/>
      <c r="BZ43" s="223"/>
      <c r="CA43" s="223" t="str">
        <f t="shared" si="6"/>
        <v/>
      </c>
      <c r="CB43" s="223" t="str">
        <f t="shared" si="7"/>
        <v/>
      </c>
      <c r="CC43" s="223" t="str">
        <f t="shared" si="8"/>
        <v/>
      </c>
      <c r="CD43" s="223"/>
      <c r="CE43" s="223"/>
      <c r="CF43" s="223"/>
      <c r="CG43" s="223">
        <f t="shared" si="9"/>
        <v>0</v>
      </c>
      <c r="CH43" s="223">
        <f t="shared" si="10"/>
        <v>0</v>
      </c>
      <c r="CI43" s="223">
        <f t="shared" si="11"/>
        <v>0</v>
      </c>
      <c r="CJ43" s="223"/>
      <c r="CK43" s="223"/>
      <c r="CL43" s="223"/>
      <c r="CM43" s="223"/>
      <c r="CN43" s="223"/>
      <c r="CO43" s="223"/>
      <c r="CP43" s="223"/>
      <c r="CQ43" s="223"/>
      <c r="CR43" s="223"/>
      <c r="CS43" s="223"/>
      <c r="CT43" s="223"/>
    </row>
    <row r="44" spans="1:98" ht="24" customHeight="1" x14ac:dyDescent="0.25">
      <c r="A44" s="36" t="s">
        <v>14</v>
      </c>
      <c r="B44" s="39"/>
      <c r="C44" s="71"/>
      <c r="D44" s="37"/>
      <c r="E44" s="166"/>
      <c r="F44" s="176"/>
      <c r="G44" s="165"/>
      <c r="H44" s="71"/>
      <c r="I44" s="37"/>
      <c r="J44" s="166"/>
      <c r="K44" s="40"/>
      <c r="L44" s="175" t="s">
        <v>79</v>
      </c>
      <c r="M44" s="30"/>
      <c r="N44" s="30"/>
      <c r="O44" s="30"/>
      <c r="P44" s="30"/>
      <c r="Q44" s="30"/>
      <c r="R44" s="30"/>
      <c r="S44" s="30"/>
      <c r="T44" s="30"/>
      <c r="U44" s="13"/>
      <c r="BZ44" s="223"/>
      <c r="CA44" s="223" t="str">
        <f t="shared" si="6"/>
        <v/>
      </c>
      <c r="CB44" s="223" t="str">
        <f t="shared" si="7"/>
        <v/>
      </c>
      <c r="CC44" s="223" t="str">
        <f t="shared" si="8"/>
        <v/>
      </c>
      <c r="CD44" s="223"/>
      <c r="CE44" s="223"/>
      <c r="CF44" s="223"/>
      <c r="CG44" s="223">
        <f t="shared" si="9"/>
        <v>0</v>
      </c>
      <c r="CH44" s="223">
        <f t="shared" si="10"/>
        <v>0</v>
      </c>
      <c r="CI44" s="223">
        <f t="shared" si="11"/>
        <v>0</v>
      </c>
      <c r="CJ44" s="223"/>
      <c r="CK44" s="223"/>
      <c r="CL44" s="223"/>
      <c r="CM44" s="223"/>
      <c r="CN44" s="223"/>
      <c r="CO44" s="223"/>
      <c r="CP44" s="223"/>
      <c r="CQ44" s="223"/>
      <c r="CR44" s="223"/>
      <c r="CS44" s="223"/>
      <c r="CT44" s="223"/>
    </row>
    <row r="45" spans="1:98" ht="24" customHeight="1" x14ac:dyDescent="0.25">
      <c r="A45" s="38" t="s">
        <v>15</v>
      </c>
      <c r="B45" s="39"/>
      <c r="C45" s="71"/>
      <c r="D45" s="37"/>
      <c r="E45" s="166"/>
      <c r="F45" s="176"/>
      <c r="G45" s="165"/>
      <c r="H45" s="71"/>
      <c r="I45" s="37"/>
      <c r="J45" s="166"/>
      <c r="K45" s="40"/>
      <c r="L45" s="175" t="s">
        <v>79</v>
      </c>
      <c r="M45" s="30"/>
      <c r="N45" s="30"/>
      <c r="O45" s="30"/>
      <c r="P45" s="30"/>
      <c r="Q45" s="30"/>
      <c r="R45" s="30"/>
      <c r="S45" s="30"/>
      <c r="T45" s="30"/>
      <c r="U45" s="13"/>
      <c r="BZ45" s="223"/>
      <c r="CA45" s="223" t="str">
        <f t="shared" si="6"/>
        <v/>
      </c>
      <c r="CB45" s="223" t="str">
        <f t="shared" si="7"/>
        <v/>
      </c>
      <c r="CC45" s="223" t="str">
        <f t="shared" si="8"/>
        <v/>
      </c>
      <c r="CD45" s="223"/>
      <c r="CE45" s="223"/>
      <c r="CF45" s="223"/>
      <c r="CG45" s="223">
        <f t="shared" si="9"/>
        <v>0</v>
      </c>
      <c r="CH45" s="223">
        <f t="shared" si="10"/>
        <v>0</v>
      </c>
      <c r="CI45" s="223">
        <f t="shared" si="11"/>
        <v>0</v>
      </c>
      <c r="CJ45" s="223"/>
      <c r="CK45" s="223"/>
      <c r="CL45" s="223"/>
      <c r="CM45" s="223"/>
      <c r="CN45" s="223"/>
      <c r="CO45" s="223"/>
      <c r="CP45" s="223"/>
      <c r="CQ45" s="223"/>
      <c r="CR45" s="223"/>
      <c r="CS45" s="223"/>
      <c r="CT45" s="223"/>
    </row>
    <row r="46" spans="1:98" ht="24" customHeight="1" x14ac:dyDescent="0.25">
      <c r="A46" s="38" t="s">
        <v>16</v>
      </c>
      <c r="B46" s="39"/>
      <c r="C46" s="71"/>
      <c r="D46" s="37"/>
      <c r="E46" s="166"/>
      <c r="F46" s="176"/>
      <c r="G46" s="165"/>
      <c r="H46" s="71"/>
      <c r="I46" s="37"/>
      <c r="J46" s="166"/>
      <c r="K46" s="40"/>
      <c r="L46" s="175" t="s">
        <v>79</v>
      </c>
      <c r="M46" s="30"/>
      <c r="N46" s="30"/>
      <c r="O46" s="30"/>
      <c r="P46" s="30"/>
      <c r="Q46" s="30"/>
      <c r="R46" s="30"/>
      <c r="S46" s="30"/>
      <c r="T46" s="30"/>
      <c r="U46" s="13"/>
      <c r="BZ46" s="223"/>
      <c r="CA46" s="223" t="str">
        <f t="shared" si="6"/>
        <v/>
      </c>
      <c r="CB46" s="223" t="str">
        <f t="shared" si="7"/>
        <v/>
      </c>
      <c r="CC46" s="223" t="str">
        <f t="shared" si="8"/>
        <v/>
      </c>
      <c r="CD46" s="223"/>
      <c r="CE46" s="223"/>
      <c r="CF46" s="223"/>
      <c r="CG46" s="223">
        <f t="shared" si="9"/>
        <v>0</v>
      </c>
      <c r="CH46" s="223">
        <f t="shared" si="10"/>
        <v>0</v>
      </c>
      <c r="CI46" s="223">
        <f t="shared" si="11"/>
        <v>0</v>
      </c>
      <c r="CJ46" s="223"/>
      <c r="CK46" s="223"/>
      <c r="CL46" s="223"/>
      <c r="CM46" s="223"/>
      <c r="CN46" s="223"/>
      <c r="CO46" s="223"/>
      <c r="CP46" s="223"/>
      <c r="CQ46" s="223"/>
      <c r="CR46" s="223"/>
      <c r="CS46" s="223"/>
      <c r="CT46" s="223"/>
    </row>
    <row r="47" spans="1:98" ht="24" customHeight="1" x14ac:dyDescent="0.25">
      <c r="A47" s="38" t="s">
        <v>17</v>
      </c>
      <c r="B47" s="39"/>
      <c r="C47" s="71"/>
      <c r="D47" s="37"/>
      <c r="E47" s="166"/>
      <c r="F47" s="176"/>
      <c r="G47" s="165"/>
      <c r="H47" s="71"/>
      <c r="I47" s="37"/>
      <c r="J47" s="166"/>
      <c r="K47" s="40"/>
      <c r="L47" s="175" t="s">
        <v>79</v>
      </c>
      <c r="M47" s="30"/>
      <c r="N47" s="30"/>
      <c r="O47" s="30"/>
      <c r="P47" s="30"/>
      <c r="Q47" s="30"/>
      <c r="R47" s="30"/>
      <c r="S47" s="30"/>
      <c r="T47" s="30"/>
      <c r="U47" s="13"/>
      <c r="BZ47" s="223"/>
      <c r="CA47" s="223" t="str">
        <f t="shared" si="6"/>
        <v/>
      </c>
      <c r="CB47" s="223" t="str">
        <f t="shared" si="7"/>
        <v/>
      </c>
      <c r="CC47" s="223" t="str">
        <f t="shared" si="8"/>
        <v/>
      </c>
      <c r="CD47" s="223"/>
      <c r="CE47" s="223"/>
      <c r="CF47" s="223"/>
      <c r="CG47" s="223">
        <f t="shared" si="9"/>
        <v>0</v>
      </c>
      <c r="CH47" s="223">
        <f t="shared" si="10"/>
        <v>0</v>
      </c>
      <c r="CI47" s="223">
        <f t="shared" si="11"/>
        <v>0</v>
      </c>
      <c r="CJ47" s="223"/>
      <c r="CK47" s="223"/>
      <c r="CL47" s="223"/>
      <c r="CM47" s="223"/>
      <c r="CN47" s="223"/>
      <c r="CO47" s="223"/>
      <c r="CP47" s="223"/>
      <c r="CQ47" s="223"/>
      <c r="CR47" s="223"/>
      <c r="CS47" s="223"/>
      <c r="CT47" s="223"/>
    </row>
    <row r="48" spans="1:98" ht="24" customHeight="1" x14ac:dyDescent="0.25">
      <c r="A48" s="38" t="s">
        <v>18</v>
      </c>
      <c r="B48" s="39"/>
      <c r="C48" s="71"/>
      <c r="D48" s="37"/>
      <c r="E48" s="166"/>
      <c r="F48" s="176"/>
      <c r="G48" s="165"/>
      <c r="H48" s="71"/>
      <c r="I48" s="37"/>
      <c r="J48" s="166"/>
      <c r="K48" s="40"/>
      <c r="L48" s="175" t="s">
        <v>79</v>
      </c>
      <c r="M48" s="30"/>
      <c r="N48" s="30"/>
      <c r="O48" s="30"/>
      <c r="P48" s="30"/>
      <c r="Q48" s="30"/>
      <c r="R48" s="30"/>
      <c r="S48" s="30"/>
      <c r="T48" s="30"/>
      <c r="U48" s="13"/>
      <c r="BZ48" s="223"/>
      <c r="CA48" s="223" t="str">
        <f t="shared" si="6"/>
        <v/>
      </c>
      <c r="CB48" s="223" t="str">
        <f t="shared" si="7"/>
        <v/>
      </c>
      <c r="CC48" s="223" t="str">
        <f t="shared" si="8"/>
        <v/>
      </c>
      <c r="CD48" s="223"/>
      <c r="CE48" s="223"/>
      <c r="CF48" s="223"/>
      <c r="CG48" s="223">
        <f t="shared" si="9"/>
        <v>0</v>
      </c>
      <c r="CH48" s="223">
        <f t="shared" si="10"/>
        <v>0</v>
      </c>
      <c r="CI48" s="223">
        <f t="shared" si="11"/>
        <v>0</v>
      </c>
      <c r="CJ48" s="223"/>
      <c r="CK48" s="223"/>
      <c r="CL48" s="223"/>
      <c r="CM48" s="223"/>
      <c r="CN48" s="223"/>
      <c r="CO48" s="223"/>
      <c r="CP48" s="223"/>
      <c r="CQ48" s="223"/>
      <c r="CR48" s="223"/>
      <c r="CS48" s="223"/>
      <c r="CT48" s="223"/>
    </row>
    <row r="49" spans="1:98" ht="24" customHeight="1" x14ac:dyDescent="0.25">
      <c r="A49" s="38" t="s">
        <v>84</v>
      </c>
      <c r="B49" s="39"/>
      <c r="C49" s="71"/>
      <c r="D49" s="37"/>
      <c r="E49" s="166"/>
      <c r="F49" s="176"/>
      <c r="G49" s="165"/>
      <c r="H49" s="71"/>
      <c r="I49" s="37"/>
      <c r="J49" s="166"/>
      <c r="K49" s="40"/>
      <c r="L49" s="175" t="s">
        <v>79</v>
      </c>
      <c r="M49" s="30"/>
      <c r="N49" s="30"/>
      <c r="O49" s="30"/>
      <c r="P49" s="30"/>
      <c r="Q49" s="30"/>
      <c r="R49" s="30"/>
      <c r="S49" s="30"/>
      <c r="T49" s="30"/>
      <c r="U49" s="13"/>
      <c r="BZ49" s="223"/>
      <c r="CA49" s="223" t="str">
        <f t="shared" si="6"/>
        <v/>
      </c>
      <c r="CB49" s="223" t="str">
        <f t="shared" si="7"/>
        <v/>
      </c>
      <c r="CC49" s="223" t="str">
        <f t="shared" si="8"/>
        <v/>
      </c>
      <c r="CD49" s="223"/>
      <c r="CE49" s="223"/>
      <c r="CF49" s="223"/>
      <c r="CG49" s="223">
        <f t="shared" si="9"/>
        <v>0</v>
      </c>
      <c r="CH49" s="223">
        <f t="shared" si="10"/>
        <v>0</v>
      </c>
      <c r="CI49" s="223">
        <f t="shared" si="11"/>
        <v>0</v>
      </c>
      <c r="CJ49" s="223"/>
      <c r="CK49" s="223"/>
      <c r="CL49" s="223"/>
      <c r="CM49" s="223"/>
      <c r="CN49" s="223"/>
      <c r="CO49" s="223"/>
      <c r="CP49" s="223"/>
      <c r="CQ49" s="223"/>
      <c r="CR49" s="223"/>
      <c r="CS49" s="223"/>
      <c r="CT49" s="223"/>
    </row>
    <row r="50" spans="1:98" ht="24" customHeight="1" x14ac:dyDescent="0.25">
      <c r="A50" s="168" t="s">
        <v>19</v>
      </c>
      <c r="B50" s="39"/>
      <c r="C50" s="75"/>
      <c r="D50" s="77"/>
      <c r="E50" s="169"/>
      <c r="F50" s="176"/>
      <c r="G50" s="39"/>
      <c r="H50" s="75"/>
      <c r="I50" s="77"/>
      <c r="J50" s="169"/>
      <c r="K50" s="41"/>
      <c r="L50" s="175" t="s">
        <v>79</v>
      </c>
      <c r="M50" s="30"/>
      <c r="N50" s="30"/>
      <c r="O50" s="30"/>
      <c r="P50" s="30"/>
      <c r="Q50" s="30"/>
      <c r="R50" s="30"/>
      <c r="S50" s="30"/>
      <c r="T50" s="30"/>
      <c r="U50" s="13"/>
      <c r="BZ50" s="223"/>
      <c r="CA50" s="223" t="str">
        <f t="shared" si="6"/>
        <v/>
      </c>
      <c r="CB50" s="223" t="str">
        <f t="shared" si="7"/>
        <v/>
      </c>
      <c r="CC50" s="223" t="str">
        <f t="shared" si="8"/>
        <v/>
      </c>
      <c r="CD50" s="223"/>
      <c r="CE50" s="223"/>
      <c r="CF50" s="223"/>
      <c r="CG50" s="223">
        <f t="shared" si="9"/>
        <v>0</v>
      </c>
      <c r="CH50" s="223">
        <f t="shared" si="10"/>
        <v>0</v>
      </c>
      <c r="CI50" s="223">
        <f t="shared" si="11"/>
        <v>0</v>
      </c>
      <c r="CJ50" s="223"/>
      <c r="CK50" s="223"/>
      <c r="CL50" s="223"/>
      <c r="CM50" s="223"/>
      <c r="CN50" s="223"/>
      <c r="CO50" s="223"/>
      <c r="CP50" s="223"/>
      <c r="CQ50" s="223"/>
      <c r="CR50" s="223"/>
      <c r="CS50" s="223"/>
      <c r="CT50" s="223"/>
    </row>
    <row r="51" spans="1:98" ht="24" customHeight="1" x14ac:dyDescent="0.25">
      <c r="A51" s="177" t="s">
        <v>86</v>
      </c>
      <c r="B51" s="43"/>
      <c r="C51" s="85"/>
      <c r="D51" s="45"/>
      <c r="E51" s="170"/>
      <c r="F51" s="178"/>
      <c r="G51" s="43"/>
      <c r="H51" s="85"/>
      <c r="I51" s="45"/>
      <c r="J51" s="170"/>
      <c r="K51" s="44"/>
      <c r="L51" s="175" t="s">
        <v>79</v>
      </c>
      <c r="M51" s="30"/>
      <c r="N51" s="30"/>
      <c r="O51" s="30"/>
      <c r="P51" s="30"/>
      <c r="Q51" s="30"/>
      <c r="R51" s="30"/>
      <c r="S51" s="30"/>
      <c r="T51" s="30"/>
      <c r="U51" s="13"/>
      <c r="BZ51" s="223"/>
      <c r="CA51" s="223" t="str">
        <f t="shared" si="6"/>
        <v/>
      </c>
      <c r="CB51" s="223" t="str">
        <f t="shared" si="7"/>
        <v/>
      </c>
      <c r="CC51" s="223" t="str">
        <f t="shared" si="8"/>
        <v/>
      </c>
      <c r="CD51" s="223"/>
      <c r="CE51" s="223"/>
      <c r="CF51" s="223"/>
      <c r="CG51" s="223">
        <f t="shared" si="9"/>
        <v>0</v>
      </c>
      <c r="CH51" s="223">
        <f t="shared" si="10"/>
        <v>0</v>
      </c>
      <c r="CI51" s="223">
        <f t="shared" si="11"/>
        <v>0</v>
      </c>
      <c r="CJ51" s="223"/>
      <c r="CK51" s="223"/>
      <c r="CL51" s="223"/>
      <c r="CM51" s="223"/>
      <c r="CN51" s="223"/>
      <c r="CO51" s="223"/>
      <c r="CP51" s="223"/>
      <c r="CQ51" s="223"/>
      <c r="CR51" s="223"/>
      <c r="CS51" s="223"/>
      <c r="CT51" s="223"/>
    </row>
    <row r="52" spans="1:98" x14ac:dyDescent="0.25">
      <c r="A52" s="299" t="s">
        <v>20</v>
      </c>
      <c r="B52" s="299"/>
      <c r="C52" s="299"/>
      <c r="D52" s="299"/>
      <c r="E52" s="299"/>
      <c r="F52" s="299"/>
      <c r="G52" s="299"/>
      <c r="H52" s="299"/>
      <c r="I52" s="299"/>
      <c r="J52" s="299"/>
      <c r="K52" s="299"/>
      <c r="L52" s="299"/>
      <c r="M52" s="299"/>
      <c r="N52" s="299"/>
      <c r="O52" s="299"/>
      <c r="P52" s="299"/>
      <c r="Q52" s="300"/>
      <c r="R52" s="13"/>
      <c r="S52" s="13"/>
      <c r="T52" s="13"/>
      <c r="U52" s="13"/>
      <c r="V52" s="13"/>
      <c r="W52" s="13"/>
      <c r="X52" s="13"/>
      <c r="Y52" s="13"/>
      <c r="Z52" s="13"/>
      <c r="AA52" s="13"/>
      <c r="AB52" s="13"/>
      <c r="AC52" s="14"/>
      <c r="AD52" s="31"/>
      <c r="AE52" s="14"/>
      <c r="AF52" s="14"/>
      <c r="AG52" s="13"/>
      <c r="AH52" s="13"/>
      <c r="BZ52" s="223"/>
      <c r="CA52" s="223"/>
      <c r="CB52" s="223"/>
      <c r="CC52" s="223"/>
      <c r="CD52" s="223"/>
      <c r="CE52" s="223"/>
      <c r="CF52" s="223"/>
      <c r="CG52" s="223"/>
      <c r="CH52" s="223"/>
      <c r="CI52" s="223"/>
      <c r="CJ52" s="223"/>
      <c r="CK52" s="223"/>
      <c r="CL52" s="223"/>
      <c r="CM52" s="223"/>
      <c r="CN52" s="223"/>
      <c r="CO52" s="223"/>
      <c r="CP52" s="223"/>
      <c r="CQ52" s="223"/>
      <c r="CR52" s="223"/>
      <c r="CS52" s="223"/>
      <c r="CT52" s="223"/>
    </row>
    <row r="53" spans="1:98" x14ac:dyDescent="0.25">
      <c r="A53" s="301" t="s">
        <v>21</v>
      </c>
      <c r="B53" s="257"/>
      <c r="C53" s="253" t="s">
        <v>22</v>
      </c>
      <c r="D53" s="269"/>
      <c r="E53" s="254"/>
      <c r="F53" s="278" t="s">
        <v>23</v>
      </c>
      <c r="G53" s="278"/>
      <c r="H53" s="278"/>
      <c r="I53" s="278" t="s">
        <v>24</v>
      </c>
      <c r="J53" s="278"/>
      <c r="K53" s="278"/>
      <c r="L53" s="278" t="s">
        <v>25</v>
      </c>
      <c r="M53" s="278"/>
      <c r="N53" s="278"/>
      <c r="O53" s="253" t="s">
        <v>26</v>
      </c>
      <c r="P53" s="254"/>
      <c r="Q53" s="179"/>
      <c r="BZ53" s="223"/>
      <c r="CA53" s="223"/>
      <c r="CB53" s="223"/>
      <c r="CC53" s="223"/>
      <c r="CD53" s="223"/>
      <c r="CE53" s="223"/>
      <c r="CF53" s="223"/>
      <c r="CG53" s="223"/>
      <c r="CH53" s="223"/>
      <c r="CI53" s="223"/>
      <c r="CJ53" s="223"/>
      <c r="CK53" s="223"/>
      <c r="CL53" s="223"/>
      <c r="CM53" s="223"/>
      <c r="CN53" s="223"/>
      <c r="CO53" s="223"/>
      <c r="CP53" s="223"/>
      <c r="CQ53" s="223"/>
      <c r="CR53" s="223"/>
      <c r="CS53" s="223"/>
      <c r="CT53" s="223"/>
    </row>
    <row r="54" spans="1:98" x14ac:dyDescent="0.25">
      <c r="A54" s="294"/>
      <c r="B54" s="258"/>
      <c r="C54" s="141" t="s">
        <v>27</v>
      </c>
      <c r="D54" s="47" t="s">
        <v>28</v>
      </c>
      <c r="E54" s="142" t="s">
        <v>29</v>
      </c>
      <c r="F54" s="141" t="s">
        <v>27</v>
      </c>
      <c r="G54" s="47" t="s">
        <v>28</v>
      </c>
      <c r="H54" s="142" t="s">
        <v>29</v>
      </c>
      <c r="I54" s="141" t="s">
        <v>27</v>
      </c>
      <c r="J54" s="47" t="s">
        <v>28</v>
      </c>
      <c r="K54" s="142" t="s">
        <v>29</v>
      </c>
      <c r="L54" s="141" t="s">
        <v>27</v>
      </c>
      <c r="M54" s="47" t="s">
        <v>28</v>
      </c>
      <c r="N54" s="142" t="s">
        <v>29</v>
      </c>
      <c r="O54" s="141" t="s">
        <v>27</v>
      </c>
      <c r="P54" s="21" t="s">
        <v>28</v>
      </c>
      <c r="Q54" s="13"/>
      <c r="BZ54" s="223"/>
      <c r="CA54" s="223"/>
      <c r="CB54" s="223"/>
      <c r="CC54" s="223"/>
      <c r="CD54" s="223"/>
      <c r="CE54" s="223"/>
      <c r="CF54" s="223"/>
      <c r="CG54" s="223"/>
      <c r="CH54" s="223"/>
      <c r="CI54" s="223"/>
      <c r="CJ54" s="223"/>
      <c r="CK54" s="223"/>
      <c r="CL54" s="223"/>
      <c r="CM54" s="223"/>
      <c r="CN54" s="223"/>
      <c r="CO54" s="223"/>
      <c r="CP54" s="223"/>
      <c r="CQ54" s="223"/>
      <c r="CR54" s="223"/>
      <c r="CS54" s="223"/>
      <c r="CT54" s="223"/>
    </row>
    <row r="55" spans="1:98" x14ac:dyDescent="0.25">
      <c r="A55" s="279" t="s">
        <v>30</v>
      </c>
      <c r="B55" s="280"/>
      <c r="C55" s="180"/>
      <c r="D55" s="181"/>
      <c r="E55" s="182"/>
      <c r="F55" s="180"/>
      <c r="G55" s="181"/>
      <c r="H55" s="182"/>
      <c r="I55" s="180"/>
      <c r="J55" s="181"/>
      <c r="K55" s="182"/>
      <c r="L55" s="180"/>
      <c r="M55" s="181"/>
      <c r="N55" s="182"/>
      <c r="O55" s="180"/>
      <c r="P55" s="183"/>
      <c r="Q55" s="224" t="s">
        <v>106</v>
      </c>
      <c r="R55" s="225"/>
      <c r="S55" s="225"/>
      <c r="T55" s="225"/>
      <c r="U55" s="225"/>
      <c r="V55" s="225"/>
      <c r="W55" s="225"/>
      <c r="X55" s="225"/>
      <c r="Y55" s="225"/>
      <c r="BZ55" s="223"/>
      <c r="CA55" s="223" t="str">
        <f>IF(C55&gt;=D55,""," Los exámenes Reactivos de Hepatitis B NO DEBEN ser mayor a los exámenes Procesados ")</f>
        <v/>
      </c>
      <c r="CB55" s="223" t="str">
        <f>IF(F55&gt;=G55,""," Los exámenes Reactivos de Hepatitis C NO DEBEN ser mayor a los exámenes Procesados ")</f>
        <v/>
      </c>
      <c r="CC55" s="223" t="str">
        <f>IF(I55&gt;=J55,""," Los exámenes Reactivos de CHAGAS NO DEBEN ser mayor a los exámenes Procesados ")</f>
        <v/>
      </c>
      <c r="CD55" s="223" t="str">
        <f>IF(L55&gt;=M55,""," Los exámenes Reactivos de HTLV1 NO DEBEN ser mayor a los exámenes Procesados ")</f>
        <v/>
      </c>
      <c r="CE55" s="223" t="str">
        <f>IF(O55&gt;=P55,""," Los exámenes Reactivos de SIFILIS NO DEBEN ser mayor a los exámenes Procesados ")</f>
        <v/>
      </c>
      <c r="CF55" s="223" t="str">
        <f>IF(D55&gt;=E55,""," Los exámenes Confirmados de Hepatitis B NO DEBEN ser mayor a los exámenes Reactivos ")</f>
        <v/>
      </c>
      <c r="CG55" s="223" t="str">
        <f>IF(G55&gt;=H55,""," Los exámenes Confirmados de Hepatitis C NO DEBEN ser mayor a los exámenes Reactivos ")</f>
        <v/>
      </c>
      <c r="CH55" s="223" t="str">
        <f>IF(J55&gt;=K55,""," Los exámenes Confirmados de CHAGAS NO DEBEN ser mayor a los exámenes Reactivos ")</f>
        <v/>
      </c>
      <c r="CI55" s="223" t="str">
        <f>IF(M55&gt;=N55,""," Los exámenes Confirmados de HTLV1 NO DEBEN ser mayor a los exámenes Reactivos ")</f>
        <v/>
      </c>
      <c r="CJ55" s="223">
        <f t="shared" ref="CJ55:CK59" si="12">IF(C55&gt;=D55,0,1)</f>
        <v>0</v>
      </c>
      <c r="CK55" s="223">
        <f t="shared" si="12"/>
        <v>0</v>
      </c>
      <c r="CL55" s="223">
        <f t="shared" ref="CL55:CM59" si="13">IF(F55&gt;=G55,0,1)</f>
        <v>0</v>
      </c>
      <c r="CM55" s="223">
        <f t="shared" si="13"/>
        <v>0</v>
      </c>
      <c r="CN55" s="223">
        <f t="shared" ref="CN55:CO59" si="14">IF(I55&gt;=J55,0,1)</f>
        <v>0</v>
      </c>
      <c r="CO55" s="223">
        <f t="shared" si="14"/>
        <v>0</v>
      </c>
      <c r="CP55" s="223">
        <f t="shared" ref="CP55:CQ59" si="15">IF(L55&gt;=M55,0,1)</f>
        <v>0</v>
      </c>
      <c r="CQ55" s="223">
        <f t="shared" si="15"/>
        <v>0</v>
      </c>
      <c r="CR55" s="223">
        <f>IF(O55&gt;=E55,0,1)</f>
        <v>0</v>
      </c>
      <c r="CS55" s="223"/>
      <c r="CT55" s="223"/>
    </row>
    <row r="56" spans="1:98" x14ac:dyDescent="0.25">
      <c r="A56" s="281" t="s">
        <v>31</v>
      </c>
      <c r="B56" s="185" t="s">
        <v>88</v>
      </c>
      <c r="C56" s="48"/>
      <c r="D56" s="49"/>
      <c r="E56" s="161"/>
      <c r="F56" s="48"/>
      <c r="G56" s="49"/>
      <c r="H56" s="161"/>
      <c r="I56" s="48"/>
      <c r="J56" s="49"/>
      <c r="K56" s="161"/>
      <c r="L56" s="48"/>
      <c r="M56" s="49"/>
      <c r="N56" s="161"/>
      <c r="O56" s="48"/>
      <c r="P56" s="27"/>
      <c r="Q56" s="224" t="s">
        <v>106</v>
      </c>
      <c r="R56" s="225"/>
      <c r="S56" s="225"/>
      <c r="T56" s="225"/>
      <c r="U56" s="225"/>
      <c r="V56" s="225"/>
      <c r="W56" s="225"/>
      <c r="X56" s="225"/>
      <c r="Y56" s="225"/>
      <c r="BZ56" s="223"/>
      <c r="CA56" s="223" t="str">
        <f>IF(C56&gt;=D56,""," Los exámenes Reactivos de Hepatitis B NO DEBEN ser mayor a los exámenes Procesados ")</f>
        <v/>
      </c>
      <c r="CB56" s="223" t="str">
        <f>IF(F56&gt;=G56,""," Los exámenes Reactivos de Hepatitis C NO DEBEN ser mayor a los exámenes Procesados ")</f>
        <v/>
      </c>
      <c r="CC56" s="223" t="str">
        <f>IF(I56&gt;=J56,""," Los exámenes Reactivos de CHAGAS NO DEBEN ser mayor a los exámenes Procesados ")</f>
        <v/>
      </c>
      <c r="CD56" s="223" t="str">
        <f>IF(L56&gt;=M56,""," Los exámenes Reactivos de HTLV1 NO DEBEN ser mayor a los exámenes Procesados ")</f>
        <v/>
      </c>
      <c r="CE56" s="223" t="str">
        <f>IF(O56&gt;=P56,""," Los exámenes Reactivos de SÍFILIS NO DEBEN ser mayor a los exámenes Procesados ")</f>
        <v/>
      </c>
      <c r="CF56" s="223" t="str">
        <f>IF(D56&gt;=E56,""," Los exámenes Confirmados de Hepatitis B NO DEBEN ser mayor a los exámenes Reactivos")</f>
        <v/>
      </c>
      <c r="CG56" s="223" t="str">
        <f>IF(G56&gt;=H56,""," Los exámenes Confirmados de Hepatitis C NO DEBEN ser mayor a los exámenes Reactivos ")</f>
        <v/>
      </c>
      <c r="CH56" s="223" t="str">
        <f>IF(J56&gt;=K56,""," Los exámenes Confirmados de CHAGAS NO DEBEN ser mayor a los exámenes Reactivos ")</f>
        <v/>
      </c>
      <c r="CI56" s="223" t="str">
        <f>IF(M56&gt;=N56,""," Los exámenes Confirmados de HTLV1 NO DEBEN ser mayor a los exámenes Reactivos ")</f>
        <v/>
      </c>
      <c r="CJ56" s="223">
        <f t="shared" si="12"/>
        <v>0</v>
      </c>
      <c r="CK56" s="223">
        <f t="shared" si="12"/>
        <v>0</v>
      </c>
      <c r="CL56" s="223">
        <f t="shared" si="13"/>
        <v>0</v>
      </c>
      <c r="CM56" s="223">
        <f t="shared" si="13"/>
        <v>0</v>
      </c>
      <c r="CN56" s="223">
        <f t="shared" si="14"/>
        <v>0</v>
      </c>
      <c r="CO56" s="223">
        <f t="shared" si="14"/>
        <v>0</v>
      </c>
      <c r="CP56" s="223">
        <f t="shared" si="15"/>
        <v>0</v>
      </c>
      <c r="CQ56" s="223">
        <f t="shared" si="15"/>
        <v>0</v>
      </c>
      <c r="CR56" s="223">
        <f>IF(O56&gt;=P56,0,1)</f>
        <v>0</v>
      </c>
      <c r="CS56" s="223"/>
      <c r="CT56" s="223"/>
    </row>
    <row r="57" spans="1:98" ht="21" x14ac:dyDescent="0.25">
      <c r="A57" s="282"/>
      <c r="B57" s="187" t="s">
        <v>89</v>
      </c>
      <c r="C57" s="24"/>
      <c r="D57" s="52"/>
      <c r="E57" s="25"/>
      <c r="F57" s="24"/>
      <c r="G57" s="52"/>
      <c r="H57" s="25"/>
      <c r="I57" s="24"/>
      <c r="J57" s="52"/>
      <c r="K57" s="25"/>
      <c r="L57" s="24"/>
      <c r="M57" s="52"/>
      <c r="N57" s="25"/>
      <c r="O57" s="24"/>
      <c r="P57" s="35"/>
      <c r="Q57" s="224" t="s">
        <v>106</v>
      </c>
      <c r="R57" s="225"/>
      <c r="S57" s="225"/>
      <c r="T57" s="225"/>
      <c r="U57" s="225"/>
      <c r="V57" s="225"/>
      <c r="W57" s="225"/>
      <c r="X57" s="225"/>
      <c r="Y57" s="225"/>
      <c r="BZ57" s="223"/>
      <c r="CA57" s="223" t="str">
        <f>IF(C57&gt;=D57,""," Los exámenes Reactivos de Hepatitis B NO DEBEN ser mayor a los exámenes Procesados ")</f>
        <v/>
      </c>
      <c r="CB57" s="223" t="str">
        <f>IF(F57&gt;=G57,""," Los exámenes Reactivos de Hepatitis C NO DEBEN ser mayor a los exámenes Procesados ")</f>
        <v/>
      </c>
      <c r="CC57" s="223" t="str">
        <f>IF(I57&gt;=J57,""," Los exámenes Reactivos de CHAGAS NO DEBEN ser mayor a los exámenes Procesados ")</f>
        <v/>
      </c>
      <c r="CD57" s="223" t="str">
        <f>IF(L57&gt;=M57,""," Los exámenes Reactivos de HTLV1 NO DEBEN ser mayor a los exámenes Procesados ")</f>
        <v/>
      </c>
      <c r="CE57" s="223" t="str">
        <f>IF(O57&gt;=P57,""," Los exámenes Reactivos de SÍFILIS NO DEBEN ser mayor a los exámenes Procesados ")</f>
        <v/>
      </c>
      <c r="CF57" s="223" t="str">
        <f>IF(D57&gt;=E57,""," Los exámenes Confirmados de Hepatitis B NO DEBEN ser mayor a los exámenes Reactivos ")</f>
        <v/>
      </c>
      <c r="CG57" s="223" t="str">
        <f>IF(G57&gt;=H57,""," Los exámenes Confirmados de Hepatitis C NO DEBEN ser mayor a los exámenes Reactivos ")</f>
        <v/>
      </c>
      <c r="CH57" s="223" t="str">
        <f>IF(J57&gt;=K57,""," Los exámenes Confirmados de CHAGAS NO DEBEN ser mayor a los exámenes Reactivos ")</f>
        <v/>
      </c>
      <c r="CI57" s="223" t="str">
        <f>IF(M57&gt;=N57,""," Los exámenes Confirmados de HTLV1 NO DEBEN ser mayor a los exámenes Reactivos ")</f>
        <v/>
      </c>
      <c r="CJ57" s="223">
        <f t="shared" si="12"/>
        <v>0</v>
      </c>
      <c r="CK57" s="223">
        <f t="shared" si="12"/>
        <v>0</v>
      </c>
      <c r="CL57" s="223">
        <f t="shared" si="13"/>
        <v>0</v>
      </c>
      <c r="CM57" s="223">
        <f t="shared" si="13"/>
        <v>0</v>
      </c>
      <c r="CN57" s="223">
        <f t="shared" si="14"/>
        <v>0</v>
      </c>
      <c r="CO57" s="223">
        <f t="shared" si="14"/>
        <v>0</v>
      </c>
      <c r="CP57" s="223">
        <f t="shared" si="15"/>
        <v>0</v>
      </c>
      <c r="CQ57" s="223">
        <f t="shared" si="15"/>
        <v>0</v>
      </c>
      <c r="CR57" s="223">
        <f>IF(O57&gt;=P57,0,1)</f>
        <v>0</v>
      </c>
      <c r="CS57" s="223"/>
      <c r="CT57" s="223"/>
    </row>
    <row r="58" spans="1:98" ht="21" x14ac:dyDescent="0.25">
      <c r="A58" s="283"/>
      <c r="B58" s="188" t="s">
        <v>90</v>
      </c>
      <c r="C58" s="54"/>
      <c r="D58" s="55"/>
      <c r="E58" s="56"/>
      <c r="F58" s="54"/>
      <c r="G58" s="55"/>
      <c r="H58" s="56"/>
      <c r="I58" s="54"/>
      <c r="J58" s="55"/>
      <c r="K58" s="56"/>
      <c r="L58" s="54"/>
      <c r="M58" s="55"/>
      <c r="N58" s="56"/>
      <c r="O58" s="54"/>
      <c r="P58" s="189"/>
      <c r="Q58" s="224" t="s">
        <v>106</v>
      </c>
      <c r="R58" s="225"/>
      <c r="S58" s="225"/>
      <c r="T58" s="225"/>
      <c r="U58" s="225"/>
      <c r="V58" s="225"/>
      <c r="W58" s="225"/>
      <c r="X58" s="225"/>
      <c r="Y58" s="225"/>
      <c r="BZ58" s="223"/>
      <c r="CA58" s="223" t="str">
        <f>IF(C58&gt;=D58,""," Los exámenes Reactivos de Hepatitis B NO DEBEN ser mayor a los exámenes Procesados ")</f>
        <v/>
      </c>
      <c r="CB58" s="223" t="str">
        <f>IF(F58&gt;=G58,""," Los exámenes Reactivos de Hepatitis C NO DEBEN ser mayor a los exámenes Procesados ")</f>
        <v/>
      </c>
      <c r="CC58" s="223" t="str">
        <f>IF(I58&gt;=J58,""," Los exámenes Reactivos de CHAGAS NO DEBEN ser mayor a los exámenes Procesados ")</f>
        <v/>
      </c>
      <c r="CD58" s="223" t="str">
        <f>IF(L58&gt;=M58,""," Los exámenes Reactivos de HTLV1 NO DEBEN ser mayor a los exámenes Procesados ")</f>
        <v/>
      </c>
      <c r="CE58" s="223" t="str">
        <f>IF(O58&gt;=P58,""," Los exámenes Reactivos de SÍFILIS NO DEBEN ser mayor a los exámenes Procesados ")</f>
        <v/>
      </c>
      <c r="CF58" s="223" t="str">
        <f>IF(D58&gt;=E58,""," Los exámenes Confirmados de Hepatitis B NO DEBEN ser mayor a los exámenes Reactivos ")</f>
        <v/>
      </c>
      <c r="CG58" s="223" t="str">
        <f>IF(G58&gt;=H58,""," Los exámenes Confirmados de Hepatitis C NO DEBEN ser mayor a los exámenes Reactivos ")</f>
        <v/>
      </c>
      <c r="CH58" s="223" t="str">
        <f>IF(J58&gt;=K58,""," Los exámenes Confirmados de CHAGAS NO DEBEN ser mayor a los exámenes Reactivos ")</f>
        <v/>
      </c>
      <c r="CI58" s="223" t="str">
        <f>IF(M58&gt;=N58,""," Los exámenes Confirmados de HTLV1 NO DEBEN ser mayor a los exámenes Reactivos ")</f>
        <v/>
      </c>
      <c r="CJ58" s="223">
        <f t="shared" si="12"/>
        <v>0</v>
      </c>
      <c r="CK58" s="223">
        <f t="shared" si="12"/>
        <v>0</v>
      </c>
      <c r="CL58" s="223">
        <f t="shared" si="13"/>
        <v>0</v>
      </c>
      <c r="CM58" s="223">
        <f t="shared" si="13"/>
        <v>0</v>
      </c>
      <c r="CN58" s="223">
        <f t="shared" si="14"/>
        <v>0</v>
      </c>
      <c r="CO58" s="223">
        <f t="shared" si="14"/>
        <v>0</v>
      </c>
      <c r="CP58" s="223">
        <f t="shared" si="15"/>
        <v>0</v>
      </c>
      <c r="CQ58" s="223">
        <f t="shared" si="15"/>
        <v>0</v>
      </c>
      <c r="CR58" s="223">
        <f>IF(O58&gt;=P58,0,1)</f>
        <v>0</v>
      </c>
      <c r="CS58" s="223"/>
      <c r="CT58" s="223"/>
    </row>
    <row r="59" spans="1:98" x14ac:dyDescent="0.25">
      <c r="A59" s="284" t="s">
        <v>84</v>
      </c>
      <c r="B59" s="285"/>
      <c r="C59" s="54"/>
      <c r="D59" s="55"/>
      <c r="E59" s="56"/>
      <c r="F59" s="54"/>
      <c r="G59" s="55"/>
      <c r="H59" s="56"/>
      <c r="I59" s="54"/>
      <c r="J59" s="55"/>
      <c r="K59" s="56"/>
      <c r="L59" s="54"/>
      <c r="M59" s="55"/>
      <c r="N59" s="56"/>
      <c r="O59" s="54"/>
      <c r="P59" s="189"/>
      <c r="Q59" s="224" t="s">
        <v>107</v>
      </c>
      <c r="R59" s="225"/>
      <c r="S59" s="225"/>
      <c r="T59" s="225"/>
      <c r="U59" s="225"/>
      <c r="V59" s="225"/>
      <c r="W59" s="225"/>
      <c r="X59" s="225"/>
      <c r="Y59" s="225"/>
      <c r="BZ59" s="223"/>
      <c r="CA59" s="223" t="str">
        <f>IF(C59&gt;=D59,""," Los exámenes Reactivos de Hepatitis B NO DEBEN ser mayor a los exámenes Procesados ")</f>
        <v/>
      </c>
      <c r="CB59" s="223" t="str">
        <f>IF(F59&gt;=G59,""," Los exámenes Reactivos de Hepatitis C NO DEBEN ser mayor a los exámenes Procesados ")</f>
        <v/>
      </c>
      <c r="CC59" s="223" t="str">
        <f>IF(I59&gt;=J59,""," Los exámenes Reactivos de CHAGAS NO DEBEN ser mayor a los exámenes Procesados ")</f>
        <v/>
      </c>
      <c r="CD59" s="223" t="str">
        <f>IF(L59&gt;=M59,""," Los exámenes Reactivos de HTLV1 NO DEBEN ser mayor a los exámenes Procesados ")</f>
        <v/>
      </c>
      <c r="CE59" s="223" t="str">
        <f>IF(O59&gt;=P59,""," Los exámenes Reactivos de SÍFILIS NO DEBEN ser mayor a los exámenes Procesados ")</f>
        <v/>
      </c>
      <c r="CF59" s="223" t="str">
        <f>IF(D59&gt;=E59,""," Los exámenes Confirmados de Hepatitis B NO DEBEN ser mayor a los exámenes Reactivos ")</f>
        <v/>
      </c>
      <c r="CG59" s="223" t="str">
        <f>IF(G59&gt;=H59,""," Los exámenes Confirmados de Hepatitis C NO DEBEN ser mayor a los exámenes Reactivos ")</f>
        <v/>
      </c>
      <c r="CH59" s="223" t="str">
        <f>IF(J59&gt;=K59,""," Los exámenes Confirmados de CHAGAS NO DEBEN ser mayor a los exámenes Reactivos ")</f>
        <v/>
      </c>
      <c r="CI59" s="223" t="str">
        <f>IF(M59&gt;=N59,""," Los exámenes Confirmados de HTLV1 NO DEBEN ser mayor a los exámenes Reactivos ")</f>
        <v/>
      </c>
      <c r="CJ59" s="223">
        <f t="shared" si="12"/>
        <v>0</v>
      </c>
      <c r="CK59" s="223">
        <f t="shared" si="12"/>
        <v>0</v>
      </c>
      <c r="CL59" s="223">
        <f t="shared" si="13"/>
        <v>0</v>
      </c>
      <c r="CM59" s="223">
        <f t="shared" si="13"/>
        <v>0</v>
      </c>
      <c r="CN59" s="223">
        <f t="shared" si="14"/>
        <v>0</v>
      </c>
      <c r="CO59" s="223">
        <f t="shared" si="14"/>
        <v>0</v>
      </c>
      <c r="CP59" s="223">
        <f t="shared" si="15"/>
        <v>0</v>
      </c>
      <c r="CQ59" s="223">
        <f t="shared" si="15"/>
        <v>0</v>
      </c>
      <c r="CR59" s="223">
        <f>IF(O59&gt;=P59,0,1)</f>
        <v>0</v>
      </c>
      <c r="CS59" s="223"/>
      <c r="CT59" s="223"/>
    </row>
    <row r="60" spans="1:98" x14ac:dyDescent="0.25">
      <c r="A60" s="300" t="s">
        <v>32</v>
      </c>
      <c r="B60" s="300"/>
      <c r="C60" s="300"/>
      <c r="D60" s="300"/>
      <c r="E60" s="300"/>
      <c r="F60" s="300"/>
      <c r="G60" s="300"/>
      <c r="H60" s="300"/>
      <c r="I60" s="300"/>
      <c r="J60" s="300"/>
      <c r="K60" s="300"/>
      <c r="L60" s="300"/>
      <c r="M60" s="300"/>
      <c r="N60" s="300"/>
      <c r="O60" s="300"/>
      <c r="P60" s="300"/>
      <c r="Q60" s="300"/>
      <c r="R60" s="300"/>
      <c r="BZ60" s="223"/>
      <c r="CA60" s="223"/>
      <c r="CB60" s="223"/>
      <c r="CC60" s="223"/>
      <c r="CD60" s="223"/>
      <c r="CE60" s="223"/>
      <c r="CF60" s="223"/>
      <c r="CG60" s="223"/>
      <c r="CH60" s="223"/>
      <c r="CI60" s="223"/>
      <c r="CJ60" s="223"/>
      <c r="CK60" s="223"/>
      <c r="CL60" s="223"/>
      <c r="CM60" s="223"/>
      <c r="CN60" s="223"/>
      <c r="CO60" s="223"/>
      <c r="CP60" s="223"/>
      <c r="CQ60" s="223"/>
      <c r="CR60" s="223"/>
      <c r="CS60" s="223"/>
      <c r="CT60" s="223"/>
    </row>
    <row r="61" spans="1:98" x14ac:dyDescent="0.25">
      <c r="A61" s="301" t="s">
        <v>21</v>
      </c>
      <c r="B61" s="257"/>
      <c r="C61" s="253" t="s">
        <v>22</v>
      </c>
      <c r="D61" s="269"/>
      <c r="E61" s="254"/>
      <c r="F61" s="278" t="s">
        <v>23</v>
      </c>
      <c r="G61" s="278"/>
      <c r="H61" s="278"/>
      <c r="I61" s="278" t="s">
        <v>24</v>
      </c>
      <c r="J61" s="278"/>
      <c r="K61" s="278"/>
      <c r="L61" s="278" t="s">
        <v>25</v>
      </c>
      <c r="M61" s="278"/>
      <c r="N61" s="278"/>
      <c r="O61" s="253" t="s">
        <v>26</v>
      </c>
      <c r="P61" s="254"/>
      <c r="Q61" s="58"/>
      <c r="BZ61" s="223"/>
      <c r="CA61" s="223"/>
      <c r="CB61" s="223"/>
      <c r="CC61" s="223"/>
      <c r="CD61" s="223"/>
      <c r="CE61" s="223"/>
      <c r="CF61" s="223"/>
      <c r="CG61" s="223"/>
      <c r="CH61" s="223"/>
      <c r="CI61" s="223"/>
      <c r="CJ61" s="223"/>
      <c r="CK61" s="223"/>
      <c r="CL61" s="223"/>
      <c r="CM61" s="223"/>
      <c r="CN61" s="223"/>
      <c r="CO61" s="223"/>
      <c r="CP61" s="223"/>
      <c r="CQ61" s="223"/>
      <c r="CR61" s="223"/>
      <c r="CS61" s="223"/>
      <c r="CT61" s="223"/>
    </row>
    <row r="62" spans="1:98" x14ac:dyDescent="0.25">
      <c r="A62" s="294"/>
      <c r="B62" s="258"/>
      <c r="C62" s="141" t="s">
        <v>27</v>
      </c>
      <c r="D62" s="47" t="s">
        <v>28</v>
      </c>
      <c r="E62" s="142" t="s">
        <v>29</v>
      </c>
      <c r="F62" s="141" t="s">
        <v>27</v>
      </c>
      <c r="G62" s="47" t="s">
        <v>28</v>
      </c>
      <c r="H62" s="142" t="s">
        <v>29</v>
      </c>
      <c r="I62" s="141" t="s">
        <v>27</v>
      </c>
      <c r="J62" s="47" t="s">
        <v>28</v>
      </c>
      <c r="K62" s="142" t="s">
        <v>29</v>
      </c>
      <c r="L62" s="141" t="s">
        <v>27</v>
      </c>
      <c r="M62" s="47" t="s">
        <v>28</v>
      </c>
      <c r="N62" s="142" t="s">
        <v>29</v>
      </c>
      <c r="O62" s="141" t="s">
        <v>27</v>
      </c>
      <c r="P62" s="21" t="s">
        <v>28</v>
      </c>
      <c r="Q62" s="58"/>
      <c r="BZ62" s="223"/>
      <c r="CA62" s="223"/>
      <c r="CB62" s="223"/>
      <c r="CC62" s="223"/>
      <c r="CD62" s="223"/>
      <c r="CE62" s="223"/>
      <c r="CF62" s="223"/>
      <c r="CG62" s="223"/>
      <c r="CH62" s="223"/>
      <c r="CI62" s="223"/>
      <c r="CJ62" s="223"/>
      <c r="CK62" s="223"/>
      <c r="CL62" s="223"/>
      <c r="CM62" s="223"/>
      <c r="CN62" s="223"/>
      <c r="CO62" s="223"/>
      <c r="CP62" s="223"/>
      <c r="CQ62" s="223"/>
      <c r="CR62" s="223"/>
      <c r="CS62" s="223"/>
      <c r="CT62" s="223"/>
    </row>
    <row r="63" spans="1:98" x14ac:dyDescent="0.25">
      <c r="A63" s="279" t="s">
        <v>30</v>
      </c>
      <c r="B63" s="280"/>
      <c r="C63" s="180"/>
      <c r="D63" s="181"/>
      <c r="E63" s="182"/>
      <c r="F63" s="180"/>
      <c r="G63" s="181"/>
      <c r="H63" s="182"/>
      <c r="I63" s="180"/>
      <c r="J63" s="181"/>
      <c r="K63" s="182"/>
      <c r="L63" s="180"/>
      <c r="M63" s="181"/>
      <c r="N63" s="182"/>
      <c r="O63" s="180"/>
      <c r="P63" s="183"/>
      <c r="Q63" s="224" t="s">
        <v>107</v>
      </c>
      <c r="R63" s="225"/>
      <c r="S63" s="225"/>
      <c r="T63" s="225"/>
      <c r="U63" s="225"/>
      <c r="V63" s="225"/>
      <c r="W63" s="225"/>
      <c r="X63" s="225"/>
      <c r="Y63" s="225"/>
      <c r="BZ63" s="223"/>
      <c r="CA63" s="223" t="str">
        <f>IF(C63&gt;=D63,""," Los exámenes Reactivos de Hepatitis B NO DEBEN ser mayor a los exámenes Procesados ")</f>
        <v/>
      </c>
      <c r="CB63" s="223" t="str">
        <f>IF(F63&gt;=G63,""," Los exámenes Reactivos de Hepatitis C NO DEBEN ser mayor a los exámenes Procesados ")</f>
        <v/>
      </c>
      <c r="CC63" s="223" t="str">
        <f>IF(I63&gt;=J63,""," Los exámenes Reactivos de CHAGAS NO DEBEN ser mayor a los exámenes Procesados ")</f>
        <v/>
      </c>
      <c r="CD63" s="223" t="str">
        <f>IF(L63&gt;=M63,""," Los exámenes Reactivos de HTLV1 NO DEBEN ser mayor a los exámenes Procesados ")</f>
        <v/>
      </c>
      <c r="CE63" s="223" t="str">
        <f>IF(O63&gt;=P63,""," Los exámenes Reactivos de SÍFILIS NO DEBEN ser mayor a los exámenes Procesados ")</f>
        <v/>
      </c>
      <c r="CF63" s="223" t="str">
        <f>IF(D63&gt;=E63,""," Los exámenes Confirmados de Hepatitis B NO DEBEN ser mayor a los exámenes Reactivos ")</f>
        <v/>
      </c>
      <c r="CG63" s="223" t="str">
        <f>IF(G63&gt;=H63,""," Los exámenes Confirmados de Hepatitis C NO DEBEN ser mayor a los exámenes Reactivos ")</f>
        <v/>
      </c>
      <c r="CH63" s="223" t="str">
        <f>IF(J63&gt;=K63,""," Los exámenes Confirmados de CHAGAS NO DEBEN ser mayor a los exámenes Reactivos ")</f>
        <v/>
      </c>
      <c r="CI63" s="223" t="str">
        <f>IF(M63&gt;=N63,""," Los exámenes Confirmados de HTLV1 NO DEBEN ser mayor a los exámenes Reactivos ")</f>
        <v/>
      </c>
      <c r="CJ63" s="223">
        <f>IF(C63&gt;=D63,0,1)</f>
        <v>0</v>
      </c>
      <c r="CK63" s="223">
        <f>IF(D63&gt;=E63,0,1)</f>
        <v>0</v>
      </c>
      <c r="CL63" s="223">
        <f>IF(F63&gt;=G63,0,1)</f>
        <v>0</v>
      </c>
      <c r="CM63" s="223">
        <f>IF(G63&gt;=H63,0,1)</f>
        <v>0</v>
      </c>
      <c r="CN63" s="223">
        <f>IF(I63&gt;=J63,0,1)</f>
        <v>0</v>
      </c>
      <c r="CO63" s="223">
        <f>IF(J63&gt;=K63,0,1)</f>
        <v>0</v>
      </c>
      <c r="CP63" s="223">
        <f>IF(L63&gt;=M63,0,1)</f>
        <v>0</v>
      </c>
      <c r="CQ63" s="223">
        <f>IF(M63&gt;=N63,0,1)</f>
        <v>0</v>
      </c>
      <c r="CR63" s="223">
        <f>IF(O63&gt;=P63,0,1)</f>
        <v>0</v>
      </c>
      <c r="CS63" s="223"/>
      <c r="CT63" s="223"/>
    </row>
    <row r="64" spans="1:98" x14ac:dyDescent="0.25">
      <c r="A64" s="281" t="s">
        <v>31</v>
      </c>
      <c r="B64" s="185" t="s">
        <v>88</v>
      </c>
      <c r="C64" s="48"/>
      <c r="D64" s="49"/>
      <c r="E64" s="161"/>
      <c r="F64" s="48"/>
      <c r="G64" s="49"/>
      <c r="H64" s="161"/>
      <c r="I64" s="48"/>
      <c r="J64" s="49"/>
      <c r="K64" s="161"/>
      <c r="L64" s="48"/>
      <c r="M64" s="49"/>
      <c r="N64" s="161"/>
      <c r="O64" s="48"/>
      <c r="P64" s="27"/>
      <c r="Q64" s="224" t="s">
        <v>107</v>
      </c>
      <c r="R64" s="225"/>
      <c r="S64" s="225"/>
      <c r="T64" s="225"/>
      <c r="U64" s="225"/>
      <c r="V64" s="225"/>
      <c r="W64" s="225"/>
      <c r="X64" s="225"/>
      <c r="Y64" s="225"/>
      <c r="BZ64" s="223"/>
      <c r="CA64" s="223" t="str">
        <f>IF(C64&gt;=D64,""," Los exámenes Reactivos de Hepatitis B NO DEBEN ser mayor a los exámenes Procesados ")</f>
        <v/>
      </c>
      <c r="CB64" s="223" t="str">
        <f>IF(F64&gt;=G64,""," Los exámenes Reactivos de Hepatitis C NO DEBEN ser mayor a los exámenes Procesados ")</f>
        <v/>
      </c>
      <c r="CC64" s="223" t="str">
        <f>IF(I64&gt;=J64,""," Los exámenes Reactivos de CHAGAS NO DEBEN ser mayor a los exámenes Procesados ")</f>
        <v/>
      </c>
      <c r="CD64" s="223" t="str">
        <f>IF(L64&gt;=M64,""," Los exámenes Reactivos de HTLV1 NO DEBEN ser mayor a los exámenes Procesados ")</f>
        <v/>
      </c>
      <c r="CE64" s="223" t="str">
        <f>IF(O64&gt;=P64,""," Los exámenes Reactivos de SÍFILIS NO DEBEN ser mayor a los exámenes Procesados ")</f>
        <v/>
      </c>
      <c r="CF64" s="223" t="str">
        <f>IF(D64&gt;=E64,""," Los exámenes Confirmados de Hepatitis B NO DEBEN ser mayor a los exámenes Reactivos ")</f>
        <v/>
      </c>
      <c r="CG64" s="223" t="str">
        <f>IF(G64&gt;=H64,""," Los exámenes Confirmados de Hepatitis C NO DEBEN ser mayor a los exámenes Reactivos ")</f>
        <v/>
      </c>
      <c r="CH64" s="223" t="str">
        <f>IF(J64&gt;=K64,""," Los exámenes Confirmados de CHAGAS NO DEBEN ser mayor a los exámenes Reactivos ")</f>
        <v/>
      </c>
      <c r="CI64" s="223" t="str">
        <f>IF(M64&gt;=N64,""," Los exámenes Confirmados de HTLV1 NO DEBEN ser mayor a los exámenes Reactivos ")</f>
        <v/>
      </c>
      <c r="CJ64" s="223">
        <f>IF(C63&gt;=D64,0,1)</f>
        <v>0</v>
      </c>
      <c r="CK64" s="223">
        <f>IF(D63&gt;=E64,0,1)</f>
        <v>0</v>
      </c>
      <c r="CL64" s="223">
        <f>IF(F63&gt;=G64,0,1)</f>
        <v>0</v>
      </c>
      <c r="CM64" s="223">
        <f>IF(G63&gt;=H64,0,1)</f>
        <v>0</v>
      </c>
      <c r="CN64" s="223">
        <f>IF(I63&gt;=J64,0,1)</f>
        <v>0</v>
      </c>
      <c r="CO64" s="223">
        <f>IF(J63&gt;=K64,0,1)</f>
        <v>0</v>
      </c>
      <c r="CP64" s="223">
        <f>IF(L63&gt;=M64,0,1)</f>
        <v>0</v>
      </c>
      <c r="CQ64" s="223">
        <f>IF(M63&gt;=N64,0,1)</f>
        <v>0</v>
      </c>
      <c r="CR64" s="223">
        <f>IF(O63&gt;=P64,0,1)</f>
        <v>0</v>
      </c>
      <c r="CS64" s="223"/>
      <c r="CT64" s="223"/>
    </row>
    <row r="65" spans="1:98" ht="21" x14ac:dyDescent="0.25">
      <c r="A65" s="282"/>
      <c r="B65" s="190" t="s">
        <v>89</v>
      </c>
      <c r="C65" s="24"/>
      <c r="D65" s="52"/>
      <c r="E65" s="25"/>
      <c r="F65" s="24"/>
      <c r="G65" s="52"/>
      <c r="H65" s="25"/>
      <c r="I65" s="24"/>
      <c r="J65" s="52"/>
      <c r="K65" s="25"/>
      <c r="L65" s="24"/>
      <c r="M65" s="52"/>
      <c r="N65" s="25"/>
      <c r="O65" s="24"/>
      <c r="P65" s="35"/>
      <c r="Q65" s="224" t="s">
        <v>107</v>
      </c>
      <c r="R65" s="225"/>
      <c r="S65" s="225"/>
      <c r="T65" s="225"/>
      <c r="U65" s="225"/>
      <c r="V65" s="225"/>
      <c r="W65" s="225"/>
      <c r="X65" s="225"/>
      <c r="Y65" s="225"/>
      <c r="BZ65" s="223"/>
      <c r="CA65" s="223" t="str">
        <f>IF(C65&gt;=D65,""," Los exámenes Reactivos de Hepatitis B NO DEBEN ser mayor a los exámenes Procesados ")</f>
        <v/>
      </c>
      <c r="CB65" s="223" t="str">
        <f>IF(F65&gt;=G65,""," Los exámenes Reactivos de Hepatitis C NO DEBEN ser mayor a los exámenes Procesados ")</f>
        <v/>
      </c>
      <c r="CC65" s="223" t="str">
        <f>IF(I65&gt;=J65,""," Los exámenes Reactivos de CHAGAS NO DEBEN ser mayor a los exámenes Procesados ")</f>
        <v/>
      </c>
      <c r="CD65" s="223" t="str">
        <f>IF(L65&gt;=M65,""," Los exámenes Reactivos de HTLV1 NO DEBEN ser mayor a los exámenes Procesados ")</f>
        <v/>
      </c>
      <c r="CE65" s="223" t="str">
        <f>IF(O65&gt;=P65,""," Los exámenes Reactivos de SÍFILIS NO DEBEN ser mayor a los exámenes Procesados ")</f>
        <v/>
      </c>
      <c r="CF65" s="223" t="str">
        <f>IF(D65&gt;=E65,""," Los exámenes Confirmados de Hepatitis B NO DEBEN ser mayor a los exámenes Reactivos ")</f>
        <v/>
      </c>
      <c r="CG65" s="223" t="str">
        <f>IF(G65&gt;=H65,""," Los exámenes Confirmados de Hepatitis C NO DEBEN ser mayor a los exámenes Reactivos ")</f>
        <v/>
      </c>
      <c r="CH65" s="223" t="str">
        <f>IF(J65&gt;=K65,""," Los exámenes Confirmados de CHAGAS NO DEBEN ser mayor a los exámenes Reactivos ")</f>
        <v/>
      </c>
      <c r="CI65" s="223" t="str">
        <f>IF(M65&gt;=N65,""," Los exámenes Confirmados de HTLV1 NO DEBEN ser mayor a los exámenes Reactivos ")</f>
        <v/>
      </c>
      <c r="CJ65" s="223">
        <f t="shared" ref="CJ65:CK67" si="16">IF(C65&gt;=D65,0,1)</f>
        <v>0</v>
      </c>
      <c r="CK65" s="223">
        <f t="shared" si="16"/>
        <v>0</v>
      </c>
      <c r="CL65" s="223">
        <f t="shared" ref="CL65:CM67" si="17">IF(F65&gt;=G65,0,1)</f>
        <v>0</v>
      </c>
      <c r="CM65" s="223">
        <f t="shared" si="17"/>
        <v>0</v>
      </c>
      <c r="CN65" s="223">
        <f t="shared" ref="CN65:CO67" si="18">IF(I65&gt;=J65,0,1)</f>
        <v>0</v>
      </c>
      <c r="CO65" s="223">
        <f t="shared" si="18"/>
        <v>0</v>
      </c>
      <c r="CP65" s="223">
        <f t="shared" ref="CP65:CQ67" si="19">IF(L65&gt;=M65,0,1)</f>
        <v>0</v>
      </c>
      <c r="CQ65" s="223">
        <f t="shared" si="19"/>
        <v>0</v>
      </c>
      <c r="CR65" s="223">
        <f>IF(O65&gt;=P65,0,1)</f>
        <v>0</v>
      </c>
      <c r="CS65" s="223"/>
      <c r="CT65" s="223"/>
    </row>
    <row r="66" spans="1:98" ht="21" x14ac:dyDescent="0.25">
      <c r="A66" s="283"/>
      <c r="B66" s="191" t="s">
        <v>90</v>
      </c>
      <c r="C66" s="54"/>
      <c r="D66" s="55"/>
      <c r="E66" s="56"/>
      <c r="F66" s="54"/>
      <c r="G66" s="55"/>
      <c r="H66" s="56"/>
      <c r="I66" s="54"/>
      <c r="J66" s="55"/>
      <c r="K66" s="56"/>
      <c r="L66" s="54"/>
      <c r="M66" s="55"/>
      <c r="N66" s="56"/>
      <c r="O66" s="54"/>
      <c r="P66" s="189"/>
      <c r="Q66" s="224" t="s">
        <v>107</v>
      </c>
      <c r="R66" s="225"/>
      <c r="S66" s="225"/>
      <c r="T66" s="225"/>
      <c r="U66" s="225"/>
      <c r="V66" s="225"/>
      <c r="W66" s="225"/>
      <c r="X66" s="225"/>
      <c r="Y66" s="225"/>
      <c r="BZ66" s="223"/>
      <c r="CA66" s="223" t="str">
        <f>IF(C66&gt;=D66,""," Los exámenes Reactivos de Hepatitis B NO DEBEN ser mayor a los exámenes Procesados ")</f>
        <v/>
      </c>
      <c r="CB66" s="223" t="str">
        <f>IF(F66&gt;=G66,""," Los exámenes Reactivos de Hepatitis C NO DEBEN ser mayor a los exámenes Procesados ")</f>
        <v/>
      </c>
      <c r="CC66" s="223" t="str">
        <f>IF(I66&gt;=J66,""," Los exámenes Reactivos de CHAGAS NO DEBEN ser mayor a los exámenes Procesados ")</f>
        <v/>
      </c>
      <c r="CD66" s="223" t="str">
        <f>IF(L66&gt;=M66,""," Los exámenes Reactivos de HTLV1 NO DEBEN ser mayor a los exámenes Procesados ")</f>
        <v/>
      </c>
      <c r="CE66" s="223" t="str">
        <f>IF(O66&gt;=P66,""," Los exámenes Reactivos de SÍFILIS NO DEBEN ser mayor a los exámenes Procesados ")</f>
        <v/>
      </c>
      <c r="CF66" s="223" t="str">
        <f>IF(D66&gt;=E66,""," Los exámenes Confirmados de Hepatitis B NO DEBEN ser mayor a los exámenes Reactivos ")</f>
        <v/>
      </c>
      <c r="CG66" s="223" t="str">
        <f>IF(G66&gt;=H66,""," Los exámenes Confirmados de Hepatitis C NO DEBEN ser mayor a los exámenes Reactivos ")</f>
        <v/>
      </c>
      <c r="CH66" s="223" t="str">
        <f>IF(J66&gt;=K66,""," Los exámenes Confirmados de CHAGAS NO DEBEN ser mayor a los exámenes Reactivos ")</f>
        <v/>
      </c>
      <c r="CI66" s="223" t="str">
        <f>IF(M66&gt;=N66,""," Los exámenes Confirmados de HTLV1 NO DEBEN ser mayor a los exámenes Reactivos")</f>
        <v/>
      </c>
      <c r="CJ66" s="223">
        <f t="shared" si="16"/>
        <v>0</v>
      </c>
      <c r="CK66" s="223">
        <f t="shared" si="16"/>
        <v>0</v>
      </c>
      <c r="CL66" s="223">
        <f t="shared" si="17"/>
        <v>0</v>
      </c>
      <c r="CM66" s="223">
        <f t="shared" si="17"/>
        <v>0</v>
      </c>
      <c r="CN66" s="223">
        <f t="shared" si="18"/>
        <v>0</v>
      </c>
      <c r="CO66" s="223">
        <f t="shared" si="18"/>
        <v>0</v>
      </c>
      <c r="CP66" s="223">
        <f t="shared" si="19"/>
        <v>0</v>
      </c>
      <c r="CQ66" s="223">
        <f t="shared" si="19"/>
        <v>0</v>
      </c>
      <c r="CR66" s="223">
        <f>IF(O66&gt;=P66,0,1)</f>
        <v>0</v>
      </c>
      <c r="CS66" s="223"/>
      <c r="CT66" s="223"/>
    </row>
    <row r="67" spans="1:98" x14ac:dyDescent="0.25">
      <c r="A67" s="284" t="s">
        <v>91</v>
      </c>
      <c r="B67" s="285"/>
      <c r="C67" s="54"/>
      <c r="D67" s="55"/>
      <c r="E67" s="56"/>
      <c r="F67" s="54"/>
      <c r="G67" s="55"/>
      <c r="H67" s="56"/>
      <c r="I67" s="54"/>
      <c r="J67" s="55"/>
      <c r="K67" s="56"/>
      <c r="L67" s="54"/>
      <c r="M67" s="55"/>
      <c r="N67" s="56"/>
      <c r="O67" s="54"/>
      <c r="P67" s="189"/>
      <c r="Q67" s="224" t="s">
        <v>107</v>
      </c>
      <c r="R67" s="225"/>
      <c r="S67" s="225"/>
      <c r="T67" s="225"/>
      <c r="U67" s="225"/>
      <c r="V67" s="225"/>
      <c r="W67" s="225"/>
      <c r="X67" s="225"/>
      <c r="Y67" s="225"/>
      <c r="BZ67" s="223"/>
      <c r="CA67" s="223" t="str">
        <f>IF(C67&gt;=D67,""," Los exámenes Reactivos de Hepatitis B NO DEBEN ser mayor a los exámenes Procesados ")</f>
        <v/>
      </c>
      <c r="CB67" s="223" t="str">
        <f>IF(F67&gt;=G67,""," Los exámenes Reactivos de Hepatitis C NO DEBEN ser mayor a los exámenes Procesados ")</f>
        <v/>
      </c>
      <c r="CC67" s="223" t="str">
        <f>IF(I67&gt;=J67,""," Los exámenes Reactivos de CHAGAS NO DEBEN ser mayor a los exámenes Procesados ")</f>
        <v/>
      </c>
      <c r="CD67" s="223" t="str">
        <f>IF(L67&gt;=M67,""," Los exámenes Reactivos de HTLV1 NO DEBEN ser mayor a los exámenes Procesados ")</f>
        <v/>
      </c>
      <c r="CE67" s="223" t="str">
        <f>IF(O67&gt;=P67,""," Los exámenes Reactivos de SÍFILIS NO DEBEN ser mayor a los exámenes Procesados ")</f>
        <v/>
      </c>
      <c r="CF67" s="223" t="str">
        <f>IF(D67&gt;=E67,""," Los exámenes Confirmados de Hepatitis B NO DEBEN ser mayor a los exámenes Reactivos ")</f>
        <v/>
      </c>
      <c r="CG67" s="223" t="str">
        <f>IF(G67&gt;=H67,""," Los exámenes Confirmados de Hepatitis C NO DEBEN ser mayor a los exámenes Reactivos ")</f>
        <v/>
      </c>
      <c r="CH67" s="223" t="str">
        <f>IF(J67&gt;=K67,""," Los exámenes Confirmados de CHAGAS NO DEBEN ser mayor a los exámenes Reactivos ")</f>
        <v/>
      </c>
      <c r="CI67" s="223" t="str">
        <f>IF(M67&gt;=N67,""," Los exámenes Confirmados de HTLV1 NO DEBEN ser mayor a los exámenes Reactivos ")</f>
        <v/>
      </c>
      <c r="CJ67" s="223">
        <f t="shared" si="16"/>
        <v>0</v>
      </c>
      <c r="CK67" s="223">
        <f t="shared" si="16"/>
        <v>0</v>
      </c>
      <c r="CL67" s="223">
        <f t="shared" si="17"/>
        <v>0</v>
      </c>
      <c r="CM67" s="223">
        <f t="shared" si="17"/>
        <v>0</v>
      </c>
      <c r="CN67" s="223">
        <f t="shared" si="18"/>
        <v>0</v>
      </c>
      <c r="CO67" s="223">
        <f t="shared" si="18"/>
        <v>0</v>
      </c>
      <c r="CP67" s="223">
        <f t="shared" si="19"/>
        <v>0</v>
      </c>
      <c r="CQ67" s="223">
        <f t="shared" si="19"/>
        <v>0</v>
      </c>
      <c r="CR67" s="223">
        <f>IF(O67&gt;=E67,0,1)</f>
        <v>0</v>
      </c>
      <c r="CS67" s="223"/>
      <c r="CT67" s="223"/>
    </row>
    <row r="68" spans="1:98" x14ac:dyDescent="0.25">
      <c r="A68" s="61" t="s">
        <v>33</v>
      </c>
      <c r="B68" s="61"/>
      <c r="C68" s="57"/>
      <c r="D68" s="57"/>
      <c r="E68" s="61"/>
      <c r="F68" s="13"/>
      <c r="G68" s="13"/>
      <c r="H68" s="13"/>
      <c r="I68" s="13"/>
      <c r="J68" s="13"/>
      <c r="K68" s="13"/>
      <c r="L68" s="13"/>
      <c r="M68" s="13"/>
      <c r="N68" s="13"/>
      <c r="O68" s="16"/>
      <c r="P68" s="13"/>
      <c r="Q68" s="13"/>
      <c r="R68" s="13"/>
      <c r="S68" s="13"/>
      <c r="T68" s="13"/>
      <c r="U68" s="13"/>
      <c r="V68" s="13"/>
      <c r="W68" s="13"/>
      <c r="X68" s="13"/>
      <c r="Y68" s="13"/>
      <c r="Z68" s="13"/>
      <c r="AA68" s="13"/>
      <c r="AB68" s="13"/>
      <c r="AC68" s="13"/>
      <c r="AD68" s="13"/>
      <c r="AE68" s="13"/>
      <c r="AF68" s="13"/>
      <c r="AG68" s="13"/>
      <c r="AH68" s="13"/>
      <c r="AI68" s="13"/>
      <c r="AJ68" s="13"/>
      <c r="AK68" s="13"/>
      <c r="BZ68" s="223"/>
      <c r="CA68" s="223"/>
      <c r="CB68" s="223"/>
      <c r="CC68" s="223"/>
      <c r="CD68" s="223"/>
      <c r="CE68" s="223"/>
      <c r="CF68" s="223"/>
      <c r="CG68" s="223"/>
      <c r="CH68" s="223"/>
      <c r="CI68" s="223"/>
      <c r="CJ68" s="223"/>
      <c r="CK68" s="223"/>
      <c r="CL68" s="223"/>
      <c r="CM68" s="223"/>
      <c r="CN68" s="223"/>
      <c r="CO68" s="223"/>
      <c r="CP68" s="223"/>
      <c r="CQ68" s="223"/>
      <c r="CR68" s="223"/>
      <c r="CS68" s="223"/>
      <c r="CT68" s="223"/>
    </row>
    <row r="69" spans="1:98" ht="26.25" customHeight="1" x14ac:dyDescent="0.25">
      <c r="A69" s="286" t="s">
        <v>21</v>
      </c>
      <c r="B69" s="257"/>
      <c r="C69" s="289" t="s">
        <v>34</v>
      </c>
      <c r="D69" s="266"/>
      <c r="E69" s="253" t="s">
        <v>92</v>
      </c>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54"/>
      <c r="AM69" s="291" t="s">
        <v>93</v>
      </c>
      <c r="AN69" s="271"/>
      <c r="AO69" s="257" t="s">
        <v>94</v>
      </c>
      <c r="AP69" s="273" t="s">
        <v>95</v>
      </c>
      <c r="AQ69" s="273" t="s">
        <v>96</v>
      </c>
      <c r="BZ69" s="223"/>
      <c r="CA69" s="223"/>
      <c r="CB69" s="223"/>
      <c r="CC69" s="223"/>
      <c r="CD69" s="223"/>
      <c r="CE69" s="223"/>
      <c r="CF69" s="223"/>
      <c r="CG69" s="223"/>
      <c r="CH69" s="223"/>
      <c r="CI69" s="223"/>
      <c r="CJ69" s="223"/>
      <c r="CK69" s="223"/>
      <c r="CL69" s="223"/>
      <c r="CM69" s="223"/>
      <c r="CN69" s="223"/>
      <c r="CO69" s="223"/>
      <c r="CP69" s="223"/>
      <c r="CQ69" s="223"/>
      <c r="CR69" s="223"/>
      <c r="CS69" s="223"/>
      <c r="CT69" s="223"/>
    </row>
    <row r="70" spans="1:98" x14ac:dyDescent="0.25">
      <c r="A70" s="287"/>
      <c r="B70" s="272"/>
      <c r="C70" s="290"/>
      <c r="D70" s="268"/>
      <c r="E70" s="253" t="s">
        <v>35</v>
      </c>
      <c r="F70" s="254"/>
      <c r="G70" s="253" t="s">
        <v>36</v>
      </c>
      <c r="H70" s="254"/>
      <c r="I70" s="253" t="s">
        <v>37</v>
      </c>
      <c r="J70" s="254"/>
      <c r="K70" s="253" t="s">
        <v>38</v>
      </c>
      <c r="L70" s="254"/>
      <c r="M70" s="253" t="s">
        <v>39</v>
      </c>
      <c r="N70" s="254"/>
      <c r="O70" s="253" t="s">
        <v>40</v>
      </c>
      <c r="P70" s="254"/>
      <c r="Q70" s="253" t="s">
        <v>41</v>
      </c>
      <c r="R70" s="254"/>
      <c r="S70" s="253" t="s">
        <v>42</v>
      </c>
      <c r="T70" s="254"/>
      <c r="U70" s="253" t="s">
        <v>43</v>
      </c>
      <c r="V70" s="254"/>
      <c r="W70" s="253" t="s">
        <v>44</v>
      </c>
      <c r="X70" s="254"/>
      <c r="Y70" s="253" t="s">
        <v>45</v>
      </c>
      <c r="Z70" s="254"/>
      <c r="AA70" s="253" t="s">
        <v>46</v>
      </c>
      <c r="AB70" s="254"/>
      <c r="AC70" s="253" t="s">
        <v>47</v>
      </c>
      <c r="AD70" s="254"/>
      <c r="AE70" s="253" t="s">
        <v>48</v>
      </c>
      <c r="AF70" s="254"/>
      <c r="AG70" s="253" t="s">
        <v>49</v>
      </c>
      <c r="AH70" s="254"/>
      <c r="AI70" s="253" t="s">
        <v>50</v>
      </c>
      <c r="AJ70" s="254"/>
      <c r="AK70" s="253" t="s">
        <v>51</v>
      </c>
      <c r="AL70" s="254"/>
      <c r="AM70" s="255" t="s">
        <v>6</v>
      </c>
      <c r="AN70" s="276" t="s">
        <v>7</v>
      </c>
      <c r="AO70" s="272"/>
      <c r="AP70" s="274"/>
      <c r="AQ70" s="274"/>
      <c r="BZ70" s="223"/>
      <c r="CA70" s="223"/>
      <c r="CB70" s="223"/>
      <c r="CC70" s="223"/>
      <c r="CD70" s="223"/>
      <c r="CE70" s="223"/>
      <c r="CF70" s="223"/>
      <c r="CG70" s="223"/>
      <c r="CH70" s="223"/>
      <c r="CI70" s="223"/>
      <c r="CJ70" s="223"/>
      <c r="CK70" s="223"/>
      <c r="CL70" s="223"/>
      <c r="CM70" s="223"/>
      <c r="CN70" s="223"/>
      <c r="CO70" s="223"/>
      <c r="CP70" s="223"/>
      <c r="CQ70" s="223"/>
      <c r="CR70" s="223"/>
      <c r="CS70" s="223"/>
      <c r="CT70" s="223"/>
    </row>
    <row r="71" spans="1:98" x14ac:dyDescent="0.25">
      <c r="A71" s="288"/>
      <c r="B71" s="258"/>
      <c r="C71" s="142" t="s">
        <v>27</v>
      </c>
      <c r="D71" s="142" t="s">
        <v>28</v>
      </c>
      <c r="E71" s="141" t="s">
        <v>27</v>
      </c>
      <c r="F71" s="47" t="s">
        <v>28</v>
      </c>
      <c r="G71" s="141" t="s">
        <v>27</v>
      </c>
      <c r="H71" s="47" t="s">
        <v>28</v>
      </c>
      <c r="I71" s="141" t="s">
        <v>27</v>
      </c>
      <c r="J71" s="47" t="s">
        <v>28</v>
      </c>
      <c r="K71" s="141" t="s">
        <v>27</v>
      </c>
      <c r="L71" s="47" t="s">
        <v>28</v>
      </c>
      <c r="M71" s="141" t="s">
        <v>27</v>
      </c>
      <c r="N71" s="47" t="s">
        <v>28</v>
      </c>
      <c r="O71" s="141" t="s">
        <v>27</v>
      </c>
      <c r="P71" s="47" t="s">
        <v>28</v>
      </c>
      <c r="Q71" s="141" t="s">
        <v>27</v>
      </c>
      <c r="R71" s="47" t="s">
        <v>28</v>
      </c>
      <c r="S71" s="141" t="s">
        <v>27</v>
      </c>
      <c r="T71" s="47" t="s">
        <v>28</v>
      </c>
      <c r="U71" s="141" t="s">
        <v>27</v>
      </c>
      <c r="V71" s="47" t="s">
        <v>28</v>
      </c>
      <c r="W71" s="141" t="s">
        <v>27</v>
      </c>
      <c r="X71" s="47" t="s">
        <v>28</v>
      </c>
      <c r="Y71" s="141" t="s">
        <v>27</v>
      </c>
      <c r="Z71" s="47" t="s">
        <v>28</v>
      </c>
      <c r="AA71" s="141" t="s">
        <v>27</v>
      </c>
      <c r="AB71" s="47" t="s">
        <v>28</v>
      </c>
      <c r="AC71" s="141" t="s">
        <v>27</v>
      </c>
      <c r="AD71" s="47" t="s">
        <v>28</v>
      </c>
      <c r="AE71" s="141" t="s">
        <v>27</v>
      </c>
      <c r="AF71" s="47" t="s">
        <v>28</v>
      </c>
      <c r="AG71" s="141" t="s">
        <v>27</v>
      </c>
      <c r="AH71" s="47" t="s">
        <v>28</v>
      </c>
      <c r="AI71" s="141" t="s">
        <v>27</v>
      </c>
      <c r="AJ71" s="47" t="s">
        <v>28</v>
      </c>
      <c r="AK71" s="141" t="s">
        <v>27</v>
      </c>
      <c r="AL71" s="21" t="s">
        <v>28</v>
      </c>
      <c r="AM71" s="256"/>
      <c r="AN71" s="277"/>
      <c r="AO71" s="258"/>
      <c r="AP71" s="275"/>
      <c r="AQ71" s="275"/>
      <c r="BZ71" s="223"/>
      <c r="CA71" s="223"/>
      <c r="CB71" s="223"/>
      <c r="CC71" s="223"/>
      <c r="CD71" s="223"/>
      <c r="CE71" s="223"/>
      <c r="CF71" s="223"/>
      <c r="CG71" s="223"/>
      <c r="CH71" s="223"/>
      <c r="CI71" s="223"/>
      <c r="CJ71" s="223"/>
      <c r="CK71" s="223"/>
      <c r="CL71" s="223"/>
      <c r="CM71" s="223"/>
      <c r="CN71" s="223"/>
      <c r="CO71" s="223"/>
      <c r="CP71" s="223"/>
      <c r="CQ71" s="223"/>
      <c r="CR71" s="223"/>
      <c r="CS71" s="223"/>
      <c r="CT71" s="223"/>
    </row>
    <row r="72" spans="1:98" x14ac:dyDescent="0.25">
      <c r="A72" s="251" t="s">
        <v>52</v>
      </c>
      <c r="B72" s="252"/>
      <c r="C72" s="318">
        <f t="shared" ref="C72:C83" si="20">SUM(E72+G72+I72+K72+M72+O72+Q72+S72+U72+W72+Y72+AA72+AC72+AE72+AG72+AI72+AK72)</f>
        <v>180</v>
      </c>
      <c r="D72" s="319">
        <f t="shared" ref="D72:D83" si="21">SUM(F72+H72+J72+L72+N72+P72+R72+T72+V72+X72+Z72+AB72+AD72+AF72+AH72+AJ72+AL72)</f>
        <v>1</v>
      </c>
      <c r="E72" s="65"/>
      <c r="F72" s="66"/>
      <c r="G72" s="65"/>
      <c r="H72" s="66"/>
      <c r="I72" s="48">
        <v>1</v>
      </c>
      <c r="J72" s="49"/>
      <c r="K72" s="48">
        <v>32</v>
      </c>
      <c r="L72" s="49"/>
      <c r="M72" s="48">
        <v>47</v>
      </c>
      <c r="N72" s="49"/>
      <c r="O72" s="48">
        <v>41</v>
      </c>
      <c r="P72" s="49"/>
      <c r="Q72" s="48">
        <v>28</v>
      </c>
      <c r="R72" s="49"/>
      <c r="S72" s="48">
        <v>22</v>
      </c>
      <c r="T72" s="49">
        <v>1</v>
      </c>
      <c r="U72" s="48">
        <v>9</v>
      </c>
      <c r="V72" s="49"/>
      <c r="W72" s="48"/>
      <c r="X72" s="49"/>
      <c r="Y72" s="48"/>
      <c r="Z72" s="49"/>
      <c r="AA72" s="48"/>
      <c r="AB72" s="49"/>
      <c r="AC72" s="48"/>
      <c r="AD72" s="49"/>
      <c r="AE72" s="48"/>
      <c r="AF72" s="49"/>
      <c r="AG72" s="48"/>
      <c r="AH72" s="49"/>
      <c r="AI72" s="48"/>
      <c r="AJ72" s="49"/>
      <c r="AK72" s="65"/>
      <c r="AL72" s="194"/>
      <c r="AM72" s="194"/>
      <c r="AN72" s="40">
        <v>180</v>
      </c>
      <c r="AO72" s="40">
        <v>0</v>
      </c>
      <c r="AP72" s="37">
        <v>0</v>
      </c>
      <c r="AQ72" s="37">
        <v>0</v>
      </c>
      <c r="AR72" s="195" t="s">
        <v>97</v>
      </c>
      <c r="BZ72" s="223"/>
      <c r="CA72" s="223" t="str">
        <f>IF(C72&lt;&gt;AN72," Total de exámenes procesados DEBEN ser igual al Total por sexo.-","")</f>
        <v/>
      </c>
      <c r="CB72" s="223" t="str">
        <f t="shared" ref="CB72:CB94" si="22">IF(F72&lt;=E72,""," Los exámenes Reactivos de 0 a 4 años NO DEBEN ser mayor a los Exámenes Procesados de la misma edad.-")</f>
        <v/>
      </c>
      <c r="CC72" s="223" t="str">
        <f t="shared" ref="CC72:CC94" si="23">IF(H72&lt;=G72,""," Los exámenes Reactivos de 5 a 9 años NO DEBEN ser mayor a los Exámenes Procesados de la misma edad.-")</f>
        <v/>
      </c>
      <c r="CD72" s="223" t="str">
        <f t="shared" ref="CD72:CD94" si="24">IF(J72&lt;=I72,""," Los exámenes Reactivos de 10 a 14 años NO DEBEN ser mayor a los Exámenes Procesados de la misma edad.-")</f>
        <v/>
      </c>
      <c r="CE72" s="223" t="str">
        <f t="shared" ref="CE72:CE94" si="25">IF(L72&lt;=K72,""," Los exámenes Reactivos de 15 a 19 años NO DEBEN ser mayor a los Exámenes Procesados de la misma edad.-")</f>
        <v/>
      </c>
      <c r="CF72" s="223" t="str">
        <f t="shared" ref="CF72:CF94" si="26">IF(N72&lt;=M72,""," Los exámenes Reactivos de 20 a 24 años NO DEBEN ser mayor a los Exámenes Procesados de la misma edad.-")</f>
        <v/>
      </c>
      <c r="CG72" s="223" t="str">
        <f t="shared" ref="CG72:CG94" si="27">IF(P72&lt;=O72,""," Los exámenes Reactivos de 25 a 29 años NO DEBEN ser mayor a los Exámenes Procesados de la misma edad.-")</f>
        <v/>
      </c>
      <c r="CH72" s="223" t="str">
        <f t="shared" ref="CH72:CH94" si="28">IF(R72&lt;=Q72,""," Los exámenes Reactivos de 30 a 34 años NO DEBEN ser mayor a los Exámenes Procesados de la misma edad.-")</f>
        <v/>
      </c>
      <c r="CI72" s="223" t="str">
        <f t="shared" ref="CI72:CI94" si="29">IF(T72&lt;=S72,""," Los exámenes Reactivos de 35 a 39 años NO DEBEN ser mayor a los Exámenes Procesados de la misma edad.-")</f>
        <v/>
      </c>
      <c r="CJ72" s="223" t="str">
        <f t="shared" ref="CJ72:CJ94" si="30">IF(V72&lt;=U72,""," Los exámenes Reactivos de 40 a 44 años NO DEBEN ser mayor a los Exámenes Procesados de la misma edad.-")</f>
        <v/>
      </c>
      <c r="CK72" s="223" t="str">
        <f t="shared" ref="CK72:CK94" si="31">IF(X72&lt;=W72,""," Los exámenes Reactivos de 45 a 49 años NO DEBEN ser mayor a los Exámenes Procesados de la misma edad.-")</f>
        <v/>
      </c>
      <c r="CL72" s="223" t="str">
        <f t="shared" ref="CL72:CL94" si="32">IF(Z72&lt;=Y72,""," Los exámenes Reactivos de 50 a 54 años NO DEBEN ser mayor a los Exámenes Procesados de la misma edad.-")</f>
        <v/>
      </c>
      <c r="CM72" s="223" t="str">
        <f t="shared" ref="CM72:CM94" si="33">IF(AB72&lt;=AA72,""," Los exámenes Reactivos de 55 a 59 años NO DEBEN ser mayor a los Exámenes Procesados de la misma edad.-")</f>
        <v/>
      </c>
      <c r="CN72" s="223" t="str">
        <f t="shared" ref="CN72:CN94" si="34">IF(AD72&lt;=AC72,""," Los exámenes Reactivos de 60 a 64 años NO DEBEN ser mayor a los Exámenes Procesados de la misma edad.-")</f>
        <v/>
      </c>
      <c r="CO72" s="223" t="str">
        <f t="shared" ref="CO72:CO94" si="35">IF(AF72&lt;=AE72,""," Los exámenes Reactivos de 65 a 69 años NO DEBEN ser mayor a los Exámenes Procesados de la misma edad.-")</f>
        <v/>
      </c>
      <c r="CP72" s="223" t="str">
        <f t="shared" ref="CP72:CP94" si="36">IF(AH72&lt;=AG72,""," Los exámenes Reactivos de 70 a 74 años NO DEBEN ser mayor a los Exámenes Procesados de la misma edad.-")</f>
        <v/>
      </c>
      <c r="CQ72" s="223" t="str">
        <f t="shared" ref="CQ72:CQ81" si="37">IF(AJ72&lt;=AI72,""," Los exámenes Reactivos de 75 a 79 años NO DEBEN ser mayor a los Exámenes Procesados de la misma edad.-")</f>
        <v/>
      </c>
      <c r="CR72" s="223" t="str">
        <f t="shared" ref="CR72:CR94" si="38">IF(AL72&lt;=AK72,""," Los exámenes Reactivos de 80 y mas años NO DEBEN ser mayor a los Exámenes Procesados de la misma edad.-")</f>
        <v/>
      </c>
      <c r="CS72" s="223" t="str">
        <f t="shared" ref="CS72:CS80" si="39">IF(AL72&lt;=AK72,""," Los exámenes Reactivos de 80 y mas años NO DEBEN ser mayor a los Exámenes Procesados de la misma edad.-")</f>
        <v/>
      </c>
      <c r="CT72" s="223" t="str">
        <f t="shared" ref="CT72:CT80" si="40">IF(AL72&lt;=AK72,""," Los exámenes Reactivos de 80 y mas años NO DEBEN ser mayor a los Exámenes Procesados de la misma edad.-")</f>
        <v/>
      </c>
    </row>
    <row r="73" spans="1:98" x14ac:dyDescent="0.25">
      <c r="A73" s="239" t="s">
        <v>53</v>
      </c>
      <c r="B73" s="240"/>
      <c r="C73" s="320">
        <f t="shared" si="20"/>
        <v>61</v>
      </c>
      <c r="D73" s="321">
        <f t="shared" si="21"/>
        <v>1</v>
      </c>
      <c r="E73" s="34"/>
      <c r="F73" s="70"/>
      <c r="G73" s="34"/>
      <c r="H73" s="70"/>
      <c r="I73" s="24"/>
      <c r="J73" s="52"/>
      <c r="K73" s="24">
        <v>2</v>
      </c>
      <c r="L73" s="52"/>
      <c r="M73" s="24">
        <v>15</v>
      </c>
      <c r="N73" s="52"/>
      <c r="O73" s="24">
        <v>16</v>
      </c>
      <c r="P73" s="52">
        <v>1</v>
      </c>
      <c r="Q73" s="24">
        <v>17</v>
      </c>
      <c r="R73" s="52"/>
      <c r="S73" s="24">
        <v>7</v>
      </c>
      <c r="T73" s="52"/>
      <c r="U73" s="24">
        <v>4</v>
      </c>
      <c r="V73" s="52"/>
      <c r="W73" s="24"/>
      <c r="X73" s="52"/>
      <c r="Y73" s="24"/>
      <c r="Z73" s="52"/>
      <c r="AA73" s="24"/>
      <c r="AB73" s="52"/>
      <c r="AC73" s="24"/>
      <c r="AD73" s="52"/>
      <c r="AE73" s="24"/>
      <c r="AF73" s="52"/>
      <c r="AG73" s="24"/>
      <c r="AH73" s="52"/>
      <c r="AI73" s="24"/>
      <c r="AJ73" s="52"/>
      <c r="AK73" s="34"/>
      <c r="AL73" s="198"/>
      <c r="AM73" s="198"/>
      <c r="AN73" s="40">
        <v>61</v>
      </c>
      <c r="AO73" s="40">
        <v>0</v>
      </c>
      <c r="AP73" s="37">
        <v>0</v>
      </c>
      <c r="AQ73" s="37">
        <v>0</v>
      </c>
      <c r="AR73" s="195" t="s">
        <v>97</v>
      </c>
      <c r="BZ73" s="223"/>
      <c r="CA73" s="223" t="str">
        <f>IF(C73&lt;&gt;AN73," Total de exámenes procesados DEBEN ser igual al Total por sexo.-","")</f>
        <v/>
      </c>
      <c r="CB73" s="223" t="str">
        <f t="shared" si="22"/>
        <v/>
      </c>
      <c r="CC73" s="223" t="str">
        <f t="shared" si="23"/>
        <v/>
      </c>
      <c r="CD73" s="223" t="str">
        <f t="shared" si="24"/>
        <v/>
      </c>
      <c r="CE73" s="223" t="str">
        <f t="shared" si="25"/>
        <v/>
      </c>
      <c r="CF73" s="223" t="str">
        <f t="shared" si="26"/>
        <v/>
      </c>
      <c r="CG73" s="223" t="str">
        <f t="shared" si="27"/>
        <v/>
      </c>
      <c r="CH73" s="223" t="str">
        <f t="shared" si="28"/>
        <v/>
      </c>
      <c r="CI73" s="223" t="str">
        <f t="shared" si="29"/>
        <v/>
      </c>
      <c r="CJ73" s="223" t="str">
        <f t="shared" si="30"/>
        <v/>
      </c>
      <c r="CK73" s="223" t="str">
        <f t="shared" si="31"/>
        <v/>
      </c>
      <c r="CL73" s="223" t="str">
        <f t="shared" si="32"/>
        <v/>
      </c>
      <c r="CM73" s="223" t="str">
        <f t="shared" si="33"/>
        <v/>
      </c>
      <c r="CN73" s="223" t="str">
        <f t="shared" si="34"/>
        <v/>
      </c>
      <c r="CO73" s="223" t="str">
        <f t="shared" si="35"/>
        <v/>
      </c>
      <c r="CP73" s="223" t="str">
        <f t="shared" si="36"/>
        <v/>
      </c>
      <c r="CQ73" s="223" t="str">
        <f t="shared" si="37"/>
        <v/>
      </c>
      <c r="CR73" s="223" t="str">
        <f t="shared" si="38"/>
        <v/>
      </c>
      <c r="CS73" s="223" t="str">
        <f t="shared" si="39"/>
        <v/>
      </c>
      <c r="CT73" s="223" t="str">
        <f t="shared" si="40"/>
        <v/>
      </c>
    </row>
    <row r="74" spans="1:98" x14ac:dyDescent="0.25">
      <c r="A74" s="239" t="s">
        <v>54</v>
      </c>
      <c r="B74" s="240"/>
      <c r="C74" s="320">
        <f t="shared" si="20"/>
        <v>0</v>
      </c>
      <c r="D74" s="321">
        <f t="shared" si="21"/>
        <v>0</v>
      </c>
      <c r="E74" s="34"/>
      <c r="F74" s="70"/>
      <c r="G74" s="34"/>
      <c r="H74" s="70"/>
      <c r="I74" s="24"/>
      <c r="J74" s="52"/>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4"/>
      <c r="AL74" s="198"/>
      <c r="AM74" s="198"/>
      <c r="AN74" s="40"/>
      <c r="AO74" s="40"/>
      <c r="AP74" s="37"/>
      <c r="AQ74" s="37"/>
      <c r="AR74" s="195" t="s">
        <v>97</v>
      </c>
      <c r="BZ74" s="223"/>
      <c r="CA74" s="223" t="str">
        <f>IF(C74&lt;&gt;AN74," Total de exámenes procesados DEBEN ser igual al Total por sexo.-","")</f>
        <v/>
      </c>
      <c r="CB74" s="223" t="str">
        <f t="shared" si="22"/>
        <v/>
      </c>
      <c r="CC74" s="223" t="str">
        <f t="shared" si="23"/>
        <v/>
      </c>
      <c r="CD74" s="223" t="str">
        <f t="shared" si="24"/>
        <v/>
      </c>
      <c r="CE74" s="223" t="str">
        <f t="shared" si="25"/>
        <v/>
      </c>
      <c r="CF74" s="223" t="str">
        <f t="shared" si="26"/>
        <v/>
      </c>
      <c r="CG74" s="223" t="str">
        <f t="shared" si="27"/>
        <v/>
      </c>
      <c r="CH74" s="223" t="str">
        <f t="shared" si="28"/>
        <v/>
      </c>
      <c r="CI74" s="223" t="str">
        <f t="shared" si="29"/>
        <v/>
      </c>
      <c r="CJ74" s="223" t="str">
        <f t="shared" si="30"/>
        <v/>
      </c>
      <c r="CK74" s="223" t="str">
        <f t="shared" si="31"/>
        <v/>
      </c>
      <c r="CL74" s="223" t="str">
        <f t="shared" si="32"/>
        <v/>
      </c>
      <c r="CM74" s="223" t="str">
        <f t="shared" si="33"/>
        <v/>
      </c>
      <c r="CN74" s="223" t="str">
        <f t="shared" si="34"/>
        <v/>
      </c>
      <c r="CO74" s="223" t="str">
        <f t="shared" si="35"/>
        <v/>
      </c>
      <c r="CP74" s="223" t="str">
        <f t="shared" si="36"/>
        <v/>
      </c>
      <c r="CQ74" s="223" t="str">
        <f t="shared" si="37"/>
        <v/>
      </c>
      <c r="CR74" s="223" t="str">
        <f t="shared" si="38"/>
        <v/>
      </c>
      <c r="CS74" s="223" t="str">
        <f t="shared" si="39"/>
        <v/>
      </c>
      <c r="CT74" s="223" t="str">
        <f t="shared" si="40"/>
        <v/>
      </c>
    </row>
    <row r="75" spans="1:98" x14ac:dyDescent="0.25">
      <c r="A75" s="239" t="s">
        <v>14</v>
      </c>
      <c r="B75" s="240"/>
      <c r="C75" s="320">
        <f t="shared" si="20"/>
        <v>3</v>
      </c>
      <c r="D75" s="322">
        <f t="shared" si="21"/>
        <v>0</v>
      </c>
      <c r="E75" s="34"/>
      <c r="F75" s="70"/>
      <c r="G75" s="34"/>
      <c r="H75" s="70"/>
      <c r="I75" s="34"/>
      <c r="J75" s="70"/>
      <c r="K75" s="39"/>
      <c r="L75" s="71"/>
      <c r="M75" s="39">
        <v>1</v>
      </c>
      <c r="N75" s="71"/>
      <c r="O75" s="39">
        <v>1</v>
      </c>
      <c r="P75" s="71"/>
      <c r="Q75" s="39">
        <v>1</v>
      </c>
      <c r="R75" s="71"/>
      <c r="S75" s="39"/>
      <c r="T75" s="71"/>
      <c r="U75" s="39"/>
      <c r="V75" s="71"/>
      <c r="W75" s="39"/>
      <c r="X75" s="71"/>
      <c r="Y75" s="39"/>
      <c r="Z75" s="71"/>
      <c r="AA75" s="39"/>
      <c r="AB75" s="71"/>
      <c r="AC75" s="39"/>
      <c r="AD75" s="71"/>
      <c r="AE75" s="39"/>
      <c r="AF75" s="71"/>
      <c r="AG75" s="39"/>
      <c r="AH75" s="71"/>
      <c r="AI75" s="39"/>
      <c r="AJ75" s="71"/>
      <c r="AK75" s="39"/>
      <c r="AL75" s="37"/>
      <c r="AM75" s="40"/>
      <c r="AN75" s="40">
        <v>3</v>
      </c>
      <c r="AO75" s="40">
        <v>0</v>
      </c>
      <c r="AP75" s="37">
        <v>0</v>
      </c>
      <c r="AQ75" s="37">
        <v>0</v>
      </c>
      <c r="AR75" s="195" t="s">
        <v>97</v>
      </c>
      <c r="BZ75" s="223"/>
      <c r="CA75" s="223" t="str">
        <f t="shared" ref="CA75:CA94" si="41">IF(C75&lt;&gt;SUM(AM75:AN75)," Total de exámenes procesados DEBEN ser igual al Total por sexo.-","")</f>
        <v/>
      </c>
      <c r="CB75" s="223" t="str">
        <f t="shared" si="22"/>
        <v/>
      </c>
      <c r="CC75" s="223" t="str">
        <f t="shared" si="23"/>
        <v/>
      </c>
      <c r="CD75" s="223" t="str">
        <f t="shared" si="24"/>
        <v/>
      </c>
      <c r="CE75" s="223" t="str">
        <f t="shared" si="25"/>
        <v/>
      </c>
      <c r="CF75" s="223" t="str">
        <f t="shared" si="26"/>
        <v/>
      </c>
      <c r="CG75" s="223" t="str">
        <f t="shared" si="27"/>
        <v/>
      </c>
      <c r="CH75" s="223" t="str">
        <f t="shared" si="28"/>
        <v/>
      </c>
      <c r="CI75" s="223" t="str">
        <f t="shared" si="29"/>
        <v/>
      </c>
      <c r="CJ75" s="223" t="str">
        <f t="shared" si="30"/>
        <v/>
      </c>
      <c r="CK75" s="223" t="str">
        <f t="shared" si="31"/>
        <v/>
      </c>
      <c r="CL75" s="223" t="str">
        <f t="shared" si="32"/>
        <v/>
      </c>
      <c r="CM75" s="223" t="str">
        <f t="shared" si="33"/>
        <v/>
      </c>
      <c r="CN75" s="223" t="str">
        <f t="shared" si="34"/>
        <v/>
      </c>
      <c r="CO75" s="223" t="str">
        <f t="shared" si="35"/>
        <v/>
      </c>
      <c r="CP75" s="223" t="str">
        <f t="shared" si="36"/>
        <v/>
      </c>
      <c r="CQ75" s="223" t="str">
        <f t="shared" si="37"/>
        <v/>
      </c>
      <c r="CR75" s="223" t="str">
        <f t="shared" si="38"/>
        <v/>
      </c>
      <c r="CS75" s="223" t="str">
        <f t="shared" si="39"/>
        <v/>
      </c>
      <c r="CT75" s="223" t="str">
        <f t="shared" si="40"/>
        <v/>
      </c>
    </row>
    <row r="76" spans="1:98" x14ac:dyDescent="0.25">
      <c r="A76" s="239" t="s">
        <v>19</v>
      </c>
      <c r="B76" s="240"/>
      <c r="C76" s="323">
        <f t="shared" si="20"/>
        <v>0</v>
      </c>
      <c r="D76" s="322">
        <f t="shared" si="21"/>
        <v>0</v>
      </c>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37"/>
      <c r="AM76" s="40"/>
      <c r="AN76" s="40"/>
      <c r="AO76" s="40"/>
      <c r="AP76" s="37"/>
      <c r="AQ76" s="37"/>
      <c r="AR76" s="195" t="s">
        <v>97</v>
      </c>
      <c r="BZ76" s="223"/>
      <c r="CA76" s="223" t="str">
        <f t="shared" si="41"/>
        <v/>
      </c>
      <c r="CB76" s="223" t="str">
        <f t="shared" si="22"/>
        <v/>
      </c>
      <c r="CC76" s="223" t="str">
        <f t="shared" si="23"/>
        <v/>
      </c>
      <c r="CD76" s="223" t="str">
        <f t="shared" si="24"/>
        <v/>
      </c>
      <c r="CE76" s="223" t="str">
        <f t="shared" si="25"/>
        <v/>
      </c>
      <c r="CF76" s="223" t="str">
        <f t="shared" si="26"/>
        <v/>
      </c>
      <c r="CG76" s="223" t="str">
        <f t="shared" si="27"/>
        <v/>
      </c>
      <c r="CH76" s="223" t="str">
        <f t="shared" si="28"/>
        <v/>
      </c>
      <c r="CI76" s="223" t="str">
        <f t="shared" si="29"/>
        <v/>
      </c>
      <c r="CJ76" s="223" t="str">
        <f t="shared" si="30"/>
        <v/>
      </c>
      <c r="CK76" s="223" t="str">
        <f t="shared" si="31"/>
        <v/>
      </c>
      <c r="CL76" s="223" t="str">
        <f t="shared" si="32"/>
        <v/>
      </c>
      <c r="CM76" s="223" t="str">
        <f t="shared" si="33"/>
        <v/>
      </c>
      <c r="CN76" s="223" t="str">
        <f t="shared" si="34"/>
        <v/>
      </c>
      <c r="CO76" s="223" t="str">
        <f t="shared" si="35"/>
        <v/>
      </c>
      <c r="CP76" s="223" t="str">
        <f t="shared" si="36"/>
        <v/>
      </c>
      <c r="CQ76" s="223" t="str">
        <f t="shared" si="37"/>
        <v/>
      </c>
      <c r="CR76" s="223" t="str">
        <f t="shared" si="38"/>
        <v/>
      </c>
      <c r="CS76" s="223" t="str">
        <f t="shared" si="39"/>
        <v/>
      </c>
      <c r="CT76" s="223" t="str">
        <f t="shared" si="40"/>
        <v/>
      </c>
    </row>
    <row r="77" spans="1:98" x14ac:dyDescent="0.25">
      <c r="A77" s="239" t="s">
        <v>55</v>
      </c>
      <c r="B77" s="240"/>
      <c r="C77" s="320">
        <f t="shared" si="20"/>
        <v>6</v>
      </c>
      <c r="D77" s="321">
        <f t="shared" si="21"/>
        <v>0</v>
      </c>
      <c r="E77" s="34"/>
      <c r="F77" s="70"/>
      <c r="G77" s="34"/>
      <c r="H77" s="70"/>
      <c r="I77" s="39">
        <v>1</v>
      </c>
      <c r="J77" s="71"/>
      <c r="K77" s="39"/>
      <c r="L77" s="71"/>
      <c r="M77" s="39">
        <v>1</v>
      </c>
      <c r="N77" s="71"/>
      <c r="O77" s="39"/>
      <c r="P77" s="71"/>
      <c r="Q77" s="39"/>
      <c r="R77" s="71"/>
      <c r="S77" s="39">
        <v>2</v>
      </c>
      <c r="T77" s="71"/>
      <c r="U77" s="39"/>
      <c r="V77" s="71"/>
      <c r="W77" s="39">
        <v>2</v>
      </c>
      <c r="X77" s="71"/>
      <c r="Y77" s="39"/>
      <c r="Z77" s="71"/>
      <c r="AA77" s="39"/>
      <c r="AB77" s="71"/>
      <c r="AC77" s="39"/>
      <c r="AD77" s="71"/>
      <c r="AE77" s="39"/>
      <c r="AF77" s="71"/>
      <c r="AG77" s="39"/>
      <c r="AH77" s="71"/>
      <c r="AI77" s="39"/>
      <c r="AJ77" s="71"/>
      <c r="AK77" s="39"/>
      <c r="AL77" s="37"/>
      <c r="AM77" s="40">
        <v>1</v>
      </c>
      <c r="AN77" s="40">
        <v>5</v>
      </c>
      <c r="AO77" s="40">
        <v>0</v>
      </c>
      <c r="AP77" s="37">
        <v>0</v>
      </c>
      <c r="AQ77" s="37">
        <v>0</v>
      </c>
      <c r="AR77" s="195" t="s">
        <v>97</v>
      </c>
      <c r="BZ77" s="223"/>
      <c r="CA77" s="223" t="str">
        <f t="shared" si="41"/>
        <v/>
      </c>
      <c r="CB77" s="223" t="str">
        <f t="shared" si="22"/>
        <v/>
      </c>
      <c r="CC77" s="223" t="str">
        <f t="shared" si="23"/>
        <v/>
      </c>
      <c r="CD77" s="223" t="str">
        <f t="shared" si="24"/>
        <v/>
      </c>
      <c r="CE77" s="223" t="str">
        <f t="shared" si="25"/>
        <v/>
      </c>
      <c r="CF77" s="223" t="str">
        <f t="shared" si="26"/>
        <v/>
      </c>
      <c r="CG77" s="223" t="str">
        <f t="shared" si="27"/>
        <v/>
      </c>
      <c r="CH77" s="223" t="str">
        <f t="shared" si="28"/>
        <v/>
      </c>
      <c r="CI77" s="223" t="str">
        <f t="shared" si="29"/>
        <v/>
      </c>
      <c r="CJ77" s="223" t="str">
        <f t="shared" si="30"/>
        <v/>
      </c>
      <c r="CK77" s="223" t="str">
        <f t="shared" si="31"/>
        <v/>
      </c>
      <c r="CL77" s="223" t="str">
        <f t="shared" si="32"/>
        <v/>
      </c>
      <c r="CM77" s="223" t="str">
        <f t="shared" si="33"/>
        <v/>
      </c>
      <c r="CN77" s="223" t="str">
        <f t="shared" si="34"/>
        <v/>
      </c>
      <c r="CO77" s="223" t="str">
        <f t="shared" si="35"/>
        <v/>
      </c>
      <c r="CP77" s="223" t="str">
        <f t="shared" si="36"/>
        <v/>
      </c>
      <c r="CQ77" s="223" t="str">
        <f t="shared" si="37"/>
        <v/>
      </c>
      <c r="CR77" s="223" t="str">
        <f t="shared" si="38"/>
        <v/>
      </c>
      <c r="CS77" s="223" t="str">
        <f t="shared" si="39"/>
        <v/>
      </c>
      <c r="CT77" s="223" t="str">
        <f t="shared" si="40"/>
        <v/>
      </c>
    </row>
    <row r="78" spans="1:98" ht="27.75" customHeight="1" x14ac:dyDescent="0.25">
      <c r="A78" s="244" t="s">
        <v>56</v>
      </c>
      <c r="B78" s="245"/>
      <c r="C78" s="320">
        <f t="shared" si="20"/>
        <v>13</v>
      </c>
      <c r="D78" s="321">
        <f t="shared" si="21"/>
        <v>0</v>
      </c>
      <c r="E78" s="34"/>
      <c r="F78" s="70"/>
      <c r="G78" s="34"/>
      <c r="H78" s="70"/>
      <c r="I78" s="39"/>
      <c r="J78" s="71"/>
      <c r="K78" s="39">
        <v>1</v>
      </c>
      <c r="L78" s="71"/>
      <c r="M78" s="39">
        <v>1</v>
      </c>
      <c r="N78" s="71"/>
      <c r="O78" s="39">
        <v>3</v>
      </c>
      <c r="P78" s="71"/>
      <c r="Q78" s="39">
        <v>4</v>
      </c>
      <c r="R78" s="71"/>
      <c r="S78" s="39">
        <v>2</v>
      </c>
      <c r="T78" s="71"/>
      <c r="U78" s="39"/>
      <c r="V78" s="71"/>
      <c r="W78" s="39">
        <v>1</v>
      </c>
      <c r="X78" s="71"/>
      <c r="Y78" s="39"/>
      <c r="Z78" s="71"/>
      <c r="AA78" s="39"/>
      <c r="AB78" s="71"/>
      <c r="AC78" s="39"/>
      <c r="AD78" s="71"/>
      <c r="AE78" s="39">
        <v>1</v>
      </c>
      <c r="AF78" s="71"/>
      <c r="AG78" s="39"/>
      <c r="AH78" s="71"/>
      <c r="AI78" s="39"/>
      <c r="AJ78" s="71"/>
      <c r="AK78" s="39"/>
      <c r="AL78" s="37"/>
      <c r="AM78" s="40"/>
      <c r="AN78" s="40">
        <v>13</v>
      </c>
      <c r="AO78" s="40">
        <v>0</v>
      </c>
      <c r="AP78" s="37">
        <v>0</v>
      </c>
      <c r="AQ78" s="37">
        <v>0</v>
      </c>
      <c r="AR78" s="195" t="s">
        <v>98</v>
      </c>
      <c r="BZ78" s="223"/>
      <c r="CA78" s="223" t="str">
        <f t="shared" si="41"/>
        <v/>
      </c>
      <c r="CB78" s="223" t="str">
        <f t="shared" si="22"/>
        <v/>
      </c>
      <c r="CC78" s="223" t="str">
        <f t="shared" si="23"/>
        <v/>
      </c>
      <c r="CD78" s="223" t="str">
        <f t="shared" si="24"/>
        <v/>
      </c>
      <c r="CE78" s="223" t="str">
        <f t="shared" si="25"/>
        <v/>
      </c>
      <c r="CF78" s="223" t="str">
        <f t="shared" si="26"/>
        <v/>
      </c>
      <c r="CG78" s="223" t="str">
        <f t="shared" si="27"/>
        <v/>
      </c>
      <c r="CH78" s="223" t="str">
        <f t="shared" si="28"/>
        <v/>
      </c>
      <c r="CI78" s="223" t="str">
        <f t="shared" si="29"/>
        <v/>
      </c>
      <c r="CJ78" s="223" t="str">
        <f t="shared" si="30"/>
        <v/>
      </c>
      <c r="CK78" s="223" t="str">
        <f t="shared" si="31"/>
        <v/>
      </c>
      <c r="CL78" s="223" t="str">
        <f t="shared" si="32"/>
        <v/>
      </c>
      <c r="CM78" s="223" t="str">
        <f t="shared" si="33"/>
        <v/>
      </c>
      <c r="CN78" s="223" t="str">
        <f t="shared" si="34"/>
        <v/>
      </c>
      <c r="CO78" s="223" t="str">
        <f t="shared" si="35"/>
        <v/>
      </c>
      <c r="CP78" s="223" t="str">
        <f t="shared" si="36"/>
        <v/>
      </c>
      <c r="CQ78" s="223" t="str">
        <f t="shared" si="37"/>
        <v/>
      </c>
      <c r="CR78" s="223" t="str">
        <f t="shared" si="38"/>
        <v/>
      </c>
      <c r="CS78" s="223" t="str">
        <f t="shared" si="39"/>
        <v/>
      </c>
      <c r="CT78" s="223" t="str">
        <f t="shared" si="40"/>
        <v/>
      </c>
    </row>
    <row r="79" spans="1:98" x14ac:dyDescent="0.25">
      <c r="A79" s="239" t="s">
        <v>17</v>
      </c>
      <c r="B79" s="240"/>
      <c r="C79" s="323">
        <f t="shared" si="20"/>
        <v>0</v>
      </c>
      <c r="D79" s="322">
        <f t="shared" si="21"/>
        <v>0</v>
      </c>
      <c r="E79" s="39"/>
      <c r="F79" s="71"/>
      <c r="G79" s="39"/>
      <c r="H79" s="71"/>
      <c r="I79" s="39"/>
      <c r="J79" s="71"/>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37"/>
      <c r="AM79" s="40"/>
      <c r="AN79" s="40"/>
      <c r="AO79" s="40"/>
      <c r="AP79" s="37"/>
      <c r="AQ79" s="37"/>
      <c r="AR79" s="195" t="s">
        <v>97</v>
      </c>
      <c r="BZ79" s="223"/>
      <c r="CA79" s="223" t="str">
        <f t="shared" si="41"/>
        <v/>
      </c>
      <c r="CB79" s="223" t="str">
        <f t="shared" si="22"/>
        <v/>
      </c>
      <c r="CC79" s="223" t="str">
        <f t="shared" si="23"/>
        <v/>
      </c>
      <c r="CD79" s="223" t="str">
        <f t="shared" si="24"/>
        <v/>
      </c>
      <c r="CE79" s="223" t="str">
        <f t="shared" si="25"/>
        <v/>
      </c>
      <c r="CF79" s="223" t="str">
        <f t="shared" si="26"/>
        <v/>
      </c>
      <c r="CG79" s="223" t="str">
        <f t="shared" si="27"/>
        <v/>
      </c>
      <c r="CH79" s="223" t="str">
        <f t="shared" si="28"/>
        <v/>
      </c>
      <c r="CI79" s="223" t="str">
        <f t="shared" si="29"/>
        <v/>
      </c>
      <c r="CJ79" s="223" t="str">
        <f t="shared" si="30"/>
        <v/>
      </c>
      <c r="CK79" s="223" t="str">
        <f t="shared" si="31"/>
        <v/>
      </c>
      <c r="CL79" s="223" t="str">
        <f t="shared" si="32"/>
        <v/>
      </c>
      <c r="CM79" s="223" t="str">
        <f t="shared" si="33"/>
        <v/>
      </c>
      <c r="CN79" s="223" t="str">
        <f t="shared" si="34"/>
        <v/>
      </c>
      <c r="CO79" s="223" t="str">
        <f t="shared" si="35"/>
        <v/>
      </c>
      <c r="CP79" s="223" t="str">
        <f t="shared" si="36"/>
        <v/>
      </c>
      <c r="CQ79" s="223" t="str">
        <f t="shared" si="37"/>
        <v/>
      </c>
      <c r="CR79" s="223" t="str">
        <f t="shared" si="38"/>
        <v/>
      </c>
      <c r="CS79" s="223" t="str">
        <f t="shared" si="39"/>
        <v/>
      </c>
      <c r="CT79" s="223" t="str">
        <f t="shared" si="40"/>
        <v/>
      </c>
    </row>
    <row r="80" spans="1:98" x14ac:dyDescent="0.25">
      <c r="A80" s="246" t="s">
        <v>57</v>
      </c>
      <c r="B80" s="247"/>
      <c r="C80" s="324">
        <f t="shared" si="20"/>
        <v>5</v>
      </c>
      <c r="D80" s="325">
        <f t="shared" si="21"/>
        <v>0</v>
      </c>
      <c r="E80" s="89"/>
      <c r="F80" s="90"/>
      <c r="G80" s="89"/>
      <c r="H80" s="90"/>
      <c r="I80" s="89"/>
      <c r="J80" s="90"/>
      <c r="K80" s="74">
        <v>1</v>
      </c>
      <c r="L80" s="75"/>
      <c r="M80" s="74">
        <v>1</v>
      </c>
      <c r="N80" s="75"/>
      <c r="O80" s="74"/>
      <c r="P80" s="75"/>
      <c r="Q80" s="74"/>
      <c r="R80" s="75"/>
      <c r="S80" s="74"/>
      <c r="T80" s="75"/>
      <c r="U80" s="74">
        <v>1</v>
      </c>
      <c r="V80" s="75"/>
      <c r="W80" s="74">
        <v>1</v>
      </c>
      <c r="X80" s="75"/>
      <c r="Y80" s="74"/>
      <c r="Z80" s="75"/>
      <c r="AA80" s="74"/>
      <c r="AB80" s="75"/>
      <c r="AC80" s="74"/>
      <c r="AD80" s="75"/>
      <c r="AE80" s="74"/>
      <c r="AF80" s="75"/>
      <c r="AG80" s="74"/>
      <c r="AH80" s="75"/>
      <c r="AI80" s="74">
        <v>1</v>
      </c>
      <c r="AJ80" s="75"/>
      <c r="AK80" s="74"/>
      <c r="AL80" s="77"/>
      <c r="AM80" s="41">
        <v>3</v>
      </c>
      <c r="AN80" s="41">
        <v>2</v>
      </c>
      <c r="AO80" s="41">
        <v>0</v>
      </c>
      <c r="AP80" s="77">
        <v>0</v>
      </c>
      <c r="AQ80" s="77">
        <v>0</v>
      </c>
      <c r="AR80" s="195" t="s">
        <v>97</v>
      </c>
      <c r="BZ80" s="223"/>
      <c r="CA80" s="223" t="str">
        <f t="shared" si="41"/>
        <v/>
      </c>
      <c r="CB80" s="223" t="str">
        <f t="shared" si="22"/>
        <v/>
      </c>
      <c r="CC80" s="223" t="str">
        <f t="shared" si="23"/>
        <v/>
      </c>
      <c r="CD80" s="223" t="str">
        <f t="shared" si="24"/>
        <v/>
      </c>
      <c r="CE80" s="223" t="str">
        <f t="shared" si="25"/>
        <v/>
      </c>
      <c r="CF80" s="223" t="str">
        <f t="shared" si="26"/>
        <v/>
      </c>
      <c r="CG80" s="223" t="str">
        <f t="shared" si="27"/>
        <v/>
      </c>
      <c r="CH80" s="223" t="str">
        <f t="shared" si="28"/>
        <v/>
      </c>
      <c r="CI80" s="223" t="str">
        <f t="shared" si="29"/>
        <v/>
      </c>
      <c r="CJ80" s="223" t="str">
        <f t="shared" si="30"/>
        <v/>
      </c>
      <c r="CK80" s="223" t="str">
        <f t="shared" si="31"/>
        <v/>
      </c>
      <c r="CL80" s="223" t="str">
        <f t="shared" si="32"/>
        <v/>
      </c>
      <c r="CM80" s="223" t="str">
        <f t="shared" si="33"/>
        <v/>
      </c>
      <c r="CN80" s="223" t="str">
        <f t="shared" si="34"/>
        <v/>
      </c>
      <c r="CO80" s="223" t="str">
        <f t="shared" si="35"/>
        <v/>
      </c>
      <c r="CP80" s="223" t="str">
        <f t="shared" si="36"/>
        <v/>
      </c>
      <c r="CQ80" s="223" t="str">
        <f t="shared" si="37"/>
        <v/>
      </c>
      <c r="CR80" s="223" t="str">
        <f t="shared" si="38"/>
        <v/>
      </c>
      <c r="CS80" s="223" t="str">
        <f t="shared" si="39"/>
        <v/>
      </c>
      <c r="CT80" s="223" t="str">
        <f t="shared" si="40"/>
        <v/>
      </c>
    </row>
    <row r="81" spans="1:98" x14ac:dyDescent="0.25">
      <c r="A81" s="302" t="s">
        <v>18</v>
      </c>
      <c r="B81" s="203" t="s">
        <v>88</v>
      </c>
      <c r="C81" s="318">
        <f t="shared" si="20"/>
        <v>0</v>
      </c>
      <c r="D81" s="319">
        <f t="shared" si="21"/>
        <v>0</v>
      </c>
      <c r="E81" s="26"/>
      <c r="F81" s="204"/>
      <c r="G81" s="26"/>
      <c r="H81" s="204"/>
      <c r="I81" s="26"/>
      <c r="J81" s="204"/>
      <c r="K81" s="48"/>
      <c r="L81" s="49"/>
      <c r="M81" s="48"/>
      <c r="N81" s="49"/>
      <c r="O81" s="48"/>
      <c r="P81" s="49"/>
      <c r="Q81" s="48"/>
      <c r="R81" s="49"/>
      <c r="S81" s="48"/>
      <c r="T81" s="49"/>
      <c r="U81" s="48"/>
      <c r="V81" s="49"/>
      <c r="W81" s="48"/>
      <c r="X81" s="49"/>
      <c r="Y81" s="48"/>
      <c r="Z81" s="49"/>
      <c r="AA81" s="48"/>
      <c r="AB81" s="49"/>
      <c r="AC81" s="48"/>
      <c r="AD81" s="49"/>
      <c r="AE81" s="48"/>
      <c r="AF81" s="49"/>
      <c r="AG81" s="48"/>
      <c r="AH81" s="49"/>
      <c r="AI81" s="48"/>
      <c r="AJ81" s="49"/>
      <c r="AK81" s="48"/>
      <c r="AL81" s="27"/>
      <c r="AM81" s="161"/>
      <c r="AN81" s="161"/>
      <c r="AO81" s="161"/>
      <c r="AP81" s="27"/>
      <c r="AQ81" s="27"/>
      <c r="AR81" s="195" t="s">
        <v>97</v>
      </c>
      <c r="BZ81" s="223"/>
      <c r="CA81" s="223" t="str">
        <f t="shared" si="41"/>
        <v/>
      </c>
      <c r="CB81" s="223" t="str">
        <f t="shared" si="22"/>
        <v/>
      </c>
      <c r="CC81" s="223" t="str">
        <f t="shared" si="23"/>
        <v/>
      </c>
      <c r="CD81" s="223" t="str">
        <f t="shared" si="24"/>
        <v/>
      </c>
      <c r="CE81" s="223" t="str">
        <f t="shared" si="25"/>
        <v/>
      </c>
      <c r="CF81" s="223" t="str">
        <f t="shared" si="26"/>
        <v/>
      </c>
      <c r="CG81" s="223" t="str">
        <f t="shared" si="27"/>
        <v/>
      </c>
      <c r="CH81" s="223" t="str">
        <f t="shared" si="28"/>
        <v/>
      </c>
      <c r="CI81" s="223" t="str">
        <f t="shared" si="29"/>
        <v/>
      </c>
      <c r="CJ81" s="223" t="str">
        <f t="shared" si="30"/>
        <v/>
      </c>
      <c r="CK81" s="223" t="str">
        <f t="shared" si="31"/>
        <v/>
      </c>
      <c r="CL81" s="223" t="str">
        <f t="shared" si="32"/>
        <v/>
      </c>
      <c r="CM81" s="223" t="str">
        <f t="shared" si="33"/>
        <v/>
      </c>
      <c r="CN81" s="223" t="str">
        <f t="shared" si="34"/>
        <v/>
      </c>
      <c r="CO81" s="223" t="str">
        <f t="shared" si="35"/>
        <v/>
      </c>
      <c r="CP81" s="223" t="str">
        <f t="shared" si="36"/>
        <v/>
      </c>
      <c r="CQ81" s="223" t="str">
        <f t="shared" si="37"/>
        <v/>
      </c>
      <c r="CR81" s="223" t="str">
        <f t="shared" si="38"/>
        <v/>
      </c>
      <c r="CS81" s="223" t="str">
        <f>IF(AL81&lt;=AK81,""," Los exámenes Reactivos de 81 y mas años NO DEBEN ser mayor a los Exámenes Procesados de la misma edad.-")</f>
        <v/>
      </c>
      <c r="CT81" s="223" t="str">
        <f>IF(AL81&lt;=AK81,""," Los exámenes Reactivos de 81 y mas años NO DEBEN ser mayor a los Exámenes Procesados de la misma edad.-")</f>
        <v/>
      </c>
    </row>
    <row r="82" spans="1:98" ht="21" x14ac:dyDescent="0.25">
      <c r="A82" s="303"/>
      <c r="B82" s="205" t="s">
        <v>89</v>
      </c>
      <c r="C82" s="320">
        <f t="shared" si="20"/>
        <v>0</v>
      </c>
      <c r="D82" s="321">
        <f t="shared" si="21"/>
        <v>0</v>
      </c>
      <c r="E82" s="34"/>
      <c r="F82" s="70"/>
      <c r="G82" s="34"/>
      <c r="H82" s="70"/>
      <c r="I82" s="34"/>
      <c r="J82" s="70"/>
      <c r="K82" s="39"/>
      <c r="L82" s="71"/>
      <c r="M82" s="39"/>
      <c r="N82" s="71"/>
      <c r="O82" s="39"/>
      <c r="P82" s="71"/>
      <c r="Q82" s="39"/>
      <c r="R82" s="71"/>
      <c r="S82" s="39"/>
      <c r="T82" s="71"/>
      <c r="U82" s="39"/>
      <c r="V82" s="71"/>
      <c r="W82" s="39"/>
      <c r="X82" s="71"/>
      <c r="Y82" s="39"/>
      <c r="Z82" s="71"/>
      <c r="AA82" s="39"/>
      <c r="AB82" s="71"/>
      <c r="AC82" s="39"/>
      <c r="AD82" s="71"/>
      <c r="AE82" s="39"/>
      <c r="AF82" s="71"/>
      <c r="AG82" s="39"/>
      <c r="AH82" s="71"/>
      <c r="AI82" s="39"/>
      <c r="AJ82" s="71"/>
      <c r="AK82" s="39"/>
      <c r="AL82" s="37"/>
      <c r="AM82" s="40"/>
      <c r="AN82" s="40"/>
      <c r="AO82" s="40"/>
      <c r="AP82" s="37"/>
      <c r="AQ82" s="37"/>
      <c r="AR82" s="195" t="s">
        <v>97</v>
      </c>
      <c r="BZ82" s="223"/>
      <c r="CA82" s="223" t="str">
        <f t="shared" si="41"/>
        <v/>
      </c>
      <c r="CB82" s="223" t="str">
        <f t="shared" si="22"/>
        <v/>
      </c>
      <c r="CC82" s="223" t="str">
        <f t="shared" si="23"/>
        <v/>
      </c>
      <c r="CD82" s="223" t="str">
        <f t="shared" si="24"/>
        <v/>
      </c>
      <c r="CE82" s="223" t="str">
        <f t="shared" si="25"/>
        <v/>
      </c>
      <c r="CF82" s="223" t="str">
        <f t="shared" si="26"/>
        <v/>
      </c>
      <c r="CG82" s="223" t="str">
        <f t="shared" si="27"/>
        <v/>
      </c>
      <c r="CH82" s="223" t="str">
        <f t="shared" si="28"/>
        <v/>
      </c>
      <c r="CI82" s="223" t="str">
        <f t="shared" si="29"/>
        <v/>
      </c>
      <c r="CJ82" s="223" t="str">
        <f t="shared" si="30"/>
        <v/>
      </c>
      <c r="CK82" s="223" t="str">
        <f t="shared" si="31"/>
        <v/>
      </c>
      <c r="CL82" s="223" t="str">
        <f t="shared" si="32"/>
        <v/>
      </c>
      <c r="CM82" s="223" t="str">
        <f t="shared" si="33"/>
        <v/>
      </c>
      <c r="CN82" s="223" t="str">
        <f t="shared" si="34"/>
        <v/>
      </c>
      <c r="CO82" s="223" t="str">
        <f t="shared" si="35"/>
        <v/>
      </c>
      <c r="CP82" s="223" t="str">
        <f t="shared" si="36"/>
        <v/>
      </c>
      <c r="CQ82" s="223" t="str">
        <f>IF(AJ82&lt;=AI82,""," Los exámenes Reactivos de 75 a 89 años NO DEBEN ser mayor a los Exámenes Procesados de la misma edad.-")</f>
        <v/>
      </c>
      <c r="CR82" s="223" t="str">
        <f t="shared" si="38"/>
        <v/>
      </c>
      <c r="CS82" s="223" t="str">
        <f>IF(AL82&lt;=AK82,""," Los exámenes Reactivos de 80 y mas años NO DEBEN ser mayor a los Exámenes Procesados de la misma edad.-")</f>
        <v/>
      </c>
      <c r="CT82" s="223" t="str">
        <f>IF(AL82&lt;=AK82,""," Los exámenes Reactivos de 80 y mas años NO DEBEN ser mayor a los Exámenes Procesados de la misma edad.-")</f>
        <v/>
      </c>
    </row>
    <row r="83" spans="1:98" ht="21" x14ac:dyDescent="0.25">
      <c r="A83" s="304"/>
      <c r="B83" s="191" t="s">
        <v>90</v>
      </c>
      <c r="C83" s="326">
        <f t="shared" si="20"/>
        <v>0</v>
      </c>
      <c r="D83" s="327">
        <f t="shared" si="21"/>
        <v>0</v>
      </c>
      <c r="E83" s="43"/>
      <c r="F83" s="85"/>
      <c r="G83" s="43"/>
      <c r="H83" s="85"/>
      <c r="I83" s="43"/>
      <c r="J83" s="85"/>
      <c r="K83" s="43"/>
      <c r="L83" s="85"/>
      <c r="M83" s="43"/>
      <c r="N83" s="85"/>
      <c r="O83" s="43"/>
      <c r="P83" s="85"/>
      <c r="Q83" s="43"/>
      <c r="R83" s="85"/>
      <c r="S83" s="43"/>
      <c r="T83" s="85"/>
      <c r="U83" s="43"/>
      <c r="V83" s="85"/>
      <c r="W83" s="43"/>
      <c r="X83" s="85"/>
      <c r="Y83" s="43"/>
      <c r="Z83" s="85"/>
      <c r="AA83" s="43"/>
      <c r="AB83" s="85"/>
      <c r="AC83" s="43"/>
      <c r="AD83" s="85"/>
      <c r="AE83" s="43"/>
      <c r="AF83" s="85"/>
      <c r="AG83" s="43"/>
      <c r="AH83" s="85"/>
      <c r="AI83" s="43"/>
      <c r="AJ83" s="85"/>
      <c r="AK83" s="43"/>
      <c r="AL83" s="45"/>
      <c r="AM83" s="44"/>
      <c r="AN83" s="44"/>
      <c r="AO83" s="44"/>
      <c r="AP83" s="45"/>
      <c r="AQ83" s="45"/>
      <c r="AR83" s="195" t="s">
        <v>97</v>
      </c>
      <c r="BZ83" s="223"/>
      <c r="CA83" s="223" t="str">
        <f t="shared" si="41"/>
        <v/>
      </c>
      <c r="CB83" s="223" t="str">
        <f t="shared" si="22"/>
        <v/>
      </c>
      <c r="CC83" s="223" t="str">
        <f t="shared" si="23"/>
        <v/>
      </c>
      <c r="CD83" s="223" t="str">
        <f t="shared" si="24"/>
        <v/>
      </c>
      <c r="CE83" s="223" t="str">
        <f t="shared" si="25"/>
        <v/>
      </c>
      <c r="CF83" s="223" t="str">
        <f t="shared" si="26"/>
        <v/>
      </c>
      <c r="CG83" s="223" t="str">
        <f t="shared" si="27"/>
        <v/>
      </c>
      <c r="CH83" s="223" t="str">
        <f t="shared" si="28"/>
        <v/>
      </c>
      <c r="CI83" s="223" t="str">
        <f t="shared" si="29"/>
        <v/>
      </c>
      <c r="CJ83" s="223" t="str">
        <f t="shared" si="30"/>
        <v/>
      </c>
      <c r="CK83" s="223" t="str">
        <f t="shared" si="31"/>
        <v/>
      </c>
      <c r="CL83" s="223" t="str">
        <f t="shared" si="32"/>
        <v/>
      </c>
      <c r="CM83" s="223" t="str">
        <f t="shared" si="33"/>
        <v/>
      </c>
      <c r="CN83" s="223" t="str">
        <f t="shared" si="34"/>
        <v/>
      </c>
      <c r="CO83" s="223" t="str">
        <f t="shared" si="35"/>
        <v/>
      </c>
      <c r="CP83" s="223" t="str">
        <f t="shared" si="36"/>
        <v/>
      </c>
      <c r="CQ83" s="223" t="str">
        <f t="shared" ref="CQ83:CQ94" si="42">IF(AJ83&lt;=AI83,""," Los exámenes Reactivos de 75 a 79 años NO DEBEN ser mayor a los Exámenes Procesados de la misma edad.-")</f>
        <v/>
      </c>
      <c r="CR83" s="223" t="str">
        <f t="shared" si="38"/>
        <v/>
      </c>
      <c r="CS83" s="223" t="str">
        <f>IF(AL83&lt;=AK83,""," Los exámenes Reactivos de 83 y mas años NO DEBEN ser mayor a los Exámenes Procesados de la misma edad.-")</f>
        <v/>
      </c>
      <c r="CT83" s="223" t="str">
        <f>IF(AL83&lt;=AK83,""," Los exámenes Reactivos de 83 y mas años NO DEBEN ser mayor a los Exámenes Procesados de la misma edad.-")</f>
        <v/>
      </c>
    </row>
    <row r="84" spans="1:98" x14ac:dyDescent="0.25">
      <c r="A84" s="251" t="s">
        <v>84</v>
      </c>
      <c r="B84" s="252"/>
      <c r="C84" s="320">
        <f t="shared" ref="C84:C94" si="43">SUM(E84+G84+I84+K84+M84+O84+Q84+S84+U84+W84+Y84+AA84+AC84+AE84+AG84+AI84+AK84)</f>
        <v>0</v>
      </c>
      <c r="D84" s="321">
        <f t="shared" ref="D84:D94" si="44">SUM(F84+H84+J84+L84+N84+P84+R84+T84+V84+X84+Z84+AB84+AD84+AF84+AH84+AJ84+AL84)</f>
        <v>0</v>
      </c>
      <c r="E84" s="24"/>
      <c r="F84" s="52"/>
      <c r="G84" s="208"/>
      <c r="H84" s="209"/>
      <c r="I84" s="208"/>
      <c r="J84" s="209"/>
      <c r="K84" s="208"/>
      <c r="L84" s="209"/>
      <c r="M84" s="208"/>
      <c r="N84" s="209"/>
      <c r="O84" s="208"/>
      <c r="P84" s="209"/>
      <c r="Q84" s="208"/>
      <c r="R84" s="209"/>
      <c r="S84" s="208"/>
      <c r="T84" s="209"/>
      <c r="U84" s="208"/>
      <c r="V84" s="209"/>
      <c r="W84" s="208"/>
      <c r="X84" s="209"/>
      <c r="Y84" s="208"/>
      <c r="Z84" s="209"/>
      <c r="AA84" s="208"/>
      <c r="AB84" s="209"/>
      <c r="AC84" s="208"/>
      <c r="AD84" s="209"/>
      <c r="AE84" s="208"/>
      <c r="AF84" s="209"/>
      <c r="AG84" s="208"/>
      <c r="AH84" s="209"/>
      <c r="AI84" s="208"/>
      <c r="AJ84" s="209"/>
      <c r="AK84" s="208"/>
      <c r="AL84" s="210"/>
      <c r="AM84" s="25"/>
      <c r="AN84" s="25"/>
      <c r="AO84" s="25"/>
      <c r="AP84" s="35"/>
      <c r="AQ84" s="35"/>
      <c r="AR84" s="195" t="s">
        <v>97</v>
      </c>
      <c r="BZ84" s="223"/>
      <c r="CA84" s="223" t="str">
        <f t="shared" si="41"/>
        <v/>
      </c>
      <c r="CB84" s="223" t="str">
        <f t="shared" si="22"/>
        <v/>
      </c>
      <c r="CC84" s="223" t="str">
        <f t="shared" si="23"/>
        <v/>
      </c>
      <c r="CD84" s="223" t="str">
        <f t="shared" si="24"/>
        <v/>
      </c>
      <c r="CE84" s="223" t="str">
        <f t="shared" si="25"/>
        <v/>
      </c>
      <c r="CF84" s="223" t="str">
        <f t="shared" si="26"/>
        <v/>
      </c>
      <c r="CG84" s="223" t="str">
        <f t="shared" si="27"/>
        <v/>
      </c>
      <c r="CH84" s="223" t="str">
        <f t="shared" si="28"/>
        <v/>
      </c>
      <c r="CI84" s="223" t="str">
        <f t="shared" si="29"/>
        <v/>
      </c>
      <c r="CJ84" s="223" t="str">
        <f t="shared" si="30"/>
        <v/>
      </c>
      <c r="CK84" s="223" t="str">
        <f t="shared" si="31"/>
        <v/>
      </c>
      <c r="CL84" s="223" t="str">
        <f t="shared" si="32"/>
        <v/>
      </c>
      <c r="CM84" s="223" t="str">
        <f t="shared" si="33"/>
        <v/>
      </c>
      <c r="CN84" s="223" t="str">
        <f t="shared" si="34"/>
        <v/>
      </c>
      <c r="CO84" s="223" t="str">
        <f t="shared" si="35"/>
        <v/>
      </c>
      <c r="CP84" s="223" t="str">
        <f t="shared" si="36"/>
        <v/>
      </c>
      <c r="CQ84" s="223" t="str">
        <f t="shared" si="42"/>
        <v/>
      </c>
      <c r="CR84" s="223" t="str">
        <f t="shared" si="38"/>
        <v/>
      </c>
      <c r="CS84" s="223" t="str">
        <f>IF(AL84&lt;=AK84,""," Los exámenes Reactivos de 84 y mas años NO DEBEN ser mayor a los Exámenes Procesados de la misma edad.-")</f>
        <v/>
      </c>
      <c r="CT84" s="223" t="str">
        <f>IF(AL84&lt;=AK84,""," Los exámenes Reactivos de 84 y mas años NO DEBEN ser mayor a los Exámenes Procesados de la misma edad.-")</f>
        <v/>
      </c>
    </row>
    <row r="85" spans="1:98" x14ac:dyDescent="0.25">
      <c r="A85" s="239" t="s">
        <v>58</v>
      </c>
      <c r="B85" s="240"/>
      <c r="C85" s="323">
        <f t="shared" si="43"/>
        <v>0</v>
      </c>
      <c r="D85" s="322">
        <f t="shared" si="44"/>
        <v>0</v>
      </c>
      <c r="E85" s="39"/>
      <c r="F85" s="71"/>
      <c r="G85" s="39"/>
      <c r="H85" s="71"/>
      <c r="I85" s="39"/>
      <c r="J85" s="71"/>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7"/>
      <c r="AM85" s="41"/>
      <c r="AN85" s="41"/>
      <c r="AO85" s="41"/>
      <c r="AP85" s="77"/>
      <c r="AQ85" s="77"/>
      <c r="AR85" s="195" t="s">
        <v>97</v>
      </c>
      <c r="BZ85" s="223"/>
      <c r="CA85" s="223" t="str">
        <f t="shared" si="41"/>
        <v/>
      </c>
      <c r="CB85" s="223" t="str">
        <f t="shared" si="22"/>
        <v/>
      </c>
      <c r="CC85" s="223" t="str">
        <f t="shared" si="23"/>
        <v/>
      </c>
      <c r="CD85" s="223" t="str">
        <f t="shared" si="24"/>
        <v/>
      </c>
      <c r="CE85" s="223" t="str">
        <f t="shared" si="25"/>
        <v/>
      </c>
      <c r="CF85" s="223" t="str">
        <f t="shared" si="26"/>
        <v/>
      </c>
      <c r="CG85" s="223" t="str">
        <f t="shared" si="27"/>
        <v/>
      </c>
      <c r="CH85" s="223" t="str">
        <f t="shared" si="28"/>
        <v/>
      </c>
      <c r="CI85" s="223" t="str">
        <f t="shared" si="29"/>
        <v/>
      </c>
      <c r="CJ85" s="223" t="str">
        <f t="shared" si="30"/>
        <v/>
      </c>
      <c r="CK85" s="223" t="str">
        <f t="shared" si="31"/>
        <v/>
      </c>
      <c r="CL85" s="223" t="str">
        <f t="shared" si="32"/>
        <v/>
      </c>
      <c r="CM85" s="223" t="str">
        <f t="shared" si="33"/>
        <v/>
      </c>
      <c r="CN85" s="223" t="str">
        <f t="shared" si="34"/>
        <v/>
      </c>
      <c r="CO85" s="223" t="str">
        <f t="shared" si="35"/>
        <v/>
      </c>
      <c r="CP85" s="223" t="str">
        <f t="shared" si="36"/>
        <v/>
      </c>
      <c r="CQ85" s="223" t="str">
        <f t="shared" si="42"/>
        <v/>
      </c>
      <c r="CR85" s="223" t="str">
        <f t="shared" si="38"/>
        <v/>
      </c>
      <c r="CS85" s="223" t="str">
        <f>IF(AL85&lt;=AK85,""," Los exámenes Reactivos de 85 y mas años NO DEBEN ser mayor a los Exámenes Procesados de la misma edad.-")</f>
        <v/>
      </c>
      <c r="CT85" s="223" t="str">
        <f>IF(AL85&lt;=AK85,""," Los exámenes Reactivos de 85 y mas años NO DEBEN ser mayor a los Exámenes Procesados de la misma edad.-")</f>
        <v/>
      </c>
    </row>
    <row r="86" spans="1:98" x14ac:dyDescent="0.25">
      <c r="A86" s="239" t="s">
        <v>86</v>
      </c>
      <c r="B86" s="240"/>
      <c r="C86" s="323">
        <f t="shared" si="43"/>
        <v>1</v>
      </c>
      <c r="D86" s="322">
        <f t="shared" si="44"/>
        <v>0</v>
      </c>
      <c r="E86" s="39"/>
      <c r="F86" s="71"/>
      <c r="G86" s="39"/>
      <c r="H86" s="71"/>
      <c r="I86" s="39">
        <v>1</v>
      </c>
      <c r="J86" s="71"/>
      <c r="K86" s="74"/>
      <c r="L86" s="75"/>
      <c r="M86" s="74"/>
      <c r="N86" s="75"/>
      <c r="O86" s="74"/>
      <c r="P86" s="75"/>
      <c r="Q86" s="74"/>
      <c r="R86" s="75"/>
      <c r="S86" s="74"/>
      <c r="T86" s="75"/>
      <c r="U86" s="74"/>
      <c r="V86" s="75"/>
      <c r="W86" s="74"/>
      <c r="X86" s="75"/>
      <c r="Y86" s="74"/>
      <c r="Z86" s="75"/>
      <c r="AA86" s="74"/>
      <c r="AB86" s="75"/>
      <c r="AC86" s="74"/>
      <c r="AD86" s="75"/>
      <c r="AE86" s="74"/>
      <c r="AF86" s="75"/>
      <c r="AG86" s="74"/>
      <c r="AH86" s="75"/>
      <c r="AI86" s="74"/>
      <c r="AJ86" s="75"/>
      <c r="AK86" s="74"/>
      <c r="AL86" s="77"/>
      <c r="AM86" s="41"/>
      <c r="AN86" s="41">
        <v>1</v>
      </c>
      <c r="AO86" s="41">
        <v>0</v>
      </c>
      <c r="AP86" s="77">
        <v>0</v>
      </c>
      <c r="AQ86" s="77">
        <v>0</v>
      </c>
      <c r="AR86" s="195" t="s">
        <v>97</v>
      </c>
      <c r="BZ86" s="223"/>
      <c r="CA86" s="223" t="str">
        <f t="shared" si="41"/>
        <v/>
      </c>
      <c r="CB86" s="223" t="str">
        <f t="shared" si="22"/>
        <v/>
      </c>
      <c r="CC86" s="223" t="str">
        <f t="shared" si="23"/>
        <v/>
      </c>
      <c r="CD86" s="223" t="str">
        <f t="shared" si="24"/>
        <v/>
      </c>
      <c r="CE86" s="223" t="str">
        <f t="shared" si="25"/>
        <v/>
      </c>
      <c r="CF86" s="223" t="str">
        <f t="shared" si="26"/>
        <v/>
      </c>
      <c r="CG86" s="223" t="str">
        <f t="shared" si="27"/>
        <v/>
      </c>
      <c r="CH86" s="223" t="str">
        <f t="shared" si="28"/>
        <v/>
      </c>
      <c r="CI86" s="223" t="str">
        <f t="shared" si="29"/>
        <v/>
      </c>
      <c r="CJ86" s="223" t="str">
        <f t="shared" si="30"/>
        <v/>
      </c>
      <c r="CK86" s="223" t="str">
        <f t="shared" si="31"/>
        <v/>
      </c>
      <c r="CL86" s="223" t="str">
        <f t="shared" si="32"/>
        <v/>
      </c>
      <c r="CM86" s="223" t="str">
        <f t="shared" si="33"/>
        <v/>
      </c>
      <c r="CN86" s="223" t="str">
        <f t="shared" si="34"/>
        <v/>
      </c>
      <c r="CO86" s="223" t="str">
        <f t="shared" si="35"/>
        <v/>
      </c>
      <c r="CP86" s="223" t="str">
        <f t="shared" si="36"/>
        <v/>
      </c>
      <c r="CQ86" s="223" t="str">
        <f t="shared" si="42"/>
        <v/>
      </c>
      <c r="CR86" s="223" t="str">
        <f t="shared" si="38"/>
        <v/>
      </c>
      <c r="CS86" s="223" t="str">
        <f>IF(AL86&lt;=AK86,""," Los exámenes Reactivos de 86 y mas años NO DEBEN ser mayor a los Exámenes Procesados de la misma edad.-")</f>
        <v/>
      </c>
      <c r="CT86" s="223" t="str">
        <f>IF(AL86&lt;=AK86,""," Los exámenes Reactivos de 86 y mas años NO DEBEN ser mayor a los Exámenes Procesados de la misma edad.-")</f>
        <v/>
      </c>
    </row>
    <row r="87" spans="1:98" x14ac:dyDescent="0.25">
      <c r="A87" s="239" t="s">
        <v>99</v>
      </c>
      <c r="B87" s="240"/>
      <c r="C87" s="328">
        <f t="shared" si="43"/>
        <v>0</v>
      </c>
      <c r="D87" s="329">
        <f t="shared" si="44"/>
        <v>0</v>
      </c>
      <c r="E87" s="39"/>
      <c r="F87" s="71"/>
      <c r="G87" s="39"/>
      <c r="H87" s="71"/>
      <c r="I87" s="39"/>
      <c r="J87" s="71"/>
      <c r="K87" s="74"/>
      <c r="L87" s="75"/>
      <c r="M87" s="74"/>
      <c r="N87" s="75"/>
      <c r="O87" s="74"/>
      <c r="P87" s="75"/>
      <c r="Q87" s="74"/>
      <c r="R87" s="75"/>
      <c r="S87" s="74"/>
      <c r="T87" s="75"/>
      <c r="U87" s="74"/>
      <c r="V87" s="75"/>
      <c r="W87" s="74"/>
      <c r="X87" s="75"/>
      <c r="Y87" s="74"/>
      <c r="Z87" s="75"/>
      <c r="AA87" s="74"/>
      <c r="AB87" s="75"/>
      <c r="AC87" s="74"/>
      <c r="AD87" s="75"/>
      <c r="AE87" s="74"/>
      <c r="AF87" s="75"/>
      <c r="AG87" s="74"/>
      <c r="AH87" s="75"/>
      <c r="AI87" s="74"/>
      <c r="AJ87" s="75"/>
      <c r="AK87" s="74"/>
      <c r="AL87" s="77"/>
      <c r="AM87" s="41"/>
      <c r="AN87" s="41"/>
      <c r="AO87" s="41"/>
      <c r="AP87" s="77"/>
      <c r="AQ87" s="77"/>
      <c r="AR87" s="195" t="s">
        <v>97</v>
      </c>
      <c r="BZ87" s="223"/>
      <c r="CA87" s="223" t="str">
        <f t="shared" si="41"/>
        <v/>
      </c>
      <c r="CB87" s="223" t="str">
        <f t="shared" si="22"/>
        <v/>
      </c>
      <c r="CC87" s="223" t="str">
        <f t="shared" si="23"/>
        <v/>
      </c>
      <c r="CD87" s="223" t="str">
        <f t="shared" si="24"/>
        <v/>
      </c>
      <c r="CE87" s="223" t="str">
        <f t="shared" si="25"/>
        <v/>
      </c>
      <c r="CF87" s="223" t="str">
        <f t="shared" si="26"/>
        <v/>
      </c>
      <c r="CG87" s="223" t="str">
        <f t="shared" si="27"/>
        <v/>
      </c>
      <c r="CH87" s="223" t="str">
        <f t="shared" si="28"/>
        <v/>
      </c>
      <c r="CI87" s="223" t="str">
        <f t="shared" si="29"/>
        <v/>
      </c>
      <c r="CJ87" s="223" t="str">
        <f t="shared" si="30"/>
        <v/>
      </c>
      <c r="CK87" s="223" t="str">
        <f t="shared" si="31"/>
        <v/>
      </c>
      <c r="CL87" s="223" t="str">
        <f t="shared" si="32"/>
        <v/>
      </c>
      <c r="CM87" s="223" t="str">
        <f t="shared" si="33"/>
        <v/>
      </c>
      <c r="CN87" s="223" t="str">
        <f t="shared" si="34"/>
        <v/>
      </c>
      <c r="CO87" s="223" t="str">
        <f t="shared" si="35"/>
        <v/>
      </c>
      <c r="CP87" s="223" t="str">
        <f t="shared" si="36"/>
        <v/>
      </c>
      <c r="CQ87" s="223" t="str">
        <f t="shared" si="42"/>
        <v/>
      </c>
      <c r="CR87" s="223" t="str">
        <f t="shared" si="38"/>
        <v/>
      </c>
      <c r="CS87" s="223" t="str">
        <f>IF(AL87&lt;=AK87,""," Los exámenes Reactivos de 87 y mas años NO DEBEN ser mayor a los Exámenes Procesados de la misma edad.-")</f>
        <v/>
      </c>
      <c r="CT87" s="223" t="str">
        <f>IF(AL87&lt;=AK87,""," Los exámenes Reactivos de 87 y mas años NO DEBEN ser mayor a los Exámenes Procesados de la misma edad.-")</f>
        <v/>
      </c>
    </row>
    <row r="88" spans="1:98" x14ac:dyDescent="0.25">
      <c r="A88" s="239" t="s">
        <v>100</v>
      </c>
      <c r="B88" s="240"/>
      <c r="C88" s="328">
        <f t="shared" si="43"/>
        <v>0</v>
      </c>
      <c r="D88" s="329">
        <f t="shared" si="44"/>
        <v>0</v>
      </c>
      <c r="E88" s="39"/>
      <c r="F88" s="71"/>
      <c r="G88" s="39"/>
      <c r="H88" s="71"/>
      <c r="I88" s="39"/>
      <c r="J88" s="71"/>
      <c r="K88" s="74"/>
      <c r="L88" s="75"/>
      <c r="M88" s="74"/>
      <c r="N88" s="75"/>
      <c r="O88" s="74"/>
      <c r="P88" s="75"/>
      <c r="Q88" s="74"/>
      <c r="R88" s="75"/>
      <c r="S88" s="74"/>
      <c r="T88" s="75"/>
      <c r="U88" s="74"/>
      <c r="V88" s="75"/>
      <c r="W88" s="74"/>
      <c r="X88" s="75"/>
      <c r="Y88" s="74"/>
      <c r="Z88" s="75"/>
      <c r="AA88" s="74"/>
      <c r="AB88" s="75"/>
      <c r="AC88" s="74"/>
      <c r="AD88" s="75"/>
      <c r="AE88" s="74"/>
      <c r="AF88" s="75"/>
      <c r="AG88" s="74"/>
      <c r="AH88" s="75"/>
      <c r="AI88" s="74"/>
      <c r="AJ88" s="75"/>
      <c r="AK88" s="74"/>
      <c r="AL88" s="77"/>
      <c r="AM88" s="41"/>
      <c r="AN88" s="41"/>
      <c r="AO88" s="41"/>
      <c r="AP88" s="77"/>
      <c r="AQ88" s="77"/>
      <c r="AR88" s="195" t="s">
        <v>97</v>
      </c>
      <c r="BZ88" s="223"/>
      <c r="CA88" s="223" t="str">
        <f t="shared" si="41"/>
        <v/>
      </c>
      <c r="CB88" s="223" t="str">
        <f t="shared" si="22"/>
        <v/>
      </c>
      <c r="CC88" s="223" t="str">
        <f t="shared" si="23"/>
        <v/>
      </c>
      <c r="CD88" s="223" t="str">
        <f t="shared" si="24"/>
        <v/>
      </c>
      <c r="CE88" s="223" t="str">
        <f t="shared" si="25"/>
        <v/>
      </c>
      <c r="CF88" s="223" t="str">
        <f t="shared" si="26"/>
        <v/>
      </c>
      <c r="CG88" s="223" t="str">
        <f t="shared" si="27"/>
        <v/>
      </c>
      <c r="CH88" s="223" t="str">
        <f t="shared" si="28"/>
        <v/>
      </c>
      <c r="CI88" s="223" t="str">
        <f t="shared" si="29"/>
        <v/>
      </c>
      <c r="CJ88" s="223" t="str">
        <f t="shared" si="30"/>
        <v/>
      </c>
      <c r="CK88" s="223" t="str">
        <f t="shared" si="31"/>
        <v/>
      </c>
      <c r="CL88" s="223" t="str">
        <f t="shared" si="32"/>
        <v/>
      </c>
      <c r="CM88" s="223" t="str">
        <f t="shared" si="33"/>
        <v/>
      </c>
      <c r="CN88" s="223" t="str">
        <f t="shared" si="34"/>
        <v/>
      </c>
      <c r="CO88" s="223" t="str">
        <f t="shared" si="35"/>
        <v/>
      </c>
      <c r="CP88" s="223" t="str">
        <f t="shared" si="36"/>
        <v/>
      </c>
      <c r="CQ88" s="223" t="str">
        <f t="shared" si="42"/>
        <v/>
      </c>
      <c r="CR88" s="223" t="str">
        <f t="shared" si="38"/>
        <v/>
      </c>
      <c r="CS88" s="223" t="str">
        <f>IF(AL88&lt;=AK88,""," Los exámenes Reactivos de 88 y mas años NO DEBEN ser mayor a los Exámenes Procesados de la misma edad.-")</f>
        <v/>
      </c>
      <c r="CT88" s="223" t="str">
        <f>IF(AL88&lt;=AK88,""," Los exámenes Reactivos de 88 y mas años NO DEBEN ser mayor a los Exámenes Procesados de la misma edad.-")</f>
        <v/>
      </c>
    </row>
    <row r="89" spans="1:98" x14ac:dyDescent="0.25">
      <c r="A89" s="138" t="s">
        <v>101</v>
      </c>
      <c r="B89" s="139"/>
      <c r="C89" s="328">
        <f t="shared" si="43"/>
        <v>3</v>
      </c>
      <c r="D89" s="329">
        <f t="shared" si="44"/>
        <v>0</v>
      </c>
      <c r="E89" s="39"/>
      <c r="F89" s="71"/>
      <c r="G89" s="39"/>
      <c r="H89" s="71"/>
      <c r="I89" s="39"/>
      <c r="J89" s="71"/>
      <c r="K89" s="74"/>
      <c r="L89" s="75"/>
      <c r="M89" s="74"/>
      <c r="N89" s="75"/>
      <c r="O89" s="74">
        <v>1</v>
      </c>
      <c r="P89" s="75"/>
      <c r="Q89" s="74"/>
      <c r="R89" s="75"/>
      <c r="S89" s="74">
        <v>1</v>
      </c>
      <c r="T89" s="75"/>
      <c r="U89" s="74">
        <v>1</v>
      </c>
      <c r="V89" s="75"/>
      <c r="W89" s="74"/>
      <c r="X89" s="75"/>
      <c r="Y89" s="74"/>
      <c r="Z89" s="75"/>
      <c r="AA89" s="74"/>
      <c r="AB89" s="75"/>
      <c r="AC89" s="74"/>
      <c r="AD89" s="75"/>
      <c r="AE89" s="74"/>
      <c r="AF89" s="75"/>
      <c r="AG89" s="74"/>
      <c r="AH89" s="75"/>
      <c r="AI89" s="74"/>
      <c r="AJ89" s="75"/>
      <c r="AK89" s="74"/>
      <c r="AL89" s="77"/>
      <c r="AM89" s="41"/>
      <c r="AN89" s="41">
        <v>3</v>
      </c>
      <c r="AO89" s="41">
        <v>0</v>
      </c>
      <c r="AP89" s="77">
        <v>0</v>
      </c>
      <c r="AQ89" s="77">
        <v>0</v>
      </c>
      <c r="AR89" s="195" t="s">
        <v>97</v>
      </c>
      <c r="BZ89" s="223"/>
      <c r="CA89" s="223" t="str">
        <f t="shared" si="41"/>
        <v/>
      </c>
      <c r="CB89" s="223" t="str">
        <f t="shared" si="22"/>
        <v/>
      </c>
      <c r="CC89" s="223" t="str">
        <f t="shared" si="23"/>
        <v/>
      </c>
      <c r="CD89" s="223" t="str">
        <f t="shared" si="24"/>
        <v/>
      </c>
      <c r="CE89" s="223" t="str">
        <f t="shared" si="25"/>
        <v/>
      </c>
      <c r="CF89" s="223" t="str">
        <f t="shared" si="26"/>
        <v/>
      </c>
      <c r="CG89" s="223" t="str">
        <f t="shared" si="27"/>
        <v/>
      </c>
      <c r="CH89" s="223" t="str">
        <f t="shared" si="28"/>
        <v/>
      </c>
      <c r="CI89" s="223" t="str">
        <f t="shared" si="29"/>
        <v/>
      </c>
      <c r="CJ89" s="223" t="str">
        <f t="shared" si="30"/>
        <v/>
      </c>
      <c r="CK89" s="223" t="str">
        <f t="shared" si="31"/>
        <v/>
      </c>
      <c r="CL89" s="223" t="str">
        <f t="shared" si="32"/>
        <v/>
      </c>
      <c r="CM89" s="223" t="str">
        <f t="shared" si="33"/>
        <v/>
      </c>
      <c r="CN89" s="223" t="str">
        <f t="shared" si="34"/>
        <v/>
      </c>
      <c r="CO89" s="223" t="str">
        <f t="shared" si="35"/>
        <v/>
      </c>
      <c r="CP89" s="223" t="str">
        <f t="shared" si="36"/>
        <v/>
      </c>
      <c r="CQ89" s="223" t="str">
        <f t="shared" si="42"/>
        <v/>
      </c>
      <c r="CR89" s="223" t="str">
        <f t="shared" si="38"/>
        <v/>
      </c>
      <c r="CS89" s="223" t="str">
        <f>IF(AL89&lt;=AK89,""," Los exámenes Reactivos de 89 y mas años NO DEBEN ser mayor a los Exámenes Procesados de la misma edad.-")</f>
        <v/>
      </c>
      <c r="CT89" s="223" t="str">
        <f>IF(AL89&lt;=AK89,""," Los exámenes Reactivos de 89 y mas años NO DEBEN ser mayor a los Exámenes Procesados de la misma edad.-")</f>
        <v/>
      </c>
    </row>
    <row r="90" spans="1:98" x14ac:dyDescent="0.25">
      <c r="A90" s="239" t="s">
        <v>102</v>
      </c>
      <c r="B90" s="240"/>
      <c r="C90" s="328">
        <f t="shared" si="43"/>
        <v>0</v>
      </c>
      <c r="D90" s="329">
        <f t="shared" si="44"/>
        <v>0</v>
      </c>
      <c r="E90" s="34"/>
      <c r="F90" s="70"/>
      <c r="G90" s="34"/>
      <c r="H90" s="70"/>
      <c r="I90" s="34"/>
      <c r="J90" s="70"/>
      <c r="K90" s="74"/>
      <c r="L90" s="75"/>
      <c r="M90" s="74"/>
      <c r="N90" s="75"/>
      <c r="O90" s="74"/>
      <c r="P90" s="75"/>
      <c r="Q90" s="74"/>
      <c r="R90" s="75"/>
      <c r="S90" s="74"/>
      <c r="T90" s="75"/>
      <c r="U90" s="74"/>
      <c r="V90" s="75"/>
      <c r="W90" s="74"/>
      <c r="X90" s="75"/>
      <c r="Y90" s="74"/>
      <c r="Z90" s="75"/>
      <c r="AA90" s="74"/>
      <c r="AB90" s="75"/>
      <c r="AC90" s="74"/>
      <c r="AD90" s="75"/>
      <c r="AE90" s="74"/>
      <c r="AF90" s="75"/>
      <c r="AG90" s="74"/>
      <c r="AH90" s="75"/>
      <c r="AI90" s="74"/>
      <c r="AJ90" s="75"/>
      <c r="AK90" s="74"/>
      <c r="AL90" s="77"/>
      <c r="AM90" s="41"/>
      <c r="AN90" s="41"/>
      <c r="AO90" s="41"/>
      <c r="AP90" s="77"/>
      <c r="AQ90" s="77"/>
      <c r="AR90" s="195" t="s">
        <v>97</v>
      </c>
      <c r="BZ90" s="223"/>
      <c r="CA90" s="223" t="str">
        <f t="shared" si="41"/>
        <v/>
      </c>
      <c r="CB90" s="223" t="str">
        <f t="shared" si="22"/>
        <v/>
      </c>
      <c r="CC90" s="223" t="str">
        <f t="shared" si="23"/>
        <v/>
      </c>
      <c r="CD90" s="223" t="str">
        <f t="shared" si="24"/>
        <v/>
      </c>
      <c r="CE90" s="223" t="str">
        <f t="shared" si="25"/>
        <v/>
      </c>
      <c r="CF90" s="223" t="str">
        <f t="shared" si="26"/>
        <v/>
      </c>
      <c r="CG90" s="223" t="str">
        <f t="shared" si="27"/>
        <v/>
      </c>
      <c r="CH90" s="223" t="str">
        <f t="shared" si="28"/>
        <v/>
      </c>
      <c r="CI90" s="223" t="str">
        <f t="shared" si="29"/>
        <v/>
      </c>
      <c r="CJ90" s="223" t="str">
        <f t="shared" si="30"/>
        <v/>
      </c>
      <c r="CK90" s="223" t="str">
        <f t="shared" si="31"/>
        <v/>
      </c>
      <c r="CL90" s="223" t="str">
        <f t="shared" si="32"/>
        <v/>
      </c>
      <c r="CM90" s="223" t="str">
        <f t="shared" si="33"/>
        <v/>
      </c>
      <c r="CN90" s="223" t="str">
        <f t="shared" si="34"/>
        <v/>
      </c>
      <c r="CO90" s="223" t="str">
        <f t="shared" si="35"/>
        <v/>
      </c>
      <c r="CP90" s="223" t="str">
        <f t="shared" si="36"/>
        <v/>
      </c>
      <c r="CQ90" s="223" t="str">
        <f t="shared" si="42"/>
        <v/>
      </c>
      <c r="CR90" s="223" t="str">
        <f t="shared" si="38"/>
        <v/>
      </c>
      <c r="CS90" s="223" t="str">
        <f>IF(AL90&lt;=AK90,""," Los exámenes Reactivos de 90 y mas años NO DEBEN ser mayor a los Exámenes Procesados de la misma edad.-")</f>
        <v/>
      </c>
      <c r="CT90" s="223" t="str">
        <f>IF(AL90&lt;=AK90,""," Los exámenes Reactivos de 90 y mas años NO DEBEN ser mayor a los Exámenes Procesados de la misma edad.-")</f>
        <v/>
      </c>
    </row>
    <row r="91" spans="1:98" x14ac:dyDescent="0.25">
      <c r="A91" s="239" t="s">
        <v>103</v>
      </c>
      <c r="B91" s="240"/>
      <c r="C91" s="328">
        <f t="shared" si="43"/>
        <v>0</v>
      </c>
      <c r="D91" s="329">
        <f t="shared" si="44"/>
        <v>0</v>
      </c>
      <c r="E91" s="74"/>
      <c r="F91" s="75"/>
      <c r="G91" s="74"/>
      <c r="H91" s="75"/>
      <c r="I91" s="74"/>
      <c r="J91" s="75"/>
      <c r="K91" s="74"/>
      <c r="L91" s="75"/>
      <c r="M91" s="74"/>
      <c r="N91" s="75"/>
      <c r="O91" s="74"/>
      <c r="P91" s="75"/>
      <c r="Q91" s="74"/>
      <c r="R91" s="75"/>
      <c r="S91" s="74"/>
      <c r="T91" s="75"/>
      <c r="U91" s="74"/>
      <c r="V91" s="75"/>
      <c r="W91" s="74"/>
      <c r="X91" s="75"/>
      <c r="Y91" s="74"/>
      <c r="Z91" s="75"/>
      <c r="AA91" s="74"/>
      <c r="AB91" s="75"/>
      <c r="AC91" s="74"/>
      <c r="AD91" s="75"/>
      <c r="AE91" s="74"/>
      <c r="AF91" s="75"/>
      <c r="AG91" s="74"/>
      <c r="AH91" s="75"/>
      <c r="AI91" s="74"/>
      <c r="AJ91" s="75"/>
      <c r="AK91" s="74"/>
      <c r="AL91" s="77"/>
      <c r="AM91" s="41"/>
      <c r="AN91" s="41"/>
      <c r="AO91" s="41"/>
      <c r="AP91" s="77"/>
      <c r="AQ91" s="77"/>
      <c r="AR91" s="195" t="s">
        <v>97</v>
      </c>
      <c r="BZ91" s="223"/>
      <c r="CA91" s="223" t="str">
        <f t="shared" si="41"/>
        <v/>
      </c>
      <c r="CB91" s="223" t="str">
        <f t="shared" si="22"/>
        <v/>
      </c>
      <c r="CC91" s="223" t="str">
        <f t="shared" si="23"/>
        <v/>
      </c>
      <c r="CD91" s="223" t="str">
        <f t="shared" si="24"/>
        <v/>
      </c>
      <c r="CE91" s="223" t="str">
        <f t="shared" si="25"/>
        <v/>
      </c>
      <c r="CF91" s="223" t="str">
        <f t="shared" si="26"/>
        <v/>
      </c>
      <c r="CG91" s="223" t="str">
        <f t="shared" si="27"/>
        <v/>
      </c>
      <c r="CH91" s="223" t="str">
        <f t="shared" si="28"/>
        <v/>
      </c>
      <c r="CI91" s="223" t="str">
        <f t="shared" si="29"/>
        <v/>
      </c>
      <c r="CJ91" s="223" t="str">
        <f t="shared" si="30"/>
        <v/>
      </c>
      <c r="CK91" s="223" t="str">
        <f t="shared" si="31"/>
        <v/>
      </c>
      <c r="CL91" s="223" t="str">
        <f t="shared" si="32"/>
        <v/>
      </c>
      <c r="CM91" s="223" t="str">
        <f t="shared" si="33"/>
        <v/>
      </c>
      <c r="CN91" s="223" t="str">
        <f t="shared" si="34"/>
        <v/>
      </c>
      <c r="CO91" s="223" t="str">
        <f t="shared" si="35"/>
        <v/>
      </c>
      <c r="CP91" s="223" t="str">
        <f t="shared" si="36"/>
        <v/>
      </c>
      <c r="CQ91" s="223" t="str">
        <f t="shared" si="42"/>
        <v/>
      </c>
      <c r="CR91" s="223" t="str">
        <f t="shared" si="38"/>
        <v/>
      </c>
      <c r="CS91" s="223" t="str">
        <f>IF(AL91&lt;=AK91,""," Los exámenes Reactivos de 91 y mas años NO DEBEN ser mayor a los Exámenes Procesados de la misma edad.-")</f>
        <v/>
      </c>
      <c r="CT91" s="223" t="str">
        <f>IF(AL91&lt;=AK91,""," Los exámenes Reactivos de 91 y mas años NO DEBEN ser mayor a los Exámenes Procesados de la misma edad.-")</f>
        <v/>
      </c>
    </row>
    <row r="92" spans="1:98" x14ac:dyDescent="0.25">
      <c r="A92" s="239" t="s">
        <v>104</v>
      </c>
      <c r="B92" s="240"/>
      <c r="C92" s="328">
        <f t="shared" si="43"/>
        <v>0</v>
      </c>
      <c r="D92" s="329">
        <f t="shared" si="44"/>
        <v>0</v>
      </c>
      <c r="E92" s="74"/>
      <c r="F92" s="75"/>
      <c r="G92" s="74"/>
      <c r="H92" s="75"/>
      <c r="I92" s="74"/>
      <c r="J92" s="75"/>
      <c r="K92" s="74"/>
      <c r="L92" s="75"/>
      <c r="M92" s="74"/>
      <c r="N92" s="75"/>
      <c r="O92" s="74"/>
      <c r="P92" s="75"/>
      <c r="Q92" s="74"/>
      <c r="R92" s="75"/>
      <c r="S92" s="74"/>
      <c r="T92" s="75"/>
      <c r="U92" s="74"/>
      <c r="V92" s="75"/>
      <c r="W92" s="74"/>
      <c r="X92" s="75"/>
      <c r="Y92" s="74"/>
      <c r="Z92" s="75"/>
      <c r="AA92" s="74"/>
      <c r="AB92" s="75"/>
      <c r="AC92" s="74"/>
      <c r="AD92" s="75"/>
      <c r="AE92" s="74"/>
      <c r="AF92" s="75"/>
      <c r="AG92" s="74"/>
      <c r="AH92" s="75"/>
      <c r="AI92" s="74"/>
      <c r="AJ92" s="75"/>
      <c r="AK92" s="74"/>
      <c r="AL92" s="77"/>
      <c r="AM92" s="41"/>
      <c r="AN92" s="41"/>
      <c r="AO92" s="41"/>
      <c r="AP92" s="77"/>
      <c r="AQ92" s="77"/>
      <c r="AR92" s="195" t="s">
        <v>97</v>
      </c>
      <c r="BZ92" s="223"/>
      <c r="CA92" s="223" t="str">
        <f t="shared" si="41"/>
        <v/>
      </c>
      <c r="CB92" s="223" t="str">
        <f t="shared" si="22"/>
        <v/>
      </c>
      <c r="CC92" s="223" t="str">
        <f t="shared" si="23"/>
        <v/>
      </c>
      <c r="CD92" s="223" t="str">
        <f t="shared" si="24"/>
        <v/>
      </c>
      <c r="CE92" s="223" t="str">
        <f t="shared" si="25"/>
        <v/>
      </c>
      <c r="CF92" s="223" t="str">
        <f t="shared" si="26"/>
        <v/>
      </c>
      <c r="CG92" s="223" t="str">
        <f t="shared" si="27"/>
        <v/>
      </c>
      <c r="CH92" s="223" t="str">
        <f t="shared" si="28"/>
        <v/>
      </c>
      <c r="CI92" s="223" t="str">
        <f t="shared" si="29"/>
        <v/>
      </c>
      <c r="CJ92" s="223" t="str">
        <f t="shared" si="30"/>
        <v/>
      </c>
      <c r="CK92" s="223" t="str">
        <f t="shared" si="31"/>
        <v/>
      </c>
      <c r="CL92" s="223" t="str">
        <f t="shared" si="32"/>
        <v/>
      </c>
      <c r="CM92" s="223" t="str">
        <f t="shared" si="33"/>
        <v/>
      </c>
      <c r="CN92" s="223" t="str">
        <f t="shared" si="34"/>
        <v/>
      </c>
      <c r="CO92" s="223" t="str">
        <f t="shared" si="35"/>
        <v/>
      </c>
      <c r="CP92" s="223" t="str">
        <f t="shared" si="36"/>
        <v/>
      </c>
      <c r="CQ92" s="223" t="str">
        <f t="shared" si="42"/>
        <v/>
      </c>
      <c r="CR92" s="223" t="str">
        <f t="shared" si="38"/>
        <v/>
      </c>
      <c r="CS92" s="223" t="str">
        <f>IF(AL92&lt;=AK92,""," Los exámenes Reactivos de 92 y mas años NO DEBEN ser mayor a los Exámenes Procesados de la misma edad.-")</f>
        <v/>
      </c>
      <c r="CT92" s="223" t="str">
        <f>IF(AL92&lt;=AK92,""," Los exámenes Reactivos de 92 y mas años NO DEBEN ser mayor a los Exámenes Procesados de la misma edad.-")</f>
        <v/>
      </c>
    </row>
    <row r="93" spans="1:98" x14ac:dyDescent="0.25">
      <c r="A93" s="239" t="s">
        <v>60</v>
      </c>
      <c r="B93" s="240"/>
      <c r="C93" s="328">
        <f t="shared" si="43"/>
        <v>19</v>
      </c>
      <c r="D93" s="329">
        <f t="shared" si="44"/>
        <v>2</v>
      </c>
      <c r="E93" s="74"/>
      <c r="F93" s="75"/>
      <c r="G93" s="74"/>
      <c r="H93" s="75"/>
      <c r="I93" s="74"/>
      <c r="J93" s="75"/>
      <c r="K93" s="74">
        <v>2</v>
      </c>
      <c r="L93" s="75">
        <v>1</v>
      </c>
      <c r="M93" s="74">
        <v>3</v>
      </c>
      <c r="N93" s="75"/>
      <c r="O93" s="74"/>
      <c r="P93" s="75"/>
      <c r="Q93" s="74">
        <v>3</v>
      </c>
      <c r="R93" s="75"/>
      <c r="S93" s="74">
        <v>2</v>
      </c>
      <c r="T93" s="75"/>
      <c r="U93" s="74">
        <v>1</v>
      </c>
      <c r="V93" s="75"/>
      <c r="W93" s="74"/>
      <c r="X93" s="75"/>
      <c r="Y93" s="74">
        <v>1</v>
      </c>
      <c r="Z93" s="75"/>
      <c r="AA93" s="74"/>
      <c r="AB93" s="75"/>
      <c r="AC93" s="74">
        <v>4</v>
      </c>
      <c r="AD93" s="75">
        <v>1</v>
      </c>
      <c r="AE93" s="74">
        <v>1</v>
      </c>
      <c r="AF93" s="75"/>
      <c r="AG93" s="74">
        <v>1</v>
      </c>
      <c r="AH93" s="75"/>
      <c r="AI93" s="74">
        <v>1</v>
      </c>
      <c r="AJ93" s="75"/>
      <c r="AK93" s="74"/>
      <c r="AL93" s="77"/>
      <c r="AM93" s="41">
        <v>16</v>
      </c>
      <c r="AN93" s="41">
        <v>3</v>
      </c>
      <c r="AO93" s="41">
        <v>0</v>
      </c>
      <c r="AP93" s="77">
        <v>0</v>
      </c>
      <c r="AQ93" s="77">
        <v>0</v>
      </c>
      <c r="AR93" s="195" t="s">
        <v>97</v>
      </c>
      <c r="BZ93" s="223"/>
      <c r="CA93" s="223" t="str">
        <f t="shared" si="41"/>
        <v/>
      </c>
      <c r="CB93" s="223" t="str">
        <f t="shared" si="22"/>
        <v/>
      </c>
      <c r="CC93" s="223" t="str">
        <f t="shared" si="23"/>
        <v/>
      </c>
      <c r="CD93" s="223" t="str">
        <f t="shared" si="24"/>
        <v/>
      </c>
      <c r="CE93" s="223" t="str">
        <f t="shared" si="25"/>
        <v/>
      </c>
      <c r="CF93" s="223" t="str">
        <f t="shared" si="26"/>
        <v/>
      </c>
      <c r="CG93" s="223" t="str">
        <f t="shared" si="27"/>
        <v/>
      </c>
      <c r="CH93" s="223" t="str">
        <f t="shared" si="28"/>
        <v/>
      </c>
      <c r="CI93" s="223" t="str">
        <f t="shared" si="29"/>
        <v/>
      </c>
      <c r="CJ93" s="223" t="str">
        <f t="shared" si="30"/>
        <v/>
      </c>
      <c r="CK93" s="223" t="str">
        <f t="shared" si="31"/>
        <v/>
      </c>
      <c r="CL93" s="223" t="str">
        <f t="shared" si="32"/>
        <v/>
      </c>
      <c r="CM93" s="223" t="str">
        <f t="shared" si="33"/>
        <v/>
      </c>
      <c r="CN93" s="223" t="str">
        <f t="shared" si="34"/>
        <v/>
      </c>
      <c r="CO93" s="223" t="str">
        <f t="shared" si="35"/>
        <v/>
      </c>
      <c r="CP93" s="223" t="str">
        <f t="shared" si="36"/>
        <v/>
      </c>
      <c r="CQ93" s="223" t="str">
        <f t="shared" si="42"/>
        <v/>
      </c>
      <c r="CR93" s="223" t="str">
        <f t="shared" si="38"/>
        <v/>
      </c>
      <c r="CS93" s="223" t="str">
        <f>IF(AL93&lt;=AK93,""," Los exámenes Reactivos de 93 y mas años NO DEBEN ser mayor a los Exámenes Procesados de la misma edad.-")</f>
        <v/>
      </c>
      <c r="CT93" s="223" t="str">
        <f>IF(AL93&lt;=AK93,""," Los exámenes Reactivos de 93 y mas años NO DEBEN ser mayor a los Exámenes Procesados de la misma edad.-")</f>
        <v/>
      </c>
    </row>
    <row r="94" spans="1:98" x14ac:dyDescent="0.25">
      <c r="A94" s="241" t="s">
        <v>61</v>
      </c>
      <c r="B94" s="242"/>
      <c r="C94" s="326">
        <f t="shared" si="43"/>
        <v>18</v>
      </c>
      <c r="D94" s="327">
        <f t="shared" si="44"/>
        <v>0</v>
      </c>
      <c r="E94" s="83"/>
      <c r="F94" s="84"/>
      <c r="G94" s="83"/>
      <c r="H94" s="84"/>
      <c r="I94" s="43"/>
      <c r="J94" s="85"/>
      <c r="K94" s="43">
        <v>2</v>
      </c>
      <c r="L94" s="85"/>
      <c r="M94" s="43">
        <v>4</v>
      </c>
      <c r="N94" s="85"/>
      <c r="O94" s="43">
        <v>4</v>
      </c>
      <c r="P94" s="85"/>
      <c r="Q94" s="43">
        <v>1</v>
      </c>
      <c r="R94" s="85"/>
      <c r="S94" s="43">
        <v>2</v>
      </c>
      <c r="T94" s="85"/>
      <c r="U94" s="43">
        <v>1</v>
      </c>
      <c r="V94" s="85"/>
      <c r="W94" s="43">
        <v>3</v>
      </c>
      <c r="X94" s="85"/>
      <c r="Y94" s="43"/>
      <c r="Z94" s="85"/>
      <c r="AA94" s="43"/>
      <c r="AB94" s="85"/>
      <c r="AC94" s="43">
        <v>1</v>
      </c>
      <c r="AD94" s="85"/>
      <c r="AE94" s="43"/>
      <c r="AF94" s="85"/>
      <c r="AG94" s="43"/>
      <c r="AH94" s="85"/>
      <c r="AI94" s="43"/>
      <c r="AJ94" s="85"/>
      <c r="AK94" s="43"/>
      <c r="AL94" s="45"/>
      <c r="AM94" s="44">
        <v>7</v>
      </c>
      <c r="AN94" s="44">
        <v>11</v>
      </c>
      <c r="AO94" s="44">
        <v>0</v>
      </c>
      <c r="AP94" s="45">
        <v>0</v>
      </c>
      <c r="AQ94" s="45">
        <v>0</v>
      </c>
      <c r="AR94" s="195" t="s">
        <v>97</v>
      </c>
      <c r="BZ94" s="223"/>
      <c r="CA94" s="223" t="str">
        <f t="shared" si="41"/>
        <v/>
      </c>
      <c r="CB94" s="223" t="str">
        <f t="shared" si="22"/>
        <v/>
      </c>
      <c r="CC94" s="223" t="str">
        <f t="shared" si="23"/>
        <v/>
      </c>
      <c r="CD94" s="223" t="str">
        <f t="shared" si="24"/>
        <v/>
      </c>
      <c r="CE94" s="223" t="str">
        <f t="shared" si="25"/>
        <v/>
      </c>
      <c r="CF94" s="223" t="str">
        <f t="shared" si="26"/>
        <v/>
      </c>
      <c r="CG94" s="223" t="str">
        <f t="shared" si="27"/>
        <v/>
      </c>
      <c r="CH94" s="223" t="str">
        <f t="shared" si="28"/>
        <v/>
      </c>
      <c r="CI94" s="223" t="str">
        <f t="shared" si="29"/>
        <v/>
      </c>
      <c r="CJ94" s="223" t="str">
        <f t="shared" si="30"/>
        <v/>
      </c>
      <c r="CK94" s="223" t="str">
        <f t="shared" si="31"/>
        <v/>
      </c>
      <c r="CL94" s="223" t="str">
        <f t="shared" si="32"/>
        <v/>
      </c>
      <c r="CM94" s="223" t="str">
        <f t="shared" si="33"/>
        <v/>
      </c>
      <c r="CN94" s="223" t="str">
        <f t="shared" si="34"/>
        <v/>
      </c>
      <c r="CO94" s="223" t="str">
        <f t="shared" si="35"/>
        <v/>
      </c>
      <c r="CP94" s="223" t="str">
        <f t="shared" si="36"/>
        <v/>
      </c>
      <c r="CQ94" s="223" t="str">
        <f t="shared" si="42"/>
        <v/>
      </c>
      <c r="CR94" s="223" t="str">
        <f t="shared" si="38"/>
        <v/>
      </c>
      <c r="CS94" s="223" t="str">
        <f>IF(AL94&lt;=AK94,""," Los exámenes Reactivos de 94 y mas años NO DEBEN ser mayor a los Exámenes Procesados de la misma edad.-")</f>
        <v/>
      </c>
      <c r="CT94" s="223" t="str">
        <f>IF(AL94&lt;=AK94,""," Los exámenes Reactivos de 94 y mas años NO DEBEN ser mayor a los Exámenes Procesados de la misma edad.-")</f>
        <v/>
      </c>
    </row>
    <row r="95" spans="1:98" x14ac:dyDescent="0.25">
      <c r="A95" s="57" t="s">
        <v>62</v>
      </c>
      <c r="B95" s="87"/>
      <c r="C95" s="88"/>
      <c r="D95" s="88"/>
      <c r="E95" s="88"/>
      <c r="F95" s="46"/>
      <c r="G95" s="46"/>
      <c r="H95" s="46"/>
      <c r="I95" s="13"/>
      <c r="J95" s="13"/>
      <c r="K95" s="13"/>
      <c r="L95" s="13"/>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78"/>
      <c r="AM95" s="14"/>
      <c r="AN95" s="78"/>
      <c r="AO95" s="213"/>
      <c r="AP95" s="86"/>
      <c r="AQ95" s="86"/>
      <c r="BZ95" s="223"/>
      <c r="CA95" s="223"/>
      <c r="CB95" s="223"/>
      <c r="CC95" s="223"/>
      <c r="CD95" s="223"/>
      <c r="CE95" s="223"/>
      <c r="CF95" s="223"/>
      <c r="CG95" s="223"/>
      <c r="CH95" s="223"/>
      <c r="CI95" s="223"/>
      <c r="CJ95" s="223"/>
      <c r="CK95" s="223"/>
      <c r="CL95" s="223"/>
      <c r="CM95" s="223"/>
      <c r="CN95" s="223"/>
      <c r="CO95" s="223"/>
      <c r="CP95" s="223"/>
      <c r="CQ95" s="223"/>
      <c r="CR95" s="223"/>
      <c r="CS95" s="223"/>
      <c r="CT95" s="223"/>
    </row>
    <row r="96" spans="1:98" ht="24.75" customHeight="1" x14ac:dyDescent="0.25">
      <c r="A96" s="259" t="s">
        <v>21</v>
      </c>
      <c r="B96" s="260"/>
      <c r="C96" s="265" t="s">
        <v>34</v>
      </c>
      <c r="D96" s="266"/>
      <c r="E96" s="253" t="s">
        <v>92</v>
      </c>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269"/>
      <c r="AG96" s="269"/>
      <c r="AH96" s="269"/>
      <c r="AI96" s="269"/>
      <c r="AJ96" s="269"/>
      <c r="AK96" s="269"/>
      <c r="AL96" s="269"/>
      <c r="AM96" s="270" t="s">
        <v>93</v>
      </c>
      <c r="AN96" s="271"/>
      <c r="AO96" s="257" t="s">
        <v>94</v>
      </c>
      <c r="AP96" s="273" t="s">
        <v>95</v>
      </c>
      <c r="AQ96" s="273" t="s">
        <v>96</v>
      </c>
      <c r="BZ96" s="223"/>
      <c r="CA96" s="223"/>
      <c r="CB96" s="223"/>
      <c r="CC96" s="223"/>
      <c r="CD96" s="223"/>
      <c r="CE96" s="223"/>
      <c r="CF96" s="223"/>
      <c r="CG96" s="223"/>
      <c r="CH96" s="223"/>
      <c r="CI96" s="223"/>
      <c r="CJ96" s="223"/>
      <c r="CK96" s="223"/>
      <c r="CL96" s="223"/>
      <c r="CM96" s="223"/>
      <c r="CN96" s="223"/>
      <c r="CO96" s="223"/>
      <c r="CP96" s="223"/>
      <c r="CQ96" s="223"/>
      <c r="CR96" s="223"/>
      <c r="CS96" s="223"/>
      <c r="CT96" s="223"/>
    </row>
    <row r="97" spans="1:98" x14ac:dyDescent="0.25">
      <c r="A97" s="261"/>
      <c r="B97" s="262"/>
      <c r="C97" s="267"/>
      <c r="D97" s="268"/>
      <c r="E97" s="253" t="s">
        <v>35</v>
      </c>
      <c r="F97" s="254"/>
      <c r="G97" s="253" t="s">
        <v>36</v>
      </c>
      <c r="H97" s="254"/>
      <c r="I97" s="253" t="s">
        <v>37</v>
      </c>
      <c r="J97" s="254"/>
      <c r="K97" s="253" t="s">
        <v>38</v>
      </c>
      <c r="L97" s="254"/>
      <c r="M97" s="253" t="s">
        <v>39</v>
      </c>
      <c r="N97" s="254"/>
      <c r="O97" s="253" t="s">
        <v>40</v>
      </c>
      <c r="P97" s="254"/>
      <c r="Q97" s="253" t="s">
        <v>41</v>
      </c>
      <c r="R97" s="254"/>
      <c r="S97" s="253" t="s">
        <v>42</v>
      </c>
      <c r="T97" s="254"/>
      <c r="U97" s="253" t="s">
        <v>43</v>
      </c>
      <c r="V97" s="254"/>
      <c r="W97" s="253" t="s">
        <v>44</v>
      </c>
      <c r="X97" s="254"/>
      <c r="Y97" s="253" t="s">
        <v>45</v>
      </c>
      <c r="Z97" s="254"/>
      <c r="AA97" s="253" t="s">
        <v>46</v>
      </c>
      <c r="AB97" s="254"/>
      <c r="AC97" s="253" t="s">
        <v>47</v>
      </c>
      <c r="AD97" s="254"/>
      <c r="AE97" s="253" t="s">
        <v>48</v>
      </c>
      <c r="AF97" s="254"/>
      <c r="AG97" s="253" t="s">
        <v>49</v>
      </c>
      <c r="AH97" s="254"/>
      <c r="AI97" s="253" t="s">
        <v>50</v>
      </c>
      <c r="AJ97" s="254"/>
      <c r="AK97" s="253" t="s">
        <v>51</v>
      </c>
      <c r="AL97" s="254"/>
      <c r="AM97" s="255" t="s">
        <v>6</v>
      </c>
      <c r="AN97" s="257" t="s">
        <v>7</v>
      </c>
      <c r="AO97" s="272"/>
      <c r="AP97" s="274"/>
      <c r="AQ97" s="274"/>
      <c r="BZ97" s="223"/>
      <c r="CA97" s="223"/>
      <c r="CB97" s="223"/>
      <c r="CC97" s="223"/>
      <c r="CD97" s="223"/>
      <c r="CE97" s="223"/>
      <c r="CF97" s="223"/>
      <c r="CG97" s="223"/>
      <c r="CH97" s="223"/>
      <c r="CI97" s="223"/>
      <c r="CJ97" s="223"/>
      <c r="CK97" s="223"/>
      <c r="CL97" s="223"/>
      <c r="CM97" s="223"/>
      <c r="CN97" s="223"/>
      <c r="CO97" s="223"/>
      <c r="CP97" s="223"/>
      <c r="CQ97" s="223"/>
      <c r="CR97" s="223"/>
      <c r="CS97" s="223"/>
      <c r="CT97" s="223"/>
    </row>
    <row r="98" spans="1:98" x14ac:dyDescent="0.25">
      <c r="A98" s="263"/>
      <c r="B98" s="264"/>
      <c r="C98" s="140" t="s">
        <v>27</v>
      </c>
      <c r="D98" s="214" t="s">
        <v>28</v>
      </c>
      <c r="E98" s="141" t="s">
        <v>27</v>
      </c>
      <c r="F98" s="47" t="s">
        <v>28</v>
      </c>
      <c r="G98" s="141" t="s">
        <v>27</v>
      </c>
      <c r="H98" s="47" t="s">
        <v>28</v>
      </c>
      <c r="I98" s="141" t="s">
        <v>27</v>
      </c>
      <c r="J98" s="47" t="s">
        <v>28</v>
      </c>
      <c r="K98" s="141" t="s">
        <v>27</v>
      </c>
      <c r="L98" s="47" t="s">
        <v>28</v>
      </c>
      <c r="M98" s="141" t="s">
        <v>27</v>
      </c>
      <c r="N98" s="47" t="s">
        <v>28</v>
      </c>
      <c r="O98" s="141" t="s">
        <v>27</v>
      </c>
      <c r="P98" s="47" t="s">
        <v>28</v>
      </c>
      <c r="Q98" s="141" t="s">
        <v>27</v>
      </c>
      <c r="R98" s="47" t="s">
        <v>28</v>
      </c>
      <c r="S98" s="141" t="s">
        <v>27</v>
      </c>
      <c r="T98" s="47" t="s">
        <v>28</v>
      </c>
      <c r="U98" s="141" t="s">
        <v>27</v>
      </c>
      <c r="V98" s="47" t="s">
        <v>28</v>
      </c>
      <c r="W98" s="141" t="s">
        <v>27</v>
      </c>
      <c r="X98" s="47" t="s">
        <v>28</v>
      </c>
      <c r="Y98" s="141" t="s">
        <v>27</v>
      </c>
      <c r="Z98" s="47" t="s">
        <v>28</v>
      </c>
      <c r="AA98" s="141" t="s">
        <v>27</v>
      </c>
      <c r="AB98" s="47" t="s">
        <v>28</v>
      </c>
      <c r="AC98" s="141" t="s">
        <v>27</v>
      </c>
      <c r="AD98" s="47" t="s">
        <v>28</v>
      </c>
      <c r="AE98" s="141" t="s">
        <v>27</v>
      </c>
      <c r="AF98" s="47" t="s">
        <v>28</v>
      </c>
      <c r="AG98" s="141" t="s">
        <v>27</v>
      </c>
      <c r="AH98" s="47" t="s">
        <v>28</v>
      </c>
      <c r="AI98" s="141" t="s">
        <v>27</v>
      </c>
      <c r="AJ98" s="47" t="s">
        <v>28</v>
      </c>
      <c r="AK98" s="141" t="s">
        <v>27</v>
      </c>
      <c r="AL98" s="21" t="s">
        <v>28</v>
      </c>
      <c r="AM98" s="256"/>
      <c r="AN98" s="258"/>
      <c r="AO98" s="258"/>
      <c r="AP98" s="275"/>
      <c r="AQ98" s="275"/>
      <c r="BZ98" s="223"/>
      <c r="CA98" s="223"/>
      <c r="CB98" s="223"/>
      <c r="CC98" s="223"/>
      <c r="CD98" s="223"/>
      <c r="CE98" s="223"/>
      <c r="CF98" s="223"/>
      <c r="CG98" s="223"/>
      <c r="CH98" s="223"/>
      <c r="CI98" s="223"/>
      <c r="CJ98" s="223"/>
      <c r="CK98" s="223"/>
      <c r="CL98" s="223"/>
      <c r="CM98" s="223"/>
      <c r="CN98" s="223"/>
      <c r="CO98" s="223"/>
      <c r="CP98" s="223"/>
      <c r="CQ98" s="223"/>
      <c r="CR98" s="223"/>
      <c r="CS98" s="223"/>
      <c r="CT98" s="223"/>
    </row>
    <row r="99" spans="1:98" x14ac:dyDescent="0.25">
      <c r="A99" s="239" t="s">
        <v>52</v>
      </c>
      <c r="B99" s="240"/>
      <c r="C99" s="318">
        <f t="shared" ref="C99:C110" si="45">SUM(E99+G99+I99+K99+M99+O99+Q99+S99+U99+W99+Y99+AA99+AC99+AE99+AG99+AI99+AK99)</f>
        <v>0</v>
      </c>
      <c r="D99" s="319">
        <f t="shared" ref="D99:D110" si="46">SUM(F99+H99+J99+L99+N99+P99+R99+T99+V99+X99+Z99+AB99+AD99+AF99+AH99+AJ99+AL99)</f>
        <v>0</v>
      </c>
      <c r="E99" s="65"/>
      <c r="F99" s="66"/>
      <c r="G99" s="65"/>
      <c r="H99" s="66"/>
      <c r="I99" s="48"/>
      <c r="J99" s="49"/>
      <c r="K99" s="48"/>
      <c r="L99" s="49"/>
      <c r="M99" s="48"/>
      <c r="N99" s="49"/>
      <c r="O99" s="48"/>
      <c r="P99" s="49"/>
      <c r="Q99" s="48"/>
      <c r="R99" s="49"/>
      <c r="S99" s="48"/>
      <c r="T99" s="49"/>
      <c r="U99" s="48"/>
      <c r="V99" s="49"/>
      <c r="W99" s="48"/>
      <c r="X99" s="49"/>
      <c r="Y99" s="48"/>
      <c r="Z99" s="49"/>
      <c r="AA99" s="48"/>
      <c r="AB99" s="49"/>
      <c r="AC99" s="48"/>
      <c r="AD99" s="49"/>
      <c r="AE99" s="48"/>
      <c r="AF99" s="49"/>
      <c r="AG99" s="48"/>
      <c r="AH99" s="49"/>
      <c r="AI99" s="48"/>
      <c r="AJ99" s="49"/>
      <c r="AK99" s="65"/>
      <c r="AL99" s="194"/>
      <c r="AM99" s="65"/>
      <c r="AN99" s="40"/>
      <c r="AO99" s="40"/>
      <c r="AP99" s="37"/>
      <c r="AQ99" s="37"/>
      <c r="AR99" s="195" t="s">
        <v>97</v>
      </c>
      <c r="BZ99" s="223"/>
      <c r="CA99" s="223" t="str">
        <f>IF(C99&lt;&gt;AN99," Total de exámenes Procesados NO es igual a total por sexo.-","")</f>
        <v/>
      </c>
      <c r="CB99" s="223" t="str">
        <f t="shared" ref="CB99:CB121" si="47">IF(F99&lt;=E99,""," Los exámenes Reactivos de 0 a 4 años NO DEBEN ser mayor a los Exámenes Procesados de la misma edad.-")</f>
        <v/>
      </c>
      <c r="CC99" s="223" t="str">
        <f t="shared" ref="CC99:CC121" si="48">IF(H99&lt;=G99,""," Los exámenes Reactivos de 5 a 9 años NO DEBEN ser mayor a los Exámenes Procesados de la misma edad.-")</f>
        <v/>
      </c>
      <c r="CD99" s="223" t="str">
        <f t="shared" ref="CD99:CD121" si="49">IF(J99&lt;=I99,""," Los exámenes Reactivos de 10 a 14 años NO DEBEN ser mayor a los Exámenes Procesados de la misma edad.-")</f>
        <v/>
      </c>
      <c r="CE99" s="223" t="str">
        <f t="shared" ref="CE99:CE121" si="50">IF(L99&lt;=K99,""," Los exámenes Reactivos de 15 a 19 años NO DEBEN ser mayor a los Exámenes Procesados de la misma edad.-")</f>
        <v/>
      </c>
      <c r="CF99" s="223" t="str">
        <f t="shared" ref="CF99:CF121" si="51">IF(N99&lt;=M99,""," Los exámenes Reactivos de 20 a 24 años NO DEBEN ser mayor a los Exámenes Procesados de la misma edad.-")</f>
        <v/>
      </c>
      <c r="CG99" s="223" t="str">
        <f t="shared" ref="CG99:CG121" si="52">IF(P99&lt;=O99,""," Los exámenes Reactivos de 25 a 29 años NO DEBEN ser mayor a los Exámenes Procesados de la misma edad.-")</f>
        <v/>
      </c>
      <c r="CH99" s="223" t="str">
        <f t="shared" ref="CH99:CH121" si="53">IF(R99&lt;=Q99,""," Los exámenes Reactivos de 30 a 34 años NO DEBEN ser mayor a los Exámenes Procesados de la misma edad.-")</f>
        <v/>
      </c>
      <c r="CI99" s="223" t="str">
        <f t="shared" ref="CI99:CI121" si="54">IF(T99&lt;=S99,""," Los exámenes Reactivos de 35 a 39 años NO DEBEN ser mayor a los Exámenes Procesados de la misma edad.-")</f>
        <v/>
      </c>
      <c r="CJ99" s="223" t="str">
        <f t="shared" ref="CJ99:CJ121" si="55">IF(V99&lt;=U99,""," Los exámenes Reactivos de 40 a 44 años NO DEBEN ser mayor a los Exámenes Procesados de la misma edad.-")</f>
        <v/>
      </c>
      <c r="CK99" s="223" t="str">
        <f t="shared" ref="CK99:CK121" si="56">IF(X99&lt;=W99,""," Los exámenes Reactivos de 45 a 49 años NO DEBEN ser mayor a los Exámenes Procesados de la misma edad.-")</f>
        <v/>
      </c>
      <c r="CL99" s="223" t="str">
        <f t="shared" ref="CL99:CL121" si="57">IF(Z99&lt;=Y99,""," Los exámenes Reactivos de 50 a 54 años NO DEBEN ser mayor a los Exámenes Procesados de la misma edad.-")</f>
        <v/>
      </c>
      <c r="CM99" s="223" t="str">
        <f t="shared" ref="CM99:CM121" si="58">IF(AB99&lt;=AA99,""," Los exámenes Reactivos de 55 a 59 años NO DEBEN ser mayor a los Exámenes Procesados de la misma edad.-")</f>
        <v/>
      </c>
      <c r="CN99" s="223" t="str">
        <f t="shared" ref="CN99:CN121" si="59">IF(AD99&lt;=AC99,""," Los exámenes Reactivos de 60 a 64 años NO DEBEN ser mayor a los Exámenes Procesados de la misma edad.-")</f>
        <v/>
      </c>
      <c r="CO99" s="223" t="str">
        <f t="shared" ref="CO99:CO121" si="60">IF(AF99&lt;=AE99,""," Los exámenes Reactivos de 65 a 69 años NO DEBEN ser mayor a los Exámenes Procesados de la misma edad.-")</f>
        <v/>
      </c>
      <c r="CP99" s="223" t="str">
        <f t="shared" ref="CP99:CP121" si="61">IF(AH99&lt;=AG99,""," Los exámenes Reactivos de 70 a 74 años NO DEBEN ser mayor a los Exámenes Procesados de la misma edad.-")</f>
        <v/>
      </c>
      <c r="CQ99" s="223" t="str">
        <f t="shared" ref="CQ99:CQ121" si="62">IF(AJ99&lt;=AI99,""," Los exámenes Reactivos de 75 a 79 años NO DEBEN ser mayor a los Exámenes Procesados de la misma edad.-")</f>
        <v/>
      </c>
      <c r="CR99" s="223" t="str">
        <f t="shared" ref="CR99:CR121" si="63">IF(AL99&lt;=AK99,""," Los exámenes Reactivos de 80 y mas años NO DEBEN ser mayor a los Exámenes Procesados de la misma edad.-")</f>
        <v/>
      </c>
      <c r="CS99" s="223"/>
      <c r="CT99" s="223"/>
    </row>
    <row r="100" spans="1:98" x14ac:dyDescent="0.25">
      <c r="A100" s="239" t="s">
        <v>53</v>
      </c>
      <c r="B100" s="240"/>
      <c r="C100" s="320">
        <f t="shared" si="45"/>
        <v>0</v>
      </c>
      <c r="D100" s="321">
        <f t="shared" si="46"/>
        <v>0</v>
      </c>
      <c r="E100" s="34"/>
      <c r="F100" s="70"/>
      <c r="G100" s="34"/>
      <c r="H100" s="70"/>
      <c r="I100" s="24"/>
      <c r="J100" s="52"/>
      <c r="K100" s="24"/>
      <c r="L100" s="52"/>
      <c r="M100" s="24"/>
      <c r="N100" s="52"/>
      <c r="O100" s="24"/>
      <c r="P100" s="52"/>
      <c r="Q100" s="24"/>
      <c r="R100" s="52"/>
      <c r="S100" s="24"/>
      <c r="T100" s="52"/>
      <c r="U100" s="24"/>
      <c r="V100" s="52"/>
      <c r="W100" s="24"/>
      <c r="X100" s="52"/>
      <c r="Y100" s="24"/>
      <c r="Z100" s="52"/>
      <c r="AA100" s="24"/>
      <c r="AB100" s="52"/>
      <c r="AC100" s="24"/>
      <c r="AD100" s="52"/>
      <c r="AE100" s="24"/>
      <c r="AF100" s="52"/>
      <c r="AG100" s="24"/>
      <c r="AH100" s="52"/>
      <c r="AI100" s="24"/>
      <c r="AJ100" s="52"/>
      <c r="AK100" s="34"/>
      <c r="AL100" s="198"/>
      <c r="AM100" s="34"/>
      <c r="AN100" s="40"/>
      <c r="AO100" s="40"/>
      <c r="AP100" s="37"/>
      <c r="AQ100" s="37"/>
      <c r="AR100" s="195" t="s">
        <v>97</v>
      </c>
      <c r="BZ100" s="223"/>
      <c r="CA100" s="223" t="str">
        <f>IF(C100&lt;&gt;AN100," Total de exámenes Procesados NO es igual a total por sexo.-","")</f>
        <v/>
      </c>
      <c r="CB100" s="223" t="str">
        <f t="shared" si="47"/>
        <v/>
      </c>
      <c r="CC100" s="223" t="str">
        <f t="shared" si="48"/>
        <v/>
      </c>
      <c r="CD100" s="223" t="str">
        <f t="shared" si="49"/>
        <v/>
      </c>
      <c r="CE100" s="223" t="str">
        <f t="shared" si="50"/>
        <v/>
      </c>
      <c r="CF100" s="223" t="str">
        <f t="shared" si="51"/>
        <v/>
      </c>
      <c r="CG100" s="223" t="str">
        <f t="shared" si="52"/>
        <v/>
      </c>
      <c r="CH100" s="223" t="str">
        <f t="shared" si="53"/>
        <v/>
      </c>
      <c r="CI100" s="223" t="str">
        <f t="shared" si="54"/>
        <v/>
      </c>
      <c r="CJ100" s="223" t="str">
        <f t="shared" si="55"/>
        <v/>
      </c>
      <c r="CK100" s="223" t="str">
        <f t="shared" si="56"/>
        <v/>
      </c>
      <c r="CL100" s="223" t="str">
        <f t="shared" si="57"/>
        <v/>
      </c>
      <c r="CM100" s="223" t="str">
        <f t="shared" si="58"/>
        <v/>
      </c>
      <c r="CN100" s="223" t="str">
        <f t="shared" si="59"/>
        <v/>
      </c>
      <c r="CO100" s="223" t="str">
        <f t="shared" si="60"/>
        <v/>
      </c>
      <c r="CP100" s="223" t="str">
        <f t="shared" si="61"/>
        <v/>
      </c>
      <c r="CQ100" s="223" t="str">
        <f t="shared" si="62"/>
        <v/>
      </c>
      <c r="CR100" s="223" t="str">
        <f t="shared" si="63"/>
        <v/>
      </c>
      <c r="CS100" s="223"/>
      <c r="CT100" s="223"/>
    </row>
    <row r="101" spans="1:98" x14ac:dyDescent="0.25">
      <c r="A101" s="239" t="s">
        <v>54</v>
      </c>
      <c r="B101" s="240"/>
      <c r="C101" s="320">
        <f t="shared" si="45"/>
        <v>0</v>
      </c>
      <c r="D101" s="321">
        <f t="shared" si="46"/>
        <v>0</v>
      </c>
      <c r="E101" s="34"/>
      <c r="F101" s="70"/>
      <c r="G101" s="34"/>
      <c r="H101" s="70"/>
      <c r="I101" s="24"/>
      <c r="J101" s="52"/>
      <c r="K101" s="39"/>
      <c r="L101" s="71"/>
      <c r="M101" s="39"/>
      <c r="N101" s="71"/>
      <c r="O101" s="39"/>
      <c r="P101" s="71"/>
      <c r="Q101" s="39"/>
      <c r="R101" s="71"/>
      <c r="S101" s="39"/>
      <c r="T101" s="71"/>
      <c r="U101" s="39"/>
      <c r="V101" s="71"/>
      <c r="W101" s="39"/>
      <c r="X101" s="71"/>
      <c r="Y101" s="39"/>
      <c r="Z101" s="71"/>
      <c r="AA101" s="39"/>
      <c r="AB101" s="71"/>
      <c r="AC101" s="39"/>
      <c r="AD101" s="71"/>
      <c r="AE101" s="39"/>
      <c r="AF101" s="71"/>
      <c r="AG101" s="39"/>
      <c r="AH101" s="71"/>
      <c r="AI101" s="39"/>
      <c r="AJ101" s="71"/>
      <c r="AK101" s="34"/>
      <c r="AL101" s="198"/>
      <c r="AM101" s="215"/>
      <c r="AN101" s="40"/>
      <c r="AO101" s="40"/>
      <c r="AP101" s="37"/>
      <c r="AQ101" s="37"/>
      <c r="AR101" s="195" t="s">
        <v>97</v>
      </c>
      <c r="BZ101" s="223"/>
      <c r="CA101" s="223" t="str">
        <f>IF(C101&lt;&gt;AN101," Total de exámenes Procesados NO es igual a total por sexo.-","")</f>
        <v/>
      </c>
      <c r="CB101" s="223" t="str">
        <f t="shared" si="47"/>
        <v/>
      </c>
      <c r="CC101" s="223" t="str">
        <f t="shared" si="48"/>
        <v/>
      </c>
      <c r="CD101" s="223" t="str">
        <f t="shared" si="49"/>
        <v/>
      </c>
      <c r="CE101" s="223" t="str">
        <f t="shared" si="50"/>
        <v/>
      </c>
      <c r="CF101" s="223" t="str">
        <f t="shared" si="51"/>
        <v/>
      </c>
      <c r="CG101" s="223" t="str">
        <f t="shared" si="52"/>
        <v/>
      </c>
      <c r="CH101" s="223" t="str">
        <f t="shared" si="53"/>
        <v/>
      </c>
      <c r="CI101" s="223" t="str">
        <f t="shared" si="54"/>
        <v/>
      </c>
      <c r="CJ101" s="223" t="str">
        <f t="shared" si="55"/>
        <v/>
      </c>
      <c r="CK101" s="223" t="str">
        <f t="shared" si="56"/>
        <v/>
      </c>
      <c r="CL101" s="223" t="str">
        <f t="shared" si="57"/>
        <v/>
      </c>
      <c r="CM101" s="223" t="str">
        <f t="shared" si="58"/>
        <v/>
      </c>
      <c r="CN101" s="223" t="str">
        <f t="shared" si="59"/>
        <v/>
      </c>
      <c r="CO101" s="223" t="str">
        <f t="shared" si="60"/>
        <v/>
      </c>
      <c r="CP101" s="223" t="str">
        <f t="shared" si="61"/>
        <v/>
      </c>
      <c r="CQ101" s="223" t="str">
        <f t="shared" si="62"/>
        <v/>
      </c>
      <c r="CR101" s="223" t="str">
        <f t="shared" si="63"/>
        <v/>
      </c>
      <c r="CS101" s="223"/>
      <c r="CT101" s="223"/>
    </row>
    <row r="102" spans="1:98" x14ac:dyDescent="0.25">
      <c r="A102" s="239" t="s">
        <v>14</v>
      </c>
      <c r="B102" s="240"/>
      <c r="C102" s="320">
        <f t="shared" si="45"/>
        <v>0</v>
      </c>
      <c r="D102" s="322">
        <f t="shared" si="46"/>
        <v>0</v>
      </c>
      <c r="E102" s="34"/>
      <c r="F102" s="70"/>
      <c r="G102" s="34"/>
      <c r="H102" s="70"/>
      <c r="I102" s="34"/>
      <c r="J102" s="70"/>
      <c r="K102" s="39"/>
      <c r="L102" s="71"/>
      <c r="M102" s="39"/>
      <c r="N102" s="71"/>
      <c r="O102" s="39"/>
      <c r="P102" s="71"/>
      <c r="Q102" s="39"/>
      <c r="R102" s="71"/>
      <c r="S102" s="39"/>
      <c r="T102" s="71"/>
      <c r="U102" s="39"/>
      <c r="V102" s="71"/>
      <c r="W102" s="39"/>
      <c r="X102" s="71"/>
      <c r="Y102" s="39"/>
      <c r="Z102" s="71"/>
      <c r="AA102" s="39"/>
      <c r="AB102" s="71"/>
      <c r="AC102" s="39"/>
      <c r="AD102" s="71"/>
      <c r="AE102" s="39"/>
      <c r="AF102" s="71"/>
      <c r="AG102" s="39"/>
      <c r="AH102" s="71"/>
      <c r="AI102" s="39"/>
      <c r="AJ102" s="71"/>
      <c r="AK102" s="39"/>
      <c r="AL102" s="37"/>
      <c r="AM102" s="165"/>
      <c r="AN102" s="40"/>
      <c r="AO102" s="40"/>
      <c r="AP102" s="37"/>
      <c r="AQ102" s="37"/>
      <c r="AR102" s="195" t="s">
        <v>97</v>
      </c>
      <c r="BZ102" s="223"/>
      <c r="CA102" s="223" t="str">
        <f t="shared" ref="CA102:CA121" si="64">IF(C102&lt;&gt;SUM(AM102:AN102)," Total de exámenes Procesados NO es igual a total por sexo.-","")</f>
        <v/>
      </c>
      <c r="CB102" s="223" t="str">
        <f t="shared" si="47"/>
        <v/>
      </c>
      <c r="CC102" s="223" t="str">
        <f t="shared" si="48"/>
        <v/>
      </c>
      <c r="CD102" s="223" t="str">
        <f t="shared" si="49"/>
        <v/>
      </c>
      <c r="CE102" s="223" t="str">
        <f t="shared" si="50"/>
        <v/>
      </c>
      <c r="CF102" s="223" t="str">
        <f t="shared" si="51"/>
        <v/>
      </c>
      <c r="CG102" s="223" t="str">
        <f t="shared" si="52"/>
        <v/>
      </c>
      <c r="CH102" s="223" t="str">
        <f t="shared" si="53"/>
        <v/>
      </c>
      <c r="CI102" s="223" t="str">
        <f t="shared" si="54"/>
        <v/>
      </c>
      <c r="CJ102" s="223" t="str">
        <f t="shared" si="55"/>
        <v/>
      </c>
      <c r="CK102" s="223" t="str">
        <f t="shared" si="56"/>
        <v/>
      </c>
      <c r="CL102" s="223" t="str">
        <f t="shared" si="57"/>
        <v/>
      </c>
      <c r="CM102" s="223" t="str">
        <f t="shared" si="58"/>
        <v/>
      </c>
      <c r="CN102" s="223" t="str">
        <f t="shared" si="59"/>
        <v/>
      </c>
      <c r="CO102" s="223" t="str">
        <f t="shared" si="60"/>
        <v/>
      </c>
      <c r="CP102" s="223" t="str">
        <f t="shared" si="61"/>
        <v/>
      </c>
      <c r="CQ102" s="223" t="str">
        <f t="shared" si="62"/>
        <v/>
      </c>
      <c r="CR102" s="223" t="str">
        <f t="shared" si="63"/>
        <v/>
      </c>
      <c r="CS102" s="223"/>
      <c r="CT102" s="223"/>
    </row>
    <row r="103" spans="1:98" x14ac:dyDescent="0.25">
      <c r="A103" s="239" t="s">
        <v>19</v>
      </c>
      <c r="B103" s="240"/>
      <c r="C103" s="323">
        <f t="shared" si="45"/>
        <v>0</v>
      </c>
      <c r="D103" s="322">
        <f t="shared" si="46"/>
        <v>0</v>
      </c>
      <c r="E103" s="39"/>
      <c r="F103" s="71"/>
      <c r="G103" s="39"/>
      <c r="H103" s="71"/>
      <c r="I103" s="39"/>
      <c r="J103" s="71"/>
      <c r="K103" s="39"/>
      <c r="L103" s="71"/>
      <c r="M103" s="39"/>
      <c r="N103" s="71"/>
      <c r="O103" s="39"/>
      <c r="P103" s="71"/>
      <c r="Q103" s="39"/>
      <c r="R103" s="71"/>
      <c r="S103" s="39"/>
      <c r="T103" s="71"/>
      <c r="U103" s="39"/>
      <c r="V103" s="71"/>
      <c r="W103" s="39"/>
      <c r="X103" s="71"/>
      <c r="Y103" s="39"/>
      <c r="Z103" s="71"/>
      <c r="AA103" s="39"/>
      <c r="AB103" s="71"/>
      <c r="AC103" s="39"/>
      <c r="AD103" s="71"/>
      <c r="AE103" s="39"/>
      <c r="AF103" s="71"/>
      <c r="AG103" s="39"/>
      <c r="AH103" s="71"/>
      <c r="AI103" s="39"/>
      <c r="AJ103" s="71"/>
      <c r="AK103" s="39"/>
      <c r="AL103" s="37"/>
      <c r="AM103" s="165"/>
      <c r="AN103" s="40"/>
      <c r="AO103" s="40"/>
      <c r="AP103" s="37"/>
      <c r="AQ103" s="37"/>
      <c r="AR103" s="195" t="s">
        <v>97</v>
      </c>
      <c r="BZ103" s="223"/>
      <c r="CA103" s="223" t="str">
        <f t="shared" si="64"/>
        <v/>
      </c>
      <c r="CB103" s="223" t="str">
        <f t="shared" si="47"/>
        <v/>
      </c>
      <c r="CC103" s="223" t="str">
        <f t="shared" si="48"/>
        <v/>
      </c>
      <c r="CD103" s="223" t="str">
        <f t="shared" si="49"/>
        <v/>
      </c>
      <c r="CE103" s="223" t="str">
        <f t="shared" si="50"/>
        <v/>
      </c>
      <c r="CF103" s="223" t="str">
        <f t="shared" si="51"/>
        <v/>
      </c>
      <c r="CG103" s="223" t="str">
        <f t="shared" si="52"/>
        <v/>
      </c>
      <c r="CH103" s="223" t="str">
        <f t="shared" si="53"/>
        <v/>
      </c>
      <c r="CI103" s="223" t="str">
        <f t="shared" si="54"/>
        <v/>
      </c>
      <c r="CJ103" s="223" t="str">
        <f t="shared" si="55"/>
        <v/>
      </c>
      <c r="CK103" s="223" t="str">
        <f t="shared" si="56"/>
        <v/>
      </c>
      <c r="CL103" s="223" t="str">
        <f t="shared" si="57"/>
        <v/>
      </c>
      <c r="CM103" s="223" t="str">
        <f t="shared" si="58"/>
        <v/>
      </c>
      <c r="CN103" s="223" t="str">
        <f t="shared" si="59"/>
        <v/>
      </c>
      <c r="CO103" s="223" t="str">
        <f t="shared" si="60"/>
        <v/>
      </c>
      <c r="CP103" s="223" t="str">
        <f t="shared" si="61"/>
        <v/>
      </c>
      <c r="CQ103" s="223" t="str">
        <f t="shared" si="62"/>
        <v/>
      </c>
      <c r="CR103" s="223" t="str">
        <f t="shared" si="63"/>
        <v/>
      </c>
      <c r="CS103" s="223"/>
      <c r="CT103" s="223"/>
    </row>
    <row r="104" spans="1:98" x14ac:dyDescent="0.25">
      <c r="A104" s="239" t="s">
        <v>55</v>
      </c>
      <c r="B104" s="240"/>
      <c r="C104" s="320">
        <f t="shared" si="45"/>
        <v>0</v>
      </c>
      <c r="D104" s="321">
        <f t="shared" si="46"/>
        <v>0</v>
      </c>
      <c r="E104" s="34"/>
      <c r="F104" s="70"/>
      <c r="G104" s="34"/>
      <c r="H104" s="70"/>
      <c r="I104" s="39"/>
      <c r="J104" s="71"/>
      <c r="K104" s="39"/>
      <c r="L104" s="71"/>
      <c r="M104" s="39"/>
      <c r="N104" s="71"/>
      <c r="O104" s="39"/>
      <c r="P104" s="71"/>
      <c r="Q104" s="39"/>
      <c r="R104" s="71"/>
      <c r="S104" s="39"/>
      <c r="T104" s="71"/>
      <c r="U104" s="39"/>
      <c r="V104" s="71"/>
      <c r="W104" s="39"/>
      <c r="X104" s="71"/>
      <c r="Y104" s="39"/>
      <c r="Z104" s="71"/>
      <c r="AA104" s="39"/>
      <c r="AB104" s="71"/>
      <c r="AC104" s="39"/>
      <c r="AD104" s="71"/>
      <c r="AE104" s="39"/>
      <c r="AF104" s="71"/>
      <c r="AG104" s="39"/>
      <c r="AH104" s="71"/>
      <c r="AI104" s="39"/>
      <c r="AJ104" s="71"/>
      <c r="AK104" s="39"/>
      <c r="AL104" s="37"/>
      <c r="AM104" s="165"/>
      <c r="AN104" s="40"/>
      <c r="AO104" s="40"/>
      <c r="AP104" s="37"/>
      <c r="AQ104" s="37"/>
      <c r="AR104" s="195" t="s">
        <v>97</v>
      </c>
      <c r="BZ104" s="223"/>
      <c r="CA104" s="223" t="str">
        <f t="shared" si="64"/>
        <v/>
      </c>
      <c r="CB104" s="223" t="str">
        <f t="shared" si="47"/>
        <v/>
      </c>
      <c r="CC104" s="223" t="str">
        <f t="shared" si="48"/>
        <v/>
      </c>
      <c r="CD104" s="223" t="str">
        <f t="shared" si="49"/>
        <v/>
      </c>
      <c r="CE104" s="223" t="str">
        <f t="shared" si="50"/>
        <v/>
      </c>
      <c r="CF104" s="223" t="str">
        <f t="shared" si="51"/>
        <v/>
      </c>
      <c r="CG104" s="223" t="str">
        <f t="shared" si="52"/>
        <v/>
      </c>
      <c r="CH104" s="223" t="str">
        <f t="shared" si="53"/>
        <v/>
      </c>
      <c r="CI104" s="223" t="str">
        <f t="shared" si="54"/>
        <v/>
      </c>
      <c r="CJ104" s="223" t="str">
        <f t="shared" si="55"/>
        <v/>
      </c>
      <c r="CK104" s="223" t="str">
        <f t="shared" si="56"/>
        <v/>
      </c>
      <c r="CL104" s="223" t="str">
        <f t="shared" si="57"/>
        <v/>
      </c>
      <c r="CM104" s="223" t="str">
        <f t="shared" si="58"/>
        <v/>
      </c>
      <c r="CN104" s="223" t="str">
        <f t="shared" si="59"/>
        <v/>
      </c>
      <c r="CO104" s="223" t="str">
        <f t="shared" si="60"/>
        <v/>
      </c>
      <c r="CP104" s="223" t="str">
        <f t="shared" si="61"/>
        <v/>
      </c>
      <c r="CQ104" s="223" t="str">
        <f t="shared" si="62"/>
        <v/>
      </c>
      <c r="CR104" s="223" t="str">
        <f t="shared" si="63"/>
        <v/>
      </c>
      <c r="CS104" s="223"/>
      <c r="CT104" s="223"/>
    </row>
    <row r="105" spans="1:98" ht="26.25" customHeight="1" x14ac:dyDescent="0.25">
      <c r="A105" s="244" t="s">
        <v>56</v>
      </c>
      <c r="B105" s="245"/>
      <c r="C105" s="320">
        <f t="shared" si="45"/>
        <v>0</v>
      </c>
      <c r="D105" s="321">
        <f t="shared" si="46"/>
        <v>0</v>
      </c>
      <c r="E105" s="34"/>
      <c r="F105" s="70"/>
      <c r="G105" s="34"/>
      <c r="H105" s="70"/>
      <c r="I105" s="39"/>
      <c r="J105" s="71"/>
      <c r="K105" s="39"/>
      <c r="L105" s="71"/>
      <c r="M105" s="39"/>
      <c r="N105" s="71"/>
      <c r="O105" s="39"/>
      <c r="P105" s="71"/>
      <c r="Q105" s="39"/>
      <c r="R105" s="71"/>
      <c r="S105" s="39"/>
      <c r="T105" s="71"/>
      <c r="U105" s="39"/>
      <c r="V105" s="71"/>
      <c r="W105" s="39"/>
      <c r="X105" s="71"/>
      <c r="Y105" s="39"/>
      <c r="Z105" s="71"/>
      <c r="AA105" s="39"/>
      <c r="AB105" s="71"/>
      <c r="AC105" s="39"/>
      <c r="AD105" s="71"/>
      <c r="AE105" s="39"/>
      <c r="AF105" s="71"/>
      <c r="AG105" s="39"/>
      <c r="AH105" s="71"/>
      <c r="AI105" s="39"/>
      <c r="AJ105" s="71"/>
      <c r="AK105" s="39"/>
      <c r="AL105" s="37"/>
      <c r="AM105" s="165"/>
      <c r="AN105" s="40"/>
      <c r="AO105" s="40"/>
      <c r="AP105" s="37"/>
      <c r="AQ105" s="37"/>
      <c r="AR105" s="195" t="s">
        <v>97</v>
      </c>
      <c r="BZ105" s="223"/>
      <c r="CA105" s="223" t="str">
        <f t="shared" si="64"/>
        <v/>
      </c>
      <c r="CB105" s="223" t="str">
        <f t="shared" si="47"/>
        <v/>
      </c>
      <c r="CC105" s="223" t="str">
        <f t="shared" si="48"/>
        <v/>
      </c>
      <c r="CD105" s="223" t="str">
        <f t="shared" si="49"/>
        <v/>
      </c>
      <c r="CE105" s="223" t="str">
        <f t="shared" si="50"/>
        <v/>
      </c>
      <c r="CF105" s="223" t="str">
        <f t="shared" si="51"/>
        <v/>
      </c>
      <c r="CG105" s="223" t="str">
        <f t="shared" si="52"/>
        <v/>
      </c>
      <c r="CH105" s="223" t="str">
        <f t="shared" si="53"/>
        <v/>
      </c>
      <c r="CI105" s="223" t="str">
        <f t="shared" si="54"/>
        <v/>
      </c>
      <c r="CJ105" s="223" t="str">
        <f t="shared" si="55"/>
        <v/>
      </c>
      <c r="CK105" s="223" t="str">
        <f t="shared" si="56"/>
        <v/>
      </c>
      <c r="CL105" s="223" t="str">
        <f t="shared" si="57"/>
        <v/>
      </c>
      <c r="CM105" s="223" t="str">
        <f t="shared" si="58"/>
        <v/>
      </c>
      <c r="CN105" s="223" t="str">
        <f t="shared" si="59"/>
        <v/>
      </c>
      <c r="CO105" s="223" t="str">
        <f t="shared" si="60"/>
        <v/>
      </c>
      <c r="CP105" s="223" t="str">
        <f t="shared" si="61"/>
        <v/>
      </c>
      <c r="CQ105" s="223" t="str">
        <f t="shared" si="62"/>
        <v/>
      </c>
      <c r="CR105" s="223" t="str">
        <f t="shared" si="63"/>
        <v/>
      </c>
      <c r="CS105" s="223"/>
      <c r="CT105" s="223"/>
    </row>
    <row r="106" spans="1:98" x14ac:dyDescent="0.25">
      <c r="A106" s="239" t="s">
        <v>17</v>
      </c>
      <c r="B106" s="240"/>
      <c r="C106" s="323">
        <f t="shared" si="45"/>
        <v>0</v>
      </c>
      <c r="D106" s="322">
        <f t="shared" si="46"/>
        <v>0</v>
      </c>
      <c r="E106" s="39"/>
      <c r="F106" s="71"/>
      <c r="G106" s="39"/>
      <c r="H106" s="71"/>
      <c r="I106" s="39"/>
      <c r="J106" s="71"/>
      <c r="K106" s="39"/>
      <c r="L106" s="71"/>
      <c r="M106" s="39"/>
      <c r="N106" s="71"/>
      <c r="O106" s="39"/>
      <c r="P106" s="71"/>
      <c r="Q106" s="39"/>
      <c r="R106" s="71"/>
      <c r="S106" s="39"/>
      <c r="T106" s="71"/>
      <c r="U106" s="39"/>
      <c r="V106" s="71"/>
      <c r="W106" s="39"/>
      <c r="X106" s="71"/>
      <c r="Y106" s="39"/>
      <c r="Z106" s="71"/>
      <c r="AA106" s="39"/>
      <c r="AB106" s="71"/>
      <c r="AC106" s="39"/>
      <c r="AD106" s="71"/>
      <c r="AE106" s="39"/>
      <c r="AF106" s="71"/>
      <c r="AG106" s="39"/>
      <c r="AH106" s="71"/>
      <c r="AI106" s="39"/>
      <c r="AJ106" s="71"/>
      <c r="AK106" s="39"/>
      <c r="AL106" s="37"/>
      <c r="AM106" s="165"/>
      <c r="AN106" s="40"/>
      <c r="AO106" s="40"/>
      <c r="AP106" s="37"/>
      <c r="AQ106" s="37"/>
      <c r="AR106" s="195" t="s">
        <v>97</v>
      </c>
      <c r="BZ106" s="223"/>
      <c r="CA106" s="223" t="str">
        <f t="shared" si="64"/>
        <v/>
      </c>
      <c r="CB106" s="223" t="str">
        <f t="shared" si="47"/>
        <v/>
      </c>
      <c r="CC106" s="223" t="str">
        <f t="shared" si="48"/>
        <v/>
      </c>
      <c r="CD106" s="223" t="str">
        <f t="shared" si="49"/>
        <v/>
      </c>
      <c r="CE106" s="223" t="str">
        <f t="shared" si="50"/>
        <v/>
      </c>
      <c r="CF106" s="223" t="str">
        <f t="shared" si="51"/>
        <v/>
      </c>
      <c r="CG106" s="223" t="str">
        <f t="shared" si="52"/>
        <v/>
      </c>
      <c r="CH106" s="223" t="str">
        <f t="shared" si="53"/>
        <v/>
      </c>
      <c r="CI106" s="223" t="str">
        <f t="shared" si="54"/>
        <v/>
      </c>
      <c r="CJ106" s="223" t="str">
        <f t="shared" si="55"/>
        <v/>
      </c>
      <c r="CK106" s="223" t="str">
        <f t="shared" si="56"/>
        <v/>
      </c>
      <c r="CL106" s="223" t="str">
        <f t="shared" si="57"/>
        <v/>
      </c>
      <c r="CM106" s="223" t="str">
        <f t="shared" si="58"/>
        <v/>
      </c>
      <c r="CN106" s="223" t="str">
        <f t="shared" si="59"/>
        <v/>
      </c>
      <c r="CO106" s="223" t="str">
        <f t="shared" si="60"/>
        <v/>
      </c>
      <c r="CP106" s="223" t="str">
        <f t="shared" si="61"/>
        <v/>
      </c>
      <c r="CQ106" s="223" t="str">
        <f t="shared" si="62"/>
        <v/>
      </c>
      <c r="CR106" s="223" t="str">
        <f t="shared" si="63"/>
        <v/>
      </c>
      <c r="CS106" s="223"/>
      <c r="CT106" s="223"/>
    </row>
    <row r="107" spans="1:98" x14ac:dyDescent="0.25">
      <c r="A107" s="246" t="s">
        <v>57</v>
      </c>
      <c r="B107" s="247"/>
      <c r="C107" s="324">
        <f t="shared" si="45"/>
        <v>0</v>
      </c>
      <c r="D107" s="325">
        <f t="shared" si="46"/>
        <v>0</v>
      </c>
      <c r="E107" s="89"/>
      <c r="F107" s="90"/>
      <c r="G107" s="89"/>
      <c r="H107" s="90"/>
      <c r="I107" s="89"/>
      <c r="J107" s="90"/>
      <c r="K107" s="74"/>
      <c r="L107" s="75"/>
      <c r="M107" s="74"/>
      <c r="N107" s="75"/>
      <c r="O107" s="74"/>
      <c r="P107" s="75"/>
      <c r="Q107" s="74"/>
      <c r="R107" s="75"/>
      <c r="S107" s="74"/>
      <c r="T107" s="75"/>
      <c r="U107" s="74"/>
      <c r="V107" s="75"/>
      <c r="W107" s="74"/>
      <c r="X107" s="75"/>
      <c r="Y107" s="74"/>
      <c r="Z107" s="75"/>
      <c r="AA107" s="74"/>
      <c r="AB107" s="75"/>
      <c r="AC107" s="74"/>
      <c r="AD107" s="75"/>
      <c r="AE107" s="74"/>
      <c r="AF107" s="75"/>
      <c r="AG107" s="74"/>
      <c r="AH107" s="75"/>
      <c r="AI107" s="74"/>
      <c r="AJ107" s="75"/>
      <c r="AK107" s="74"/>
      <c r="AL107" s="77"/>
      <c r="AM107" s="216"/>
      <c r="AN107" s="41"/>
      <c r="AO107" s="41"/>
      <c r="AP107" s="77"/>
      <c r="AQ107" s="77"/>
      <c r="AR107" s="195" t="s">
        <v>97</v>
      </c>
      <c r="BZ107" s="223"/>
      <c r="CA107" s="223" t="str">
        <f t="shared" si="64"/>
        <v/>
      </c>
      <c r="CB107" s="223" t="str">
        <f t="shared" si="47"/>
        <v/>
      </c>
      <c r="CC107" s="223" t="str">
        <f t="shared" si="48"/>
        <v/>
      </c>
      <c r="CD107" s="223" t="str">
        <f t="shared" si="49"/>
        <v/>
      </c>
      <c r="CE107" s="223" t="str">
        <f t="shared" si="50"/>
        <v/>
      </c>
      <c r="CF107" s="223" t="str">
        <f t="shared" si="51"/>
        <v/>
      </c>
      <c r="CG107" s="223" t="str">
        <f t="shared" si="52"/>
        <v/>
      </c>
      <c r="CH107" s="223" t="str">
        <f t="shared" si="53"/>
        <v/>
      </c>
      <c r="CI107" s="223" t="str">
        <f t="shared" si="54"/>
        <v/>
      </c>
      <c r="CJ107" s="223" t="str">
        <f t="shared" si="55"/>
        <v/>
      </c>
      <c r="CK107" s="223" t="str">
        <f t="shared" si="56"/>
        <v/>
      </c>
      <c r="CL107" s="223" t="str">
        <f t="shared" si="57"/>
        <v/>
      </c>
      <c r="CM107" s="223" t="str">
        <f t="shared" si="58"/>
        <v/>
      </c>
      <c r="CN107" s="223" t="str">
        <f t="shared" si="59"/>
        <v/>
      </c>
      <c r="CO107" s="223" t="str">
        <f t="shared" si="60"/>
        <v/>
      </c>
      <c r="CP107" s="223" t="str">
        <f t="shared" si="61"/>
        <v/>
      </c>
      <c r="CQ107" s="223" t="str">
        <f t="shared" si="62"/>
        <v/>
      </c>
      <c r="CR107" s="223" t="str">
        <f t="shared" si="63"/>
        <v/>
      </c>
      <c r="CS107" s="223"/>
      <c r="CT107" s="223"/>
    </row>
    <row r="108" spans="1:98" x14ac:dyDescent="0.25">
      <c r="A108" s="248" t="s">
        <v>18</v>
      </c>
      <c r="B108" s="203" t="s">
        <v>88</v>
      </c>
      <c r="C108" s="318">
        <f t="shared" si="45"/>
        <v>0</v>
      </c>
      <c r="D108" s="319">
        <f t="shared" si="46"/>
        <v>0</v>
      </c>
      <c r="E108" s="26"/>
      <c r="F108" s="204"/>
      <c r="G108" s="26"/>
      <c r="H108" s="204"/>
      <c r="I108" s="26"/>
      <c r="J108" s="204"/>
      <c r="K108" s="48"/>
      <c r="L108" s="49"/>
      <c r="M108" s="48"/>
      <c r="N108" s="49"/>
      <c r="O108" s="48"/>
      <c r="P108" s="49"/>
      <c r="Q108" s="48"/>
      <c r="R108" s="49"/>
      <c r="S108" s="48"/>
      <c r="T108" s="49"/>
      <c r="U108" s="48"/>
      <c r="V108" s="49"/>
      <c r="W108" s="48"/>
      <c r="X108" s="49"/>
      <c r="Y108" s="48"/>
      <c r="Z108" s="49"/>
      <c r="AA108" s="48"/>
      <c r="AB108" s="49"/>
      <c r="AC108" s="48"/>
      <c r="AD108" s="49"/>
      <c r="AE108" s="48"/>
      <c r="AF108" s="49"/>
      <c r="AG108" s="48"/>
      <c r="AH108" s="49"/>
      <c r="AI108" s="48"/>
      <c r="AJ108" s="49"/>
      <c r="AK108" s="48"/>
      <c r="AL108" s="27"/>
      <c r="AM108" s="217"/>
      <c r="AN108" s="161"/>
      <c r="AO108" s="161"/>
      <c r="AP108" s="27"/>
      <c r="AQ108" s="27"/>
      <c r="AR108" s="195" t="s">
        <v>97</v>
      </c>
      <c r="BZ108" s="223"/>
      <c r="CA108" s="223" t="str">
        <f t="shared" si="64"/>
        <v/>
      </c>
      <c r="CB108" s="223" t="str">
        <f t="shared" si="47"/>
        <v/>
      </c>
      <c r="CC108" s="223" t="str">
        <f t="shared" si="48"/>
        <v/>
      </c>
      <c r="CD108" s="223" t="str">
        <f t="shared" si="49"/>
        <v/>
      </c>
      <c r="CE108" s="223" t="str">
        <f t="shared" si="50"/>
        <v/>
      </c>
      <c r="CF108" s="223" t="str">
        <f t="shared" si="51"/>
        <v/>
      </c>
      <c r="CG108" s="223" t="str">
        <f t="shared" si="52"/>
        <v/>
      </c>
      <c r="CH108" s="223" t="str">
        <f t="shared" si="53"/>
        <v/>
      </c>
      <c r="CI108" s="223" t="str">
        <f t="shared" si="54"/>
        <v/>
      </c>
      <c r="CJ108" s="223" t="str">
        <f t="shared" si="55"/>
        <v/>
      </c>
      <c r="CK108" s="223" t="str">
        <f t="shared" si="56"/>
        <v/>
      </c>
      <c r="CL108" s="223" t="str">
        <f t="shared" si="57"/>
        <v/>
      </c>
      <c r="CM108" s="223" t="str">
        <f t="shared" si="58"/>
        <v/>
      </c>
      <c r="CN108" s="223" t="str">
        <f t="shared" si="59"/>
        <v/>
      </c>
      <c r="CO108" s="223" t="str">
        <f t="shared" si="60"/>
        <v/>
      </c>
      <c r="CP108" s="223" t="str">
        <f t="shared" si="61"/>
        <v/>
      </c>
      <c r="CQ108" s="223" t="str">
        <f t="shared" si="62"/>
        <v/>
      </c>
      <c r="CR108" s="223" t="str">
        <f t="shared" si="63"/>
        <v/>
      </c>
      <c r="CS108" s="223"/>
      <c r="CT108" s="223"/>
    </row>
    <row r="109" spans="1:98" ht="21" x14ac:dyDescent="0.25">
      <c r="A109" s="249"/>
      <c r="B109" s="205" t="s">
        <v>89</v>
      </c>
      <c r="C109" s="320">
        <f t="shared" si="45"/>
        <v>0</v>
      </c>
      <c r="D109" s="321">
        <f t="shared" si="46"/>
        <v>0</v>
      </c>
      <c r="E109" s="34"/>
      <c r="F109" s="70"/>
      <c r="G109" s="34"/>
      <c r="H109" s="70"/>
      <c r="I109" s="34"/>
      <c r="J109" s="70"/>
      <c r="K109" s="39"/>
      <c r="L109" s="71"/>
      <c r="M109" s="39"/>
      <c r="N109" s="71"/>
      <c r="O109" s="39"/>
      <c r="P109" s="71"/>
      <c r="Q109" s="39"/>
      <c r="R109" s="71"/>
      <c r="S109" s="39"/>
      <c r="T109" s="71"/>
      <c r="U109" s="39"/>
      <c r="V109" s="71"/>
      <c r="W109" s="39"/>
      <c r="X109" s="71"/>
      <c r="Y109" s="39"/>
      <c r="Z109" s="71"/>
      <c r="AA109" s="39"/>
      <c r="AB109" s="71"/>
      <c r="AC109" s="39"/>
      <c r="AD109" s="71"/>
      <c r="AE109" s="39"/>
      <c r="AF109" s="71"/>
      <c r="AG109" s="39"/>
      <c r="AH109" s="71"/>
      <c r="AI109" s="39"/>
      <c r="AJ109" s="71"/>
      <c r="AK109" s="39"/>
      <c r="AL109" s="37"/>
      <c r="AM109" s="165"/>
      <c r="AN109" s="40"/>
      <c r="AO109" s="40"/>
      <c r="AP109" s="37"/>
      <c r="AQ109" s="37"/>
      <c r="AR109" s="195" t="s">
        <v>97</v>
      </c>
      <c r="BZ109" s="223"/>
      <c r="CA109" s="223" t="str">
        <f t="shared" si="64"/>
        <v/>
      </c>
      <c r="CB109" s="223" t="str">
        <f t="shared" si="47"/>
        <v/>
      </c>
      <c r="CC109" s="223" t="str">
        <f t="shared" si="48"/>
        <v/>
      </c>
      <c r="CD109" s="223" t="str">
        <f t="shared" si="49"/>
        <v/>
      </c>
      <c r="CE109" s="223" t="str">
        <f t="shared" si="50"/>
        <v/>
      </c>
      <c r="CF109" s="223" t="str">
        <f t="shared" si="51"/>
        <v/>
      </c>
      <c r="CG109" s="223" t="str">
        <f t="shared" si="52"/>
        <v/>
      </c>
      <c r="CH109" s="223" t="str">
        <f t="shared" si="53"/>
        <v/>
      </c>
      <c r="CI109" s="223" t="str">
        <f t="shared" si="54"/>
        <v/>
      </c>
      <c r="CJ109" s="223" t="str">
        <f t="shared" si="55"/>
        <v/>
      </c>
      <c r="CK109" s="223" t="str">
        <f t="shared" si="56"/>
        <v/>
      </c>
      <c r="CL109" s="223" t="str">
        <f t="shared" si="57"/>
        <v/>
      </c>
      <c r="CM109" s="223" t="str">
        <f t="shared" si="58"/>
        <v/>
      </c>
      <c r="CN109" s="223" t="str">
        <f t="shared" si="59"/>
        <v/>
      </c>
      <c r="CO109" s="223" t="str">
        <f t="shared" si="60"/>
        <v/>
      </c>
      <c r="CP109" s="223" t="str">
        <f t="shared" si="61"/>
        <v/>
      </c>
      <c r="CQ109" s="223" t="str">
        <f t="shared" si="62"/>
        <v/>
      </c>
      <c r="CR109" s="223" t="str">
        <f t="shared" si="63"/>
        <v/>
      </c>
      <c r="CS109" s="223"/>
      <c r="CT109" s="223"/>
    </row>
    <row r="110" spans="1:98" ht="21" x14ac:dyDescent="0.25">
      <c r="A110" s="250"/>
      <c r="B110" s="191" t="s">
        <v>105</v>
      </c>
      <c r="C110" s="326">
        <f t="shared" si="45"/>
        <v>0</v>
      </c>
      <c r="D110" s="327">
        <f t="shared" si="46"/>
        <v>0</v>
      </c>
      <c r="E110" s="43"/>
      <c r="F110" s="85"/>
      <c r="G110" s="43"/>
      <c r="H110" s="85"/>
      <c r="I110" s="43"/>
      <c r="J110" s="85"/>
      <c r="K110" s="43"/>
      <c r="L110" s="85"/>
      <c r="M110" s="43"/>
      <c r="N110" s="85"/>
      <c r="O110" s="43"/>
      <c r="P110" s="85"/>
      <c r="Q110" s="43"/>
      <c r="R110" s="85"/>
      <c r="S110" s="43"/>
      <c r="T110" s="85"/>
      <c r="U110" s="43"/>
      <c r="V110" s="85"/>
      <c r="W110" s="43"/>
      <c r="X110" s="85"/>
      <c r="Y110" s="43"/>
      <c r="Z110" s="85"/>
      <c r="AA110" s="43"/>
      <c r="AB110" s="85"/>
      <c r="AC110" s="43"/>
      <c r="AD110" s="85"/>
      <c r="AE110" s="43"/>
      <c r="AF110" s="85"/>
      <c r="AG110" s="43"/>
      <c r="AH110" s="85"/>
      <c r="AI110" s="43"/>
      <c r="AJ110" s="85"/>
      <c r="AK110" s="43"/>
      <c r="AL110" s="45"/>
      <c r="AM110" s="218"/>
      <c r="AN110" s="44"/>
      <c r="AO110" s="44"/>
      <c r="AP110" s="45"/>
      <c r="AQ110" s="45"/>
      <c r="AR110" s="195" t="s">
        <v>97</v>
      </c>
      <c r="BZ110" s="223"/>
      <c r="CA110" s="223" t="str">
        <f t="shared" si="64"/>
        <v/>
      </c>
      <c r="CB110" s="223" t="str">
        <f t="shared" si="47"/>
        <v/>
      </c>
      <c r="CC110" s="223" t="str">
        <f t="shared" si="48"/>
        <v/>
      </c>
      <c r="CD110" s="223" t="str">
        <f t="shared" si="49"/>
        <v/>
      </c>
      <c r="CE110" s="223" t="str">
        <f t="shared" si="50"/>
        <v/>
      </c>
      <c r="CF110" s="223" t="str">
        <f t="shared" si="51"/>
        <v/>
      </c>
      <c r="CG110" s="223" t="str">
        <f t="shared" si="52"/>
        <v/>
      </c>
      <c r="CH110" s="223" t="str">
        <f t="shared" si="53"/>
        <v/>
      </c>
      <c r="CI110" s="223" t="str">
        <f t="shared" si="54"/>
        <v/>
      </c>
      <c r="CJ110" s="223" t="str">
        <f t="shared" si="55"/>
        <v/>
      </c>
      <c r="CK110" s="223" t="str">
        <f t="shared" si="56"/>
        <v/>
      </c>
      <c r="CL110" s="223" t="str">
        <f t="shared" si="57"/>
        <v/>
      </c>
      <c r="CM110" s="223" t="str">
        <f t="shared" si="58"/>
        <v/>
      </c>
      <c r="CN110" s="223" t="str">
        <f t="shared" si="59"/>
        <v/>
      </c>
      <c r="CO110" s="223" t="str">
        <f t="shared" si="60"/>
        <v/>
      </c>
      <c r="CP110" s="223" t="str">
        <f t="shared" si="61"/>
        <v/>
      </c>
      <c r="CQ110" s="223" t="str">
        <f t="shared" si="62"/>
        <v/>
      </c>
      <c r="CR110" s="223" t="str">
        <f t="shared" si="63"/>
        <v/>
      </c>
      <c r="CS110" s="223"/>
      <c r="CT110" s="223"/>
    </row>
    <row r="111" spans="1:98" x14ac:dyDescent="0.25">
      <c r="A111" s="251" t="s">
        <v>84</v>
      </c>
      <c r="B111" s="252"/>
      <c r="C111" s="320">
        <f t="shared" ref="C111:D121" si="65">SUM(E111+G111+I111+K111+M111+O111+Q111+S111+U111+W111+Y111+AA111+AC111+AE111+AG111+AI111+AK111)</f>
        <v>0</v>
      </c>
      <c r="D111" s="321">
        <f t="shared" si="65"/>
        <v>0</v>
      </c>
      <c r="E111" s="24"/>
      <c r="F111" s="52"/>
      <c r="G111" s="208"/>
      <c r="H111" s="209"/>
      <c r="I111" s="208"/>
      <c r="J111" s="209"/>
      <c r="K111" s="208"/>
      <c r="L111" s="209"/>
      <c r="M111" s="208"/>
      <c r="N111" s="209"/>
      <c r="O111" s="208"/>
      <c r="P111" s="209"/>
      <c r="Q111" s="208"/>
      <c r="R111" s="209"/>
      <c r="S111" s="208"/>
      <c r="T111" s="209"/>
      <c r="U111" s="208"/>
      <c r="V111" s="209"/>
      <c r="W111" s="208"/>
      <c r="X111" s="209"/>
      <c r="Y111" s="208"/>
      <c r="Z111" s="209"/>
      <c r="AA111" s="208"/>
      <c r="AB111" s="209"/>
      <c r="AC111" s="208"/>
      <c r="AD111" s="209"/>
      <c r="AE111" s="208"/>
      <c r="AF111" s="209"/>
      <c r="AG111" s="208"/>
      <c r="AH111" s="209"/>
      <c r="AI111" s="208"/>
      <c r="AJ111" s="209"/>
      <c r="AK111" s="208"/>
      <c r="AL111" s="210"/>
      <c r="AM111" s="159"/>
      <c r="AN111" s="25"/>
      <c r="AO111" s="25"/>
      <c r="AP111" s="35"/>
      <c r="AQ111" s="35"/>
      <c r="AR111" s="195" t="s">
        <v>97</v>
      </c>
      <c r="BZ111" s="223"/>
      <c r="CA111" s="223" t="str">
        <f t="shared" si="64"/>
        <v/>
      </c>
      <c r="CB111" s="223" t="str">
        <f t="shared" si="47"/>
        <v/>
      </c>
      <c r="CC111" s="223" t="str">
        <f t="shared" si="48"/>
        <v/>
      </c>
      <c r="CD111" s="223" t="str">
        <f t="shared" si="49"/>
        <v/>
      </c>
      <c r="CE111" s="223" t="str">
        <f t="shared" si="50"/>
        <v/>
      </c>
      <c r="CF111" s="223" t="str">
        <f t="shared" si="51"/>
        <v/>
      </c>
      <c r="CG111" s="223" t="str">
        <f t="shared" si="52"/>
        <v/>
      </c>
      <c r="CH111" s="223" t="str">
        <f t="shared" si="53"/>
        <v/>
      </c>
      <c r="CI111" s="223" t="str">
        <f t="shared" si="54"/>
        <v/>
      </c>
      <c r="CJ111" s="223" t="str">
        <f t="shared" si="55"/>
        <v/>
      </c>
      <c r="CK111" s="223" t="str">
        <f t="shared" si="56"/>
        <v/>
      </c>
      <c r="CL111" s="223" t="str">
        <f t="shared" si="57"/>
        <v/>
      </c>
      <c r="CM111" s="223" t="str">
        <f t="shared" si="58"/>
        <v/>
      </c>
      <c r="CN111" s="223" t="str">
        <f t="shared" si="59"/>
        <v/>
      </c>
      <c r="CO111" s="223" t="str">
        <f t="shared" si="60"/>
        <v/>
      </c>
      <c r="CP111" s="223" t="str">
        <f t="shared" si="61"/>
        <v/>
      </c>
      <c r="CQ111" s="223" t="str">
        <f t="shared" si="62"/>
        <v/>
      </c>
      <c r="CR111" s="223" t="str">
        <f t="shared" si="63"/>
        <v/>
      </c>
      <c r="CS111" s="223"/>
      <c r="CT111" s="223"/>
    </row>
    <row r="112" spans="1:98" x14ac:dyDescent="0.25">
      <c r="A112" s="239" t="s">
        <v>58</v>
      </c>
      <c r="B112" s="240"/>
      <c r="C112" s="323">
        <f t="shared" si="65"/>
        <v>0</v>
      </c>
      <c r="D112" s="322">
        <f t="shared" si="65"/>
        <v>0</v>
      </c>
      <c r="E112" s="74"/>
      <c r="F112" s="75"/>
      <c r="G112" s="74"/>
      <c r="H112" s="75"/>
      <c r="I112" s="74"/>
      <c r="J112" s="75"/>
      <c r="K112" s="74"/>
      <c r="L112" s="75"/>
      <c r="M112" s="74"/>
      <c r="N112" s="75"/>
      <c r="O112" s="74"/>
      <c r="P112" s="75"/>
      <c r="Q112" s="74"/>
      <c r="R112" s="75"/>
      <c r="S112" s="74"/>
      <c r="T112" s="75"/>
      <c r="U112" s="74"/>
      <c r="V112" s="75"/>
      <c r="W112" s="74"/>
      <c r="X112" s="75"/>
      <c r="Y112" s="74"/>
      <c r="Z112" s="75"/>
      <c r="AA112" s="74"/>
      <c r="AB112" s="75"/>
      <c r="AC112" s="74"/>
      <c r="AD112" s="75"/>
      <c r="AE112" s="74"/>
      <c r="AF112" s="75"/>
      <c r="AG112" s="74"/>
      <c r="AH112" s="75"/>
      <c r="AI112" s="74"/>
      <c r="AJ112" s="75"/>
      <c r="AK112" s="74"/>
      <c r="AL112" s="77"/>
      <c r="AM112" s="216"/>
      <c r="AN112" s="41"/>
      <c r="AO112" s="41"/>
      <c r="AP112" s="77"/>
      <c r="AQ112" s="77"/>
      <c r="AR112" s="195" t="s">
        <v>97</v>
      </c>
      <c r="BZ112" s="223"/>
      <c r="CA112" s="223" t="str">
        <f t="shared" si="64"/>
        <v/>
      </c>
      <c r="CB112" s="223" t="str">
        <f t="shared" si="47"/>
        <v/>
      </c>
      <c r="CC112" s="223" t="str">
        <f t="shared" si="48"/>
        <v/>
      </c>
      <c r="CD112" s="223" t="str">
        <f t="shared" si="49"/>
        <v/>
      </c>
      <c r="CE112" s="223" t="str">
        <f t="shared" si="50"/>
        <v/>
      </c>
      <c r="CF112" s="223" t="str">
        <f t="shared" si="51"/>
        <v/>
      </c>
      <c r="CG112" s="223" t="str">
        <f t="shared" si="52"/>
        <v/>
      </c>
      <c r="CH112" s="223" t="str">
        <f t="shared" si="53"/>
        <v/>
      </c>
      <c r="CI112" s="223" t="str">
        <f t="shared" si="54"/>
        <v/>
      </c>
      <c r="CJ112" s="223" t="str">
        <f t="shared" si="55"/>
        <v/>
      </c>
      <c r="CK112" s="223" t="str">
        <f t="shared" si="56"/>
        <v/>
      </c>
      <c r="CL112" s="223" t="str">
        <f t="shared" si="57"/>
        <v/>
      </c>
      <c r="CM112" s="223" t="str">
        <f t="shared" si="58"/>
        <v/>
      </c>
      <c r="CN112" s="223" t="str">
        <f t="shared" si="59"/>
        <v/>
      </c>
      <c r="CO112" s="223" t="str">
        <f t="shared" si="60"/>
        <v/>
      </c>
      <c r="CP112" s="223" t="str">
        <f t="shared" si="61"/>
        <v/>
      </c>
      <c r="CQ112" s="223" t="str">
        <f t="shared" si="62"/>
        <v/>
      </c>
      <c r="CR112" s="223" t="str">
        <f t="shared" si="63"/>
        <v/>
      </c>
      <c r="CS112" s="223"/>
      <c r="CT112" s="223"/>
    </row>
    <row r="113" spans="1:98" x14ac:dyDescent="0.25">
      <c r="A113" s="239" t="s">
        <v>86</v>
      </c>
      <c r="B113" s="240"/>
      <c r="C113" s="323">
        <f t="shared" si="65"/>
        <v>0</v>
      </c>
      <c r="D113" s="322">
        <f t="shared" si="65"/>
        <v>0</v>
      </c>
      <c r="E113" s="74"/>
      <c r="F113" s="75"/>
      <c r="G113" s="74"/>
      <c r="H113" s="75"/>
      <c r="I113" s="74"/>
      <c r="J113" s="75"/>
      <c r="K113" s="74"/>
      <c r="L113" s="75"/>
      <c r="M113" s="74"/>
      <c r="N113" s="75"/>
      <c r="O113" s="74"/>
      <c r="P113" s="75"/>
      <c r="Q113" s="74"/>
      <c r="R113" s="75"/>
      <c r="S113" s="74"/>
      <c r="T113" s="75"/>
      <c r="U113" s="74"/>
      <c r="V113" s="75"/>
      <c r="W113" s="74"/>
      <c r="X113" s="75"/>
      <c r="Y113" s="74"/>
      <c r="Z113" s="75"/>
      <c r="AA113" s="74"/>
      <c r="AB113" s="75"/>
      <c r="AC113" s="74"/>
      <c r="AD113" s="75"/>
      <c r="AE113" s="74"/>
      <c r="AF113" s="75"/>
      <c r="AG113" s="74"/>
      <c r="AH113" s="75"/>
      <c r="AI113" s="74"/>
      <c r="AJ113" s="75"/>
      <c r="AK113" s="74"/>
      <c r="AL113" s="77"/>
      <c r="AM113" s="216"/>
      <c r="AN113" s="41"/>
      <c r="AO113" s="41"/>
      <c r="AP113" s="77"/>
      <c r="AQ113" s="77"/>
      <c r="AR113" s="195" t="s">
        <v>97</v>
      </c>
      <c r="BZ113" s="223"/>
      <c r="CA113" s="223" t="str">
        <f t="shared" si="64"/>
        <v/>
      </c>
      <c r="CB113" s="223" t="str">
        <f t="shared" si="47"/>
        <v/>
      </c>
      <c r="CC113" s="223" t="str">
        <f t="shared" si="48"/>
        <v/>
      </c>
      <c r="CD113" s="223" t="str">
        <f t="shared" si="49"/>
        <v/>
      </c>
      <c r="CE113" s="223" t="str">
        <f t="shared" si="50"/>
        <v/>
      </c>
      <c r="CF113" s="223" t="str">
        <f t="shared" si="51"/>
        <v/>
      </c>
      <c r="CG113" s="223" t="str">
        <f t="shared" si="52"/>
        <v/>
      </c>
      <c r="CH113" s="223" t="str">
        <f t="shared" si="53"/>
        <v/>
      </c>
      <c r="CI113" s="223" t="str">
        <f t="shared" si="54"/>
        <v/>
      </c>
      <c r="CJ113" s="223" t="str">
        <f t="shared" si="55"/>
        <v/>
      </c>
      <c r="CK113" s="223" t="str">
        <f t="shared" si="56"/>
        <v/>
      </c>
      <c r="CL113" s="223" t="str">
        <f t="shared" si="57"/>
        <v/>
      </c>
      <c r="CM113" s="223" t="str">
        <f t="shared" si="58"/>
        <v/>
      </c>
      <c r="CN113" s="223" t="str">
        <f t="shared" si="59"/>
        <v/>
      </c>
      <c r="CO113" s="223" t="str">
        <f t="shared" si="60"/>
        <v/>
      </c>
      <c r="CP113" s="223" t="str">
        <f t="shared" si="61"/>
        <v/>
      </c>
      <c r="CQ113" s="223" t="str">
        <f t="shared" si="62"/>
        <v/>
      </c>
      <c r="CR113" s="223" t="str">
        <f t="shared" si="63"/>
        <v/>
      </c>
      <c r="CS113" s="223"/>
      <c r="CT113" s="223"/>
    </row>
    <row r="114" spans="1:98" x14ac:dyDescent="0.25">
      <c r="A114" s="239" t="s">
        <v>99</v>
      </c>
      <c r="B114" s="240"/>
      <c r="C114" s="328">
        <f t="shared" si="65"/>
        <v>0</v>
      </c>
      <c r="D114" s="329">
        <f t="shared" si="65"/>
        <v>0</v>
      </c>
      <c r="E114" s="74"/>
      <c r="F114" s="75"/>
      <c r="G114" s="74"/>
      <c r="H114" s="75"/>
      <c r="I114" s="74"/>
      <c r="J114" s="75"/>
      <c r="K114" s="74"/>
      <c r="L114" s="75"/>
      <c r="M114" s="74"/>
      <c r="N114" s="75"/>
      <c r="O114" s="74"/>
      <c r="P114" s="75"/>
      <c r="Q114" s="74"/>
      <c r="R114" s="75"/>
      <c r="S114" s="74"/>
      <c r="T114" s="75"/>
      <c r="U114" s="74"/>
      <c r="V114" s="75"/>
      <c r="W114" s="74"/>
      <c r="X114" s="75"/>
      <c r="Y114" s="74"/>
      <c r="Z114" s="75"/>
      <c r="AA114" s="74"/>
      <c r="AB114" s="75"/>
      <c r="AC114" s="74"/>
      <c r="AD114" s="75"/>
      <c r="AE114" s="74"/>
      <c r="AF114" s="75"/>
      <c r="AG114" s="74"/>
      <c r="AH114" s="75"/>
      <c r="AI114" s="74"/>
      <c r="AJ114" s="75"/>
      <c r="AK114" s="74"/>
      <c r="AL114" s="77"/>
      <c r="AM114" s="216"/>
      <c r="AN114" s="41"/>
      <c r="AO114" s="41"/>
      <c r="AP114" s="77"/>
      <c r="AQ114" s="77"/>
      <c r="AR114" s="195" t="s">
        <v>97</v>
      </c>
      <c r="BZ114" s="223"/>
      <c r="CA114" s="223" t="str">
        <f t="shared" si="64"/>
        <v/>
      </c>
      <c r="CB114" s="223" t="str">
        <f t="shared" si="47"/>
        <v/>
      </c>
      <c r="CC114" s="223" t="str">
        <f t="shared" si="48"/>
        <v/>
      </c>
      <c r="CD114" s="223" t="str">
        <f t="shared" si="49"/>
        <v/>
      </c>
      <c r="CE114" s="223" t="str">
        <f t="shared" si="50"/>
        <v/>
      </c>
      <c r="CF114" s="223" t="str">
        <f t="shared" si="51"/>
        <v/>
      </c>
      <c r="CG114" s="223" t="str">
        <f t="shared" si="52"/>
        <v/>
      </c>
      <c r="CH114" s="223" t="str">
        <f t="shared" si="53"/>
        <v/>
      </c>
      <c r="CI114" s="223" t="str">
        <f t="shared" si="54"/>
        <v/>
      </c>
      <c r="CJ114" s="223" t="str">
        <f t="shared" si="55"/>
        <v/>
      </c>
      <c r="CK114" s="223" t="str">
        <f t="shared" si="56"/>
        <v/>
      </c>
      <c r="CL114" s="223" t="str">
        <f t="shared" si="57"/>
        <v/>
      </c>
      <c r="CM114" s="223" t="str">
        <f t="shared" si="58"/>
        <v/>
      </c>
      <c r="CN114" s="223" t="str">
        <f t="shared" si="59"/>
        <v/>
      </c>
      <c r="CO114" s="223" t="str">
        <f t="shared" si="60"/>
        <v/>
      </c>
      <c r="CP114" s="223" t="str">
        <f t="shared" si="61"/>
        <v/>
      </c>
      <c r="CQ114" s="223" t="str">
        <f t="shared" si="62"/>
        <v/>
      </c>
      <c r="CR114" s="223" t="str">
        <f t="shared" si="63"/>
        <v/>
      </c>
      <c r="CS114" s="223"/>
      <c r="CT114" s="223"/>
    </row>
    <row r="115" spans="1:98" x14ac:dyDescent="0.25">
      <c r="A115" s="239" t="s">
        <v>100</v>
      </c>
      <c r="B115" s="240"/>
      <c r="C115" s="328">
        <f t="shared" si="65"/>
        <v>0</v>
      </c>
      <c r="D115" s="329">
        <f t="shared" si="65"/>
        <v>0</v>
      </c>
      <c r="E115" s="74"/>
      <c r="F115" s="75"/>
      <c r="G115" s="74"/>
      <c r="H115" s="75"/>
      <c r="I115" s="74"/>
      <c r="J115" s="75"/>
      <c r="K115" s="74"/>
      <c r="L115" s="75"/>
      <c r="M115" s="74"/>
      <c r="N115" s="75"/>
      <c r="O115" s="74"/>
      <c r="P115" s="75"/>
      <c r="Q115" s="74"/>
      <c r="R115" s="75"/>
      <c r="S115" s="74"/>
      <c r="T115" s="75"/>
      <c r="U115" s="74"/>
      <c r="V115" s="75"/>
      <c r="W115" s="74"/>
      <c r="X115" s="75"/>
      <c r="Y115" s="74"/>
      <c r="Z115" s="75"/>
      <c r="AA115" s="74"/>
      <c r="AB115" s="75"/>
      <c r="AC115" s="74"/>
      <c r="AD115" s="75"/>
      <c r="AE115" s="74"/>
      <c r="AF115" s="75"/>
      <c r="AG115" s="74"/>
      <c r="AH115" s="75"/>
      <c r="AI115" s="74"/>
      <c r="AJ115" s="75"/>
      <c r="AK115" s="74"/>
      <c r="AL115" s="77"/>
      <c r="AM115" s="216"/>
      <c r="AN115" s="41"/>
      <c r="AO115" s="41"/>
      <c r="AP115" s="77"/>
      <c r="AQ115" s="77"/>
      <c r="AR115" s="195" t="s">
        <v>97</v>
      </c>
      <c r="BZ115" s="223"/>
      <c r="CA115" s="223" t="str">
        <f t="shared" si="64"/>
        <v/>
      </c>
      <c r="CB115" s="223" t="str">
        <f t="shared" si="47"/>
        <v/>
      </c>
      <c r="CC115" s="223" t="str">
        <f t="shared" si="48"/>
        <v/>
      </c>
      <c r="CD115" s="223" t="str">
        <f t="shared" si="49"/>
        <v/>
      </c>
      <c r="CE115" s="223" t="str">
        <f t="shared" si="50"/>
        <v/>
      </c>
      <c r="CF115" s="223" t="str">
        <f t="shared" si="51"/>
        <v/>
      </c>
      <c r="CG115" s="223" t="str">
        <f t="shared" si="52"/>
        <v/>
      </c>
      <c r="CH115" s="223" t="str">
        <f t="shared" si="53"/>
        <v/>
      </c>
      <c r="CI115" s="223" t="str">
        <f t="shared" si="54"/>
        <v/>
      </c>
      <c r="CJ115" s="223" t="str">
        <f t="shared" si="55"/>
        <v/>
      </c>
      <c r="CK115" s="223" t="str">
        <f t="shared" si="56"/>
        <v/>
      </c>
      <c r="CL115" s="223" t="str">
        <f t="shared" si="57"/>
        <v/>
      </c>
      <c r="CM115" s="223" t="str">
        <f t="shared" si="58"/>
        <v/>
      </c>
      <c r="CN115" s="223" t="str">
        <f t="shared" si="59"/>
        <v/>
      </c>
      <c r="CO115" s="223" t="str">
        <f t="shared" si="60"/>
        <v/>
      </c>
      <c r="CP115" s="223" t="str">
        <f t="shared" si="61"/>
        <v/>
      </c>
      <c r="CQ115" s="223" t="str">
        <f t="shared" si="62"/>
        <v/>
      </c>
      <c r="CR115" s="223" t="str">
        <f t="shared" si="63"/>
        <v/>
      </c>
      <c r="CS115" s="223"/>
      <c r="CT115" s="223"/>
    </row>
    <row r="116" spans="1:98" x14ac:dyDescent="0.25">
      <c r="A116" s="138" t="s">
        <v>101</v>
      </c>
      <c r="B116" s="139"/>
      <c r="C116" s="328">
        <f t="shared" si="65"/>
        <v>0</v>
      </c>
      <c r="D116" s="329">
        <f t="shared" si="65"/>
        <v>0</v>
      </c>
      <c r="E116" s="74"/>
      <c r="F116" s="75"/>
      <c r="G116" s="74"/>
      <c r="H116" s="75"/>
      <c r="I116" s="74"/>
      <c r="J116" s="75"/>
      <c r="K116" s="74"/>
      <c r="L116" s="75"/>
      <c r="M116" s="74"/>
      <c r="N116" s="75"/>
      <c r="O116" s="74"/>
      <c r="P116" s="75"/>
      <c r="Q116" s="74"/>
      <c r="R116" s="75"/>
      <c r="S116" s="74"/>
      <c r="T116" s="75"/>
      <c r="U116" s="74"/>
      <c r="V116" s="75"/>
      <c r="W116" s="74"/>
      <c r="X116" s="75"/>
      <c r="Y116" s="74"/>
      <c r="Z116" s="75"/>
      <c r="AA116" s="74"/>
      <c r="AB116" s="75"/>
      <c r="AC116" s="74"/>
      <c r="AD116" s="75"/>
      <c r="AE116" s="74"/>
      <c r="AF116" s="75"/>
      <c r="AG116" s="74"/>
      <c r="AH116" s="75"/>
      <c r="AI116" s="74"/>
      <c r="AJ116" s="75"/>
      <c r="AK116" s="74"/>
      <c r="AL116" s="77"/>
      <c r="AM116" s="216"/>
      <c r="AN116" s="41"/>
      <c r="AO116" s="41"/>
      <c r="AP116" s="77"/>
      <c r="AQ116" s="77"/>
      <c r="AR116" s="195" t="s">
        <v>97</v>
      </c>
      <c r="BZ116" s="223"/>
      <c r="CA116" s="223" t="str">
        <f t="shared" si="64"/>
        <v/>
      </c>
      <c r="CB116" s="223" t="str">
        <f t="shared" si="47"/>
        <v/>
      </c>
      <c r="CC116" s="223" t="str">
        <f t="shared" si="48"/>
        <v/>
      </c>
      <c r="CD116" s="223" t="str">
        <f t="shared" si="49"/>
        <v/>
      </c>
      <c r="CE116" s="223" t="str">
        <f t="shared" si="50"/>
        <v/>
      </c>
      <c r="CF116" s="223" t="str">
        <f t="shared" si="51"/>
        <v/>
      </c>
      <c r="CG116" s="223" t="str">
        <f t="shared" si="52"/>
        <v/>
      </c>
      <c r="CH116" s="223" t="str">
        <f t="shared" si="53"/>
        <v/>
      </c>
      <c r="CI116" s="223" t="str">
        <f t="shared" si="54"/>
        <v/>
      </c>
      <c r="CJ116" s="223" t="str">
        <f t="shared" si="55"/>
        <v/>
      </c>
      <c r="CK116" s="223" t="str">
        <f t="shared" si="56"/>
        <v/>
      </c>
      <c r="CL116" s="223" t="str">
        <f t="shared" si="57"/>
        <v/>
      </c>
      <c r="CM116" s="223" t="str">
        <f t="shared" si="58"/>
        <v/>
      </c>
      <c r="CN116" s="223" t="str">
        <f t="shared" si="59"/>
        <v/>
      </c>
      <c r="CO116" s="223" t="str">
        <f t="shared" si="60"/>
        <v/>
      </c>
      <c r="CP116" s="223" t="str">
        <f t="shared" si="61"/>
        <v/>
      </c>
      <c r="CQ116" s="223" t="str">
        <f t="shared" si="62"/>
        <v/>
      </c>
      <c r="CR116" s="223" t="str">
        <f t="shared" si="63"/>
        <v/>
      </c>
      <c r="CS116" s="223"/>
      <c r="CT116" s="223"/>
    </row>
    <row r="117" spans="1:98" x14ac:dyDescent="0.25">
      <c r="A117" s="239" t="s">
        <v>102</v>
      </c>
      <c r="B117" s="240"/>
      <c r="C117" s="328">
        <f t="shared" si="65"/>
        <v>0</v>
      </c>
      <c r="D117" s="329">
        <f t="shared" si="65"/>
        <v>0</v>
      </c>
      <c r="E117" s="89"/>
      <c r="F117" s="90"/>
      <c r="G117" s="89"/>
      <c r="H117" s="90"/>
      <c r="I117" s="89"/>
      <c r="J117" s="90"/>
      <c r="K117" s="74"/>
      <c r="L117" s="75"/>
      <c r="M117" s="74"/>
      <c r="N117" s="75"/>
      <c r="O117" s="74"/>
      <c r="P117" s="75"/>
      <c r="Q117" s="74"/>
      <c r="R117" s="75"/>
      <c r="S117" s="74"/>
      <c r="T117" s="75"/>
      <c r="U117" s="74"/>
      <c r="V117" s="75"/>
      <c r="W117" s="74"/>
      <c r="X117" s="75"/>
      <c r="Y117" s="74"/>
      <c r="Z117" s="75"/>
      <c r="AA117" s="74"/>
      <c r="AB117" s="75"/>
      <c r="AC117" s="74"/>
      <c r="AD117" s="75"/>
      <c r="AE117" s="74"/>
      <c r="AF117" s="75"/>
      <c r="AG117" s="74"/>
      <c r="AH117" s="75"/>
      <c r="AI117" s="74"/>
      <c r="AJ117" s="75"/>
      <c r="AK117" s="74"/>
      <c r="AL117" s="77"/>
      <c r="AM117" s="216"/>
      <c r="AN117" s="41"/>
      <c r="AO117" s="41"/>
      <c r="AP117" s="77"/>
      <c r="AQ117" s="77"/>
      <c r="AR117" s="195" t="s">
        <v>97</v>
      </c>
      <c r="BZ117" s="223"/>
      <c r="CA117" s="223" t="str">
        <f t="shared" si="64"/>
        <v/>
      </c>
      <c r="CB117" s="223" t="str">
        <f t="shared" si="47"/>
        <v/>
      </c>
      <c r="CC117" s="223" t="str">
        <f t="shared" si="48"/>
        <v/>
      </c>
      <c r="CD117" s="223" t="str">
        <f t="shared" si="49"/>
        <v/>
      </c>
      <c r="CE117" s="223" t="str">
        <f t="shared" si="50"/>
        <v/>
      </c>
      <c r="CF117" s="223" t="str">
        <f t="shared" si="51"/>
        <v/>
      </c>
      <c r="CG117" s="223" t="str">
        <f t="shared" si="52"/>
        <v/>
      </c>
      <c r="CH117" s="223" t="str">
        <f t="shared" si="53"/>
        <v/>
      </c>
      <c r="CI117" s="223" t="str">
        <f t="shared" si="54"/>
        <v/>
      </c>
      <c r="CJ117" s="223" t="str">
        <f t="shared" si="55"/>
        <v/>
      </c>
      <c r="CK117" s="223" t="str">
        <f t="shared" si="56"/>
        <v/>
      </c>
      <c r="CL117" s="223" t="str">
        <f t="shared" si="57"/>
        <v/>
      </c>
      <c r="CM117" s="223" t="str">
        <f t="shared" si="58"/>
        <v/>
      </c>
      <c r="CN117" s="223" t="str">
        <f t="shared" si="59"/>
        <v/>
      </c>
      <c r="CO117" s="223" t="str">
        <f t="shared" si="60"/>
        <v/>
      </c>
      <c r="CP117" s="223" t="str">
        <f t="shared" si="61"/>
        <v/>
      </c>
      <c r="CQ117" s="223" t="str">
        <f t="shared" si="62"/>
        <v/>
      </c>
      <c r="CR117" s="223" t="str">
        <f t="shared" si="63"/>
        <v/>
      </c>
      <c r="CS117" s="223"/>
      <c r="CT117" s="223"/>
    </row>
    <row r="118" spans="1:98" x14ac:dyDescent="0.25">
      <c r="A118" s="239" t="s">
        <v>103</v>
      </c>
      <c r="B118" s="240"/>
      <c r="C118" s="328">
        <f t="shared" si="65"/>
        <v>0</v>
      </c>
      <c r="D118" s="329">
        <f t="shared" si="65"/>
        <v>0</v>
      </c>
      <c r="E118" s="74"/>
      <c r="F118" s="75"/>
      <c r="G118" s="74"/>
      <c r="H118" s="75"/>
      <c r="I118" s="74"/>
      <c r="J118" s="75"/>
      <c r="K118" s="74"/>
      <c r="L118" s="75"/>
      <c r="M118" s="74"/>
      <c r="N118" s="75"/>
      <c r="O118" s="74"/>
      <c r="P118" s="75"/>
      <c r="Q118" s="74"/>
      <c r="R118" s="75"/>
      <c r="S118" s="74"/>
      <c r="T118" s="75"/>
      <c r="U118" s="74"/>
      <c r="V118" s="75"/>
      <c r="W118" s="74"/>
      <c r="X118" s="75"/>
      <c r="Y118" s="74"/>
      <c r="Z118" s="75"/>
      <c r="AA118" s="74"/>
      <c r="AB118" s="75"/>
      <c r="AC118" s="74"/>
      <c r="AD118" s="75"/>
      <c r="AE118" s="74"/>
      <c r="AF118" s="75"/>
      <c r="AG118" s="74"/>
      <c r="AH118" s="75"/>
      <c r="AI118" s="74"/>
      <c r="AJ118" s="75"/>
      <c r="AK118" s="74"/>
      <c r="AL118" s="77"/>
      <c r="AM118" s="216"/>
      <c r="AN118" s="41"/>
      <c r="AO118" s="41"/>
      <c r="AP118" s="77"/>
      <c r="AQ118" s="77"/>
      <c r="AR118" s="195" t="s">
        <v>97</v>
      </c>
      <c r="BZ118" s="223"/>
      <c r="CA118" s="223" t="str">
        <f t="shared" si="64"/>
        <v/>
      </c>
      <c r="CB118" s="223" t="str">
        <f t="shared" si="47"/>
        <v/>
      </c>
      <c r="CC118" s="223" t="str">
        <f t="shared" si="48"/>
        <v/>
      </c>
      <c r="CD118" s="223" t="str">
        <f t="shared" si="49"/>
        <v/>
      </c>
      <c r="CE118" s="223" t="str">
        <f t="shared" si="50"/>
        <v/>
      </c>
      <c r="CF118" s="223" t="str">
        <f t="shared" si="51"/>
        <v/>
      </c>
      <c r="CG118" s="223" t="str">
        <f t="shared" si="52"/>
        <v/>
      </c>
      <c r="CH118" s="223" t="str">
        <f t="shared" si="53"/>
        <v/>
      </c>
      <c r="CI118" s="223" t="str">
        <f t="shared" si="54"/>
        <v/>
      </c>
      <c r="CJ118" s="223" t="str">
        <f t="shared" si="55"/>
        <v/>
      </c>
      <c r="CK118" s="223" t="str">
        <f t="shared" si="56"/>
        <v/>
      </c>
      <c r="CL118" s="223" t="str">
        <f t="shared" si="57"/>
        <v/>
      </c>
      <c r="CM118" s="223" t="str">
        <f t="shared" si="58"/>
        <v/>
      </c>
      <c r="CN118" s="223" t="str">
        <f t="shared" si="59"/>
        <v/>
      </c>
      <c r="CO118" s="223" t="str">
        <f t="shared" si="60"/>
        <v/>
      </c>
      <c r="CP118" s="223" t="str">
        <f t="shared" si="61"/>
        <v/>
      </c>
      <c r="CQ118" s="223" t="str">
        <f t="shared" si="62"/>
        <v/>
      </c>
      <c r="CR118" s="223" t="str">
        <f t="shared" si="63"/>
        <v/>
      </c>
      <c r="CS118" s="223"/>
      <c r="CT118" s="223"/>
    </row>
    <row r="119" spans="1:98" x14ac:dyDescent="0.25">
      <c r="A119" s="239" t="s">
        <v>104</v>
      </c>
      <c r="B119" s="240"/>
      <c r="C119" s="328">
        <f t="shared" si="65"/>
        <v>0</v>
      </c>
      <c r="D119" s="329">
        <f t="shared" si="65"/>
        <v>0</v>
      </c>
      <c r="E119" s="74"/>
      <c r="F119" s="75"/>
      <c r="G119" s="74"/>
      <c r="H119" s="75"/>
      <c r="I119" s="74"/>
      <c r="J119" s="75"/>
      <c r="K119" s="74"/>
      <c r="L119" s="75"/>
      <c r="M119" s="74"/>
      <c r="N119" s="75"/>
      <c r="O119" s="74"/>
      <c r="P119" s="75"/>
      <c r="Q119" s="74"/>
      <c r="R119" s="75"/>
      <c r="S119" s="74"/>
      <c r="T119" s="75"/>
      <c r="U119" s="74"/>
      <c r="V119" s="75"/>
      <c r="W119" s="74"/>
      <c r="X119" s="75"/>
      <c r="Y119" s="74"/>
      <c r="Z119" s="75"/>
      <c r="AA119" s="74"/>
      <c r="AB119" s="75"/>
      <c r="AC119" s="74"/>
      <c r="AD119" s="75"/>
      <c r="AE119" s="74"/>
      <c r="AF119" s="75"/>
      <c r="AG119" s="74"/>
      <c r="AH119" s="75"/>
      <c r="AI119" s="74"/>
      <c r="AJ119" s="75"/>
      <c r="AK119" s="74"/>
      <c r="AL119" s="77"/>
      <c r="AM119" s="216"/>
      <c r="AN119" s="41"/>
      <c r="AO119" s="41"/>
      <c r="AP119" s="77"/>
      <c r="AQ119" s="77"/>
      <c r="AR119" s="195" t="s">
        <v>97</v>
      </c>
      <c r="BZ119" s="223"/>
      <c r="CA119" s="223" t="str">
        <f t="shared" si="64"/>
        <v/>
      </c>
      <c r="CB119" s="223" t="str">
        <f t="shared" si="47"/>
        <v/>
      </c>
      <c r="CC119" s="223" t="str">
        <f t="shared" si="48"/>
        <v/>
      </c>
      <c r="CD119" s="223" t="str">
        <f t="shared" si="49"/>
        <v/>
      </c>
      <c r="CE119" s="223" t="str">
        <f t="shared" si="50"/>
        <v/>
      </c>
      <c r="CF119" s="223" t="str">
        <f t="shared" si="51"/>
        <v/>
      </c>
      <c r="CG119" s="223" t="str">
        <f t="shared" si="52"/>
        <v/>
      </c>
      <c r="CH119" s="223" t="str">
        <f t="shared" si="53"/>
        <v/>
      </c>
      <c r="CI119" s="223" t="str">
        <f t="shared" si="54"/>
        <v/>
      </c>
      <c r="CJ119" s="223" t="str">
        <f t="shared" si="55"/>
        <v/>
      </c>
      <c r="CK119" s="223" t="str">
        <f t="shared" si="56"/>
        <v/>
      </c>
      <c r="CL119" s="223" t="str">
        <f t="shared" si="57"/>
        <v/>
      </c>
      <c r="CM119" s="223" t="str">
        <f t="shared" si="58"/>
        <v/>
      </c>
      <c r="CN119" s="223" t="str">
        <f t="shared" si="59"/>
        <v/>
      </c>
      <c r="CO119" s="223" t="str">
        <f t="shared" si="60"/>
        <v/>
      </c>
      <c r="CP119" s="223" t="str">
        <f t="shared" si="61"/>
        <v/>
      </c>
      <c r="CQ119" s="223" t="str">
        <f t="shared" si="62"/>
        <v/>
      </c>
      <c r="CR119" s="223" t="str">
        <f t="shared" si="63"/>
        <v/>
      </c>
      <c r="CS119" s="223"/>
      <c r="CT119" s="223"/>
    </row>
    <row r="120" spans="1:98" x14ac:dyDescent="0.25">
      <c r="A120" s="239" t="s">
        <v>60</v>
      </c>
      <c r="B120" s="240"/>
      <c r="C120" s="328">
        <f t="shared" si="65"/>
        <v>0</v>
      </c>
      <c r="D120" s="329">
        <f t="shared" si="65"/>
        <v>0</v>
      </c>
      <c r="E120" s="74"/>
      <c r="F120" s="75"/>
      <c r="G120" s="74"/>
      <c r="H120" s="75"/>
      <c r="I120" s="74"/>
      <c r="J120" s="75"/>
      <c r="K120" s="74"/>
      <c r="L120" s="75"/>
      <c r="M120" s="74"/>
      <c r="N120" s="75"/>
      <c r="O120" s="74"/>
      <c r="P120" s="75"/>
      <c r="Q120" s="74"/>
      <c r="R120" s="75"/>
      <c r="S120" s="74"/>
      <c r="T120" s="75"/>
      <c r="U120" s="74"/>
      <c r="V120" s="75"/>
      <c r="W120" s="74"/>
      <c r="X120" s="75"/>
      <c r="Y120" s="74"/>
      <c r="Z120" s="75"/>
      <c r="AA120" s="74"/>
      <c r="AB120" s="75"/>
      <c r="AC120" s="74"/>
      <c r="AD120" s="75"/>
      <c r="AE120" s="74"/>
      <c r="AF120" s="75"/>
      <c r="AG120" s="74"/>
      <c r="AH120" s="75"/>
      <c r="AI120" s="74"/>
      <c r="AJ120" s="75"/>
      <c r="AK120" s="74"/>
      <c r="AL120" s="77"/>
      <c r="AM120" s="216"/>
      <c r="AN120" s="41"/>
      <c r="AO120" s="41"/>
      <c r="AP120" s="77"/>
      <c r="AQ120" s="77"/>
      <c r="AR120" s="195" t="s">
        <v>97</v>
      </c>
      <c r="BZ120" s="223"/>
      <c r="CA120" s="223" t="str">
        <f t="shared" si="64"/>
        <v/>
      </c>
      <c r="CB120" s="223" t="str">
        <f t="shared" si="47"/>
        <v/>
      </c>
      <c r="CC120" s="223" t="str">
        <f t="shared" si="48"/>
        <v/>
      </c>
      <c r="CD120" s="223" t="str">
        <f t="shared" si="49"/>
        <v/>
      </c>
      <c r="CE120" s="223" t="str">
        <f t="shared" si="50"/>
        <v/>
      </c>
      <c r="CF120" s="223" t="str">
        <f t="shared" si="51"/>
        <v/>
      </c>
      <c r="CG120" s="223" t="str">
        <f t="shared" si="52"/>
        <v/>
      </c>
      <c r="CH120" s="223" t="str">
        <f t="shared" si="53"/>
        <v/>
      </c>
      <c r="CI120" s="223" t="str">
        <f t="shared" si="54"/>
        <v/>
      </c>
      <c r="CJ120" s="223" t="str">
        <f t="shared" si="55"/>
        <v/>
      </c>
      <c r="CK120" s="223" t="str">
        <f t="shared" si="56"/>
        <v/>
      </c>
      <c r="CL120" s="223" t="str">
        <f t="shared" si="57"/>
        <v/>
      </c>
      <c r="CM120" s="223" t="str">
        <f t="shared" si="58"/>
        <v/>
      </c>
      <c r="CN120" s="223" t="str">
        <f t="shared" si="59"/>
        <v/>
      </c>
      <c r="CO120" s="223" t="str">
        <f t="shared" si="60"/>
        <v/>
      </c>
      <c r="CP120" s="223" t="str">
        <f t="shared" si="61"/>
        <v/>
      </c>
      <c r="CQ120" s="223" t="str">
        <f t="shared" si="62"/>
        <v/>
      </c>
      <c r="CR120" s="223" t="str">
        <f t="shared" si="63"/>
        <v/>
      </c>
      <c r="CS120" s="223"/>
      <c r="CT120" s="223"/>
    </row>
    <row r="121" spans="1:98" x14ac:dyDescent="0.25">
      <c r="A121" s="241" t="s">
        <v>61</v>
      </c>
      <c r="B121" s="242"/>
      <c r="C121" s="326">
        <f t="shared" si="65"/>
        <v>0</v>
      </c>
      <c r="D121" s="327">
        <f t="shared" si="65"/>
        <v>0</v>
      </c>
      <c r="E121" s="83"/>
      <c r="F121" s="84"/>
      <c r="G121" s="83"/>
      <c r="H121" s="84"/>
      <c r="I121" s="43"/>
      <c r="J121" s="85"/>
      <c r="K121" s="43"/>
      <c r="L121" s="85"/>
      <c r="M121" s="43"/>
      <c r="N121" s="85"/>
      <c r="O121" s="43"/>
      <c r="P121" s="85"/>
      <c r="Q121" s="43"/>
      <c r="R121" s="85"/>
      <c r="S121" s="43"/>
      <c r="T121" s="85"/>
      <c r="U121" s="43"/>
      <c r="V121" s="85"/>
      <c r="W121" s="43"/>
      <c r="X121" s="85"/>
      <c r="Y121" s="43"/>
      <c r="Z121" s="85"/>
      <c r="AA121" s="43"/>
      <c r="AB121" s="85"/>
      <c r="AC121" s="43"/>
      <c r="AD121" s="85"/>
      <c r="AE121" s="43"/>
      <c r="AF121" s="85"/>
      <c r="AG121" s="43"/>
      <c r="AH121" s="85"/>
      <c r="AI121" s="43"/>
      <c r="AJ121" s="85"/>
      <c r="AK121" s="43"/>
      <c r="AL121" s="45"/>
      <c r="AM121" s="218"/>
      <c r="AN121" s="44"/>
      <c r="AO121" s="44"/>
      <c r="AP121" s="45"/>
      <c r="AQ121" s="45"/>
      <c r="AR121" s="195" t="s">
        <v>97</v>
      </c>
      <c r="BZ121" s="223"/>
      <c r="CA121" s="223" t="str">
        <f t="shared" si="64"/>
        <v/>
      </c>
      <c r="CB121" s="223" t="str">
        <f t="shared" si="47"/>
        <v/>
      </c>
      <c r="CC121" s="223" t="str">
        <f t="shared" si="48"/>
        <v/>
      </c>
      <c r="CD121" s="223" t="str">
        <f t="shared" si="49"/>
        <v/>
      </c>
      <c r="CE121" s="223" t="str">
        <f t="shared" si="50"/>
        <v/>
      </c>
      <c r="CF121" s="223" t="str">
        <f t="shared" si="51"/>
        <v/>
      </c>
      <c r="CG121" s="223" t="str">
        <f t="shared" si="52"/>
        <v/>
      </c>
      <c r="CH121" s="223" t="str">
        <f t="shared" si="53"/>
        <v/>
      </c>
      <c r="CI121" s="223" t="str">
        <f t="shared" si="54"/>
        <v/>
      </c>
      <c r="CJ121" s="223" t="str">
        <f t="shared" si="55"/>
        <v/>
      </c>
      <c r="CK121" s="223" t="str">
        <f t="shared" si="56"/>
        <v/>
      </c>
      <c r="CL121" s="223" t="str">
        <f t="shared" si="57"/>
        <v/>
      </c>
      <c r="CM121" s="223" t="str">
        <f t="shared" si="58"/>
        <v/>
      </c>
      <c r="CN121" s="223" t="str">
        <f t="shared" si="59"/>
        <v/>
      </c>
      <c r="CO121" s="223" t="str">
        <f t="shared" si="60"/>
        <v/>
      </c>
      <c r="CP121" s="223" t="str">
        <f t="shared" si="61"/>
        <v/>
      </c>
      <c r="CQ121" s="223" t="str">
        <f t="shared" si="62"/>
        <v/>
      </c>
      <c r="CR121" s="223" t="str">
        <f t="shared" si="63"/>
        <v/>
      </c>
      <c r="CS121" s="223"/>
      <c r="CT121" s="223"/>
    </row>
    <row r="122" spans="1:98" ht="15" customHeight="1" x14ac:dyDescent="0.25">
      <c r="A122" s="219" t="s">
        <v>63</v>
      </c>
      <c r="B122" s="220"/>
      <c r="C122" s="220"/>
      <c r="D122" s="220"/>
      <c r="E122" s="220"/>
      <c r="F122" s="220"/>
      <c r="G122" s="220"/>
      <c r="BZ122" s="223"/>
      <c r="CA122" s="223"/>
      <c r="CB122" s="223"/>
      <c r="CC122" s="223"/>
      <c r="CD122" s="223"/>
      <c r="CE122" s="223"/>
      <c r="CF122" s="223"/>
      <c r="CG122" s="223"/>
      <c r="CH122" s="223"/>
      <c r="CI122" s="223"/>
      <c r="CJ122" s="223"/>
      <c r="CK122" s="223"/>
      <c r="CL122" s="223"/>
      <c r="CM122" s="223"/>
      <c r="CN122" s="223"/>
      <c r="CO122" s="223"/>
      <c r="CP122" s="223"/>
      <c r="CQ122" s="223"/>
      <c r="CR122" s="223"/>
      <c r="CS122" s="223"/>
      <c r="CT122" s="223"/>
    </row>
    <row r="123" spans="1:98" ht="50.25" customHeight="1" x14ac:dyDescent="0.25">
      <c r="A123" s="94" t="s">
        <v>64</v>
      </c>
      <c r="B123" s="243" t="s">
        <v>65</v>
      </c>
      <c r="C123" s="243"/>
      <c r="D123" s="243" t="s">
        <v>66</v>
      </c>
      <c r="E123" s="243"/>
      <c r="F123" s="243" t="s">
        <v>67</v>
      </c>
      <c r="G123" s="243"/>
      <c r="BZ123" s="223"/>
      <c r="CA123" s="223"/>
      <c r="CB123" s="223"/>
      <c r="CC123" s="223"/>
      <c r="CD123" s="223"/>
      <c r="CE123" s="223"/>
      <c r="CF123" s="223"/>
      <c r="CG123" s="223"/>
      <c r="CH123" s="223"/>
      <c r="CI123" s="223"/>
      <c r="CJ123" s="223"/>
      <c r="CK123" s="223"/>
      <c r="CL123" s="223"/>
      <c r="CM123" s="223"/>
      <c r="CN123" s="223"/>
      <c r="CO123" s="223"/>
      <c r="CP123" s="223"/>
      <c r="CQ123" s="223"/>
      <c r="CR123" s="223"/>
      <c r="CS123" s="223"/>
      <c r="CT123" s="223"/>
    </row>
    <row r="124" spans="1:98" ht="25.5" customHeight="1" x14ac:dyDescent="0.25">
      <c r="A124" s="95" t="s">
        <v>68</v>
      </c>
      <c r="B124" s="231"/>
      <c r="C124" s="232"/>
      <c r="D124" s="232"/>
      <c r="E124" s="232"/>
      <c r="F124" s="232"/>
      <c r="G124" s="233"/>
      <c r="H124" s="150"/>
      <c r="BZ124" s="223"/>
      <c r="CA124" s="223"/>
      <c r="CB124" s="223"/>
      <c r="CC124" s="223"/>
      <c r="CD124" s="223"/>
      <c r="CE124" s="223"/>
      <c r="CF124" s="223"/>
      <c r="CG124" s="223"/>
      <c r="CH124" s="223"/>
      <c r="CI124" s="223"/>
      <c r="CJ124" s="223"/>
      <c r="CK124" s="223"/>
      <c r="CL124" s="223"/>
      <c r="CM124" s="223"/>
      <c r="CN124" s="223"/>
      <c r="CO124" s="223"/>
      <c r="CP124" s="223"/>
      <c r="CQ124" s="223"/>
      <c r="CR124" s="223"/>
      <c r="CS124" s="223"/>
      <c r="CT124" s="223"/>
    </row>
    <row r="125" spans="1:98" ht="25.5" customHeight="1" x14ac:dyDescent="0.25">
      <c r="A125" s="95" t="s">
        <v>69</v>
      </c>
      <c r="B125" s="234"/>
      <c r="C125" s="235"/>
      <c r="D125" s="235"/>
      <c r="E125" s="235"/>
      <c r="F125" s="235"/>
      <c r="G125" s="236"/>
      <c r="H125" s="150"/>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row>
    <row r="126" spans="1:98" ht="25.5" customHeight="1" x14ac:dyDescent="0.25">
      <c r="A126" s="95" t="s">
        <v>70</v>
      </c>
      <c r="B126" s="234"/>
      <c r="C126" s="235"/>
      <c r="D126" s="235"/>
      <c r="E126" s="235"/>
      <c r="F126" s="237"/>
      <c r="G126" s="238"/>
      <c r="H126" s="150"/>
    </row>
    <row r="127" spans="1:98" ht="25.5" customHeight="1" x14ac:dyDescent="0.25">
      <c r="A127" s="95" t="s">
        <v>71</v>
      </c>
      <c r="B127" s="228"/>
      <c r="C127" s="229"/>
      <c r="D127" s="229"/>
      <c r="E127" s="229"/>
      <c r="F127" s="229"/>
      <c r="G127" s="230"/>
      <c r="H127" s="150"/>
    </row>
    <row r="195" spans="1:2" hidden="1" x14ac:dyDescent="0.25">
      <c r="A195" s="226">
        <f>SUM(E12:F29,J12:K29,B34:K51,C55:P59,C63:P67,C72:D94,C99:D121,B124:C127)</f>
        <v>1962</v>
      </c>
      <c r="B195" s="227">
        <f>SUM(CF6:CT125)</f>
        <v>0</v>
      </c>
    </row>
  </sheetData>
  <mergeCells count="143">
    <mergeCell ref="B127:C127"/>
    <mergeCell ref="D127:E127"/>
    <mergeCell ref="F127:G127"/>
    <mergeCell ref="B124:C124"/>
    <mergeCell ref="D124:E124"/>
    <mergeCell ref="F124:G124"/>
    <mergeCell ref="B125:C125"/>
    <mergeCell ref="D125:E125"/>
    <mergeCell ref="F125:G125"/>
    <mergeCell ref="B126:C126"/>
    <mergeCell ref="D126:E126"/>
    <mergeCell ref="F126:G126"/>
    <mergeCell ref="A115:B115"/>
    <mergeCell ref="A117:B117"/>
    <mergeCell ref="A118:B118"/>
    <mergeCell ref="A119:B119"/>
    <mergeCell ref="A120:B120"/>
    <mergeCell ref="A121:B121"/>
    <mergeCell ref="B123:C123"/>
    <mergeCell ref="D123:E123"/>
    <mergeCell ref="F123:G123"/>
    <mergeCell ref="A104:B104"/>
    <mergeCell ref="A105:B105"/>
    <mergeCell ref="A106:B106"/>
    <mergeCell ref="A107:B107"/>
    <mergeCell ref="A108:A110"/>
    <mergeCell ref="A111:B111"/>
    <mergeCell ref="A112:B112"/>
    <mergeCell ref="A113:B113"/>
    <mergeCell ref="A114:B114"/>
    <mergeCell ref="AI97:AJ97"/>
    <mergeCell ref="AK97:AL97"/>
    <mergeCell ref="AM97:AM98"/>
    <mergeCell ref="AN97:AN98"/>
    <mergeCell ref="A99:B99"/>
    <mergeCell ref="A100:B100"/>
    <mergeCell ref="A101:B101"/>
    <mergeCell ref="A102:B102"/>
    <mergeCell ref="A103:B103"/>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M69:AN69"/>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G32:I32"/>
    <mergeCell ref="J32:K32"/>
    <mergeCell ref="A52:Q52"/>
    <mergeCell ref="A53:B54"/>
    <mergeCell ref="C53:E53"/>
    <mergeCell ref="F53:H53"/>
    <mergeCell ref="I53:K53"/>
    <mergeCell ref="L53:N53"/>
    <mergeCell ref="O53:P53"/>
    <mergeCell ref="A90:B90"/>
    <mergeCell ref="A91:B91"/>
    <mergeCell ref="A92:B92"/>
    <mergeCell ref="A76:B76"/>
    <mergeCell ref="A77:B77"/>
    <mergeCell ref="A78:B78"/>
    <mergeCell ref="A79:B79"/>
    <mergeCell ref="A80:B80"/>
    <mergeCell ref="A81:A83"/>
    <mergeCell ref="A85:B85"/>
    <mergeCell ref="A87:B87"/>
    <mergeCell ref="A88:B88"/>
    <mergeCell ref="A72:B72"/>
    <mergeCell ref="A73:B73"/>
    <mergeCell ref="A74:B74"/>
    <mergeCell ref="A75:B75"/>
    <mergeCell ref="A84:B84"/>
    <mergeCell ref="A86:B86"/>
    <mergeCell ref="A67:B67"/>
    <mergeCell ref="A69:B71"/>
    <mergeCell ref="C69:D70"/>
    <mergeCell ref="E69:AL69"/>
    <mergeCell ref="A55:B55"/>
    <mergeCell ref="A56:A58"/>
    <mergeCell ref="A59:B59"/>
    <mergeCell ref="A60:R60"/>
    <mergeCell ref="A61:B62"/>
    <mergeCell ref="C61:E61"/>
    <mergeCell ref="F61:H61"/>
    <mergeCell ref="I61:K61"/>
    <mergeCell ref="L61:N61"/>
    <mergeCell ref="O61:P61"/>
    <mergeCell ref="A63:B63"/>
    <mergeCell ref="A64:A66"/>
    <mergeCell ref="A31:A33"/>
    <mergeCell ref="A9:A11"/>
    <mergeCell ref="B9:F9"/>
    <mergeCell ref="G9:K9"/>
    <mergeCell ref="B10:D10"/>
    <mergeCell ref="E10:F10"/>
    <mergeCell ref="G10:I10"/>
    <mergeCell ref="J10:K10"/>
    <mergeCell ref="B31:F31"/>
    <mergeCell ref="G31:K31"/>
    <mergeCell ref="B32:D32"/>
    <mergeCell ref="E32:F32"/>
    <mergeCell ref="A6:P6"/>
    <mergeCell ref="J8:P8"/>
  </mergeCells>
  <dataValidations count="1">
    <dataValidation type="whole" allowBlank="1" showInputMessage="1" showErrorMessage="1" errorTitle="ERROR" error="Por Favor Ingrese solo Números." sqref="Z1:XFD1048576 R1:Y54 A1:Q1048576 R60:Y62 R68:Y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95"/>
  <sheetViews>
    <sheetView workbookViewId="0">
      <selection activeCell="A6" sqref="A6:P6"/>
    </sheetView>
  </sheetViews>
  <sheetFormatPr baseColWidth="10" defaultRowHeight="15" x14ac:dyDescent="0.25"/>
  <cols>
    <col min="1" max="1" width="52.5703125" style="337" customWidth="1"/>
    <col min="2" max="2" width="17" style="337" customWidth="1"/>
    <col min="3" max="61" width="11.42578125" style="337"/>
    <col min="62" max="72" width="11.42578125" style="337" customWidth="1"/>
    <col min="73" max="75" width="52.85546875" style="337" customWidth="1"/>
    <col min="76" max="101" width="52.85546875" style="338" customWidth="1"/>
    <col min="102" max="107" width="11.42578125" style="338"/>
    <col min="108" max="16384" width="11.42578125" style="337"/>
  </cols>
  <sheetData>
    <row r="1" spans="1:107" s="331" customFormat="1" ht="14.25" customHeight="1" x14ac:dyDescent="0.25">
      <c r="A1" s="330" t="s">
        <v>0</v>
      </c>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row>
    <row r="2" spans="1:107" s="331" customFormat="1" ht="14.25" customHeight="1" x14ac:dyDescent="0.25">
      <c r="A2" s="330" t="str">
        <f>CONCATENATE("COMUNA: ",[5]NOMBRE!B2," - ","( ",[5]NOMBRE!C2,[5]NOMBRE!D2,[5]NOMBRE!E2,[5]NOMBRE!F2,[5]NOMBRE!G2," )")</f>
        <v>COMUNA: Linares - ( 07401 )</v>
      </c>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row>
    <row r="3" spans="1:107" s="331" customFormat="1" ht="14.25" customHeight="1" x14ac:dyDescent="0.25">
      <c r="A3" s="330" t="str">
        <f>CONCATENATE("ESTABLECIMIENTO/ESTRATEGIA: ",[5]NOMBRE!B3," - ","( ",[5]NOMBRE!C3,[5]NOMBRE!D3,[5]NOMBRE!E3,[5]NOMBRE!F3,[5]NOMBRE!G3,[5]NOMBRE!H3," )")</f>
        <v>ESTABLECIMIENTO/ESTRATEGIA: Hospital Presidente Carlos Ibáñez del Campo - ( 116108 )</v>
      </c>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row>
    <row r="4" spans="1:107" s="331" customFormat="1" ht="14.25" customHeight="1" x14ac:dyDescent="0.25">
      <c r="A4" s="330" t="str">
        <f>CONCATENATE("MES: ",[5]NOMBRE!B6," - ","( ",[5]NOMBRE!C6,[5]NOMBRE!D6," )")</f>
        <v>MES: MAYO - ( 05 )</v>
      </c>
      <c r="BX4" s="332"/>
      <c r="BY4" s="332"/>
      <c r="BZ4" s="333"/>
      <c r="CA4" s="333"/>
      <c r="CB4" s="333"/>
      <c r="CC4" s="333"/>
      <c r="CD4" s="333"/>
      <c r="CE4" s="333"/>
      <c r="CF4" s="333"/>
      <c r="CG4" s="333"/>
      <c r="CH4" s="333"/>
      <c r="CI4" s="333"/>
      <c r="CJ4" s="333"/>
      <c r="CK4" s="333"/>
      <c r="CL4" s="333"/>
      <c r="CM4" s="333"/>
      <c r="CN4" s="333"/>
      <c r="CO4" s="333"/>
      <c r="CP4" s="333"/>
      <c r="CQ4" s="333"/>
      <c r="CR4" s="333"/>
      <c r="CS4" s="333"/>
      <c r="CT4" s="333"/>
      <c r="CU4" s="332"/>
      <c r="CV4" s="332"/>
      <c r="CW4" s="332"/>
      <c r="CX4" s="332"/>
      <c r="CY4" s="332"/>
      <c r="CZ4" s="332"/>
      <c r="DA4" s="332"/>
      <c r="DB4" s="332"/>
      <c r="DC4" s="332"/>
    </row>
    <row r="5" spans="1:107" s="331" customFormat="1" ht="14.25" customHeight="1" x14ac:dyDescent="0.25">
      <c r="A5" s="330" t="str">
        <f>CONCATENATE("AÑO: ",[5]NOMBRE!B7)</f>
        <v>AÑO: 2017</v>
      </c>
      <c r="BX5" s="332"/>
      <c r="BY5" s="332"/>
      <c r="BZ5" s="333"/>
      <c r="CA5" s="333"/>
      <c r="CB5" s="333"/>
      <c r="CC5" s="333"/>
      <c r="CD5" s="333"/>
      <c r="CE5" s="333"/>
      <c r="CF5" s="333"/>
      <c r="CG5" s="333"/>
      <c r="CH5" s="333"/>
      <c r="CI5" s="333"/>
      <c r="CJ5" s="333"/>
      <c r="CK5" s="333"/>
      <c r="CL5" s="333"/>
      <c r="CM5" s="333"/>
      <c r="CN5" s="333"/>
      <c r="CO5" s="333"/>
      <c r="CP5" s="333"/>
      <c r="CQ5" s="333"/>
      <c r="CR5" s="333"/>
      <c r="CS5" s="333"/>
      <c r="CT5" s="333"/>
      <c r="CU5" s="332"/>
      <c r="CV5" s="332"/>
      <c r="CW5" s="332"/>
      <c r="CX5" s="332"/>
      <c r="CY5" s="332"/>
      <c r="CZ5" s="332"/>
      <c r="DA5" s="332"/>
      <c r="DB5" s="332"/>
      <c r="DC5" s="332"/>
    </row>
    <row r="6" spans="1:107" ht="15.75" x14ac:dyDescent="0.25">
      <c r="A6" s="334" t="s">
        <v>1</v>
      </c>
      <c r="B6" s="334"/>
      <c r="C6" s="334"/>
      <c r="D6" s="334"/>
      <c r="E6" s="334"/>
      <c r="F6" s="334"/>
      <c r="G6" s="334"/>
      <c r="H6" s="334"/>
      <c r="I6" s="334"/>
      <c r="J6" s="334"/>
      <c r="K6" s="334"/>
      <c r="L6" s="334"/>
      <c r="M6" s="334"/>
      <c r="N6" s="334"/>
      <c r="O6" s="334"/>
      <c r="P6" s="334"/>
      <c r="Q6" s="335"/>
      <c r="R6" s="335"/>
      <c r="S6" s="335"/>
      <c r="T6" s="335"/>
      <c r="U6" s="335"/>
      <c r="V6" s="335"/>
      <c r="W6" s="335"/>
      <c r="X6" s="335"/>
      <c r="Y6" s="335"/>
      <c r="Z6" s="335"/>
      <c r="AA6" s="335"/>
      <c r="AB6" s="335"/>
      <c r="AC6" s="335"/>
      <c r="AD6" s="335"/>
      <c r="AE6" s="335"/>
      <c r="AF6" s="336"/>
      <c r="AG6" s="336"/>
      <c r="AH6" s="336"/>
      <c r="AI6" s="336"/>
      <c r="AJ6" s="336"/>
      <c r="AK6" s="336"/>
      <c r="AL6" s="336"/>
      <c r="BZ6" s="339"/>
      <c r="CA6" s="339"/>
      <c r="CB6" s="339"/>
      <c r="CC6" s="339"/>
      <c r="CD6" s="339"/>
      <c r="CE6" s="339"/>
      <c r="CF6" s="339"/>
      <c r="CG6" s="339"/>
      <c r="CH6" s="339"/>
      <c r="CI6" s="339"/>
      <c r="CJ6" s="339"/>
      <c r="CK6" s="339"/>
      <c r="CL6" s="339"/>
      <c r="CM6" s="339"/>
      <c r="CN6" s="339"/>
      <c r="CO6" s="339"/>
      <c r="CP6" s="339"/>
      <c r="CQ6" s="339"/>
      <c r="CR6" s="339"/>
      <c r="CS6" s="339"/>
      <c r="CT6" s="339"/>
    </row>
    <row r="7" spans="1:107" ht="15.75" x14ac:dyDescent="0.25">
      <c r="A7" s="340" t="s">
        <v>72</v>
      </c>
      <c r="B7" s="341"/>
      <c r="C7" s="341"/>
      <c r="D7" s="341"/>
      <c r="E7" s="341"/>
      <c r="F7" s="341"/>
      <c r="G7" s="341"/>
      <c r="H7" s="341"/>
      <c r="I7" s="341"/>
      <c r="J7" s="341"/>
      <c r="K7" s="341"/>
      <c r="L7" s="341"/>
      <c r="M7" s="341"/>
      <c r="N7" s="341"/>
      <c r="O7" s="341"/>
      <c r="P7" s="341"/>
      <c r="Q7" s="335"/>
      <c r="R7" s="335"/>
      <c r="S7" s="335"/>
      <c r="T7" s="335"/>
      <c r="U7" s="335"/>
      <c r="V7" s="335"/>
      <c r="W7" s="335"/>
      <c r="X7" s="335"/>
      <c r="Y7" s="335"/>
      <c r="Z7" s="335"/>
      <c r="AA7" s="335"/>
      <c r="AB7" s="335"/>
      <c r="AC7" s="335"/>
      <c r="AD7" s="335"/>
      <c r="AE7" s="335"/>
      <c r="AF7" s="336"/>
      <c r="AG7" s="336"/>
      <c r="AH7" s="336"/>
      <c r="AI7" s="336"/>
      <c r="AJ7" s="336"/>
      <c r="AK7" s="336"/>
      <c r="AL7" s="336"/>
      <c r="BZ7" s="339"/>
      <c r="CA7" s="339"/>
      <c r="CB7" s="339"/>
      <c r="CC7" s="339"/>
      <c r="CD7" s="339"/>
      <c r="CE7" s="339"/>
      <c r="CF7" s="339"/>
      <c r="CG7" s="339"/>
      <c r="CH7" s="339"/>
      <c r="CI7" s="339"/>
      <c r="CJ7" s="339"/>
      <c r="CK7" s="339"/>
      <c r="CL7" s="339"/>
      <c r="CM7" s="339"/>
      <c r="CN7" s="339"/>
      <c r="CO7" s="339"/>
      <c r="CP7" s="339"/>
      <c r="CQ7" s="339"/>
      <c r="CR7" s="339"/>
      <c r="CS7" s="339"/>
      <c r="CT7" s="339"/>
    </row>
    <row r="8" spans="1:107" x14ac:dyDescent="0.25">
      <c r="A8" s="342" t="s">
        <v>2</v>
      </c>
      <c r="B8" s="342"/>
      <c r="C8" s="342"/>
      <c r="D8" s="342"/>
      <c r="E8" s="342"/>
      <c r="F8" s="342"/>
      <c r="G8" s="342"/>
      <c r="H8" s="342"/>
      <c r="I8" s="343"/>
      <c r="J8" s="344"/>
      <c r="K8" s="344"/>
      <c r="L8" s="344"/>
      <c r="M8" s="344"/>
      <c r="N8" s="344"/>
      <c r="O8" s="344"/>
      <c r="P8" s="344"/>
      <c r="Q8" s="345"/>
      <c r="R8" s="336"/>
      <c r="S8" s="336"/>
      <c r="T8" s="336"/>
      <c r="U8" s="336"/>
      <c r="V8" s="336"/>
      <c r="W8" s="336"/>
      <c r="X8" s="336"/>
      <c r="Y8" s="336"/>
      <c r="Z8" s="336"/>
      <c r="AA8" s="336"/>
      <c r="AB8" s="336"/>
      <c r="AC8" s="336"/>
      <c r="AD8" s="336"/>
      <c r="AE8" s="336"/>
      <c r="AF8" s="336"/>
      <c r="AG8" s="336"/>
      <c r="AH8" s="336"/>
      <c r="AI8" s="336"/>
      <c r="AJ8" s="336"/>
      <c r="AK8" s="336"/>
      <c r="AL8" s="336"/>
      <c r="BZ8" s="339"/>
      <c r="CA8" s="339"/>
      <c r="CB8" s="339"/>
      <c r="CC8" s="339"/>
      <c r="CD8" s="339"/>
      <c r="CE8" s="339"/>
      <c r="CF8" s="339"/>
      <c r="CG8" s="339"/>
      <c r="CH8" s="339"/>
      <c r="CI8" s="339"/>
      <c r="CJ8" s="339"/>
      <c r="CK8" s="339"/>
      <c r="CL8" s="339"/>
      <c r="CM8" s="339"/>
      <c r="CN8" s="339"/>
      <c r="CO8" s="339"/>
      <c r="CP8" s="339"/>
      <c r="CQ8" s="339"/>
      <c r="CR8" s="339"/>
      <c r="CS8" s="339"/>
      <c r="CT8" s="339"/>
    </row>
    <row r="9" spans="1:107" ht="15" customHeight="1" x14ac:dyDescent="0.25">
      <c r="A9" s="346" t="s">
        <v>3</v>
      </c>
      <c r="B9" s="347" t="s">
        <v>73</v>
      </c>
      <c r="C9" s="348"/>
      <c r="D9" s="348"/>
      <c r="E9" s="348"/>
      <c r="F9" s="349"/>
      <c r="G9" s="348" t="s">
        <v>74</v>
      </c>
      <c r="H9" s="348"/>
      <c r="I9" s="348"/>
      <c r="J9" s="348"/>
      <c r="K9" s="350"/>
      <c r="L9" s="336"/>
      <c r="M9" s="336"/>
      <c r="N9" s="336"/>
      <c r="O9" s="336"/>
      <c r="P9" s="336"/>
      <c r="Q9" s="336"/>
      <c r="R9" s="336"/>
      <c r="S9" s="336"/>
      <c r="T9" s="336"/>
      <c r="U9" s="336"/>
      <c r="BZ9" s="339"/>
      <c r="CA9" s="339"/>
      <c r="CB9" s="339"/>
      <c r="CC9" s="339"/>
      <c r="CD9" s="339"/>
      <c r="CE9" s="339"/>
      <c r="CF9" s="339"/>
      <c r="CG9" s="339"/>
      <c r="CH9" s="339"/>
      <c r="CI9" s="339"/>
      <c r="CJ9" s="339"/>
      <c r="CK9" s="339"/>
      <c r="CL9" s="339"/>
      <c r="CM9" s="339"/>
      <c r="CN9" s="339"/>
      <c r="CO9" s="339"/>
      <c r="CP9" s="339"/>
      <c r="CQ9" s="339"/>
      <c r="CR9" s="339"/>
      <c r="CS9" s="339"/>
      <c r="CT9" s="339"/>
    </row>
    <row r="10" spans="1:107" ht="15" customHeight="1" x14ac:dyDescent="0.25">
      <c r="A10" s="351"/>
      <c r="B10" s="347" t="s">
        <v>75</v>
      </c>
      <c r="C10" s="348"/>
      <c r="D10" s="350"/>
      <c r="E10" s="352" t="s">
        <v>76</v>
      </c>
      <c r="F10" s="353"/>
      <c r="G10" s="348" t="s">
        <v>75</v>
      </c>
      <c r="H10" s="348"/>
      <c r="I10" s="350"/>
      <c r="J10" s="347" t="s">
        <v>77</v>
      </c>
      <c r="K10" s="350"/>
      <c r="L10" s="336"/>
      <c r="M10" s="336"/>
      <c r="N10" s="336"/>
      <c r="O10" s="336"/>
      <c r="P10" s="336"/>
      <c r="Q10" s="336"/>
      <c r="R10" s="336"/>
      <c r="S10" s="336"/>
      <c r="T10" s="336"/>
      <c r="U10" s="336"/>
      <c r="BZ10" s="339"/>
      <c r="CA10" s="339"/>
      <c r="CB10" s="339"/>
      <c r="CC10" s="339"/>
      <c r="CD10" s="339"/>
      <c r="CE10" s="339"/>
      <c r="CF10" s="339"/>
      <c r="CG10" s="339"/>
      <c r="CH10" s="339"/>
      <c r="CI10" s="339"/>
      <c r="CJ10" s="339"/>
      <c r="CK10" s="339"/>
      <c r="CL10" s="339"/>
      <c r="CM10" s="339"/>
      <c r="CN10" s="339"/>
      <c r="CO10" s="339"/>
      <c r="CP10" s="339"/>
      <c r="CQ10" s="339"/>
      <c r="CR10" s="339"/>
      <c r="CS10" s="339"/>
      <c r="CT10" s="339"/>
    </row>
    <row r="11" spans="1:107" x14ac:dyDescent="0.25">
      <c r="A11" s="354"/>
      <c r="B11" s="355" t="s">
        <v>4</v>
      </c>
      <c r="C11" s="356" t="s">
        <v>5</v>
      </c>
      <c r="D11" s="357" t="s">
        <v>78</v>
      </c>
      <c r="E11" s="358" t="s">
        <v>6</v>
      </c>
      <c r="F11" s="359" t="s">
        <v>7</v>
      </c>
      <c r="G11" s="360" t="s">
        <v>4</v>
      </c>
      <c r="H11" s="356" t="s">
        <v>5</v>
      </c>
      <c r="I11" s="361" t="s">
        <v>78</v>
      </c>
      <c r="J11" s="358" t="s">
        <v>6</v>
      </c>
      <c r="K11" s="362" t="s">
        <v>7</v>
      </c>
      <c r="L11" s="363"/>
      <c r="M11" s="336"/>
      <c r="N11" s="336"/>
      <c r="O11" s="336"/>
      <c r="P11" s="336"/>
      <c r="Q11" s="336"/>
      <c r="R11" s="336"/>
      <c r="S11" s="336"/>
      <c r="T11" s="336"/>
      <c r="U11" s="336"/>
      <c r="BZ11" s="339"/>
      <c r="CA11" s="339"/>
      <c r="CB11" s="339"/>
      <c r="CC11" s="339"/>
      <c r="CD11" s="339"/>
      <c r="CE11" s="339"/>
      <c r="CF11" s="339"/>
      <c r="CG11" s="339"/>
      <c r="CH11" s="339"/>
      <c r="CI11" s="339"/>
      <c r="CJ11" s="339"/>
      <c r="CK11" s="339"/>
      <c r="CL11" s="339"/>
      <c r="CM11" s="339"/>
      <c r="CN11" s="339"/>
      <c r="CO11" s="339"/>
      <c r="CP11" s="339"/>
      <c r="CQ11" s="339"/>
      <c r="CR11" s="339"/>
      <c r="CS11" s="339"/>
      <c r="CT11" s="339"/>
    </row>
    <row r="12" spans="1:107" ht="20.25" customHeight="1" x14ac:dyDescent="0.25">
      <c r="A12" s="364" t="s">
        <v>8</v>
      </c>
      <c r="B12" s="365">
        <v>177</v>
      </c>
      <c r="C12" s="366"/>
      <c r="D12" s="367"/>
      <c r="E12" s="368"/>
      <c r="F12" s="369">
        <v>177</v>
      </c>
      <c r="G12" s="370"/>
      <c r="H12" s="366"/>
      <c r="I12" s="367"/>
      <c r="J12" s="371"/>
      <c r="K12" s="372"/>
      <c r="L12" s="373" t="s">
        <v>79</v>
      </c>
      <c r="M12" s="374"/>
      <c r="N12" s="374"/>
      <c r="O12" s="374"/>
      <c r="P12" s="374"/>
      <c r="Q12" s="374"/>
      <c r="R12" s="374"/>
      <c r="S12" s="374"/>
      <c r="T12" s="374"/>
      <c r="U12" s="374"/>
      <c r="BZ12" s="339"/>
      <c r="CA12" s="339" t="str">
        <f t="shared" ref="CA12:CA29" si="0">IF(B12+C12+D12&lt;&gt;E12+F12,"El Total de VDRL,RPR o MHA-TP Procesados deben ser igual a la columna Sexo.","")</f>
        <v/>
      </c>
      <c r="CB12" s="339" t="str">
        <f t="shared" ref="CB12:CB29" si="1">IF(G12+H12+I12&lt;&gt;J12+K12,"El Total de VDRL,RPR o MHA-TP Reactivos deben ser igual a la columna Sexo.","")</f>
        <v/>
      </c>
      <c r="CC12" s="339" t="str">
        <f t="shared" ref="CC12:CC29" si="2">IF(H12&gt;E12+F12,"Reactivos de Seccion A.1,no puede  ser mayor que Procesados","")</f>
        <v/>
      </c>
      <c r="CD12" s="339"/>
      <c r="CE12" s="339"/>
      <c r="CF12" s="339"/>
      <c r="CG12" s="339">
        <f t="shared" ref="CG12:CG29" si="3">IF(B12+C12+D12&lt;&gt;E12+F12,1,0)</f>
        <v>0</v>
      </c>
      <c r="CH12" s="339">
        <f t="shared" ref="CH12:CH29" si="4">IF(G12+H12+I12&lt;&gt;J12+K12,1,0)</f>
        <v>0</v>
      </c>
      <c r="CI12" s="339">
        <f t="shared" ref="CI12:CI29" si="5">IF(H12&gt;E12+F12,1,0)</f>
        <v>0</v>
      </c>
      <c r="CJ12" s="339"/>
      <c r="CK12" s="339"/>
      <c r="CL12" s="339"/>
      <c r="CM12" s="339"/>
      <c r="CN12" s="339"/>
      <c r="CO12" s="339"/>
      <c r="CP12" s="339"/>
      <c r="CQ12" s="339"/>
      <c r="CR12" s="339"/>
      <c r="CS12" s="339"/>
      <c r="CT12" s="339"/>
    </row>
    <row r="13" spans="1:107" ht="20.25" customHeight="1" x14ac:dyDescent="0.25">
      <c r="A13" s="364" t="s">
        <v>9</v>
      </c>
      <c r="B13" s="365">
        <v>140</v>
      </c>
      <c r="C13" s="366"/>
      <c r="D13" s="367"/>
      <c r="E13" s="375"/>
      <c r="F13" s="369">
        <v>140</v>
      </c>
      <c r="G13" s="370"/>
      <c r="H13" s="366"/>
      <c r="I13" s="367"/>
      <c r="J13" s="375"/>
      <c r="K13" s="376"/>
      <c r="L13" s="373" t="s">
        <v>79</v>
      </c>
      <c r="M13" s="374"/>
      <c r="N13" s="374"/>
      <c r="O13" s="374"/>
      <c r="P13" s="374"/>
      <c r="Q13" s="374"/>
      <c r="R13" s="374"/>
      <c r="S13" s="374"/>
      <c r="T13" s="374"/>
      <c r="U13" s="374"/>
      <c r="BZ13" s="339"/>
      <c r="CA13" s="339" t="str">
        <f t="shared" si="0"/>
        <v/>
      </c>
      <c r="CB13" s="339" t="str">
        <f t="shared" si="1"/>
        <v/>
      </c>
      <c r="CC13" s="339" t="str">
        <f t="shared" si="2"/>
        <v/>
      </c>
      <c r="CD13" s="339"/>
      <c r="CE13" s="339"/>
      <c r="CF13" s="339"/>
      <c r="CG13" s="339">
        <f t="shared" si="3"/>
        <v>0</v>
      </c>
      <c r="CH13" s="339">
        <f t="shared" si="4"/>
        <v>0</v>
      </c>
      <c r="CI13" s="339">
        <f t="shared" si="5"/>
        <v>0</v>
      </c>
      <c r="CJ13" s="339"/>
      <c r="CK13" s="339"/>
      <c r="CL13" s="339"/>
      <c r="CM13" s="339"/>
      <c r="CN13" s="339"/>
      <c r="CO13" s="339"/>
      <c r="CP13" s="339"/>
      <c r="CQ13" s="339"/>
      <c r="CR13" s="339"/>
      <c r="CS13" s="339"/>
      <c r="CT13" s="339"/>
    </row>
    <row r="14" spans="1:107" ht="20.25" customHeight="1" x14ac:dyDescent="0.25">
      <c r="A14" s="364" t="s">
        <v>10</v>
      </c>
      <c r="B14" s="365">
        <v>112</v>
      </c>
      <c r="C14" s="366"/>
      <c r="D14" s="367"/>
      <c r="E14" s="375"/>
      <c r="F14" s="369">
        <v>112</v>
      </c>
      <c r="G14" s="370"/>
      <c r="H14" s="366"/>
      <c r="I14" s="367"/>
      <c r="J14" s="375"/>
      <c r="K14" s="376"/>
      <c r="L14" s="373" t="s">
        <v>79</v>
      </c>
      <c r="M14" s="374"/>
      <c r="N14" s="374"/>
      <c r="O14" s="374"/>
      <c r="P14" s="374"/>
      <c r="Q14" s="374"/>
      <c r="R14" s="374"/>
      <c r="S14" s="374"/>
      <c r="T14" s="374"/>
      <c r="U14" s="374"/>
      <c r="BZ14" s="339"/>
      <c r="CA14" s="339" t="str">
        <f t="shared" si="0"/>
        <v/>
      </c>
      <c r="CB14" s="339" t="str">
        <f t="shared" si="1"/>
        <v/>
      </c>
      <c r="CC14" s="339" t="str">
        <f t="shared" si="2"/>
        <v/>
      </c>
      <c r="CD14" s="339"/>
      <c r="CE14" s="339"/>
      <c r="CF14" s="339"/>
      <c r="CG14" s="339">
        <f t="shared" si="3"/>
        <v>0</v>
      </c>
      <c r="CH14" s="339">
        <f t="shared" si="4"/>
        <v>0</v>
      </c>
      <c r="CI14" s="339">
        <f t="shared" si="5"/>
        <v>0</v>
      </c>
      <c r="CJ14" s="339"/>
      <c r="CK14" s="339"/>
      <c r="CL14" s="339"/>
      <c r="CM14" s="339"/>
      <c r="CN14" s="339"/>
      <c r="CO14" s="339"/>
      <c r="CP14" s="339"/>
      <c r="CQ14" s="339"/>
      <c r="CR14" s="339"/>
      <c r="CS14" s="339"/>
      <c r="CT14" s="339"/>
    </row>
    <row r="15" spans="1:107" ht="20.25" customHeight="1" x14ac:dyDescent="0.25">
      <c r="A15" s="364" t="s">
        <v>11</v>
      </c>
      <c r="B15" s="365">
        <v>3</v>
      </c>
      <c r="C15" s="366"/>
      <c r="D15" s="367"/>
      <c r="E15" s="375"/>
      <c r="F15" s="369">
        <v>3</v>
      </c>
      <c r="G15" s="370"/>
      <c r="H15" s="366"/>
      <c r="I15" s="367"/>
      <c r="J15" s="375"/>
      <c r="K15" s="376"/>
      <c r="L15" s="373" t="s">
        <v>79</v>
      </c>
      <c r="M15" s="374"/>
      <c r="N15" s="374"/>
      <c r="O15" s="374"/>
      <c r="P15" s="374"/>
      <c r="Q15" s="374"/>
      <c r="R15" s="374"/>
      <c r="S15" s="374"/>
      <c r="T15" s="374"/>
      <c r="U15" s="374"/>
      <c r="BZ15" s="339"/>
      <c r="CA15" s="339" t="str">
        <f t="shared" si="0"/>
        <v/>
      </c>
      <c r="CB15" s="339" t="str">
        <f t="shared" si="1"/>
        <v/>
      </c>
      <c r="CC15" s="339" t="str">
        <f t="shared" si="2"/>
        <v/>
      </c>
      <c r="CD15" s="339"/>
      <c r="CE15" s="339"/>
      <c r="CF15" s="339"/>
      <c r="CG15" s="339">
        <f t="shared" si="3"/>
        <v>0</v>
      </c>
      <c r="CH15" s="339">
        <f t="shared" si="4"/>
        <v>0</v>
      </c>
      <c r="CI15" s="339">
        <f t="shared" si="5"/>
        <v>0</v>
      </c>
      <c r="CJ15" s="339"/>
      <c r="CK15" s="339"/>
      <c r="CL15" s="339"/>
      <c r="CM15" s="339"/>
      <c r="CN15" s="339"/>
      <c r="CO15" s="339"/>
      <c r="CP15" s="339"/>
      <c r="CQ15" s="339"/>
      <c r="CR15" s="339"/>
      <c r="CS15" s="339"/>
      <c r="CT15" s="339"/>
    </row>
    <row r="16" spans="1:107" ht="20.25" customHeight="1" x14ac:dyDescent="0.25">
      <c r="A16" s="377" t="s">
        <v>80</v>
      </c>
      <c r="B16" s="365"/>
      <c r="C16" s="366"/>
      <c r="D16" s="367"/>
      <c r="E16" s="375"/>
      <c r="F16" s="369"/>
      <c r="G16" s="370"/>
      <c r="H16" s="366"/>
      <c r="I16" s="367"/>
      <c r="J16" s="375"/>
      <c r="K16" s="378"/>
      <c r="L16" s="373" t="s">
        <v>79</v>
      </c>
      <c r="M16" s="374"/>
      <c r="N16" s="374"/>
      <c r="O16" s="374"/>
      <c r="P16" s="374"/>
      <c r="Q16" s="374"/>
      <c r="R16" s="374"/>
      <c r="S16" s="374"/>
      <c r="T16" s="374"/>
      <c r="U16" s="374"/>
      <c r="BZ16" s="339"/>
      <c r="CA16" s="339" t="str">
        <f t="shared" si="0"/>
        <v/>
      </c>
      <c r="CB16" s="339" t="str">
        <f t="shared" si="1"/>
        <v/>
      </c>
      <c r="CC16" s="339" t="str">
        <f t="shared" si="2"/>
        <v/>
      </c>
      <c r="CD16" s="339"/>
      <c r="CE16" s="339"/>
      <c r="CF16" s="339"/>
      <c r="CG16" s="339">
        <f t="shared" si="3"/>
        <v>0</v>
      </c>
      <c r="CH16" s="339">
        <f t="shared" si="4"/>
        <v>0</v>
      </c>
      <c r="CI16" s="339">
        <f t="shared" si="5"/>
        <v>0</v>
      </c>
      <c r="CJ16" s="339"/>
      <c r="CK16" s="339"/>
      <c r="CL16" s="339"/>
      <c r="CM16" s="339"/>
      <c r="CN16" s="339"/>
      <c r="CO16" s="339"/>
      <c r="CP16" s="339"/>
      <c r="CQ16" s="339"/>
      <c r="CR16" s="339"/>
      <c r="CS16" s="339"/>
      <c r="CT16" s="339"/>
    </row>
    <row r="17" spans="1:98" ht="20.25" customHeight="1" x14ac:dyDescent="0.25">
      <c r="A17" s="377" t="s">
        <v>81</v>
      </c>
      <c r="B17" s="365"/>
      <c r="C17" s="366"/>
      <c r="D17" s="367"/>
      <c r="E17" s="379"/>
      <c r="F17" s="369"/>
      <c r="G17" s="370"/>
      <c r="H17" s="366"/>
      <c r="I17" s="367"/>
      <c r="J17" s="379"/>
      <c r="K17" s="380"/>
      <c r="L17" s="373" t="s">
        <v>79</v>
      </c>
      <c r="M17" s="374"/>
      <c r="N17" s="374"/>
      <c r="O17" s="374"/>
      <c r="P17" s="374"/>
      <c r="Q17" s="374"/>
      <c r="R17" s="374"/>
      <c r="S17" s="374"/>
      <c r="T17" s="374"/>
      <c r="U17" s="374"/>
      <c r="BZ17" s="339"/>
      <c r="CA17" s="339" t="str">
        <f t="shared" si="0"/>
        <v/>
      </c>
      <c r="CB17" s="339" t="str">
        <f t="shared" si="1"/>
        <v/>
      </c>
      <c r="CC17" s="339" t="str">
        <f t="shared" si="2"/>
        <v/>
      </c>
      <c r="CD17" s="339"/>
      <c r="CE17" s="339"/>
      <c r="CF17" s="339"/>
      <c r="CG17" s="339">
        <f t="shared" si="3"/>
        <v>0</v>
      </c>
      <c r="CH17" s="339">
        <f t="shared" si="4"/>
        <v>0</v>
      </c>
      <c r="CI17" s="339">
        <f t="shared" si="5"/>
        <v>0</v>
      </c>
      <c r="CJ17" s="339"/>
      <c r="CK17" s="339"/>
      <c r="CL17" s="339"/>
      <c r="CM17" s="339"/>
      <c r="CN17" s="339"/>
      <c r="CO17" s="339"/>
      <c r="CP17" s="339"/>
      <c r="CQ17" s="339"/>
      <c r="CR17" s="339"/>
      <c r="CS17" s="339"/>
      <c r="CT17" s="339"/>
    </row>
    <row r="18" spans="1:98" ht="20.25" customHeight="1" x14ac:dyDescent="0.25">
      <c r="A18" s="381" t="s">
        <v>12</v>
      </c>
      <c r="B18" s="382">
        <v>91</v>
      </c>
      <c r="C18" s="383">
        <v>121</v>
      </c>
      <c r="D18" s="384"/>
      <c r="E18" s="375"/>
      <c r="F18" s="369">
        <v>212</v>
      </c>
      <c r="G18" s="385">
        <v>2</v>
      </c>
      <c r="H18" s="383"/>
      <c r="I18" s="384"/>
      <c r="J18" s="375"/>
      <c r="K18" s="380">
        <v>2</v>
      </c>
      <c r="L18" s="373" t="s">
        <v>79</v>
      </c>
      <c r="M18" s="374"/>
      <c r="N18" s="374"/>
      <c r="O18" s="374"/>
      <c r="P18" s="374"/>
      <c r="Q18" s="374"/>
      <c r="R18" s="374"/>
      <c r="S18" s="374"/>
      <c r="T18" s="374"/>
      <c r="U18" s="374"/>
      <c r="BZ18" s="339"/>
      <c r="CA18" s="339" t="str">
        <f t="shared" si="0"/>
        <v/>
      </c>
      <c r="CB18" s="339" t="str">
        <f t="shared" si="1"/>
        <v/>
      </c>
      <c r="CC18" s="339" t="str">
        <f t="shared" si="2"/>
        <v/>
      </c>
      <c r="CD18" s="339"/>
      <c r="CE18" s="339"/>
      <c r="CF18" s="339"/>
      <c r="CG18" s="339">
        <f t="shared" si="3"/>
        <v>0</v>
      </c>
      <c r="CH18" s="339">
        <f t="shared" si="4"/>
        <v>0</v>
      </c>
      <c r="CI18" s="339">
        <f t="shared" si="5"/>
        <v>0</v>
      </c>
      <c r="CJ18" s="339"/>
      <c r="CK18" s="339"/>
      <c r="CL18" s="339"/>
      <c r="CM18" s="339"/>
      <c r="CN18" s="339"/>
      <c r="CO18" s="339"/>
      <c r="CP18" s="339"/>
      <c r="CQ18" s="339"/>
      <c r="CR18" s="339"/>
      <c r="CS18" s="339"/>
      <c r="CT18" s="339"/>
    </row>
    <row r="19" spans="1:98" ht="20.25" customHeight="1" x14ac:dyDescent="0.25">
      <c r="A19" s="381" t="s">
        <v>13</v>
      </c>
      <c r="B19" s="382">
        <v>4</v>
      </c>
      <c r="C19" s="383">
        <v>6</v>
      </c>
      <c r="D19" s="384"/>
      <c r="E19" s="375"/>
      <c r="F19" s="369">
        <v>10</v>
      </c>
      <c r="G19" s="385"/>
      <c r="H19" s="383"/>
      <c r="I19" s="384"/>
      <c r="J19" s="375"/>
      <c r="K19" s="378"/>
      <c r="L19" s="373" t="s">
        <v>79</v>
      </c>
      <c r="M19" s="374"/>
      <c r="N19" s="374"/>
      <c r="O19" s="374"/>
      <c r="P19" s="374"/>
      <c r="Q19" s="374"/>
      <c r="R19" s="374"/>
      <c r="S19" s="374"/>
      <c r="T19" s="374"/>
      <c r="U19" s="374"/>
      <c r="BZ19" s="339"/>
      <c r="CA19" s="339" t="str">
        <f t="shared" si="0"/>
        <v/>
      </c>
      <c r="CB19" s="339" t="str">
        <f t="shared" si="1"/>
        <v/>
      </c>
      <c r="CC19" s="339" t="str">
        <f t="shared" si="2"/>
        <v/>
      </c>
      <c r="CD19" s="339"/>
      <c r="CE19" s="339"/>
      <c r="CF19" s="339"/>
      <c r="CG19" s="339">
        <f t="shared" si="3"/>
        <v>0</v>
      </c>
      <c r="CH19" s="339">
        <f t="shared" si="4"/>
        <v>0</v>
      </c>
      <c r="CI19" s="339">
        <f t="shared" si="5"/>
        <v>0</v>
      </c>
      <c r="CJ19" s="339"/>
      <c r="CK19" s="339"/>
      <c r="CL19" s="339"/>
      <c r="CM19" s="339"/>
      <c r="CN19" s="339"/>
      <c r="CO19" s="339"/>
      <c r="CP19" s="339"/>
      <c r="CQ19" s="339"/>
      <c r="CR19" s="339"/>
      <c r="CS19" s="339"/>
      <c r="CT19" s="339"/>
    </row>
    <row r="20" spans="1:98" ht="20.25" customHeight="1" x14ac:dyDescent="0.25">
      <c r="A20" s="381" t="s">
        <v>82</v>
      </c>
      <c r="B20" s="382">
        <v>401</v>
      </c>
      <c r="C20" s="383"/>
      <c r="D20" s="384"/>
      <c r="E20" s="375"/>
      <c r="F20" s="369">
        <v>401</v>
      </c>
      <c r="G20" s="385">
        <v>1</v>
      </c>
      <c r="H20" s="383"/>
      <c r="I20" s="384"/>
      <c r="J20" s="375"/>
      <c r="K20" s="378">
        <v>1</v>
      </c>
      <c r="L20" s="373" t="s">
        <v>79</v>
      </c>
      <c r="M20" s="374"/>
      <c r="N20" s="374"/>
      <c r="O20" s="374"/>
      <c r="P20" s="374"/>
      <c r="Q20" s="374"/>
      <c r="R20" s="374"/>
      <c r="S20" s="374"/>
      <c r="T20" s="374"/>
      <c r="U20" s="374"/>
      <c r="BZ20" s="339"/>
      <c r="CA20" s="339" t="str">
        <f t="shared" si="0"/>
        <v/>
      </c>
      <c r="CB20" s="339" t="str">
        <f t="shared" si="1"/>
        <v/>
      </c>
      <c r="CC20" s="339" t="str">
        <f t="shared" si="2"/>
        <v/>
      </c>
      <c r="CD20" s="339"/>
      <c r="CE20" s="339"/>
      <c r="CF20" s="339"/>
      <c r="CG20" s="339">
        <f t="shared" si="3"/>
        <v>0</v>
      </c>
      <c r="CH20" s="339">
        <f t="shared" si="4"/>
        <v>0</v>
      </c>
      <c r="CI20" s="339">
        <f t="shared" si="5"/>
        <v>0</v>
      </c>
      <c r="CJ20" s="339"/>
      <c r="CK20" s="339"/>
      <c r="CL20" s="339"/>
      <c r="CM20" s="339"/>
      <c r="CN20" s="339"/>
      <c r="CO20" s="339"/>
      <c r="CP20" s="339"/>
      <c r="CQ20" s="339"/>
      <c r="CR20" s="339"/>
      <c r="CS20" s="339"/>
      <c r="CT20" s="339"/>
    </row>
    <row r="21" spans="1:98" ht="26.25" customHeight="1" x14ac:dyDescent="0.25">
      <c r="A21" s="377" t="s">
        <v>83</v>
      </c>
      <c r="B21" s="382">
        <v>3</v>
      </c>
      <c r="C21" s="383"/>
      <c r="D21" s="384"/>
      <c r="E21" s="386">
        <v>2</v>
      </c>
      <c r="F21" s="387">
        <v>1</v>
      </c>
      <c r="G21" s="385">
        <v>1</v>
      </c>
      <c r="H21" s="383"/>
      <c r="I21" s="384"/>
      <c r="J21" s="386"/>
      <c r="K21" s="378">
        <v>1</v>
      </c>
      <c r="L21" s="373" t="s">
        <v>79</v>
      </c>
      <c r="M21" s="374"/>
      <c r="N21" s="374"/>
      <c r="O21" s="374"/>
      <c r="P21" s="374"/>
      <c r="Q21" s="374"/>
      <c r="R21" s="374"/>
      <c r="S21" s="374"/>
      <c r="T21" s="374"/>
      <c r="U21" s="374"/>
      <c r="BZ21" s="339"/>
      <c r="CA21" s="339" t="str">
        <f t="shared" si="0"/>
        <v/>
      </c>
      <c r="CB21" s="339" t="str">
        <f t="shared" si="1"/>
        <v/>
      </c>
      <c r="CC21" s="339" t="str">
        <f t="shared" si="2"/>
        <v/>
      </c>
      <c r="CD21" s="339"/>
      <c r="CE21" s="339"/>
      <c r="CF21" s="339"/>
      <c r="CG21" s="339">
        <f t="shared" si="3"/>
        <v>0</v>
      </c>
      <c r="CH21" s="339">
        <f t="shared" si="4"/>
        <v>0</v>
      </c>
      <c r="CI21" s="339">
        <f t="shared" si="5"/>
        <v>0</v>
      </c>
      <c r="CJ21" s="339"/>
      <c r="CK21" s="339"/>
      <c r="CL21" s="339"/>
      <c r="CM21" s="339"/>
      <c r="CN21" s="339"/>
      <c r="CO21" s="339"/>
      <c r="CP21" s="339"/>
      <c r="CQ21" s="339"/>
      <c r="CR21" s="339"/>
      <c r="CS21" s="339"/>
      <c r="CT21" s="339"/>
    </row>
    <row r="22" spans="1:98" ht="20.25" customHeight="1" x14ac:dyDescent="0.25">
      <c r="A22" s="377" t="s">
        <v>14</v>
      </c>
      <c r="B22" s="382">
        <v>1</v>
      </c>
      <c r="C22" s="383"/>
      <c r="D22" s="384"/>
      <c r="E22" s="386"/>
      <c r="F22" s="387">
        <v>1</v>
      </c>
      <c r="G22" s="385"/>
      <c r="H22" s="383"/>
      <c r="I22" s="384"/>
      <c r="J22" s="386"/>
      <c r="K22" s="378"/>
      <c r="L22" s="373" t="s">
        <v>79</v>
      </c>
      <c r="M22" s="374"/>
      <c r="N22" s="374"/>
      <c r="O22" s="374"/>
      <c r="P22" s="374"/>
      <c r="Q22" s="374"/>
      <c r="R22" s="374"/>
      <c r="S22" s="374"/>
      <c r="T22" s="374"/>
      <c r="U22" s="374"/>
      <c r="BZ22" s="339"/>
      <c r="CA22" s="339" t="str">
        <f t="shared" si="0"/>
        <v/>
      </c>
      <c r="CB22" s="339" t="str">
        <f t="shared" si="1"/>
        <v/>
      </c>
      <c r="CC22" s="339" t="str">
        <f t="shared" si="2"/>
        <v/>
      </c>
      <c r="CD22" s="339"/>
      <c r="CE22" s="339"/>
      <c r="CF22" s="339"/>
      <c r="CG22" s="339">
        <f t="shared" si="3"/>
        <v>0</v>
      </c>
      <c r="CH22" s="339">
        <f t="shared" si="4"/>
        <v>0</v>
      </c>
      <c r="CI22" s="339">
        <f t="shared" si="5"/>
        <v>0</v>
      </c>
      <c r="CJ22" s="339"/>
      <c r="CK22" s="339"/>
      <c r="CL22" s="339"/>
      <c r="CM22" s="339"/>
      <c r="CN22" s="339"/>
      <c r="CO22" s="339"/>
      <c r="CP22" s="339"/>
      <c r="CQ22" s="339"/>
      <c r="CR22" s="339"/>
      <c r="CS22" s="339"/>
      <c r="CT22" s="339"/>
    </row>
    <row r="23" spans="1:98" ht="20.25" customHeight="1" x14ac:dyDescent="0.25">
      <c r="A23" s="381" t="s">
        <v>15</v>
      </c>
      <c r="B23" s="382">
        <v>739</v>
      </c>
      <c r="C23" s="383"/>
      <c r="D23" s="384"/>
      <c r="E23" s="386"/>
      <c r="F23" s="387">
        <v>739</v>
      </c>
      <c r="G23" s="385">
        <v>1</v>
      </c>
      <c r="H23" s="383"/>
      <c r="I23" s="384"/>
      <c r="J23" s="386"/>
      <c r="K23" s="378">
        <v>1</v>
      </c>
      <c r="L23" s="373" t="s">
        <v>79</v>
      </c>
      <c r="M23" s="374"/>
      <c r="N23" s="374"/>
      <c r="O23" s="374"/>
      <c r="P23" s="374"/>
      <c r="Q23" s="374"/>
      <c r="R23" s="374"/>
      <c r="S23" s="374"/>
      <c r="T23" s="374"/>
      <c r="U23" s="374"/>
      <c r="BZ23" s="339"/>
      <c r="CA23" s="339" t="str">
        <f t="shared" si="0"/>
        <v/>
      </c>
      <c r="CB23" s="339" t="str">
        <f t="shared" si="1"/>
        <v/>
      </c>
      <c r="CC23" s="339" t="str">
        <f t="shared" si="2"/>
        <v/>
      </c>
      <c r="CD23" s="339"/>
      <c r="CE23" s="339"/>
      <c r="CF23" s="339"/>
      <c r="CG23" s="339">
        <f t="shared" si="3"/>
        <v>0</v>
      </c>
      <c r="CH23" s="339">
        <f t="shared" si="4"/>
        <v>0</v>
      </c>
      <c r="CI23" s="339">
        <f t="shared" si="5"/>
        <v>0</v>
      </c>
      <c r="CJ23" s="339"/>
      <c r="CK23" s="339"/>
      <c r="CL23" s="339"/>
      <c r="CM23" s="339"/>
      <c r="CN23" s="339"/>
      <c r="CO23" s="339"/>
      <c r="CP23" s="339"/>
      <c r="CQ23" s="339"/>
      <c r="CR23" s="339"/>
      <c r="CS23" s="339"/>
      <c r="CT23" s="339"/>
    </row>
    <row r="24" spans="1:98" ht="20.25" customHeight="1" x14ac:dyDescent="0.25">
      <c r="A24" s="381" t="s">
        <v>16</v>
      </c>
      <c r="B24" s="382">
        <v>63</v>
      </c>
      <c r="C24" s="383"/>
      <c r="D24" s="384"/>
      <c r="E24" s="386">
        <v>32</v>
      </c>
      <c r="F24" s="387">
        <v>31</v>
      </c>
      <c r="G24" s="385">
        <v>17</v>
      </c>
      <c r="H24" s="383"/>
      <c r="I24" s="384"/>
      <c r="J24" s="386">
        <v>8</v>
      </c>
      <c r="K24" s="378">
        <v>9</v>
      </c>
      <c r="L24" s="373" t="s">
        <v>79</v>
      </c>
      <c r="M24" s="374"/>
      <c r="N24" s="374"/>
      <c r="O24" s="374"/>
      <c r="P24" s="374"/>
      <c r="Q24" s="374"/>
      <c r="R24" s="374"/>
      <c r="S24" s="374"/>
      <c r="T24" s="374"/>
      <c r="U24" s="374"/>
      <c r="BZ24" s="339"/>
      <c r="CA24" s="339" t="str">
        <f t="shared" si="0"/>
        <v/>
      </c>
      <c r="CB24" s="339" t="str">
        <f t="shared" si="1"/>
        <v/>
      </c>
      <c r="CC24" s="339" t="str">
        <f t="shared" si="2"/>
        <v/>
      </c>
      <c r="CD24" s="339"/>
      <c r="CE24" s="339"/>
      <c r="CF24" s="339"/>
      <c r="CG24" s="339">
        <f t="shared" si="3"/>
        <v>0</v>
      </c>
      <c r="CH24" s="339">
        <f t="shared" si="4"/>
        <v>0</v>
      </c>
      <c r="CI24" s="339">
        <f t="shared" si="5"/>
        <v>0</v>
      </c>
      <c r="CJ24" s="339"/>
      <c r="CK24" s="339"/>
      <c r="CL24" s="339"/>
      <c r="CM24" s="339"/>
      <c r="CN24" s="339"/>
      <c r="CO24" s="339"/>
      <c r="CP24" s="339"/>
      <c r="CQ24" s="339"/>
      <c r="CR24" s="339"/>
      <c r="CS24" s="339"/>
      <c r="CT24" s="339"/>
    </row>
    <row r="25" spans="1:98" ht="20.25" customHeight="1" x14ac:dyDescent="0.25">
      <c r="A25" s="381" t="s">
        <v>17</v>
      </c>
      <c r="B25" s="382">
        <v>264</v>
      </c>
      <c r="C25" s="383"/>
      <c r="D25" s="384"/>
      <c r="E25" s="386">
        <v>107</v>
      </c>
      <c r="F25" s="387">
        <v>157</v>
      </c>
      <c r="G25" s="385">
        <v>2</v>
      </c>
      <c r="H25" s="383"/>
      <c r="I25" s="384"/>
      <c r="J25" s="386"/>
      <c r="K25" s="378">
        <v>2</v>
      </c>
      <c r="L25" s="373" t="s">
        <v>79</v>
      </c>
      <c r="M25" s="374"/>
      <c r="N25" s="374"/>
      <c r="O25" s="374"/>
      <c r="P25" s="374"/>
      <c r="Q25" s="374"/>
      <c r="R25" s="374"/>
      <c r="S25" s="374"/>
      <c r="T25" s="374"/>
      <c r="U25" s="374"/>
      <c r="BZ25" s="339"/>
      <c r="CA25" s="339" t="str">
        <f t="shared" si="0"/>
        <v/>
      </c>
      <c r="CB25" s="339" t="str">
        <f t="shared" si="1"/>
        <v/>
      </c>
      <c r="CC25" s="339" t="str">
        <f t="shared" si="2"/>
        <v/>
      </c>
      <c r="CD25" s="339"/>
      <c r="CE25" s="339"/>
      <c r="CF25" s="339"/>
      <c r="CG25" s="339">
        <f t="shared" si="3"/>
        <v>0</v>
      </c>
      <c r="CH25" s="339">
        <f t="shared" si="4"/>
        <v>0</v>
      </c>
      <c r="CI25" s="339">
        <f t="shared" si="5"/>
        <v>0</v>
      </c>
      <c r="CJ25" s="339"/>
      <c r="CK25" s="339"/>
      <c r="CL25" s="339"/>
      <c r="CM25" s="339"/>
      <c r="CN25" s="339"/>
      <c r="CO25" s="339"/>
      <c r="CP25" s="339"/>
      <c r="CQ25" s="339"/>
      <c r="CR25" s="339"/>
      <c r="CS25" s="339"/>
      <c r="CT25" s="339"/>
    </row>
    <row r="26" spans="1:98" ht="20.25" customHeight="1" x14ac:dyDescent="0.25">
      <c r="A26" s="381" t="s">
        <v>18</v>
      </c>
      <c r="B26" s="382"/>
      <c r="C26" s="383"/>
      <c r="D26" s="384"/>
      <c r="E26" s="386"/>
      <c r="F26" s="387"/>
      <c r="G26" s="385"/>
      <c r="H26" s="383"/>
      <c r="I26" s="384"/>
      <c r="J26" s="386"/>
      <c r="K26" s="378"/>
      <c r="L26" s="373" t="s">
        <v>79</v>
      </c>
      <c r="M26" s="374"/>
      <c r="N26" s="374"/>
      <c r="O26" s="374"/>
      <c r="P26" s="374"/>
      <c r="Q26" s="374"/>
      <c r="R26" s="374"/>
      <c r="S26" s="374"/>
      <c r="T26" s="374"/>
      <c r="U26" s="374"/>
      <c r="BZ26" s="339"/>
      <c r="CA26" s="339" t="str">
        <f t="shared" si="0"/>
        <v/>
      </c>
      <c r="CB26" s="339" t="str">
        <f t="shared" si="1"/>
        <v/>
      </c>
      <c r="CC26" s="339" t="str">
        <f t="shared" si="2"/>
        <v/>
      </c>
      <c r="CD26" s="339"/>
      <c r="CE26" s="339"/>
      <c r="CF26" s="339"/>
      <c r="CG26" s="339">
        <f t="shared" si="3"/>
        <v>0</v>
      </c>
      <c r="CH26" s="339">
        <f t="shared" si="4"/>
        <v>0</v>
      </c>
      <c r="CI26" s="339">
        <f t="shared" si="5"/>
        <v>0</v>
      </c>
      <c r="CJ26" s="339"/>
      <c r="CK26" s="339"/>
      <c r="CL26" s="339"/>
      <c r="CM26" s="339"/>
      <c r="CN26" s="339"/>
      <c r="CO26" s="339"/>
      <c r="CP26" s="339"/>
      <c r="CQ26" s="339"/>
      <c r="CR26" s="339"/>
      <c r="CS26" s="339"/>
      <c r="CT26" s="339"/>
    </row>
    <row r="27" spans="1:98" ht="20.25" customHeight="1" x14ac:dyDescent="0.25">
      <c r="A27" s="381" t="s">
        <v>84</v>
      </c>
      <c r="B27" s="382"/>
      <c r="C27" s="383"/>
      <c r="D27" s="384"/>
      <c r="E27" s="386"/>
      <c r="F27" s="387"/>
      <c r="G27" s="385"/>
      <c r="H27" s="383"/>
      <c r="I27" s="384"/>
      <c r="J27" s="386"/>
      <c r="K27" s="378"/>
      <c r="L27" s="373" t="s">
        <v>79</v>
      </c>
      <c r="M27" s="374"/>
      <c r="N27" s="374"/>
      <c r="O27" s="374"/>
      <c r="P27" s="374"/>
      <c r="Q27" s="374"/>
      <c r="R27" s="374"/>
      <c r="S27" s="374"/>
      <c r="T27" s="374"/>
      <c r="U27" s="374"/>
      <c r="BZ27" s="339"/>
      <c r="CA27" s="339" t="str">
        <f t="shared" si="0"/>
        <v/>
      </c>
      <c r="CB27" s="339" t="str">
        <f t="shared" si="1"/>
        <v/>
      </c>
      <c r="CC27" s="339" t="str">
        <f t="shared" si="2"/>
        <v/>
      </c>
      <c r="CD27" s="339"/>
      <c r="CE27" s="339"/>
      <c r="CF27" s="339"/>
      <c r="CG27" s="339">
        <f t="shared" si="3"/>
        <v>0</v>
      </c>
      <c r="CH27" s="339">
        <f t="shared" si="4"/>
        <v>0</v>
      </c>
      <c r="CI27" s="339">
        <f t="shared" si="5"/>
        <v>0</v>
      </c>
      <c r="CJ27" s="339"/>
      <c r="CK27" s="339"/>
      <c r="CL27" s="339"/>
      <c r="CM27" s="339"/>
      <c r="CN27" s="339"/>
      <c r="CO27" s="339"/>
      <c r="CP27" s="339"/>
      <c r="CQ27" s="339"/>
      <c r="CR27" s="339"/>
      <c r="CS27" s="339"/>
      <c r="CT27" s="339"/>
    </row>
    <row r="28" spans="1:98" ht="20.25" customHeight="1" x14ac:dyDescent="0.25">
      <c r="A28" s="388" t="s">
        <v>19</v>
      </c>
      <c r="B28" s="382"/>
      <c r="C28" s="389"/>
      <c r="D28" s="390"/>
      <c r="E28" s="391"/>
      <c r="F28" s="387"/>
      <c r="G28" s="385"/>
      <c r="H28" s="389"/>
      <c r="I28" s="390"/>
      <c r="J28" s="391"/>
      <c r="K28" s="380"/>
      <c r="L28" s="373" t="s">
        <v>79</v>
      </c>
      <c r="M28" s="374"/>
      <c r="N28" s="374"/>
      <c r="O28" s="374"/>
      <c r="P28" s="374"/>
      <c r="Q28" s="374"/>
      <c r="R28" s="374"/>
      <c r="S28" s="374"/>
      <c r="T28" s="374"/>
      <c r="U28" s="374"/>
      <c r="BZ28" s="339"/>
      <c r="CA28" s="339" t="str">
        <f t="shared" si="0"/>
        <v/>
      </c>
      <c r="CB28" s="339" t="str">
        <f t="shared" si="1"/>
        <v/>
      </c>
      <c r="CC28" s="339" t="str">
        <f t="shared" si="2"/>
        <v/>
      </c>
      <c r="CD28" s="339"/>
      <c r="CE28" s="339"/>
      <c r="CF28" s="339"/>
      <c r="CG28" s="339">
        <f t="shared" si="3"/>
        <v>0</v>
      </c>
      <c r="CH28" s="339">
        <f t="shared" si="4"/>
        <v>0</v>
      </c>
      <c r="CI28" s="339">
        <f t="shared" si="5"/>
        <v>0</v>
      </c>
      <c r="CJ28" s="339"/>
      <c r="CK28" s="339"/>
      <c r="CL28" s="339"/>
      <c r="CM28" s="339"/>
      <c r="CN28" s="339"/>
      <c r="CO28" s="339"/>
      <c r="CP28" s="339"/>
      <c r="CQ28" s="339"/>
      <c r="CR28" s="339"/>
      <c r="CS28" s="339"/>
      <c r="CT28" s="339"/>
    </row>
    <row r="29" spans="1:98" ht="20.25" customHeight="1" x14ac:dyDescent="0.25">
      <c r="A29" s="343" t="s">
        <v>59</v>
      </c>
      <c r="B29" s="382"/>
      <c r="C29" s="383"/>
      <c r="D29" s="384"/>
      <c r="E29" s="386"/>
      <c r="F29" s="387"/>
      <c r="G29" s="385"/>
      <c r="H29" s="383"/>
      <c r="I29" s="384"/>
      <c r="J29" s="392"/>
      <c r="K29" s="393"/>
      <c r="L29" s="373" t="s">
        <v>79</v>
      </c>
      <c r="M29" s="374"/>
      <c r="N29" s="374"/>
      <c r="O29" s="374"/>
      <c r="P29" s="374"/>
      <c r="Q29" s="374"/>
      <c r="R29" s="374"/>
      <c r="S29" s="374"/>
      <c r="T29" s="374"/>
      <c r="U29" s="374"/>
      <c r="BZ29" s="339"/>
      <c r="CA29" s="339" t="str">
        <f t="shared" si="0"/>
        <v/>
      </c>
      <c r="CB29" s="339" t="str">
        <f t="shared" si="1"/>
        <v/>
      </c>
      <c r="CC29" s="339" t="str">
        <f t="shared" si="2"/>
        <v/>
      </c>
      <c r="CD29" s="339"/>
      <c r="CE29" s="339"/>
      <c r="CF29" s="339"/>
      <c r="CG29" s="339">
        <f t="shared" si="3"/>
        <v>0</v>
      </c>
      <c r="CH29" s="339">
        <f t="shared" si="4"/>
        <v>0</v>
      </c>
      <c r="CI29" s="339">
        <f t="shared" si="5"/>
        <v>0</v>
      </c>
      <c r="CJ29" s="339"/>
      <c r="CK29" s="339"/>
      <c r="CL29" s="339"/>
      <c r="CM29" s="339"/>
      <c r="CN29" s="339"/>
      <c r="CO29" s="339"/>
      <c r="CP29" s="339"/>
      <c r="CQ29" s="339"/>
      <c r="CR29" s="339"/>
      <c r="CS29" s="339"/>
      <c r="CT29" s="339"/>
    </row>
    <row r="30" spans="1:98" ht="15" customHeight="1" x14ac:dyDescent="0.25">
      <c r="A30" s="394" t="s">
        <v>85</v>
      </c>
      <c r="B30" s="395"/>
      <c r="C30" s="395"/>
      <c r="D30" s="395"/>
      <c r="E30" s="395"/>
      <c r="F30" s="395"/>
      <c r="G30" s="395"/>
      <c r="H30" s="395"/>
      <c r="I30" s="394"/>
      <c r="J30" s="396"/>
      <c r="K30" s="396"/>
      <c r="L30" s="374"/>
      <c r="M30" s="374"/>
      <c r="N30" s="374"/>
      <c r="O30" s="374"/>
      <c r="P30" s="374"/>
      <c r="Q30" s="374"/>
      <c r="R30" s="374"/>
      <c r="S30" s="374"/>
      <c r="T30" s="374"/>
      <c r="U30" s="336"/>
      <c r="BZ30" s="339"/>
      <c r="CA30" s="339"/>
      <c r="CB30" s="339"/>
      <c r="CC30" s="339"/>
      <c r="CD30" s="339"/>
      <c r="CE30" s="339"/>
      <c r="CF30" s="339"/>
      <c r="CG30" s="339"/>
      <c r="CH30" s="339"/>
      <c r="CI30" s="339"/>
      <c r="CJ30" s="339"/>
      <c r="CK30" s="339"/>
      <c r="CL30" s="339"/>
      <c r="CM30" s="339"/>
      <c r="CN30" s="339"/>
      <c r="CO30" s="339"/>
      <c r="CP30" s="339"/>
      <c r="CQ30" s="339"/>
      <c r="CR30" s="339"/>
      <c r="CS30" s="339"/>
      <c r="CT30" s="339"/>
    </row>
    <row r="31" spans="1:98" ht="15" customHeight="1" x14ac:dyDescent="0.25">
      <c r="A31" s="346" t="s">
        <v>3</v>
      </c>
      <c r="B31" s="347" t="s">
        <v>73</v>
      </c>
      <c r="C31" s="348"/>
      <c r="D31" s="348"/>
      <c r="E31" s="348"/>
      <c r="F31" s="349"/>
      <c r="G31" s="397" t="s">
        <v>74</v>
      </c>
      <c r="H31" s="348"/>
      <c r="I31" s="348"/>
      <c r="J31" s="348"/>
      <c r="K31" s="350"/>
      <c r="L31" s="374"/>
      <c r="M31" s="374"/>
      <c r="N31" s="374"/>
      <c r="O31" s="374"/>
      <c r="P31" s="374"/>
      <c r="Q31" s="374"/>
      <c r="R31" s="374"/>
      <c r="S31" s="374"/>
      <c r="T31" s="374"/>
      <c r="U31" s="336"/>
      <c r="BZ31" s="339"/>
      <c r="CA31" s="339"/>
      <c r="CB31" s="339"/>
      <c r="CC31" s="339"/>
      <c r="CD31" s="339"/>
      <c r="CE31" s="339"/>
      <c r="CF31" s="339"/>
      <c r="CG31" s="339"/>
      <c r="CH31" s="339"/>
      <c r="CI31" s="339"/>
      <c r="CJ31" s="339"/>
      <c r="CK31" s="339"/>
      <c r="CL31" s="339"/>
      <c r="CM31" s="339"/>
      <c r="CN31" s="339"/>
      <c r="CO31" s="339"/>
      <c r="CP31" s="339"/>
      <c r="CQ31" s="339"/>
      <c r="CR31" s="339"/>
      <c r="CS31" s="339"/>
      <c r="CT31" s="339"/>
    </row>
    <row r="32" spans="1:98" ht="15" customHeight="1" x14ac:dyDescent="0.25">
      <c r="A32" s="351"/>
      <c r="B32" s="347" t="s">
        <v>75</v>
      </c>
      <c r="C32" s="348"/>
      <c r="D32" s="350"/>
      <c r="E32" s="352" t="s">
        <v>76</v>
      </c>
      <c r="F32" s="353"/>
      <c r="G32" s="397" t="s">
        <v>75</v>
      </c>
      <c r="H32" s="348"/>
      <c r="I32" s="350"/>
      <c r="J32" s="347" t="s">
        <v>77</v>
      </c>
      <c r="K32" s="350"/>
      <c r="L32" s="374"/>
      <c r="M32" s="374"/>
      <c r="N32" s="374"/>
      <c r="O32" s="374"/>
      <c r="P32" s="374"/>
      <c r="Q32" s="374"/>
      <c r="R32" s="374"/>
      <c r="S32" s="374"/>
      <c r="T32" s="374"/>
      <c r="U32" s="336"/>
      <c r="BZ32" s="339"/>
      <c r="CA32" s="339"/>
      <c r="CB32" s="339"/>
      <c r="CC32" s="339"/>
      <c r="CD32" s="339"/>
      <c r="CE32" s="339"/>
      <c r="CF32" s="339"/>
      <c r="CG32" s="339"/>
      <c r="CH32" s="339"/>
      <c r="CI32" s="339"/>
      <c r="CJ32" s="339"/>
      <c r="CK32" s="339"/>
      <c r="CL32" s="339"/>
      <c r="CM32" s="339"/>
      <c r="CN32" s="339"/>
      <c r="CO32" s="339"/>
      <c r="CP32" s="339"/>
      <c r="CQ32" s="339"/>
      <c r="CR32" s="339"/>
      <c r="CS32" s="339"/>
      <c r="CT32" s="339"/>
    </row>
    <row r="33" spans="1:98" x14ac:dyDescent="0.25">
      <c r="A33" s="398"/>
      <c r="B33" s="355" t="s">
        <v>4</v>
      </c>
      <c r="C33" s="356" t="s">
        <v>5</v>
      </c>
      <c r="D33" s="399" t="s">
        <v>78</v>
      </c>
      <c r="E33" s="358" t="s">
        <v>6</v>
      </c>
      <c r="F33" s="400" t="s">
        <v>7</v>
      </c>
      <c r="G33" s="360" t="s">
        <v>4</v>
      </c>
      <c r="H33" s="356" t="s">
        <v>5</v>
      </c>
      <c r="I33" s="399" t="s">
        <v>78</v>
      </c>
      <c r="J33" s="358" t="s">
        <v>6</v>
      </c>
      <c r="K33" s="362" t="s">
        <v>7</v>
      </c>
      <c r="L33" s="374"/>
      <c r="M33" s="374"/>
      <c r="N33" s="374"/>
      <c r="O33" s="374"/>
      <c r="P33" s="374"/>
      <c r="Q33" s="374"/>
      <c r="R33" s="374"/>
      <c r="S33" s="374"/>
      <c r="T33" s="374"/>
      <c r="U33" s="336"/>
      <c r="BZ33" s="339"/>
      <c r="CA33" s="339"/>
      <c r="CB33" s="339"/>
      <c r="CC33" s="339"/>
      <c r="CD33" s="339"/>
      <c r="CE33" s="339"/>
      <c r="CF33" s="339"/>
      <c r="CG33" s="339"/>
      <c r="CH33" s="339"/>
      <c r="CI33" s="339"/>
      <c r="CJ33" s="339"/>
      <c r="CK33" s="339"/>
      <c r="CL33" s="339"/>
      <c r="CM33" s="339"/>
      <c r="CN33" s="339"/>
      <c r="CO33" s="339"/>
      <c r="CP33" s="339"/>
      <c r="CQ33" s="339"/>
      <c r="CR33" s="339"/>
      <c r="CS33" s="339"/>
      <c r="CT33" s="339"/>
    </row>
    <row r="34" spans="1:98" ht="24" customHeight="1" x14ac:dyDescent="0.25">
      <c r="A34" s="364" t="s">
        <v>8</v>
      </c>
      <c r="B34" s="365"/>
      <c r="C34" s="366"/>
      <c r="D34" s="367"/>
      <c r="E34" s="371"/>
      <c r="F34" s="401"/>
      <c r="G34" s="370"/>
      <c r="H34" s="366"/>
      <c r="I34" s="367"/>
      <c r="J34" s="371"/>
      <c r="K34" s="372"/>
      <c r="L34" s="402" t="s">
        <v>79</v>
      </c>
      <c r="M34" s="374"/>
      <c r="N34" s="374"/>
      <c r="O34" s="374"/>
      <c r="P34" s="374"/>
      <c r="Q34" s="374"/>
      <c r="R34" s="374"/>
      <c r="S34" s="374"/>
      <c r="T34" s="374"/>
      <c r="U34" s="336"/>
      <c r="BZ34" s="339"/>
      <c r="CA34" s="339" t="str">
        <f t="shared" ref="CA34:CA51" si="6">IF(B34+C34+D34&lt;&gt;E34+F34,"El Total de VDRL,RPR o MHA-TP Procesados deben ser igual a la columna Sexo.","")</f>
        <v/>
      </c>
      <c r="CB34" s="339" t="str">
        <f t="shared" ref="CB34:CB51" si="7">IF(G34+H34+I34&lt;&gt;J34+K34,"El Total de VDRL,RPR o MHA-TP Reactivos deben ser igual a la columna Sexo.","")</f>
        <v/>
      </c>
      <c r="CC34" s="339" t="str">
        <f t="shared" ref="CC34:CC51" si="8">IF(H34&gt;E34+F34,"Reactivos de Seccion A.1,no puede  ser mayor que Procesados","")</f>
        <v/>
      </c>
      <c r="CD34" s="339"/>
      <c r="CE34" s="339"/>
      <c r="CF34" s="339"/>
      <c r="CG34" s="339">
        <f t="shared" ref="CG34:CG51" si="9">IF(B34+C34+D34&lt;&gt;E34+F34,1,0)</f>
        <v>0</v>
      </c>
      <c r="CH34" s="339">
        <f t="shared" ref="CH34:CH51" si="10">IF(G34+H34+I34&lt;&gt;J34+K34,1,0)</f>
        <v>0</v>
      </c>
      <c r="CI34" s="339">
        <f t="shared" ref="CI34:CI51" si="11">IF(H34&gt;E34+F34,1,0)</f>
        <v>0</v>
      </c>
      <c r="CJ34" s="339"/>
      <c r="CK34" s="339"/>
      <c r="CL34" s="339"/>
      <c r="CM34" s="339"/>
      <c r="CN34" s="339"/>
      <c r="CO34" s="339"/>
      <c r="CP34" s="339"/>
      <c r="CQ34" s="339"/>
      <c r="CR34" s="339"/>
      <c r="CS34" s="339"/>
      <c r="CT34" s="339"/>
    </row>
    <row r="35" spans="1:98" ht="24" customHeight="1" x14ac:dyDescent="0.25">
      <c r="A35" s="364" t="s">
        <v>9</v>
      </c>
      <c r="B35" s="365"/>
      <c r="C35" s="366"/>
      <c r="D35" s="367"/>
      <c r="E35" s="375"/>
      <c r="F35" s="401"/>
      <c r="G35" s="370"/>
      <c r="H35" s="366"/>
      <c r="I35" s="367"/>
      <c r="J35" s="375"/>
      <c r="K35" s="376"/>
      <c r="L35" s="402" t="s">
        <v>79</v>
      </c>
      <c r="M35" s="374"/>
      <c r="N35" s="374"/>
      <c r="O35" s="374"/>
      <c r="P35" s="374"/>
      <c r="Q35" s="374"/>
      <c r="R35" s="374"/>
      <c r="S35" s="374"/>
      <c r="T35" s="374"/>
      <c r="U35" s="336"/>
      <c r="BZ35" s="339"/>
      <c r="CA35" s="339" t="str">
        <f t="shared" si="6"/>
        <v/>
      </c>
      <c r="CB35" s="339" t="str">
        <f t="shared" si="7"/>
        <v/>
      </c>
      <c r="CC35" s="339" t="str">
        <f t="shared" si="8"/>
        <v/>
      </c>
      <c r="CD35" s="339"/>
      <c r="CE35" s="339"/>
      <c r="CF35" s="339"/>
      <c r="CG35" s="339">
        <f t="shared" si="9"/>
        <v>0</v>
      </c>
      <c r="CH35" s="339">
        <f t="shared" si="10"/>
        <v>0</v>
      </c>
      <c r="CI35" s="339">
        <f t="shared" si="11"/>
        <v>0</v>
      </c>
      <c r="CJ35" s="339"/>
      <c r="CK35" s="339"/>
      <c r="CL35" s="339"/>
      <c r="CM35" s="339"/>
      <c r="CN35" s="339"/>
      <c r="CO35" s="339"/>
      <c r="CP35" s="339"/>
      <c r="CQ35" s="339"/>
      <c r="CR35" s="339"/>
      <c r="CS35" s="339"/>
      <c r="CT35" s="339"/>
    </row>
    <row r="36" spans="1:98" ht="24" customHeight="1" x14ac:dyDescent="0.25">
      <c r="A36" s="364" t="s">
        <v>10</v>
      </c>
      <c r="B36" s="365"/>
      <c r="C36" s="366"/>
      <c r="D36" s="367"/>
      <c r="E36" s="375"/>
      <c r="F36" s="401"/>
      <c r="G36" s="370"/>
      <c r="H36" s="366"/>
      <c r="I36" s="367"/>
      <c r="J36" s="375"/>
      <c r="K36" s="376"/>
      <c r="L36" s="402" t="s">
        <v>79</v>
      </c>
      <c r="M36" s="374"/>
      <c r="N36" s="374"/>
      <c r="O36" s="374"/>
      <c r="P36" s="374"/>
      <c r="Q36" s="374"/>
      <c r="R36" s="374"/>
      <c r="S36" s="374"/>
      <c r="T36" s="374"/>
      <c r="U36" s="336"/>
      <c r="BZ36" s="339"/>
      <c r="CA36" s="339" t="str">
        <f t="shared" si="6"/>
        <v/>
      </c>
      <c r="CB36" s="339" t="str">
        <f t="shared" si="7"/>
        <v/>
      </c>
      <c r="CC36" s="339" t="str">
        <f t="shared" si="8"/>
        <v/>
      </c>
      <c r="CD36" s="339"/>
      <c r="CE36" s="339"/>
      <c r="CF36" s="339"/>
      <c r="CG36" s="339">
        <f t="shared" si="9"/>
        <v>0</v>
      </c>
      <c r="CH36" s="339">
        <f t="shared" si="10"/>
        <v>0</v>
      </c>
      <c r="CI36" s="339">
        <f t="shared" si="11"/>
        <v>0</v>
      </c>
      <c r="CJ36" s="339"/>
      <c r="CK36" s="339"/>
      <c r="CL36" s="339"/>
      <c r="CM36" s="339"/>
      <c r="CN36" s="339"/>
      <c r="CO36" s="339"/>
      <c r="CP36" s="339"/>
      <c r="CQ36" s="339"/>
      <c r="CR36" s="339"/>
      <c r="CS36" s="339"/>
      <c r="CT36" s="339"/>
    </row>
    <row r="37" spans="1:98" ht="24" customHeight="1" x14ac:dyDescent="0.25">
      <c r="A37" s="364" t="s">
        <v>11</v>
      </c>
      <c r="B37" s="365"/>
      <c r="C37" s="366"/>
      <c r="D37" s="367"/>
      <c r="E37" s="375"/>
      <c r="F37" s="401"/>
      <c r="G37" s="370"/>
      <c r="H37" s="366"/>
      <c r="I37" s="367"/>
      <c r="J37" s="375"/>
      <c r="K37" s="376"/>
      <c r="L37" s="402" t="s">
        <v>79</v>
      </c>
      <c r="M37" s="374"/>
      <c r="N37" s="374"/>
      <c r="O37" s="374"/>
      <c r="P37" s="374"/>
      <c r="Q37" s="374"/>
      <c r="R37" s="374"/>
      <c r="S37" s="374"/>
      <c r="T37" s="374"/>
      <c r="U37" s="336"/>
      <c r="BZ37" s="339"/>
      <c r="CA37" s="339" t="str">
        <f t="shared" si="6"/>
        <v/>
      </c>
      <c r="CB37" s="339" t="str">
        <f t="shared" si="7"/>
        <v/>
      </c>
      <c r="CC37" s="339" t="str">
        <f t="shared" si="8"/>
        <v/>
      </c>
      <c r="CD37" s="339"/>
      <c r="CE37" s="339"/>
      <c r="CF37" s="339"/>
      <c r="CG37" s="339">
        <f t="shared" si="9"/>
        <v>0</v>
      </c>
      <c r="CH37" s="339">
        <f t="shared" si="10"/>
        <v>0</v>
      </c>
      <c r="CI37" s="339">
        <f t="shared" si="11"/>
        <v>0</v>
      </c>
      <c r="CJ37" s="339"/>
      <c r="CK37" s="339"/>
      <c r="CL37" s="339"/>
      <c r="CM37" s="339"/>
      <c r="CN37" s="339"/>
      <c r="CO37" s="339"/>
      <c r="CP37" s="339"/>
      <c r="CQ37" s="339"/>
      <c r="CR37" s="339"/>
      <c r="CS37" s="339"/>
      <c r="CT37" s="339"/>
    </row>
    <row r="38" spans="1:98" ht="24" customHeight="1" x14ac:dyDescent="0.25">
      <c r="A38" s="377" t="s">
        <v>80</v>
      </c>
      <c r="B38" s="365"/>
      <c r="C38" s="366"/>
      <c r="D38" s="367"/>
      <c r="E38" s="375"/>
      <c r="F38" s="401"/>
      <c r="G38" s="370"/>
      <c r="H38" s="366"/>
      <c r="I38" s="367"/>
      <c r="J38" s="375"/>
      <c r="K38" s="378"/>
      <c r="L38" s="402" t="s">
        <v>79</v>
      </c>
      <c r="M38" s="374"/>
      <c r="N38" s="374"/>
      <c r="O38" s="374"/>
      <c r="P38" s="374"/>
      <c r="Q38" s="374"/>
      <c r="R38" s="374"/>
      <c r="S38" s="374"/>
      <c r="T38" s="374"/>
      <c r="U38" s="336"/>
      <c r="BZ38" s="339"/>
      <c r="CA38" s="339" t="str">
        <f t="shared" si="6"/>
        <v/>
      </c>
      <c r="CB38" s="339" t="str">
        <f t="shared" si="7"/>
        <v/>
      </c>
      <c r="CC38" s="339" t="str">
        <f t="shared" si="8"/>
        <v/>
      </c>
      <c r="CD38" s="339"/>
      <c r="CE38" s="339"/>
      <c r="CF38" s="339"/>
      <c r="CG38" s="339">
        <f t="shared" si="9"/>
        <v>0</v>
      </c>
      <c r="CH38" s="339">
        <f t="shared" si="10"/>
        <v>0</v>
      </c>
      <c r="CI38" s="339">
        <f t="shared" si="11"/>
        <v>0</v>
      </c>
      <c r="CJ38" s="339"/>
      <c r="CK38" s="339"/>
      <c r="CL38" s="339"/>
      <c r="CM38" s="339"/>
      <c r="CN38" s="339"/>
      <c r="CO38" s="339"/>
      <c r="CP38" s="339"/>
      <c r="CQ38" s="339"/>
      <c r="CR38" s="339"/>
      <c r="CS38" s="339"/>
      <c r="CT38" s="339"/>
    </row>
    <row r="39" spans="1:98" ht="24" customHeight="1" x14ac:dyDescent="0.25">
      <c r="A39" s="377" t="s">
        <v>81</v>
      </c>
      <c r="B39" s="365"/>
      <c r="C39" s="366"/>
      <c r="D39" s="367"/>
      <c r="E39" s="379"/>
      <c r="F39" s="401"/>
      <c r="G39" s="370"/>
      <c r="H39" s="366"/>
      <c r="I39" s="367"/>
      <c r="J39" s="379"/>
      <c r="K39" s="380"/>
      <c r="L39" s="402" t="s">
        <v>79</v>
      </c>
      <c r="M39" s="374"/>
      <c r="N39" s="374"/>
      <c r="O39" s="374"/>
      <c r="P39" s="374"/>
      <c r="Q39" s="374"/>
      <c r="R39" s="374"/>
      <c r="S39" s="374"/>
      <c r="T39" s="374"/>
      <c r="U39" s="336"/>
      <c r="BZ39" s="339"/>
      <c r="CA39" s="339" t="str">
        <f t="shared" si="6"/>
        <v/>
      </c>
      <c r="CB39" s="339" t="str">
        <f t="shared" si="7"/>
        <v/>
      </c>
      <c r="CC39" s="339" t="str">
        <f t="shared" si="8"/>
        <v/>
      </c>
      <c r="CD39" s="339"/>
      <c r="CE39" s="339"/>
      <c r="CF39" s="339"/>
      <c r="CG39" s="339">
        <f t="shared" si="9"/>
        <v>0</v>
      </c>
      <c r="CH39" s="339">
        <f t="shared" si="10"/>
        <v>0</v>
      </c>
      <c r="CI39" s="339">
        <f t="shared" si="11"/>
        <v>0</v>
      </c>
      <c r="CJ39" s="339"/>
      <c r="CK39" s="339"/>
      <c r="CL39" s="339"/>
      <c r="CM39" s="339"/>
      <c r="CN39" s="339"/>
      <c r="CO39" s="339"/>
      <c r="CP39" s="339"/>
      <c r="CQ39" s="339"/>
      <c r="CR39" s="339"/>
      <c r="CS39" s="339"/>
      <c r="CT39" s="339"/>
    </row>
    <row r="40" spans="1:98" ht="24" customHeight="1" x14ac:dyDescent="0.25">
      <c r="A40" s="381" t="s">
        <v>12</v>
      </c>
      <c r="B40" s="382"/>
      <c r="C40" s="383"/>
      <c r="D40" s="384"/>
      <c r="E40" s="375"/>
      <c r="F40" s="401"/>
      <c r="G40" s="385"/>
      <c r="H40" s="383"/>
      <c r="I40" s="384"/>
      <c r="J40" s="375"/>
      <c r="K40" s="380"/>
      <c r="L40" s="402" t="s">
        <v>79</v>
      </c>
      <c r="M40" s="374"/>
      <c r="N40" s="374"/>
      <c r="O40" s="374"/>
      <c r="P40" s="374"/>
      <c r="Q40" s="374"/>
      <c r="R40" s="374"/>
      <c r="S40" s="374"/>
      <c r="T40" s="374"/>
      <c r="U40" s="336"/>
      <c r="BZ40" s="339"/>
      <c r="CA40" s="339" t="str">
        <f t="shared" si="6"/>
        <v/>
      </c>
      <c r="CB40" s="339" t="str">
        <f t="shared" si="7"/>
        <v/>
      </c>
      <c r="CC40" s="339" t="str">
        <f t="shared" si="8"/>
        <v/>
      </c>
      <c r="CD40" s="339"/>
      <c r="CE40" s="339"/>
      <c r="CF40" s="339"/>
      <c r="CG40" s="339">
        <f t="shared" si="9"/>
        <v>0</v>
      </c>
      <c r="CH40" s="339">
        <f t="shared" si="10"/>
        <v>0</v>
      </c>
      <c r="CI40" s="339">
        <f t="shared" si="11"/>
        <v>0</v>
      </c>
      <c r="CJ40" s="339"/>
      <c r="CK40" s="339"/>
      <c r="CL40" s="339"/>
      <c r="CM40" s="339"/>
      <c r="CN40" s="339"/>
      <c r="CO40" s="339"/>
      <c r="CP40" s="339"/>
      <c r="CQ40" s="339"/>
      <c r="CR40" s="339"/>
      <c r="CS40" s="339"/>
      <c r="CT40" s="339"/>
    </row>
    <row r="41" spans="1:98" ht="24" customHeight="1" x14ac:dyDescent="0.25">
      <c r="A41" s="381" t="s">
        <v>13</v>
      </c>
      <c r="B41" s="382"/>
      <c r="C41" s="383"/>
      <c r="D41" s="384"/>
      <c r="E41" s="375"/>
      <c r="F41" s="401"/>
      <c r="G41" s="385"/>
      <c r="H41" s="383"/>
      <c r="I41" s="384"/>
      <c r="J41" s="375"/>
      <c r="K41" s="378"/>
      <c r="L41" s="402" t="s">
        <v>79</v>
      </c>
      <c r="M41" s="374"/>
      <c r="N41" s="374"/>
      <c r="O41" s="374"/>
      <c r="P41" s="374"/>
      <c r="Q41" s="374"/>
      <c r="R41" s="374"/>
      <c r="S41" s="374"/>
      <c r="T41" s="374"/>
      <c r="U41" s="336"/>
      <c r="BZ41" s="339"/>
      <c r="CA41" s="339" t="str">
        <f t="shared" si="6"/>
        <v/>
      </c>
      <c r="CB41" s="339" t="str">
        <f t="shared" si="7"/>
        <v/>
      </c>
      <c r="CC41" s="339" t="str">
        <f t="shared" si="8"/>
        <v/>
      </c>
      <c r="CD41" s="339"/>
      <c r="CE41" s="339"/>
      <c r="CF41" s="339"/>
      <c r="CG41" s="339">
        <f t="shared" si="9"/>
        <v>0</v>
      </c>
      <c r="CH41" s="339">
        <f t="shared" si="10"/>
        <v>0</v>
      </c>
      <c r="CI41" s="339">
        <f t="shared" si="11"/>
        <v>0</v>
      </c>
      <c r="CJ41" s="339"/>
      <c r="CK41" s="339"/>
      <c r="CL41" s="339"/>
      <c r="CM41" s="339"/>
      <c r="CN41" s="339"/>
      <c r="CO41" s="339"/>
      <c r="CP41" s="339"/>
      <c r="CQ41" s="339"/>
      <c r="CR41" s="339"/>
      <c r="CS41" s="339"/>
      <c r="CT41" s="339"/>
    </row>
    <row r="42" spans="1:98" ht="24" customHeight="1" x14ac:dyDescent="0.25">
      <c r="A42" s="381" t="s">
        <v>82</v>
      </c>
      <c r="B42" s="382"/>
      <c r="C42" s="383"/>
      <c r="D42" s="384"/>
      <c r="E42" s="375"/>
      <c r="F42" s="401"/>
      <c r="G42" s="385"/>
      <c r="H42" s="383"/>
      <c r="I42" s="384"/>
      <c r="J42" s="375"/>
      <c r="K42" s="378"/>
      <c r="L42" s="402" t="s">
        <v>79</v>
      </c>
      <c r="M42" s="374"/>
      <c r="N42" s="374"/>
      <c r="O42" s="374"/>
      <c r="P42" s="374"/>
      <c r="Q42" s="374"/>
      <c r="R42" s="374"/>
      <c r="S42" s="374"/>
      <c r="T42" s="374"/>
      <c r="U42" s="336"/>
      <c r="BZ42" s="339"/>
      <c r="CA42" s="339" t="str">
        <f t="shared" si="6"/>
        <v/>
      </c>
      <c r="CB42" s="339" t="str">
        <f t="shared" si="7"/>
        <v/>
      </c>
      <c r="CC42" s="339" t="str">
        <f t="shared" si="8"/>
        <v/>
      </c>
      <c r="CD42" s="339"/>
      <c r="CE42" s="339"/>
      <c r="CF42" s="339"/>
      <c r="CG42" s="339">
        <f t="shared" si="9"/>
        <v>0</v>
      </c>
      <c r="CH42" s="339">
        <f t="shared" si="10"/>
        <v>0</v>
      </c>
      <c r="CI42" s="339">
        <f t="shared" si="11"/>
        <v>0</v>
      </c>
      <c r="CJ42" s="339"/>
      <c r="CK42" s="339"/>
      <c r="CL42" s="339"/>
      <c r="CM42" s="339"/>
      <c r="CN42" s="339"/>
      <c r="CO42" s="339"/>
      <c r="CP42" s="339"/>
      <c r="CQ42" s="339"/>
      <c r="CR42" s="339"/>
      <c r="CS42" s="339"/>
      <c r="CT42" s="339"/>
    </row>
    <row r="43" spans="1:98" ht="24" customHeight="1" x14ac:dyDescent="0.25">
      <c r="A43" s="377" t="s">
        <v>83</v>
      </c>
      <c r="B43" s="382"/>
      <c r="C43" s="383"/>
      <c r="D43" s="384"/>
      <c r="E43" s="386"/>
      <c r="F43" s="403"/>
      <c r="G43" s="385"/>
      <c r="H43" s="383"/>
      <c r="I43" s="384"/>
      <c r="J43" s="386"/>
      <c r="K43" s="378"/>
      <c r="L43" s="402" t="s">
        <v>79</v>
      </c>
      <c r="M43" s="374"/>
      <c r="N43" s="374"/>
      <c r="O43" s="374"/>
      <c r="P43" s="374"/>
      <c r="Q43" s="374"/>
      <c r="R43" s="374"/>
      <c r="S43" s="374"/>
      <c r="T43" s="374"/>
      <c r="U43" s="336"/>
      <c r="BZ43" s="339"/>
      <c r="CA43" s="339" t="str">
        <f t="shared" si="6"/>
        <v/>
      </c>
      <c r="CB43" s="339" t="str">
        <f t="shared" si="7"/>
        <v/>
      </c>
      <c r="CC43" s="339" t="str">
        <f t="shared" si="8"/>
        <v/>
      </c>
      <c r="CD43" s="339"/>
      <c r="CE43" s="339"/>
      <c r="CF43" s="339"/>
      <c r="CG43" s="339">
        <f t="shared" si="9"/>
        <v>0</v>
      </c>
      <c r="CH43" s="339">
        <f t="shared" si="10"/>
        <v>0</v>
      </c>
      <c r="CI43" s="339">
        <f t="shared" si="11"/>
        <v>0</v>
      </c>
      <c r="CJ43" s="339"/>
      <c r="CK43" s="339"/>
      <c r="CL43" s="339"/>
      <c r="CM43" s="339"/>
      <c r="CN43" s="339"/>
      <c r="CO43" s="339"/>
      <c r="CP43" s="339"/>
      <c r="CQ43" s="339"/>
      <c r="CR43" s="339"/>
      <c r="CS43" s="339"/>
      <c r="CT43" s="339"/>
    </row>
    <row r="44" spans="1:98" ht="24" customHeight="1" x14ac:dyDescent="0.25">
      <c r="A44" s="377" t="s">
        <v>14</v>
      </c>
      <c r="B44" s="382"/>
      <c r="C44" s="383"/>
      <c r="D44" s="384"/>
      <c r="E44" s="386"/>
      <c r="F44" s="403"/>
      <c r="G44" s="385"/>
      <c r="H44" s="383"/>
      <c r="I44" s="384"/>
      <c r="J44" s="386"/>
      <c r="K44" s="378"/>
      <c r="L44" s="402" t="s">
        <v>79</v>
      </c>
      <c r="M44" s="374"/>
      <c r="N44" s="374"/>
      <c r="O44" s="374"/>
      <c r="P44" s="374"/>
      <c r="Q44" s="374"/>
      <c r="R44" s="374"/>
      <c r="S44" s="374"/>
      <c r="T44" s="374"/>
      <c r="U44" s="336"/>
      <c r="BZ44" s="339"/>
      <c r="CA44" s="339" t="str">
        <f t="shared" si="6"/>
        <v/>
      </c>
      <c r="CB44" s="339" t="str">
        <f t="shared" si="7"/>
        <v/>
      </c>
      <c r="CC44" s="339" t="str">
        <f t="shared" si="8"/>
        <v/>
      </c>
      <c r="CD44" s="339"/>
      <c r="CE44" s="339"/>
      <c r="CF44" s="339"/>
      <c r="CG44" s="339">
        <f t="shared" si="9"/>
        <v>0</v>
      </c>
      <c r="CH44" s="339">
        <f t="shared" si="10"/>
        <v>0</v>
      </c>
      <c r="CI44" s="339">
        <f t="shared" si="11"/>
        <v>0</v>
      </c>
      <c r="CJ44" s="339"/>
      <c r="CK44" s="339"/>
      <c r="CL44" s="339"/>
      <c r="CM44" s="339"/>
      <c r="CN44" s="339"/>
      <c r="CO44" s="339"/>
      <c r="CP44" s="339"/>
      <c r="CQ44" s="339"/>
      <c r="CR44" s="339"/>
      <c r="CS44" s="339"/>
      <c r="CT44" s="339"/>
    </row>
    <row r="45" spans="1:98" ht="24" customHeight="1" x14ac:dyDescent="0.25">
      <c r="A45" s="381" t="s">
        <v>15</v>
      </c>
      <c r="B45" s="382"/>
      <c r="C45" s="383"/>
      <c r="D45" s="384"/>
      <c r="E45" s="386"/>
      <c r="F45" s="403"/>
      <c r="G45" s="385"/>
      <c r="H45" s="383"/>
      <c r="I45" s="384"/>
      <c r="J45" s="386"/>
      <c r="K45" s="378"/>
      <c r="L45" s="402" t="s">
        <v>79</v>
      </c>
      <c r="M45" s="374"/>
      <c r="N45" s="374"/>
      <c r="O45" s="374"/>
      <c r="P45" s="374"/>
      <c r="Q45" s="374"/>
      <c r="R45" s="374"/>
      <c r="S45" s="374"/>
      <c r="T45" s="374"/>
      <c r="U45" s="336"/>
      <c r="BZ45" s="339"/>
      <c r="CA45" s="339" t="str">
        <f t="shared" si="6"/>
        <v/>
      </c>
      <c r="CB45" s="339" t="str">
        <f t="shared" si="7"/>
        <v/>
      </c>
      <c r="CC45" s="339" t="str">
        <f t="shared" si="8"/>
        <v/>
      </c>
      <c r="CD45" s="339"/>
      <c r="CE45" s="339"/>
      <c r="CF45" s="339"/>
      <c r="CG45" s="339">
        <f t="shared" si="9"/>
        <v>0</v>
      </c>
      <c r="CH45" s="339">
        <f t="shared" si="10"/>
        <v>0</v>
      </c>
      <c r="CI45" s="339">
        <f t="shared" si="11"/>
        <v>0</v>
      </c>
      <c r="CJ45" s="339"/>
      <c r="CK45" s="339"/>
      <c r="CL45" s="339"/>
      <c r="CM45" s="339"/>
      <c r="CN45" s="339"/>
      <c r="CO45" s="339"/>
      <c r="CP45" s="339"/>
      <c r="CQ45" s="339"/>
      <c r="CR45" s="339"/>
      <c r="CS45" s="339"/>
      <c r="CT45" s="339"/>
    </row>
    <row r="46" spans="1:98" ht="24" customHeight="1" x14ac:dyDescent="0.25">
      <c r="A46" s="381" t="s">
        <v>16</v>
      </c>
      <c r="B46" s="382"/>
      <c r="C46" s="383"/>
      <c r="D46" s="384"/>
      <c r="E46" s="386"/>
      <c r="F46" s="403"/>
      <c r="G46" s="385"/>
      <c r="H46" s="383"/>
      <c r="I46" s="384"/>
      <c r="J46" s="386"/>
      <c r="K46" s="378"/>
      <c r="L46" s="402" t="s">
        <v>79</v>
      </c>
      <c r="M46" s="374"/>
      <c r="N46" s="374"/>
      <c r="O46" s="374"/>
      <c r="P46" s="374"/>
      <c r="Q46" s="374"/>
      <c r="R46" s="374"/>
      <c r="S46" s="374"/>
      <c r="T46" s="374"/>
      <c r="U46" s="336"/>
      <c r="BZ46" s="339"/>
      <c r="CA46" s="339" t="str">
        <f t="shared" si="6"/>
        <v/>
      </c>
      <c r="CB46" s="339" t="str">
        <f t="shared" si="7"/>
        <v/>
      </c>
      <c r="CC46" s="339" t="str">
        <f t="shared" si="8"/>
        <v/>
      </c>
      <c r="CD46" s="339"/>
      <c r="CE46" s="339"/>
      <c r="CF46" s="339"/>
      <c r="CG46" s="339">
        <f t="shared" si="9"/>
        <v>0</v>
      </c>
      <c r="CH46" s="339">
        <f t="shared" si="10"/>
        <v>0</v>
      </c>
      <c r="CI46" s="339">
        <f t="shared" si="11"/>
        <v>0</v>
      </c>
      <c r="CJ46" s="339"/>
      <c r="CK46" s="339"/>
      <c r="CL46" s="339"/>
      <c r="CM46" s="339"/>
      <c r="CN46" s="339"/>
      <c r="CO46" s="339"/>
      <c r="CP46" s="339"/>
      <c r="CQ46" s="339"/>
      <c r="CR46" s="339"/>
      <c r="CS46" s="339"/>
      <c r="CT46" s="339"/>
    </row>
    <row r="47" spans="1:98" ht="24" customHeight="1" x14ac:dyDescent="0.25">
      <c r="A47" s="381" t="s">
        <v>17</v>
      </c>
      <c r="B47" s="382"/>
      <c r="C47" s="383"/>
      <c r="D47" s="384"/>
      <c r="E47" s="386"/>
      <c r="F47" s="403"/>
      <c r="G47" s="385"/>
      <c r="H47" s="383"/>
      <c r="I47" s="384"/>
      <c r="J47" s="386"/>
      <c r="K47" s="378"/>
      <c r="L47" s="402" t="s">
        <v>79</v>
      </c>
      <c r="M47" s="374"/>
      <c r="N47" s="374"/>
      <c r="O47" s="374"/>
      <c r="P47" s="374"/>
      <c r="Q47" s="374"/>
      <c r="R47" s="374"/>
      <c r="S47" s="374"/>
      <c r="T47" s="374"/>
      <c r="U47" s="336"/>
      <c r="BZ47" s="339"/>
      <c r="CA47" s="339" t="str">
        <f t="shared" si="6"/>
        <v/>
      </c>
      <c r="CB47" s="339" t="str">
        <f t="shared" si="7"/>
        <v/>
      </c>
      <c r="CC47" s="339" t="str">
        <f t="shared" si="8"/>
        <v/>
      </c>
      <c r="CD47" s="339"/>
      <c r="CE47" s="339"/>
      <c r="CF47" s="339"/>
      <c r="CG47" s="339">
        <f t="shared" si="9"/>
        <v>0</v>
      </c>
      <c r="CH47" s="339">
        <f t="shared" si="10"/>
        <v>0</v>
      </c>
      <c r="CI47" s="339">
        <f t="shared" si="11"/>
        <v>0</v>
      </c>
      <c r="CJ47" s="339"/>
      <c r="CK47" s="339"/>
      <c r="CL47" s="339"/>
      <c r="CM47" s="339"/>
      <c r="CN47" s="339"/>
      <c r="CO47" s="339"/>
      <c r="CP47" s="339"/>
      <c r="CQ47" s="339"/>
      <c r="CR47" s="339"/>
      <c r="CS47" s="339"/>
      <c r="CT47" s="339"/>
    </row>
    <row r="48" spans="1:98" ht="24" customHeight="1" x14ac:dyDescent="0.25">
      <c r="A48" s="381" t="s">
        <v>18</v>
      </c>
      <c r="B48" s="382"/>
      <c r="C48" s="383"/>
      <c r="D48" s="384"/>
      <c r="E48" s="386"/>
      <c r="F48" s="403"/>
      <c r="G48" s="385"/>
      <c r="H48" s="383"/>
      <c r="I48" s="384"/>
      <c r="J48" s="386"/>
      <c r="K48" s="378"/>
      <c r="L48" s="402" t="s">
        <v>79</v>
      </c>
      <c r="M48" s="374"/>
      <c r="N48" s="374"/>
      <c r="O48" s="374"/>
      <c r="P48" s="374"/>
      <c r="Q48" s="374"/>
      <c r="R48" s="374"/>
      <c r="S48" s="374"/>
      <c r="T48" s="374"/>
      <c r="U48" s="336"/>
      <c r="BZ48" s="339"/>
      <c r="CA48" s="339" t="str">
        <f t="shared" si="6"/>
        <v/>
      </c>
      <c r="CB48" s="339" t="str">
        <f t="shared" si="7"/>
        <v/>
      </c>
      <c r="CC48" s="339" t="str">
        <f t="shared" si="8"/>
        <v/>
      </c>
      <c r="CD48" s="339"/>
      <c r="CE48" s="339"/>
      <c r="CF48" s="339"/>
      <c r="CG48" s="339">
        <f t="shared" si="9"/>
        <v>0</v>
      </c>
      <c r="CH48" s="339">
        <f t="shared" si="10"/>
        <v>0</v>
      </c>
      <c r="CI48" s="339">
        <f t="shared" si="11"/>
        <v>0</v>
      </c>
      <c r="CJ48" s="339"/>
      <c r="CK48" s="339"/>
      <c r="CL48" s="339"/>
      <c r="CM48" s="339"/>
      <c r="CN48" s="339"/>
      <c r="CO48" s="339"/>
      <c r="CP48" s="339"/>
      <c r="CQ48" s="339"/>
      <c r="CR48" s="339"/>
      <c r="CS48" s="339"/>
      <c r="CT48" s="339"/>
    </row>
    <row r="49" spans="1:98" ht="24" customHeight="1" x14ac:dyDescent="0.25">
      <c r="A49" s="381" t="s">
        <v>84</v>
      </c>
      <c r="B49" s="382"/>
      <c r="C49" s="383"/>
      <c r="D49" s="384"/>
      <c r="E49" s="386"/>
      <c r="F49" s="403"/>
      <c r="G49" s="385"/>
      <c r="H49" s="383"/>
      <c r="I49" s="384"/>
      <c r="J49" s="386"/>
      <c r="K49" s="378"/>
      <c r="L49" s="402" t="s">
        <v>79</v>
      </c>
      <c r="M49" s="374"/>
      <c r="N49" s="374"/>
      <c r="O49" s="374"/>
      <c r="P49" s="374"/>
      <c r="Q49" s="374"/>
      <c r="R49" s="374"/>
      <c r="S49" s="374"/>
      <c r="T49" s="374"/>
      <c r="U49" s="336"/>
      <c r="BZ49" s="339"/>
      <c r="CA49" s="339" t="str">
        <f t="shared" si="6"/>
        <v/>
      </c>
      <c r="CB49" s="339" t="str">
        <f t="shared" si="7"/>
        <v/>
      </c>
      <c r="CC49" s="339" t="str">
        <f t="shared" si="8"/>
        <v/>
      </c>
      <c r="CD49" s="339"/>
      <c r="CE49" s="339"/>
      <c r="CF49" s="339"/>
      <c r="CG49" s="339">
        <f t="shared" si="9"/>
        <v>0</v>
      </c>
      <c r="CH49" s="339">
        <f t="shared" si="10"/>
        <v>0</v>
      </c>
      <c r="CI49" s="339">
        <f t="shared" si="11"/>
        <v>0</v>
      </c>
      <c r="CJ49" s="339"/>
      <c r="CK49" s="339"/>
      <c r="CL49" s="339"/>
      <c r="CM49" s="339"/>
      <c r="CN49" s="339"/>
      <c r="CO49" s="339"/>
      <c r="CP49" s="339"/>
      <c r="CQ49" s="339"/>
      <c r="CR49" s="339"/>
      <c r="CS49" s="339"/>
      <c r="CT49" s="339"/>
    </row>
    <row r="50" spans="1:98" ht="24" customHeight="1" x14ac:dyDescent="0.25">
      <c r="A50" s="388" t="s">
        <v>19</v>
      </c>
      <c r="B50" s="382"/>
      <c r="C50" s="389"/>
      <c r="D50" s="390"/>
      <c r="E50" s="391"/>
      <c r="F50" s="403"/>
      <c r="G50" s="382"/>
      <c r="H50" s="389"/>
      <c r="I50" s="390"/>
      <c r="J50" s="391"/>
      <c r="K50" s="380"/>
      <c r="L50" s="402" t="s">
        <v>79</v>
      </c>
      <c r="M50" s="374"/>
      <c r="N50" s="374"/>
      <c r="O50" s="374"/>
      <c r="P50" s="374"/>
      <c r="Q50" s="374"/>
      <c r="R50" s="374"/>
      <c r="S50" s="374"/>
      <c r="T50" s="374"/>
      <c r="U50" s="336"/>
      <c r="BZ50" s="339"/>
      <c r="CA50" s="339" t="str">
        <f t="shared" si="6"/>
        <v/>
      </c>
      <c r="CB50" s="339" t="str">
        <f t="shared" si="7"/>
        <v/>
      </c>
      <c r="CC50" s="339" t="str">
        <f t="shared" si="8"/>
        <v/>
      </c>
      <c r="CD50" s="339"/>
      <c r="CE50" s="339"/>
      <c r="CF50" s="339"/>
      <c r="CG50" s="339">
        <f t="shared" si="9"/>
        <v>0</v>
      </c>
      <c r="CH50" s="339">
        <f t="shared" si="10"/>
        <v>0</v>
      </c>
      <c r="CI50" s="339">
        <f t="shared" si="11"/>
        <v>0</v>
      </c>
      <c r="CJ50" s="339"/>
      <c r="CK50" s="339"/>
      <c r="CL50" s="339"/>
      <c r="CM50" s="339"/>
      <c r="CN50" s="339"/>
      <c r="CO50" s="339"/>
      <c r="CP50" s="339"/>
      <c r="CQ50" s="339"/>
      <c r="CR50" s="339"/>
      <c r="CS50" s="339"/>
      <c r="CT50" s="339"/>
    </row>
    <row r="51" spans="1:98" ht="24" customHeight="1" x14ac:dyDescent="0.25">
      <c r="A51" s="404" t="s">
        <v>86</v>
      </c>
      <c r="B51" s="405"/>
      <c r="C51" s="406"/>
      <c r="D51" s="407"/>
      <c r="E51" s="392"/>
      <c r="F51" s="408"/>
      <c r="G51" s="405"/>
      <c r="H51" s="406"/>
      <c r="I51" s="407"/>
      <c r="J51" s="392"/>
      <c r="K51" s="393"/>
      <c r="L51" s="402" t="s">
        <v>79</v>
      </c>
      <c r="M51" s="374"/>
      <c r="N51" s="374"/>
      <c r="O51" s="374"/>
      <c r="P51" s="374"/>
      <c r="Q51" s="374"/>
      <c r="R51" s="374"/>
      <c r="S51" s="374"/>
      <c r="T51" s="374"/>
      <c r="U51" s="336"/>
      <c r="BZ51" s="339"/>
      <c r="CA51" s="339" t="str">
        <f t="shared" si="6"/>
        <v/>
      </c>
      <c r="CB51" s="339" t="str">
        <f t="shared" si="7"/>
        <v/>
      </c>
      <c r="CC51" s="339" t="str">
        <f t="shared" si="8"/>
        <v/>
      </c>
      <c r="CD51" s="339"/>
      <c r="CE51" s="339"/>
      <c r="CF51" s="339"/>
      <c r="CG51" s="339">
        <f t="shared" si="9"/>
        <v>0</v>
      </c>
      <c r="CH51" s="339">
        <f t="shared" si="10"/>
        <v>0</v>
      </c>
      <c r="CI51" s="339">
        <f t="shared" si="11"/>
        <v>0</v>
      </c>
      <c r="CJ51" s="339"/>
      <c r="CK51" s="339"/>
      <c r="CL51" s="339"/>
      <c r="CM51" s="339"/>
      <c r="CN51" s="339"/>
      <c r="CO51" s="339"/>
      <c r="CP51" s="339"/>
      <c r="CQ51" s="339"/>
      <c r="CR51" s="339"/>
      <c r="CS51" s="339"/>
      <c r="CT51" s="339"/>
    </row>
    <row r="52" spans="1:98" x14ac:dyDescent="0.25">
      <c r="A52" s="409" t="s">
        <v>20</v>
      </c>
      <c r="B52" s="409"/>
      <c r="C52" s="409"/>
      <c r="D52" s="409"/>
      <c r="E52" s="409"/>
      <c r="F52" s="409"/>
      <c r="G52" s="409"/>
      <c r="H52" s="409"/>
      <c r="I52" s="409"/>
      <c r="J52" s="409"/>
      <c r="K52" s="409"/>
      <c r="L52" s="409"/>
      <c r="M52" s="409"/>
      <c r="N52" s="409"/>
      <c r="O52" s="409"/>
      <c r="P52" s="409"/>
      <c r="Q52" s="410"/>
      <c r="R52" s="336"/>
      <c r="S52" s="336"/>
      <c r="T52" s="336"/>
      <c r="U52" s="336"/>
      <c r="V52" s="336"/>
      <c r="W52" s="336"/>
      <c r="X52" s="336"/>
      <c r="Y52" s="336"/>
      <c r="Z52" s="336"/>
      <c r="AA52" s="336"/>
      <c r="AB52" s="336"/>
      <c r="AC52" s="411"/>
      <c r="AD52" s="412"/>
      <c r="AE52" s="411"/>
      <c r="AF52" s="411"/>
      <c r="AG52" s="336"/>
      <c r="AH52" s="336"/>
      <c r="BZ52" s="339"/>
      <c r="CA52" s="339"/>
      <c r="CB52" s="339"/>
      <c r="CC52" s="339"/>
      <c r="CD52" s="339"/>
      <c r="CE52" s="339"/>
      <c r="CF52" s="339"/>
      <c r="CG52" s="339"/>
      <c r="CH52" s="339"/>
      <c r="CI52" s="339"/>
      <c r="CJ52" s="339"/>
      <c r="CK52" s="339"/>
      <c r="CL52" s="339"/>
      <c r="CM52" s="339"/>
      <c r="CN52" s="339"/>
      <c r="CO52" s="339"/>
      <c r="CP52" s="339"/>
      <c r="CQ52" s="339"/>
      <c r="CR52" s="339"/>
      <c r="CS52" s="339"/>
      <c r="CT52" s="339"/>
    </row>
    <row r="53" spans="1:98" x14ac:dyDescent="0.25">
      <c r="A53" s="413" t="s">
        <v>21</v>
      </c>
      <c r="B53" s="414"/>
      <c r="C53" s="415" t="s">
        <v>22</v>
      </c>
      <c r="D53" s="416"/>
      <c r="E53" s="417"/>
      <c r="F53" s="418" t="s">
        <v>23</v>
      </c>
      <c r="G53" s="418"/>
      <c r="H53" s="418"/>
      <c r="I53" s="418" t="s">
        <v>24</v>
      </c>
      <c r="J53" s="418"/>
      <c r="K53" s="418"/>
      <c r="L53" s="418" t="s">
        <v>25</v>
      </c>
      <c r="M53" s="418"/>
      <c r="N53" s="418"/>
      <c r="O53" s="415" t="s">
        <v>26</v>
      </c>
      <c r="P53" s="417"/>
      <c r="Q53" s="419"/>
      <c r="BZ53" s="339"/>
      <c r="CA53" s="339"/>
      <c r="CB53" s="339"/>
      <c r="CC53" s="339"/>
      <c r="CD53" s="339"/>
      <c r="CE53" s="339"/>
      <c r="CF53" s="339"/>
      <c r="CG53" s="339"/>
      <c r="CH53" s="339"/>
      <c r="CI53" s="339"/>
      <c r="CJ53" s="339"/>
      <c r="CK53" s="339"/>
      <c r="CL53" s="339"/>
      <c r="CM53" s="339"/>
      <c r="CN53" s="339"/>
      <c r="CO53" s="339"/>
      <c r="CP53" s="339"/>
      <c r="CQ53" s="339"/>
      <c r="CR53" s="339"/>
      <c r="CS53" s="339"/>
      <c r="CT53" s="339"/>
    </row>
    <row r="54" spans="1:98" x14ac:dyDescent="0.25">
      <c r="A54" s="354"/>
      <c r="B54" s="420"/>
      <c r="C54" s="421" t="s">
        <v>27</v>
      </c>
      <c r="D54" s="422" t="s">
        <v>28</v>
      </c>
      <c r="E54" s="362" t="s">
        <v>29</v>
      </c>
      <c r="F54" s="421" t="s">
        <v>27</v>
      </c>
      <c r="G54" s="422" t="s">
        <v>28</v>
      </c>
      <c r="H54" s="362" t="s">
        <v>29</v>
      </c>
      <c r="I54" s="421" t="s">
        <v>27</v>
      </c>
      <c r="J54" s="422" t="s">
        <v>28</v>
      </c>
      <c r="K54" s="362" t="s">
        <v>29</v>
      </c>
      <c r="L54" s="421" t="s">
        <v>27</v>
      </c>
      <c r="M54" s="422" t="s">
        <v>28</v>
      </c>
      <c r="N54" s="362" t="s">
        <v>29</v>
      </c>
      <c r="O54" s="421" t="s">
        <v>27</v>
      </c>
      <c r="P54" s="423" t="s">
        <v>28</v>
      </c>
      <c r="Q54" s="336"/>
      <c r="BZ54" s="339"/>
      <c r="CA54" s="339"/>
      <c r="CB54" s="339"/>
      <c r="CC54" s="339"/>
      <c r="CD54" s="339"/>
      <c r="CE54" s="339"/>
      <c r="CF54" s="339"/>
      <c r="CG54" s="339"/>
      <c r="CH54" s="339"/>
      <c r="CI54" s="339"/>
      <c r="CJ54" s="339"/>
      <c r="CK54" s="339"/>
      <c r="CL54" s="339"/>
      <c r="CM54" s="339"/>
      <c r="CN54" s="339"/>
      <c r="CO54" s="339"/>
      <c r="CP54" s="339"/>
      <c r="CQ54" s="339"/>
      <c r="CR54" s="339"/>
      <c r="CS54" s="339"/>
      <c r="CT54" s="339"/>
    </row>
    <row r="55" spans="1:98" x14ac:dyDescent="0.25">
      <c r="A55" s="424" t="s">
        <v>30</v>
      </c>
      <c r="B55" s="425"/>
      <c r="C55" s="426"/>
      <c r="D55" s="427"/>
      <c r="E55" s="428"/>
      <c r="F55" s="426"/>
      <c r="G55" s="427"/>
      <c r="H55" s="428"/>
      <c r="I55" s="426"/>
      <c r="J55" s="427"/>
      <c r="K55" s="428"/>
      <c r="L55" s="426"/>
      <c r="M55" s="427"/>
      <c r="N55" s="428"/>
      <c r="O55" s="426"/>
      <c r="P55" s="429"/>
      <c r="Q55" s="430" t="s">
        <v>106</v>
      </c>
      <c r="R55" s="431"/>
      <c r="S55" s="431"/>
      <c r="T55" s="431"/>
      <c r="U55" s="431"/>
      <c r="V55" s="431"/>
      <c r="W55" s="431"/>
      <c r="X55" s="431"/>
      <c r="Y55" s="431"/>
      <c r="BZ55" s="339"/>
      <c r="CA55" s="339" t="str">
        <f>IF(C55&gt;=D55,""," Los exámenes Reactivos de Hepatitis B NO DEBEN ser mayor a los exámenes Procesados ")</f>
        <v/>
      </c>
      <c r="CB55" s="339" t="str">
        <f>IF(F55&gt;=G55,""," Los exámenes Reactivos de Hepatitis C NO DEBEN ser mayor a los exámenes Procesados ")</f>
        <v/>
      </c>
      <c r="CC55" s="339" t="str">
        <f>IF(I55&gt;=J55,""," Los exámenes Reactivos de CHAGAS NO DEBEN ser mayor a los exámenes Procesados ")</f>
        <v/>
      </c>
      <c r="CD55" s="339" t="str">
        <f>IF(L55&gt;=M55,""," Los exámenes Reactivos de HTLV1 NO DEBEN ser mayor a los exámenes Procesados ")</f>
        <v/>
      </c>
      <c r="CE55" s="339" t="str">
        <f>IF(O55&gt;=P55,""," Los exámenes Reactivos de SIFILIS NO DEBEN ser mayor a los exámenes Procesados ")</f>
        <v/>
      </c>
      <c r="CF55" s="339" t="str">
        <f>IF(D55&gt;=E55,""," Los exámenes Confirmados de Hepatitis B NO DEBEN ser mayor a los exámenes Reactivos ")</f>
        <v/>
      </c>
      <c r="CG55" s="339" t="str">
        <f>IF(G55&gt;=H55,""," Los exámenes Confirmados de Hepatitis C NO DEBEN ser mayor a los exámenes Reactivos ")</f>
        <v/>
      </c>
      <c r="CH55" s="339" t="str">
        <f>IF(J55&gt;=K55,""," Los exámenes Confirmados de CHAGAS NO DEBEN ser mayor a los exámenes Reactivos ")</f>
        <v/>
      </c>
      <c r="CI55" s="339" t="str">
        <f>IF(M55&gt;=N55,""," Los exámenes Confirmados de HTLV1 NO DEBEN ser mayor a los exámenes Reactivos ")</f>
        <v/>
      </c>
      <c r="CJ55" s="339">
        <f t="shared" ref="CJ55:CK59" si="12">IF(C55&gt;=D55,0,1)</f>
        <v>0</v>
      </c>
      <c r="CK55" s="339">
        <f t="shared" si="12"/>
        <v>0</v>
      </c>
      <c r="CL55" s="339">
        <f t="shared" ref="CL55:CM59" si="13">IF(F55&gt;=G55,0,1)</f>
        <v>0</v>
      </c>
      <c r="CM55" s="339">
        <f t="shared" si="13"/>
        <v>0</v>
      </c>
      <c r="CN55" s="339">
        <f t="shared" ref="CN55:CO59" si="14">IF(I55&gt;=J55,0,1)</f>
        <v>0</v>
      </c>
      <c r="CO55" s="339">
        <f t="shared" si="14"/>
        <v>0</v>
      </c>
      <c r="CP55" s="339">
        <f t="shared" ref="CP55:CQ59" si="15">IF(L55&gt;=M55,0,1)</f>
        <v>0</v>
      </c>
      <c r="CQ55" s="339">
        <f t="shared" si="15"/>
        <v>0</v>
      </c>
      <c r="CR55" s="339">
        <f>IF(O55&gt;=E55,0,1)</f>
        <v>0</v>
      </c>
      <c r="CS55" s="339"/>
      <c r="CT55" s="339"/>
    </row>
    <row r="56" spans="1:98" x14ac:dyDescent="0.25">
      <c r="A56" s="432" t="s">
        <v>31</v>
      </c>
      <c r="B56" s="433" t="s">
        <v>88</v>
      </c>
      <c r="C56" s="434"/>
      <c r="D56" s="435"/>
      <c r="E56" s="372"/>
      <c r="F56" s="434"/>
      <c r="G56" s="435"/>
      <c r="H56" s="372"/>
      <c r="I56" s="434"/>
      <c r="J56" s="435"/>
      <c r="K56" s="372"/>
      <c r="L56" s="434"/>
      <c r="M56" s="435"/>
      <c r="N56" s="372"/>
      <c r="O56" s="434"/>
      <c r="P56" s="436"/>
      <c r="Q56" s="430" t="s">
        <v>106</v>
      </c>
      <c r="R56" s="431"/>
      <c r="S56" s="431"/>
      <c r="T56" s="431"/>
      <c r="U56" s="431"/>
      <c r="V56" s="431"/>
      <c r="W56" s="431"/>
      <c r="X56" s="431"/>
      <c r="Y56" s="431"/>
      <c r="BZ56" s="339"/>
      <c r="CA56" s="339" t="str">
        <f>IF(C56&gt;=D56,""," Los exámenes Reactivos de Hepatitis B NO DEBEN ser mayor a los exámenes Procesados ")</f>
        <v/>
      </c>
      <c r="CB56" s="339" t="str">
        <f>IF(F56&gt;=G56,""," Los exámenes Reactivos de Hepatitis C NO DEBEN ser mayor a los exámenes Procesados ")</f>
        <v/>
      </c>
      <c r="CC56" s="339" t="str">
        <f>IF(I56&gt;=J56,""," Los exámenes Reactivos de CHAGAS NO DEBEN ser mayor a los exámenes Procesados ")</f>
        <v/>
      </c>
      <c r="CD56" s="339" t="str">
        <f>IF(L56&gt;=M56,""," Los exámenes Reactivos de HTLV1 NO DEBEN ser mayor a los exámenes Procesados ")</f>
        <v/>
      </c>
      <c r="CE56" s="339" t="str">
        <f>IF(O56&gt;=P56,""," Los exámenes Reactivos de SÍFILIS NO DEBEN ser mayor a los exámenes Procesados ")</f>
        <v/>
      </c>
      <c r="CF56" s="339" t="str">
        <f>IF(D56&gt;=E56,""," Los exámenes Confirmados de Hepatitis B NO DEBEN ser mayor a los exámenes Reactivos")</f>
        <v/>
      </c>
      <c r="CG56" s="339" t="str">
        <f>IF(G56&gt;=H56,""," Los exámenes Confirmados de Hepatitis C NO DEBEN ser mayor a los exámenes Reactivos ")</f>
        <v/>
      </c>
      <c r="CH56" s="339" t="str">
        <f>IF(J56&gt;=K56,""," Los exámenes Confirmados de CHAGAS NO DEBEN ser mayor a los exámenes Reactivos ")</f>
        <v/>
      </c>
      <c r="CI56" s="339" t="str">
        <f>IF(M56&gt;=N56,""," Los exámenes Confirmados de HTLV1 NO DEBEN ser mayor a los exámenes Reactivos ")</f>
        <v/>
      </c>
      <c r="CJ56" s="339">
        <f t="shared" si="12"/>
        <v>0</v>
      </c>
      <c r="CK56" s="339">
        <f t="shared" si="12"/>
        <v>0</v>
      </c>
      <c r="CL56" s="339">
        <f t="shared" si="13"/>
        <v>0</v>
      </c>
      <c r="CM56" s="339">
        <f t="shared" si="13"/>
        <v>0</v>
      </c>
      <c r="CN56" s="339">
        <f t="shared" si="14"/>
        <v>0</v>
      </c>
      <c r="CO56" s="339">
        <f t="shared" si="14"/>
        <v>0</v>
      </c>
      <c r="CP56" s="339">
        <f t="shared" si="15"/>
        <v>0</v>
      </c>
      <c r="CQ56" s="339">
        <f t="shared" si="15"/>
        <v>0</v>
      </c>
      <c r="CR56" s="339">
        <f>IF(O56&gt;=P56,0,1)</f>
        <v>0</v>
      </c>
      <c r="CS56" s="339"/>
      <c r="CT56" s="339"/>
    </row>
    <row r="57" spans="1:98" ht="21" x14ac:dyDescent="0.25">
      <c r="A57" s="437"/>
      <c r="B57" s="438" t="s">
        <v>89</v>
      </c>
      <c r="C57" s="365"/>
      <c r="D57" s="366"/>
      <c r="E57" s="376"/>
      <c r="F57" s="365"/>
      <c r="G57" s="366"/>
      <c r="H57" s="376"/>
      <c r="I57" s="365"/>
      <c r="J57" s="366"/>
      <c r="K57" s="376"/>
      <c r="L57" s="365"/>
      <c r="M57" s="366"/>
      <c r="N57" s="376"/>
      <c r="O57" s="365"/>
      <c r="P57" s="367"/>
      <c r="Q57" s="430" t="s">
        <v>106</v>
      </c>
      <c r="R57" s="431"/>
      <c r="S57" s="431"/>
      <c r="T57" s="431"/>
      <c r="U57" s="431"/>
      <c r="V57" s="431"/>
      <c r="W57" s="431"/>
      <c r="X57" s="431"/>
      <c r="Y57" s="431"/>
      <c r="BZ57" s="339"/>
      <c r="CA57" s="339" t="str">
        <f>IF(C57&gt;=D57,""," Los exámenes Reactivos de Hepatitis B NO DEBEN ser mayor a los exámenes Procesados ")</f>
        <v/>
      </c>
      <c r="CB57" s="339" t="str">
        <f>IF(F57&gt;=G57,""," Los exámenes Reactivos de Hepatitis C NO DEBEN ser mayor a los exámenes Procesados ")</f>
        <v/>
      </c>
      <c r="CC57" s="339" t="str">
        <f>IF(I57&gt;=J57,""," Los exámenes Reactivos de CHAGAS NO DEBEN ser mayor a los exámenes Procesados ")</f>
        <v/>
      </c>
      <c r="CD57" s="339" t="str">
        <f>IF(L57&gt;=M57,""," Los exámenes Reactivos de HTLV1 NO DEBEN ser mayor a los exámenes Procesados ")</f>
        <v/>
      </c>
      <c r="CE57" s="339" t="str">
        <f>IF(O57&gt;=P57,""," Los exámenes Reactivos de SÍFILIS NO DEBEN ser mayor a los exámenes Procesados ")</f>
        <v/>
      </c>
      <c r="CF57" s="339" t="str">
        <f>IF(D57&gt;=E57,""," Los exámenes Confirmados de Hepatitis B NO DEBEN ser mayor a los exámenes Reactivos ")</f>
        <v/>
      </c>
      <c r="CG57" s="339" t="str">
        <f>IF(G57&gt;=H57,""," Los exámenes Confirmados de Hepatitis C NO DEBEN ser mayor a los exámenes Reactivos ")</f>
        <v/>
      </c>
      <c r="CH57" s="339" t="str">
        <f>IF(J57&gt;=K57,""," Los exámenes Confirmados de CHAGAS NO DEBEN ser mayor a los exámenes Reactivos ")</f>
        <v/>
      </c>
      <c r="CI57" s="339" t="str">
        <f>IF(M57&gt;=N57,""," Los exámenes Confirmados de HTLV1 NO DEBEN ser mayor a los exámenes Reactivos ")</f>
        <v/>
      </c>
      <c r="CJ57" s="339">
        <f t="shared" si="12"/>
        <v>0</v>
      </c>
      <c r="CK57" s="339">
        <f t="shared" si="12"/>
        <v>0</v>
      </c>
      <c r="CL57" s="339">
        <f t="shared" si="13"/>
        <v>0</v>
      </c>
      <c r="CM57" s="339">
        <f t="shared" si="13"/>
        <v>0</v>
      </c>
      <c r="CN57" s="339">
        <f t="shared" si="14"/>
        <v>0</v>
      </c>
      <c r="CO57" s="339">
        <f t="shared" si="14"/>
        <v>0</v>
      </c>
      <c r="CP57" s="339">
        <f t="shared" si="15"/>
        <v>0</v>
      </c>
      <c r="CQ57" s="339">
        <f t="shared" si="15"/>
        <v>0</v>
      </c>
      <c r="CR57" s="339">
        <f>IF(O57&gt;=P57,0,1)</f>
        <v>0</v>
      </c>
      <c r="CS57" s="339"/>
      <c r="CT57" s="339"/>
    </row>
    <row r="58" spans="1:98" ht="21" x14ac:dyDescent="0.25">
      <c r="A58" s="439"/>
      <c r="B58" s="440" t="s">
        <v>90</v>
      </c>
      <c r="C58" s="441"/>
      <c r="D58" s="442"/>
      <c r="E58" s="443"/>
      <c r="F58" s="441"/>
      <c r="G58" s="442"/>
      <c r="H58" s="443"/>
      <c r="I58" s="441"/>
      <c r="J58" s="442"/>
      <c r="K58" s="443"/>
      <c r="L58" s="441"/>
      <c r="M58" s="442"/>
      <c r="N58" s="443"/>
      <c r="O58" s="441"/>
      <c r="P58" s="444"/>
      <c r="Q58" s="430" t="s">
        <v>106</v>
      </c>
      <c r="R58" s="431"/>
      <c r="S58" s="431"/>
      <c r="T58" s="431"/>
      <c r="U58" s="431"/>
      <c r="V58" s="431"/>
      <c r="W58" s="431"/>
      <c r="X58" s="431"/>
      <c r="Y58" s="431"/>
      <c r="BZ58" s="339"/>
      <c r="CA58" s="339" t="str">
        <f>IF(C58&gt;=D58,""," Los exámenes Reactivos de Hepatitis B NO DEBEN ser mayor a los exámenes Procesados ")</f>
        <v/>
      </c>
      <c r="CB58" s="339" t="str">
        <f>IF(F58&gt;=G58,""," Los exámenes Reactivos de Hepatitis C NO DEBEN ser mayor a los exámenes Procesados ")</f>
        <v/>
      </c>
      <c r="CC58" s="339" t="str">
        <f>IF(I58&gt;=J58,""," Los exámenes Reactivos de CHAGAS NO DEBEN ser mayor a los exámenes Procesados ")</f>
        <v/>
      </c>
      <c r="CD58" s="339" t="str">
        <f>IF(L58&gt;=M58,""," Los exámenes Reactivos de HTLV1 NO DEBEN ser mayor a los exámenes Procesados ")</f>
        <v/>
      </c>
      <c r="CE58" s="339" t="str">
        <f>IF(O58&gt;=P58,""," Los exámenes Reactivos de SÍFILIS NO DEBEN ser mayor a los exámenes Procesados ")</f>
        <v/>
      </c>
      <c r="CF58" s="339" t="str">
        <f>IF(D58&gt;=E58,""," Los exámenes Confirmados de Hepatitis B NO DEBEN ser mayor a los exámenes Reactivos ")</f>
        <v/>
      </c>
      <c r="CG58" s="339" t="str">
        <f>IF(G58&gt;=H58,""," Los exámenes Confirmados de Hepatitis C NO DEBEN ser mayor a los exámenes Reactivos ")</f>
        <v/>
      </c>
      <c r="CH58" s="339" t="str">
        <f>IF(J58&gt;=K58,""," Los exámenes Confirmados de CHAGAS NO DEBEN ser mayor a los exámenes Reactivos ")</f>
        <v/>
      </c>
      <c r="CI58" s="339" t="str">
        <f>IF(M58&gt;=N58,""," Los exámenes Confirmados de HTLV1 NO DEBEN ser mayor a los exámenes Reactivos ")</f>
        <v/>
      </c>
      <c r="CJ58" s="339">
        <f t="shared" si="12"/>
        <v>0</v>
      </c>
      <c r="CK58" s="339">
        <f t="shared" si="12"/>
        <v>0</v>
      </c>
      <c r="CL58" s="339">
        <f t="shared" si="13"/>
        <v>0</v>
      </c>
      <c r="CM58" s="339">
        <f t="shared" si="13"/>
        <v>0</v>
      </c>
      <c r="CN58" s="339">
        <f t="shared" si="14"/>
        <v>0</v>
      </c>
      <c r="CO58" s="339">
        <f t="shared" si="14"/>
        <v>0</v>
      </c>
      <c r="CP58" s="339">
        <f t="shared" si="15"/>
        <v>0</v>
      </c>
      <c r="CQ58" s="339">
        <f t="shared" si="15"/>
        <v>0</v>
      </c>
      <c r="CR58" s="339">
        <f>IF(O58&gt;=P58,0,1)</f>
        <v>0</v>
      </c>
      <c r="CS58" s="339"/>
      <c r="CT58" s="339"/>
    </row>
    <row r="59" spans="1:98" x14ac:dyDescent="0.25">
      <c r="A59" s="445" t="s">
        <v>84</v>
      </c>
      <c r="B59" s="446"/>
      <c r="C59" s="441"/>
      <c r="D59" s="442"/>
      <c r="E59" s="443"/>
      <c r="F59" s="441"/>
      <c r="G59" s="442"/>
      <c r="H59" s="443"/>
      <c r="I59" s="441"/>
      <c r="J59" s="442"/>
      <c r="K59" s="443"/>
      <c r="L59" s="441"/>
      <c r="M59" s="442"/>
      <c r="N59" s="443"/>
      <c r="O59" s="441"/>
      <c r="P59" s="444"/>
      <c r="Q59" s="430" t="s">
        <v>107</v>
      </c>
      <c r="R59" s="431"/>
      <c r="S59" s="431"/>
      <c r="T59" s="431"/>
      <c r="U59" s="431"/>
      <c r="V59" s="431"/>
      <c r="W59" s="431"/>
      <c r="X59" s="431"/>
      <c r="Y59" s="431"/>
      <c r="BZ59" s="339"/>
      <c r="CA59" s="339" t="str">
        <f>IF(C59&gt;=D59,""," Los exámenes Reactivos de Hepatitis B NO DEBEN ser mayor a los exámenes Procesados ")</f>
        <v/>
      </c>
      <c r="CB59" s="339" t="str">
        <f>IF(F59&gt;=G59,""," Los exámenes Reactivos de Hepatitis C NO DEBEN ser mayor a los exámenes Procesados ")</f>
        <v/>
      </c>
      <c r="CC59" s="339" t="str">
        <f>IF(I59&gt;=J59,""," Los exámenes Reactivos de CHAGAS NO DEBEN ser mayor a los exámenes Procesados ")</f>
        <v/>
      </c>
      <c r="CD59" s="339" t="str">
        <f>IF(L59&gt;=M59,""," Los exámenes Reactivos de HTLV1 NO DEBEN ser mayor a los exámenes Procesados ")</f>
        <v/>
      </c>
      <c r="CE59" s="339" t="str">
        <f>IF(O59&gt;=P59,""," Los exámenes Reactivos de SÍFILIS NO DEBEN ser mayor a los exámenes Procesados ")</f>
        <v/>
      </c>
      <c r="CF59" s="339" t="str">
        <f>IF(D59&gt;=E59,""," Los exámenes Confirmados de Hepatitis B NO DEBEN ser mayor a los exámenes Reactivos ")</f>
        <v/>
      </c>
      <c r="CG59" s="339" t="str">
        <f>IF(G59&gt;=H59,""," Los exámenes Confirmados de Hepatitis C NO DEBEN ser mayor a los exámenes Reactivos ")</f>
        <v/>
      </c>
      <c r="CH59" s="339" t="str">
        <f>IF(J59&gt;=K59,""," Los exámenes Confirmados de CHAGAS NO DEBEN ser mayor a los exámenes Reactivos ")</f>
        <v/>
      </c>
      <c r="CI59" s="339" t="str">
        <f>IF(M59&gt;=N59,""," Los exámenes Confirmados de HTLV1 NO DEBEN ser mayor a los exámenes Reactivos ")</f>
        <v/>
      </c>
      <c r="CJ59" s="339">
        <f t="shared" si="12"/>
        <v>0</v>
      </c>
      <c r="CK59" s="339">
        <f t="shared" si="12"/>
        <v>0</v>
      </c>
      <c r="CL59" s="339">
        <f t="shared" si="13"/>
        <v>0</v>
      </c>
      <c r="CM59" s="339">
        <f t="shared" si="13"/>
        <v>0</v>
      </c>
      <c r="CN59" s="339">
        <f t="shared" si="14"/>
        <v>0</v>
      </c>
      <c r="CO59" s="339">
        <f t="shared" si="14"/>
        <v>0</v>
      </c>
      <c r="CP59" s="339">
        <f t="shared" si="15"/>
        <v>0</v>
      </c>
      <c r="CQ59" s="339">
        <f t="shared" si="15"/>
        <v>0</v>
      </c>
      <c r="CR59" s="339">
        <f>IF(O59&gt;=P59,0,1)</f>
        <v>0</v>
      </c>
      <c r="CS59" s="339"/>
      <c r="CT59" s="339"/>
    </row>
    <row r="60" spans="1:98" x14ac:dyDescent="0.25">
      <c r="A60" s="410" t="s">
        <v>32</v>
      </c>
      <c r="B60" s="410"/>
      <c r="C60" s="410"/>
      <c r="D60" s="410"/>
      <c r="E60" s="410"/>
      <c r="F60" s="410"/>
      <c r="G60" s="410"/>
      <c r="H60" s="410"/>
      <c r="I60" s="410"/>
      <c r="J60" s="410"/>
      <c r="K60" s="410"/>
      <c r="L60" s="410"/>
      <c r="M60" s="410"/>
      <c r="N60" s="410"/>
      <c r="O60" s="410"/>
      <c r="P60" s="410"/>
      <c r="Q60" s="410"/>
      <c r="R60" s="410"/>
      <c r="BZ60" s="339"/>
      <c r="CA60" s="339"/>
      <c r="CB60" s="339"/>
      <c r="CC60" s="339"/>
      <c r="CD60" s="339"/>
      <c r="CE60" s="339"/>
      <c r="CF60" s="339"/>
      <c r="CG60" s="339"/>
      <c r="CH60" s="339"/>
      <c r="CI60" s="339"/>
      <c r="CJ60" s="339"/>
      <c r="CK60" s="339"/>
      <c r="CL60" s="339"/>
      <c r="CM60" s="339"/>
      <c r="CN60" s="339"/>
      <c r="CO60" s="339"/>
      <c r="CP60" s="339"/>
      <c r="CQ60" s="339"/>
      <c r="CR60" s="339"/>
      <c r="CS60" s="339"/>
      <c r="CT60" s="339"/>
    </row>
    <row r="61" spans="1:98" x14ac:dyDescent="0.25">
      <c r="A61" s="413" t="s">
        <v>21</v>
      </c>
      <c r="B61" s="414"/>
      <c r="C61" s="415" t="s">
        <v>22</v>
      </c>
      <c r="D61" s="416"/>
      <c r="E61" s="417"/>
      <c r="F61" s="418" t="s">
        <v>23</v>
      </c>
      <c r="G61" s="418"/>
      <c r="H61" s="418"/>
      <c r="I61" s="418" t="s">
        <v>24</v>
      </c>
      <c r="J61" s="418"/>
      <c r="K61" s="418"/>
      <c r="L61" s="418" t="s">
        <v>25</v>
      </c>
      <c r="M61" s="418"/>
      <c r="N61" s="418"/>
      <c r="O61" s="415" t="s">
        <v>26</v>
      </c>
      <c r="P61" s="417"/>
      <c r="Q61" s="447"/>
      <c r="BZ61" s="339"/>
      <c r="CA61" s="339"/>
      <c r="CB61" s="339"/>
      <c r="CC61" s="339"/>
      <c r="CD61" s="339"/>
      <c r="CE61" s="339"/>
      <c r="CF61" s="339"/>
      <c r="CG61" s="339"/>
      <c r="CH61" s="339"/>
      <c r="CI61" s="339"/>
      <c r="CJ61" s="339"/>
      <c r="CK61" s="339"/>
      <c r="CL61" s="339"/>
      <c r="CM61" s="339"/>
      <c r="CN61" s="339"/>
      <c r="CO61" s="339"/>
      <c r="CP61" s="339"/>
      <c r="CQ61" s="339"/>
      <c r="CR61" s="339"/>
      <c r="CS61" s="339"/>
      <c r="CT61" s="339"/>
    </row>
    <row r="62" spans="1:98" x14ac:dyDescent="0.25">
      <c r="A62" s="354"/>
      <c r="B62" s="420"/>
      <c r="C62" s="421" t="s">
        <v>27</v>
      </c>
      <c r="D62" s="422" t="s">
        <v>28</v>
      </c>
      <c r="E62" s="362" t="s">
        <v>29</v>
      </c>
      <c r="F62" s="421" t="s">
        <v>27</v>
      </c>
      <c r="G62" s="422" t="s">
        <v>28</v>
      </c>
      <c r="H62" s="362" t="s">
        <v>29</v>
      </c>
      <c r="I62" s="421" t="s">
        <v>27</v>
      </c>
      <c r="J62" s="422" t="s">
        <v>28</v>
      </c>
      <c r="K62" s="362" t="s">
        <v>29</v>
      </c>
      <c r="L62" s="421" t="s">
        <v>27</v>
      </c>
      <c r="M62" s="422" t="s">
        <v>28</v>
      </c>
      <c r="N62" s="362" t="s">
        <v>29</v>
      </c>
      <c r="O62" s="421" t="s">
        <v>27</v>
      </c>
      <c r="P62" s="423" t="s">
        <v>28</v>
      </c>
      <c r="Q62" s="447"/>
      <c r="BZ62" s="339"/>
      <c r="CA62" s="339"/>
      <c r="CB62" s="339"/>
      <c r="CC62" s="339"/>
      <c r="CD62" s="339"/>
      <c r="CE62" s="339"/>
      <c r="CF62" s="339"/>
      <c r="CG62" s="339"/>
      <c r="CH62" s="339"/>
      <c r="CI62" s="339"/>
      <c r="CJ62" s="339"/>
      <c r="CK62" s="339"/>
      <c r="CL62" s="339"/>
      <c r="CM62" s="339"/>
      <c r="CN62" s="339"/>
      <c r="CO62" s="339"/>
      <c r="CP62" s="339"/>
      <c r="CQ62" s="339"/>
      <c r="CR62" s="339"/>
      <c r="CS62" s="339"/>
      <c r="CT62" s="339"/>
    </row>
    <row r="63" spans="1:98" x14ac:dyDescent="0.25">
      <c r="A63" s="424" t="s">
        <v>30</v>
      </c>
      <c r="B63" s="425"/>
      <c r="C63" s="426"/>
      <c r="D63" s="427"/>
      <c r="E63" s="428"/>
      <c r="F63" s="426"/>
      <c r="G63" s="427"/>
      <c r="H63" s="428"/>
      <c r="I63" s="426"/>
      <c r="J63" s="427"/>
      <c r="K63" s="428"/>
      <c r="L63" s="426"/>
      <c r="M63" s="427"/>
      <c r="N63" s="428"/>
      <c r="O63" s="426"/>
      <c r="P63" s="429"/>
      <c r="Q63" s="430" t="s">
        <v>107</v>
      </c>
      <c r="R63" s="431"/>
      <c r="S63" s="431"/>
      <c r="T63" s="431"/>
      <c r="U63" s="431"/>
      <c r="V63" s="431"/>
      <c r="W63" s="431"/>
      <c r="X63" s="431"/>
      <c r="Y63" s="431"/>
      <c r="BZ63" s="339"/>
      <c r="CA63" s="339" t="str">
        <f>IF(C63&gt;=D63,""," Los exámenes Reactivos de Hepatitis B NO DEBEN ser mayor a los exámenes Procesados ")</f>
        <v/>
      </c>
      <c r="CB63" s="339" t="str">
        <f>IF(F63&gt;=G63,""," Los exámenes Reactivos de Hepatitis C NO DEBEN ser mayor a los exámenes Procesados ")</f>
        <v/>
      </c>
      <c r="CC63" s="339" t="str">
        <f>IF(I63&gt;=J63,""," Los exámenes Reactivos de CHAGAS NO DEBEN ser mayor a los exámenes Procesados ")</f>
        <v/>
      </c>
      <c r="CD63" s="339" t="str">
        <f>IF(L63&gt;=M63,""," Los exámenes Reactivos de HTLV1 NO DEBEN ser mayor a los exámenes Procesados ")</f>
        <v/>
      </c>
      <c r="CE63" s="339" t="str">
        <f>IF(O63&gt;=P63,""," Los exámenes Reactivos de SÍFILIS NO DEBEN ser mayor a los exámenes Procesados ")</f>
        <v/>
      </c>
      <c r="CF63" s="339" t="str">
        <f>IF(D63&gt;=E63,""," Los exámenes Confirmados de Hepatitis B NO DEBEN ser mayor a los exámenes Reactivos ")</f>
        <v/>
      </c>
      <c r="CG63" s="339" t="str">
        <f>IF(G63&gt;=H63,""," Los exámenes Confirmados de Hepatitis C NO DEBEN ser mayor a los exámenes Reactivos ")</f>
        <v/>
      </c>
      <c r="CH63" s="339" t="str">
        <f>IF(J63&gt;=K63,""," Los exámenes Confirmados de CHAGAS NO DEBEN ser mayor a los exámenes Reactivos ")</f>
        <v/>
      </c>
      <c r="CI63" s="339" t="str">
        <f>IF(M63&gt;=N63,""," Los exámenes Confirmados de HTLV1 NO DEBEN ser mayor a los exámenes Reactivos ")</f>
        <v/>
      </c>
      <c r="CJ63" s="339">
        <f>IF(C63&gt;=D63,0,1)</f>
        <v>0</v>
      </c>
      <c r="CK63" s="339">
        <f>IF(D63&gt;=E63,0,1)</f>
        <v>0</v>
      </c>
      <c r="CL63" s="339">
        <f>IF(F63&gt;=G63,0,1)</f>
        <v>0</v>
      </c>
      <c r="CM63" s="339">
        <f>IF(G63&gt;=H63,0,1)</f>
        <v>0</v>
      </c>
      <c r="CN63" s="339">
        <f>IF(I63&gt;=J63,0,1)</f>
        <v>0</v>
      </c>
      <c r="CO63" s="339">
        <f>IF(J63&gt;=K63,0,1)</f>
        <v>0</v>
      </c>
      <c r="CP63" s="339">
        <f>IF(L63&gt;=M63,0,1)</f>
        <v>0</v>
      </c>
      <c r="CQ63" s="339">
        <f>IF(M63&gt;=N63,0,1)</f>
        <v>0</v>
      </c>
      <c r="CR63" s="339">
        <f>IF(O63&gt;=P63,0,1)</f>
        <v>0</v>
      </c>
      <c r="CS63" s="339"/>
      <c r="CT63" s="339"/>
    </row>
    <row r="64" spans="1:98" x14ac:dyDescent="0.25">
      <c r="A64" s="432" t="s">
        <v>31</v>
      </c>
      <c r="B64" s="433" t="s">
        <v>88</v>
      </c>
      <c r="C64" s="434"/>
      <c r="D64" s="435"/>
      <c r="E64" s="372"/>
      <c r="F64" s="434"/>
      <c r="G64" s="435"/>
      <c r="H64" s="372"/>
      <c r="I64" s="434"/>
      <c r="J64" s="435"/>
      <c r="K64" s="372"/>
      <c r="L64" s="434"/>
      <c r="M64" s="435"/>
      <c r="N64" s="372"/>
      <c r="O64" s="434"/>
      <c r="P64" s="436"/>
      <c r="Q64" s="430" t="s">
        <v>107</v>
      </c>
      <c r="R64" s="431"/>
      <c r="S64" s="431"/>
      <c r="T64" s="431"/>
      <c r="U64" s="431"/>
      <c r="V64" s="431"/>
      <c r="W64" s="431"/>
      <c r="X64" s="431"/>
      <c r="Y64" s="431"/>
      <c r="BZ64" s="339"/>
      <c r="CA64" s="339" t="str">
        <f>IF(C64&gt;=D64,""," Los exámenes Reactivos de Hepatitis B NO DEBEN ser mayor a los exámenes Procesados ")</f>
        <v/>
      </c>
      <c r="CB64" s="339" t="str">
        <f>IF(F64&gt;=G64,""," Los exámenes Reactivos de Hepatitis C NO DEBEN ser mayor a los exámenes Procesados ")</f>
        <v/>
      </c>
      <c r="CC64" s="339" t="str">
        <f>IF(I64&gt;=J64,""," Los exámenes Reactivos de CHAGAS NO DEBEN ser mayor a los exámenes Procesados ")</f>
        <v/>
      </c>
      <c r="CD64" s="339" t="str">
        <f>IF(L64&gt;=M64,""," Los exámenes Reactivos de HTLV1 NO DEBEN ser mayor a los exámenes Procesados ")</f>
        <v/>
      </c>
      <c r="CE64" s="339" t="str">
        <f>IF(O64&gt;=P64,""," Los exámenes Reactivos de SÍFILIS NO DEBEN ser mayor a los exámenes Procesados ")</f>
        <v/>
      </c>
      <c r="CF64" s="339" t="str">
        <f>IF(D64&gt;=E64,""," Los exámenes Confirmados de Hepatitis B NO DEBEN ser mayor a los exámenes Reactivos ")</f>
        <v/>
      </c>
      <c r="CG64" s="339" t="str">
        <f>IF(G64&gt;=H64,""," Los exámenes Confirmados de Hepatitis C NO DEBEN ser mayor a los exámenes Reactivos ")</f>
        <v/>
      </c>
      <c r="CH64" s="339" t="str">
        <f>IF(J64&gt;=K64,""," Los exámenes Confirmados de CHAGAS NO DEBEN ser mayor a los exámenes Reactivos ")</f>
        <v/>
      </c>
      <c r="CI64" s="339" t="str">
        <f>IF(M64&gt;=N64,""," Los exámenes Confirmados de HTLV1 NO DEBEN ser mayor a los exámenes Reactivos ")</f>
        <v/>
      </c>
      <c r="CJ64" s="339">
        <f>IF(C63&gt;=D64,0,1)</f>
        <v>0</v>
      </c>
      <c r="CK64" s="339">
        <f>IF(D63&gt;=E64,0,1)</f>
        <v>0</v>
      </c>
      <c r="CL64" s="339">
        <f>IF(F63&gt;=G64,0,1)</f>
        <v>0</v>
      </c>
      <c r="CM64" s="339">
        <f>IF(G63&gt;=H64,0,1)</f>
        <v>0</v>
      </c>
      <c r="CN64" s="339">
        <f>IF(I63&gt;=J64,0,1)</f>
        <v>0</v>
      </c>
      <c r="CO64" s="339">
        <f>IF(J63&gt;=K64,0,1)</f>
        <v>0</v>
      </c>
      <c r="CP64" s="339">
        <f>IF(L63&gt;=M64,0,1)</f>
        <v>0</v>
      </c>
      <c r="CQ64" s="339">
        <f>IF(M63&gt;=N64,0,1)</f>
        <v>0</v>
      </c>
      <c r="CR64" s="339">
        <f>IF(O63&gt;=P64,0,1)</f>
        <v>0</v>
      </c>
      <c r="CS64" s="339"/>
      <c r="CT64" s="339"/>
    </row>
    <row r="65" spans="1:98" ht="21" x14ac:dyDescent="0.25">
      <c r="A65" s="437"/>
      <c r="B65" s="448" t="s">
        <v>89</v>
      </c>
      <c r="C65" s="365"/>
      <c r="D65" s="366"/>
      <c r="E65" s="376"/>
      <c r="F65" s="365"/>
      <c r="G65" s="366"/>
      <c r="H65" s="376"/>
      <c r="I65" s="365"/>
      <c r="J65" s="366"/>
      <c r="K65" s="376"/>
      <c r="L65" s="365"/>
      <c r="M65" s="366"/>
      <c r="N65" s="376"/>
      <c r="O65" s="365"/>
      <c r="P65" s="367"/>
      <c r="Q65" s="430" t="s">
        <v>107</v>
      </c>
      <c r="R65" s="431"/>
      <c r="S65" s="431"/>
      <c r="T65" s="431"/>
      <c r="U65" s="431"/>
      <c r="V65" s="431"/>
      <c r="W65" s="431"/>
      <c r="X65" s="431"/>
      <c r="Y65" s="431"/>
      <c r="BZ65" s="339"/>
      <c r="CA65" s="339" t="str">
        <f>IF(C65&gt;=D65,""," Los exámenes Reactivos de Hepatitis B NO DEBEN ser mayor a los exámenes Procesados ")</f>
        <v/>
      </c>
      <c r="CB65" s="339" t="str">
        <f>IF(F65&gt;=G65,""," Los exámenes Reactivos de Hepatitis C NO DEBEN ser mayor a los exámenes Procesados ")</f>
        <v/>
      </c>
      <c r="CC65" s="339" t="str">
        <f>IF(I65&gt;=J65,""," Los exámenes Reactivos de CHAGAS NO DEBEN ser mayor a los exámenes Procesados ")</f>
        <v/>
      </c>
      <c r="CD65" s="339" t="str">
        <f>IF(L65&gt;=M65,""," Los exámenes Reactivos de HTLV1 NO DEBEN ser mayor a los exámenes Procesados ")</f>
        <v/>
      </c>
      <c r="CE65" s="339" t="str">
        <f>IF(O65&gt;=P65,""," Los exámenes Reactivos de SÍFILIS NO DEBEN ser mayor a los exámenes Procesados ")</f>
        <v/>
      </c>
      <c r="CF65" s="339" t="str">
        <f>IF(D65&gt;=E65,""," Los exámenes Confirmados de Hepatitis B NO DEBEN ser mayor a los exámenes Reactivos ")</f>
        <v/>
      </c>
      <c r="CG65" s="339" t="str">
        <f>IF(G65&gt;=H65,""," Los exámenes Confirmados de Hepatitis C NO DEBEN ser mayor a los exámenes Reactivos ")</f>
        <v/>
      </c>
      <c r="CH65" s="339" t="str">
        <f>IF(J65&gt;=K65,""," Los exámenes Confirmados de CHAGAS NO DEBEN ser mayor a los exámenes Reactivos ")</f>
        <v/>
      </c>
      <c r="CI65" s="339" t="str">
        <f>IF(M65&gt;=N65,""," Los exámenes Confirmados de HTLV1 NO DEBEN ser mayor a los exámenes Reactivos ")</f>
        <v/>
      </c>
      <c r="CJ65" s="339">
        <f t="shared" ref="CJ65:CK67" si="16">IF(C65&gt;=D65,0,1)</f>
        <v>0</v>
      </c>
      <c r="CK65" s="339">
        <f t="shared" si="16"/>
        <v>0</v>
      </c>
      <c r="CL65" s="339">
        <f t="shared" ref="CL65:CM67" si="17">IF(F65&gt;=G65,0,1)</f>
        <v>0</v>
      </c>
      <c r="CM65" s="339">
        <f t="shared" si="17"/>
        <v>0</v>
      </c>
      <c r="CN65" s="339">
        <f t="shared" ref="CN65:CO67" si="18">IF(I65&gt;=J65,0,1)</f>
        <v>0</v>
      </c>
      <c r="CO65" s="339">
        <f t="shared" si="18"/>
        <v>0</v>
      </c>
      <c r="CP65" s="339">
        <f t="shared" ref="CP65:CQ67" si="19">IF(L65&gt;=M65,0,1)</f>
        <v>0</v>
      </c>
      <c r="CQ65" s="339">
        <f t="shared" si="19"/>
        <v>0</v>
      </c>
      <c r="CR65" s="339">
        <f>IF(O65&gt;=P65,0,1)</f>
        <v>0</v>
      </c>
      <c r="CS65" s="339"/>
      <c r="CT65" s="339"/>
    </row>
    <row r="66" spans="1:98" ht="21" x14ac:dyDescent="0.25">
      <c r="A66" s="439"/>
      <c r="B66" s="449" t="s">
        <v>90</v>
      </c>
      <c r="C66" s="441"/>
      <c r="D66" s="442"/>
      <c r="E66" s="443"/>
      <c r="F66" s="441"/>
      <c r="G66" s="442"/>
      <c r="H66" s="443"/>
      <c r="I66" s="441"/>
      <c r="J66" s="442"/>
      <c r="K66" s="443"/>
      <c r="L66" s="441"/>
      <c r="M66" s="442"/>
      <c r="N66" s="443"/>
      <c r="O66" s="441"/>
      <c r="P66" s="444"/>
      <c r="Q66" s="430" t="s">
        <v>107</v>
      </c>
      <c r="R66" s="431"/>
      <c r="S66" s="431"/>
      <c r="T66" s="431"/>
      <c r="U66" s="431"/>
      <c r="V66" s="431"/>
      <c r="W66" s="431"/>
      <c r="X66" s="431"/>
      <c r="Y66" s="431"/>
      <c r="BZ66" s="339"/>
      <c r="CA66" s="339" t="str">
        <f>IF(C66&gt;=D66,""," Los exámenes Reactivos de Hepatitis B NO DEBEN ser mayor a los exámenes Procesados ")</f>
        <v/>
      </c>
      <c r="CB66" s="339" t="str">
        <f>IF(F66&gt;=G66,""," Los exámenes Reactivos de Hepatitis C NO DEBEN ser mayor a los exámenes Procesados ")</f>
        <v/>
      </c>
      <c r="CC66" s="339" t="str">
        <f>IF(I66&gt;=J66,""," Los exámenes Reactivos de CHAGAS NO DEBEN ser mayor a los exámenes Procesados ")</f>
        <v/>
      </c>
      <c r="CD66" s="339" t="str">
        <f>IF(L66&gt;=M66,""," Los exámenes Reactivos de HTLV1 NO DEBEN ser mayor a los exámenes Procesados ")</f>
        <v/>
      </c>
      <c r="CE66" s="339" t="str">
        <f>IF(O66&gt;=P66,""," Los exámenes Reactivos de SÍFILIS NO DEBEN ser mayor a los exámenes Procesados ")</f>
        <v/>
      </c>
      <c r="CF66" s="339" t="str">
        <f>IF(D66&gt;=E66,""," Los exámenes Confirmados de Hepatitis B NO DEBEN ser mayor a los exámenes Reactivos ")</f>
        <v/>
      </c>
      <c r="CG66" s="339" t="str">
        <f>IF(G66&gt;=H66,""," Los exámenes Confirmados de Hepatitis C NO DEBEN ser mayor a los exámenes Reactivos ")</f>
        <v/>
      </c>
      <c r="CH66" s="339" t="str">
        <f>IF(J66&gt;=K66,""," Los exámenes Confirmados de CHAGAS NO DEBEN ser mayor a los exámenes Reactivos ")</f>
        <v/>
      </c>
      <c r="CI66" s="339" t="str">
        <f>IF(M66&gt;=N66,""," Los exámenes Confirmados de HTLV1 NO DEBEN ser mayor a los exámenes Reactivos")</f>
        <v/>
      </c>
      <c r="CJ66" s="339">
        <f t="shared" si="16"/>
        <v>0</v>
      </c>
      <c r="CK66" s="339">
        <f t="shared" si="16"/>
        <v>0</v>
      </c>
      <c r="CL66" s="339">
        <f t="shared" si="17"/>
        <v>0</v>
      </c>
      <c r="CM66" s="339">
        <f t="shared" si="17"/>
        <v>0</v>
      </c>
      <c r="CN66" s="339">
        <f t="shared" si="18"/>
        <v>0</v>
      </c>
      <c r="CO66" s="339">
        <f t="shared" si="18"/>
        <v>0</v>
      </c>
      <c r="CP66" s="339">
        <f t="shared" si="19"/>
        <v>0</v>
      </c>
      <c r="CQ66" s="339">
        <f t="shared" si="19"/>
        <v>0</v>
      </c>
      <c r="CR66" s="339">
        <f>IF(O66&gt;=P66,0,1)</f>
        <v>0</v>
      </c>
      <c r="CS66" s="339"/>
      <c r="CT66" s="339"/>
    </row>
    <row r="67" spans="1:98" x14ac:dyDescent="0.25">
      <c r="A67" s="445" t="s">
        <v>91</v>
      </c>
      <c r="B67" s="446"/>
      <c r="C67" s="441"/>
      <c r="D67" s="442"/>
      <c r="E67" s="443"/>
      <c r="F67" s="441"/>
      <c r="G67" s="442"/>
      <c r="H67" s="443"/>
      <c r="I67" s="441"/>
      <c r="J67" s="442"/>
      <c r="K67" s="443"/>
      <c r="L67" s="441"/>
      <c r="M67" s="442"/>
      <c r="N67" s="443"/>
      <c r="O67" s="441"/>
      <c r="P67" s="444"/>
      <c r="Q67" s="430" t="s">
        <v>107</v>
      </c>
      <c r="R67" s="431"/>
      <c r="S67" s="431"/>
      <c r="T67" s="431"/>
      <c r="U67" s="431"/>
      <c r="V67" s="431"/>
      <c r="W67" s="431"/>
      <c r="X67" s="431"/>
      <c r="Y67" s="431"/>
      <c r="BZ67" s="339"/>
      <c r="CA67" s="339" t="str">
        <f>IF(C67&gt;=D67,""," Los exámenes Reactivos de Hepatitis B NO DEBEN ser mayor a los exámenes Procesados ")</f>
        <v/>
      </c>
      <c r="CB67" s="339" t="str">
        <f>IF(F67&gt;=G67,""," Los exámenes Reactivos de Hepatitis C NO DEBEN ser mayor a los exámenes Procesados ")</f>
        <v/>
      </c>
      <c r="CC67" s="339" t="str">
        <f>IF(I67&gt;=J67,""," Los exámenes Reactivos de CHAGAS NO DEBEN ser mayor a los exámenes Procesados ")</f>
        <v/>
      </c>
      <c r="CD67" s="339" t="str">
        <f>IF(L67&gt;=M67,""," Los exámenes Reactivos de HTLV1 NO DEBEN ser mayor a los exámenes Procesados ")</f>
        <v/>
      </c>
      <c r="CE67" s="339" t="str">
        <f>IF(O67&gt;=P67,""," Los exámenes Reactivos de SÍFILIS NO DEBEN ser mayor a los exámenes Procesados ")</f>
        <v/>
      </c>
      <c r="CF67" s="339" t="str">
        <f>IF(D67&gt;=E67,""," Los exámenes Confirmados de Hepatitis B NO DEBEN ser mayor a los exámenes Reactivos ")</f>
        <v/>
      </c>
      <c r="CG67" s="339" t="str">
        <f>IF(G67&gt;=H67,""," Los exámenes Confirmados de Hepatitis C NO DEBEN ser mayor a los exámenes Reactivos ")</f>
        <v/>
      </c>
      <c r="CH67" s="339" t="str">
        <f>IF(J67&gt;=K67,""," Los exámenes Confirmados de CHAGAS NO DEBEN ser mayor a los exámenes Reactivos ")</f>
        <v/>
      </c>
      <c r="CI67" s="339" t="str">
        <f>IF(M67&gt;=N67,""," Los exámenes Confirmados de HTLV1 NO DEBEN ser mayor a los exámenes Reactivos ")</f>
        <v/>
      </c>
      <c r="CJ67" s="339">
        <f t="shared" si="16"/>
        <v>0</v>
      </c>
      <c r="CK67" s="339">
        <f t="shared" si="16"/>
        <v>0</v>
      </c>
      <c r="CL67" s="339">
        <f t="shared" si="17"/>
        <v>0</v>
      </c>
      <c r="CM67" s="339">
        <f t="shared" si="17"/>
        <v>0</v>
      </c>
      <c r="CN67" s="339">
        <f t="shared" si="18"/>
        <v>0</v>
      </c>
      <c r="CO67" s="339">
        <f t="shared" si="18"/>
        <v>0</v>
      </c>
      <c r="CP67" s="339">
        <f t="shared" si="19"/>
        <v>0</v>
      </c>
      <c r="CQ67" s="339">
        <f t="shared" si="19"/>
        <v>0</v>
      </c>
      <c r="CR67" s="339">
        <f>IF(O67&gt;=E67,0,1)</f>
        <v>0</v>
      </c>
      <c r="CS67" s="339"/>
      <c r="CT67" s="339"/>
    </row>
    <row r="68" spans="1:98" x14ac:dyDescent="0.25">
      <c r="A68" s="450" t="s">
        <v>33</v>
      </c>
      <c r="B68" s="450"/>
      <c r="C68" s="451"/>
      <c r="D68" s="451"/>
      <c r="E68" s="450"/>
      <c r="F68" s="336"/>
      <c r="G68" s="336"/>
      <c r="H68" s="336"/>
      <c r="I68" s="336"/>
      <c r="J68" s="336"/>
      <c r="K68" s="336"/>
      <c r="L68" s="336"/>
      <c r="M68" s="336"/>
      <c r="N68" s="336"/>
      <c r="O68" s="345"/>
      <c r="P68" s="336"/>
      <c r="Q68" s="336"/>
      <c r="R68" s="336"/>
      <c r="S68" s="336"/>
      <c r="T68" s="336"/>
      <c r="U68" s="336"/>
      <c r="V68" s="336"/>
      <c r="W68" s="336"/>
      <c r="X68" s="336"/>
      <c r="Y68" s="336"/>
      <c r="Z68" s="336"/>
      <c r="AA68" s="336"/>
      <c r="AB68" s="336"/>
      <c r="AC68" s="336"/>
      <c r="AD68" s="336"/>
      <c r="AE68" s="336"/>
      <c r="AF68" s="336"/>
      <c r="AG68" s="336"/>
      <c r="AH68" s="336"/>
      <c r="AI68" s="336"/>
      <c r="AJ68" s="336"/>
      <c r="AK68" s="336"/>
      <c r="BZ68" s="339"/>
      <c r="CA68" s="339"/>
      <c r="CB68" s="339"/>
      <c r="CC68" s="339"/>
      <c r="CD68" s="339"/>
      <c r="CE68" s="339"/>
      <c r="CF68" s="339"/>
      <c r="CG68" s="339"/>
      <c r="CH68" s="339"/>
      <c r="CI68" s="339"/>
      <c r="CJ68" s="339"/>
      <c r="CK68" s="339"/>
      <c r="CL68" s="339"/>
      <c r="CM68" s="339"/>
      <c r="CN68" s="339"/>
      <c r="CO68" s="339"/>
      <c r="CP68" s="339"/>
      <c r="CQ68" s="339"/>
      <c r="CR68" s="339"/>
      <c r="CS68" s="339"/>
      <c r="CT68" s="339"/>
    </row>
    <row r="69" spans="1:98" ht="26.25" customHeight="1" x14ac:dyDescent="0.25">
      <c r="A69" s="452" t="s">
        <v>21</v>
      </c>
      <c r="B69" s="414"/>
      <c r="C69" s="453" t="s">
        <v>34</v>
      </c>
      <c r="D69" s="454"/>
      <c r="E69" s="415" t="s">
        <v>92</v>
      </c>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c r="AJ69" s="416"/>
      <c r="AK69" s="416"/>
      <c r="AL69" s="417"/>
      <c r="AM69" s="348" t="s">
        <v>93</v>
      </c>
      <c r="AN69" s="350"/>
      <c r="AO69" s="414" t="s">
        <v>94</v>
      </c>
      <c r="AP69" s="346" t="s">
        <v>95</v>
      </c>
      <c r="AQ69" s="346" t="s">
        <v>96</v>
      </c>
      <c r="BZ69" s="339"/>
      <c r="CA69" s="339"/>
      <c r="CB69" s="339"/>
      <c r="CC69" s="339"/>
      <c r="CD69" s="339"/>
      <c r="CE69" s="339"/>
      <c r="CF69" s="339"/>
      <c r="CG69" s="339"/>
      <c r="CH69" s="339"/>
      <c r="CI69" s="339"/>
      <c r="CJ69" s="339"/>
      <c r="CK69" s="339"/>
      <c r="CL69" s="339"/>
      <c r="CM69" s="339"/>
      <c r="CN69" s="339"/>
      <c r="CO69" s="339"/>
      <c r="CP69" s="339"/>
      <c r="CQ69" s="339"/>
      <c r="CR69" s="339"/>
      <c r="CS69" s="339"/>
      <c r="CT69" s="339"/>
    </row>
    <row r="70" spans="1:98" x14ac:dyDescent="0.25">
      <c r="A70" s="455"/>
      <c r="B70" s="456"/>
      <c r="C70" s="457"/>
      <c r="D70" s="458"/>
      <c r="E70" s="415" t="s">
        <v>35</v>
      </c>
      <c r="F70" s="417"/>
      <c r="G70" s="415" t="s">
        <v>36</v>
      </c>
      <c r="H70" s="417"/>
      <c r="I70" s="415" t="s">
        <v>37</v>
      </c>
      <c r="J70" s="417"/>
      <c r="K70" s="415" t="s">
        <v>38</v>
      </c>
      <c r="L70" s="417"/>
      <c r="M70" s="415" t="s">
        <v>39</v>
      </c>
      <c r="N70" s="417"/>
      <c r="O70" s="415" t="s">
        <v>40</v>
      </c>
      <c r="P70" s="417"/>
      <c r="Q70" s="415" t="s">
        <v>41</v>
      </c>
      <c r="R70" s="417"/>
      <c r="S70" s="415" t="s">
        <v>42</v>
      </c>
      <c r="T70" s="417"/>
      <c r="U70" s="415" t="s">
        <v>43</v>
      </c>
      <c r="V70" s="417"/>
      <c r="W70" s="415" t="s">
        <v>44</v>
      </c>
      <c r="X70" s="417"/>
      <c r="Y70" s="415" t="s">
        <v>45</v>
      </c>
      <c r="Z70" s="417"/>
      <c r="AA70" s="415" t="s">
        <v>46</v>
      </c>
      <c r="AB70" s="417"/>
      <c r="AC70" s="415" t="s">
        <v>47</v>
      </c>
      <c r="AD70" s="417"/>
      <c r="AE70" s="415" t="s">
        <v>48</v>
      </c>
      <c r="AF70" s="417"/>
      <c r="AG70" s="415" t="s">
        <v>49</v>
      </c>
      <c r="AH70" s="417"/>
      <c r="AI70" s="415" t="s">
        <v>50</v>
      </c>
      <c r="AJ70" s="417"/>
      <c r="AK70" s="415" t="s">
        <v>51</v>
      </c>
      <c r="AL70" s="417"/>
      <c r="AM70" s="459" t="s">
        <v>6</v>
      </c>
      <c r="AN70" s="460" t="s">
        <v>7</v>
      </c>
      <c r="AO70" s="456"/>
      <c r="AP70" s="351"/>
      <c r="AQ70" s="351"/>
      <c r="BZ70" s="339"/>
      <c r="CA70" s="339"/>
      <c r="CB70" s="339"/>
      <c r="CC70" s="339"/>
      <c r="CD70" s="339"/>
      <c r="CE70" s="339"/>
      <c r="CF70" s="339"/>
      <c r="CG70" s="339"/>
      <c r="CH70" s="339"/>
      <c r="CI70" s="339"/>
      <c r="CJ70" s="339"/>
      <c r="CK70" s="339"/>
      <c r="CL70" s="339"/>
      <c r="CM70" s="339"/>
      <c r="CN70" s="339"/>
      <c r="CO70" s="339"/>
      <c r="CP70" s="339"/>
      <c r="CQ70" s="339"/>
      <c r="CR70" s="339"/>
      <c r="CS70" s="339"/>
      <c r="CT70" s="339"/>
    </row>
    <row r="71" spans="1:98" x14ac:dyDescent="0.25">
      <c r="A71" s="461"/>
      <c r="B71" s="420"/>
      <c r="C71" s="362" t="s">
        <v>27</v>
      </c>
      <c r="D71" s="362" t="s">
        <v>28</v>
      </c>
      <c r="E71" s="421" t="s">
        <v>27</v>
      </c>
      <c r="F71" s="422" t="s">
        <v>28</v>
      </c>
      <c r="G71" s="421" t="s">
        <v>27</v>
      </c>
      <c r="H71" s="422" t="s">
        <v>28</v>
      </c>
      <c r="I71" s="421" t="s">
        <v>27</v>
      </c>
      <c r="J71" s="422" t="s">
        <v>28</v>
      </c>
      <c r="K71" s="421" t="s">
        <v>27</v>
      </c>
      <c r="L71" s="422" t="s">
        <v>28</v>
      </c>
      <c r="M71" s="421" t="s">
        <v>27</v>
      </c>
      <c r="N71" s="422" t="s">
        <v>28</v>
      </c>
      <c r="O71" s="421" t="s">
        <v>27</v>
      </c>
      <c r="P71" s="422" t="s">
        <v>28</v>
      </c>
      <c r="Q71" s="421" t="s">
        <v>27</v>
      </c>
      <c r="R71" s="422" t="s">
        <v>28</v>
      </c>
      <c r="S71" s="421" t="s">
        <v>27</v>
      </c>
      <c r="T71" s="422" t="s">
        <v>28</v>
      </c>
      <c r="U71" s="421" t="s">
        <v>27</v>
      </c>
      <c r="V71" s="422" t="s">
        <v>28</v>
      </c>
      <c r="W71" s="421" t="s">
        <v>27</v>
      </c>
      <c r="X71" s="422" t="s">
        <v>28</v>
      </c>
      <c r="Y71" s="421" t="s">
        <v>27</v>
      </c>
      <c r="Z71" s="422" t="s">
        <v>28</v>
      </c>
      <c r="AA71" s="421" t="s">
        <v>27</v>
      </c>
      <c r="AB71" s="422" t="s">
        <v>28</v>
      </c>
      <c r="AC71" s="421" t="s">
        <v>27</v>
      </c>
      <c r="AD71" s="422" t="s">
        <v>28</v>
      </c>
      <c r="AE71" s="421" t="s">
        <v>27</v>
      </c>
      <c r="AF71" s="422" t="s">
        <v>28</v>
      </c>
      <c r="AG71" s="421" t="s">
        <v>27</v>
      </c>
      <c r="AH71" s="422" t="s">
        <v>28</v>
      </c>
      <c r="AI71" s="421" t="s">
        <v>27</v>
      </c>
      <c r="AJ71" s="422" t="s">
        <v>28</v>
      </c>
      <c r="AK71" s="421" t="s">
        <v>27</v>
      </c>
      <c r="AL71" s="423" t="s">
        <v>28</v>
      </c>
      <c r="AM71" s="462"/>
      <c r="AN71" s="463"/>
      <c r="AO71" s="420"/>
      <c r="AP71" s="398"/>
      <c r="AQ71" s="398"/>
      <c r="BZ71" s="339"/>
      <c r="CA71" s="339"/>
      <c r="CB71" s="339"/>
      <c r="CC71" s="339"/>
      <c r="CD71" s="339"/>
      <c r="CE71" s="339"/>
      <c r="CF71" s="339"/>
      <c r="CG71" s="339"/>
      <c r="CH71" s="339"/>
      <c r="CI71" s="339"/>
      <c r="CJ71" s="339"/>
      <c r="CK71" s="339"/>
      <c r="CL71" s="339"/>
      <c r="CM71" s="339"/>
      <c r="CN71" s="339"/>
      <c r="CO71" s="339"/>
      <c r="CP71" s="339"/>
      <c r="CQ71" s="339"/>
      <c r="CR71" s="339"/>
      <c r="CS71" s="339"/>
      <c r="CT71" s="339"/>
    </row>
    <row r="72" spans="1:98" x14ac:dyDescent="0.25">
      <c r="A72" s="464" t="s">
        <v>52</v>
      </c>
      <c r="B72" s="465"/>
      <c r="C72" s="466">
        <f t="shared" ref="C72:C83" si="20">SUM(E72+G72+I72+K72+M72+O72+Q72+S72+U72+W72+Y72+AA72+AC72+AE72+AG72+AI72+AK72)</f>
        <v>224</v>
      </c>
      <c r="D72" s="467">
        <f t="shared" ref="D72:D83" si="21">SUM(F72+H72+J72+L72+N72+P72+R72+T72+V72+X72+Z72+AB72+AD72+AF72+AH72+AJ72+AL72)</f>
        <v>0</v>
      </c>
      <c r="E72" s="468"/>
      <c r="F72" s="469"/>
      <c r="G72" s="468"/>
      <c r="H72" s="469"/>
      <c r="I72" s="434">
        <v>1</v>
      </c>
      <c r="J72" s="435"/>
      <c r="K72" s="434">
        <v>25</v>
      </c>
      <c r="L72" s="435"/>
      <c r="M72" s="434">
        <v>49</v>
      </c>
      <c r="N72" s="435"/>
      <c r="O72" s="434">
        <v>64</v>
      </c>
      <c r="P72" s="435"/>
      <c r="Q72" s="434">
        <v>45</v>
      </c>
      <c r="R72" s="435"/>
      <c r="S72" s="434">
        <v>23</v>
      </c>
      <c r="T72" s="435"/>
      <c r="U72" s="434">
        <v>13</v>
      </c>
      <c r="V72" s="435"/>
      <c r="W72" s="434">
        <v>2</v>
      </c>
      <c r="X72" s="435"/>
      <c r="Y72" s="434">
        <v>1</v>
      </c>
      <c r="Z72" s="435"/>
      <c r="AA72" s="434">
        <v>1</v>
      </c>
      <c r="AB72" s="435"/>
      <c r="AC72" s="434"/>
      <c r="AD72" s="435"/>
      <c r="AE72" s="434"/>
      <c r="AF72" s="435"/>
      <c r="AG72" s="434"/>
      <c r="AH72" s="435"/>
      <c r="AI72" s="434"/>
      <c r="AJ72" s="435"/>
      <c r="AK72" s="468"/>
      <c r="AL72" s="470"/>
      <c r="AM72" s="470"/>
      <c r="AN72" s="378">
        <v>224</v>
      </c>
      <c r="AO72" s="378">
        <v>0</v>
      </c>
      <c r="AP72" s="384">
        <v>0</v>
      </c>
      <c r="AQ72" s="384">
        <v>0</v>
      </c>
      <c r="AR72" s="471" t="s">
        <v>97</v>
      </c>
      <c r="BZ72" s="339"/>
      <c r="CA72" s="339" t="str">
        <f>IF(C72&lt;&gt;AN72," Total de exámenes procesados DEBEN ser igual al Total por sexo.-","")</f>
        <v/>
      </c>
      <c r="CB72" s="339" t="str">
        <f t="shared" ref="CB72:CB94" si="22">IF(F72&lt;=E72,""," Los exámenes Reactivos de 0 a 4 años NO DEBEN ser mayor a los Exámenes Procesados de la misma edad.-")</f>
        <v/>
      </c>
      <c r="CC72" s="339" t="str">
        <f t="shared" ref="CC72:CC94" si="23">IF(H72&lt;=G72,""," Los exámenes Reactivos de 5 a 9 años NO DEBEN ser mayor a los Exámenes Procesados de la misma edad.-")</f>
        <v/>
      </c>
      <c r="CD72" s="339" t="str">
        <f t="shared" ref="CD72:CD94" si="24">IF(J72&lt;=I72,""," Los exámenes Reactivos de 10 a 14 años NO DEBEN ser mayor a los Exámenes Procesados de la misma edad.-")</f>
        <v/>
      </c>
      <c r="CE72" s="339" t="str">
        <f t="shared" ref="CE72:CE94" si="25">IF(L72&lt;=K72,""," Los exámenes Reactivos de 15 a 19 años NO DEBEN ser mayor a los Exámenes Procesados de la misma edad.-")</f>
        <v/>
      </c>
      <c r="CF72" s="339" t="str">
        <f t="shared" ref="CF72:CF94" si="26">IF(N72&lt;=M72,""," Los exámenes Reactivos de 20 a 24 años NO DEBEN ser mayor a los Exámenes Procesados de la misma edad.-")</f>
        <v/>
      </c>
      <c r="CG72" s="339" t="str">
        <f t="shared" ref="CG72:CG94" si="27">IF(P72&lt;=O72,""," Los exámenes Reactivos de 25 a 29 años NO DEBEN ser mayor a los Exámenes Procesados de la misma edad.-")</f>
        <v/>
      </c>
      <c r="CH72" s="339" t="str">
        <f t="shared" ref="CH72:CH94" si="28">IF(R72&lt;=Q72,""," Los exámenes Reactivos de 30 a 34 años NO DEBEN ser mayor a los Exámenes Procesados de la misma edad.-")</f>
        <v/>
      </c>
      <c r="CI72" s="339" t="str">
        <f t="shared" ref="CI72:CI94" si="29">IF(T72&lt;=S72,""," Los exámenes Reactivos de 35 a 39 años NO DEBEN ser mayor a los Exámenes Procesados de la misma edad.-")</f>
        <v/>
      </c>
      <c r="CJ72" s="339" t="str">
        <f t="shared" ref="CJ72:CJ94" si="30">IF(V72&lt;=U72,""," Los exámenes Reactivos de 40 a 44 años NO DEBEN ser mayor a los Exámenes Procesados de la misma edad.-")</f>
        <v/>
      </c>
      <c r="CK72" s="339" t="str">
        <f t="shared" ref="CK72:CK94" si="31">IF(X72&lt;=W72,""," Los exámenes Reactivos de 45 a 49 años NO DEBEN ser mayor a los Exámenes Procesados de la misma edad.-")</f>
        <v/>
      </c>
      <c r="CL72" s="339" t="str">
        <f t="shared" ref="CL72:CL94" si="32">IF(Z72&lt;=Y72,""," Los exámenes Reactivos de 50 a 54 años NO DEBEN ser mayor a los Exámenes Procesados de la misma edad.-")</f>
        <v/>
      </c>
      <c r="CM72" s="339" t="str">
        <f t="shared" ref="CM72:CM94" si="33">IF(AB72&lt;=AA72,""," Los exámenes Reactivos de 55 a 59 años NO DEBEN ser mayor a los Exámenes Procesados de la misma edad.-")</f>
        <v/>
      </c>
      <c r="CN72" s="339" t="str">
        <f t="shared" ref="CN72:CN94" si="34">IF(AD72&lt;=AC72,""," Los exámenes Reactivos de 60 a 64 años NO DEBEN ser mayor a los Exámenes Procesados de la misma edad.-")</f>
        <v/>
      </c>
      <c r="CO72" s="339" t="str">
        <f t="shared" ref="CO72:CO94" si="35">IF(AF72&lt;=AE72,""," Los exámenes Reactivos de 65 a 69 años NO DEBEN ser mayor a los Exámenes Procesados de la misma edad.-")</f>
        <v/>
      </c>
      <c r="CP72" s="339" t="str">
        <f t="shared" ref="CP72:CP94" si="36">IF(AH72&lt;=AG72,""," Los exámenes Reactivos de 70 a 74 años NO DEBEN ser mayor a los Exámenes Procesados de la misma edad.-")</f>
        <v/>
      </c>
      <c r="CQ72" s="339" t="str">
        <f t="shared" ref="CQ72:CQ81" si="37">IF(AJ72&lt;=AI72,""," Los exámenes Reactivos de 75 a 79 años NO DEBEN ser mayor a los Exámenes Procesados de la misma edad.-")</f>
        <v/>
      </c>
      <c r="CR72" s="339" t="str">
        <f t="shared" ref="CR72:CR94" si="38">IF(AL72&lt;=AK72,""," Los exámenes Reactivos de 80 y mas años NO DEBEN ser mayor a los Exámenes Procesados de la misma edad.-")</f>
        <v/>
      </c>
      <c r="CS72" s="339" t="str">
        <f t="shared" ref="CS72:CS80" si="39">IF(AL72&lt;=AK72,""," Los exámenes Reactivos de 80 y mas años NO DEBEN ser mayor a los Exámenes Procesados de la misma edad.-")</f>
        <v/>
      </c>
      <c r="CT72" s="339" t="str">
        <f t="shared" ref="CT72:CT80" si="40">IF(AL72&lt;=AK72,""," Los exámenes Reactivos de 80 y mas años NO DEBEN ser mayor a los Exámenes Procesados de la misma edad.-")</f>
        <v/>
      </c>
    </row>
    <row r="73" spans="1:98" x14ac:dyDescent="0.25">
      <c r="A73" s="472" t="s">
        <v>53</v>
      </c>
      <c r="B73" s="473"/>
      <c r="C73" s="474">
        <f t="shared" si="20"/>
        <v>76</v>
      </c>
      <c r="D73" s="475">
        <f t="shared" si="21"/>
        <v>0</v>
      </c>
      <c r="E73" s="476"/>
      <c r="F73" s="477"/>
      <c r="G73" s="476"/>
      <c r="H73" s="477"/>
      <c r="I73" s="365"/>
      <c r="J73" s="366"/>
      <c r="K73" s="365">
        <v>5</v>
      </c>
      <c r="L73" s="366"/>
      <c r="M73" s="365">
        <v>19</v>
      </c>
      <c r="N73" s="366"/>
      <c r="O73" s="365">
        <v>23</v>
      </c>
      <c r="P73" s="366"/>
      <c r="Q73" s="365">
        <v>20</v>
      </c>
      <c r="R73" s="366"/>
      <c r="S73" s="365">
        <v>9</v>
      </c>
      <c r="T73" s="366"/>
      <c r="U73" s="365"/>
      <c r="V73" s="366"/>
      <c r="W73" s="365"/>
      <c r="X73" s="366"/>
      <c r="Y73" s="365"/>
      <c r="Z73" s="366"/>
      <c r="AA73" s="365"/>
      <c r="AB73" s="366"/>
      <c r="AC73" s="365"/>
      <c r="AD73" s="366"/>
      <c r="AE73" s="365"/>
      <c r="AF73" s="366"/>
      <c r="AG73" s="365"/>
      <c r="AH73" s="366"/>
      <c r="AI73" s="365"/>
      <c r="AJ73" s="366"/>
      <c r="AK73" s="476"/>
      <c r="AL73" s="478"/>
      <c r="AM73" s="478"/>
      <c r="AN73" s="378">
        <v>76</v>
      </c>
      <c r="AO73" s="378">
        <v>0</v>
      </c>
      <c r="AP73" s="384">
        <v>0</v>
      </c>
      <c r="AQ73" s="384">
        <v>0</v>
      </c>
      <c r="AR73" s="471" t="s">
        <v>97</v>
      </c>
      <c r="BZ73" s="339"/>
      <c r="CA73" s="339" t="str">
        <f>IF(C73&lt;&gt;AN73," Total de exámenes procesados DEBEN ser igual al Total por sexo.-","")</f>
        <v/>
      </c>
      <c r="CB73" s="339" t="str">
        <f t="shared" si="22"/>
        <v/>
      </c>
      <c r="CC73" s="339" t="str">
        <f t="shared" si="23"/>
        <v/>
      </c>
      <c r="CD73" s="339" t="str">
        <f t="shared" si="24"/>
        <v/>
      </c>
      <c r="CE73" s="339" t="str">
        <f t="shared" si="25"/>
        <v/>
      </c>
      <c r="CF73" s="339" t="str">
        <f t="shared" si="26"/>
        <v/>
      </c>
      <c r="CG73" s="339" t="str">
        <f t="shared" si="27"/>
        <v/>
      </c>
      <c r="CH73" s="339" t="str">
        <f t="shared" si="28"/>
        <v/>
      </c>
      <c r="CI73" s="339" t="str">
        <f t="shared" si="29"/>
        <v/>
      </c>
      <c r="CJ73" s="339" t="str">
        <f t="shared" si="30"/>
        <v/>
      </c>
      <c r="CK73" s="339" t="str">
        <f t="shared" si="31"/>
        <v/>
      </c>
      <c r="CL73" s="339" t="str">
        <f t="shared" si="32"/>
        <v/>
      </c>
      <c r="CM73" s="339" t="str">
        <f t="shared" si="33"/>
        <v/>
      </c>
      <c r="CN73" s="339" t="str">
        <f t="shared" si="34"/>
        <v/>
      </c>
      <c r="CO73" s="339" t="str">
        <f t="shared" si="35"/>
        <v/>
      </c>
      <c r="CP73" s="339" t="str">
        <f t="shared" si="36"/>
        <v/>
      </c>
      <c r="CQ73" s="339" t="str">
        <f t="shared" si="37"/>
        <v/>
      </c>
      <c r="CR73" s="339" t="str">
        <f t="shared" si="38"/>
        <v/>
      </c>
      <c r="CS73" s="339" t="str">
        <f t="shared" si="39"/>
        <v/>
      </c>
      <c r="CT73" s="339" t="str">
        <f t="shared" si="40"/>
        <v/>
      </c>
    </row>
    <row r="74" spans="1:98" x14ac:dyDescent="0.25">
      <c r="A74" s="472" t="s">
        <v>54</v>
      </c>
      <c r="B74" s="473"/>
      <c r="C74" s="474">
        <f t="shared" si="20"/>
        <v>0</v>
      </c>
      <c r="D74" s="475">
        <f t="shared" si="21"/>
        <v>0</v>
      </c>
      <c r="E74" s="476"/>
      <c r="F74" s="477"/>
      <c r="G74" s="476"/>
      <c r="H74" s="477"/>
      <c r="I74" s="365"/>
      <c r="J74" s="366"/>
      <c r="K74" s="382"/>
      <c r="L74" s="383"/>
      <c r="M74" s="382"/>
      <c r="N74" s="383"/>
      <c r="O74" s="382"/>
      <c r="P74" s="383"/>
      <c r="Q74" s="382"/>
      <c r="R74" s="383"/>
      <c r="S74" s="382"/>
      <c r="T74" s="383"/>
      <c r="U74" s="382"/>
      <c r="V74" s="383"/>
      <c r="W74" s="382"/>
      <c r="X74" s="383"/>
      <c r="Y74" s="382"/>
      <c r="Z74" s="383"/>
      <c r="AA74" s="382"/>
      <c r="AB74" s="383"/>
      <c r="AC74" s="382"/>
      <c r="AD74" s="383"/>
      <c r="AE74" s="382"/>
      <c r="AF74" s="383"/>
      <c r="AG74" s="382"/>
      <c r="AH74" s="383"/>
      <c r="AI74" s="382"/>
      <c r="AJ74" s="383"/>
      <c r="AK74" s="476"/>
      <c r="AL74" s="478"/>
      <c r="AM74" s="478"/>
      <c r="AN74" s="378"/>
      <c r="AO74" s="378"/>
      <c r="AP74" s="384"/>
      <c r="AQ74" s="384"/>
      <c r="AR74" s="471" t="s">
        <v>97</v>
      </c>
      <c r="BZ74" s="339"/>
      <c r="CA74" s="339" t="str">
        <f>IF(C74&lt;&gt;AN74," Total de exámenes procesados DEBEN ser igual al Total por sexo.-","")</f>
        <v/>
      </c>
      <c r="CB74" s="339" t="str">
        <f t="shared" si="22"/>
        <v/>
      </c>
      <c r="CC74" s="339" t="str">
        <f t="shared" si="23"/>
        <v/>
      </c>
      <c r="CD74" s="339" t="str">
        <f t="shared" si="24"/>
        <v/>
      </c>
      <c r="CE74" s="339" t="str">
        <f t="shared" si="25"/>
        <v/>
      </c>
      <c r="CF74" s="339" t="str">
        <f t="shared" si="26"/>
        <v/>
      </c>
      <c r="CG74" s="339" t="str">
        <f t="shared" si="27"/>
        <v/>
      </c>
      <c r="CH74" s="339" t="str">
        <f t="shared" si="28"/>
        <v/>
      </c>
      <c r="CI74" s="339" t="str">
        <f t="shared" si="29"/>
        <v/>
      </c>
      <c r="CJ74" s="339" t="str">
        <f t="shared" si="30"/>
        <v/>
      </c>
      <c r="CK74" s="339" t="str">
        <f t="shared" si="31"/>
        <v/>
      </c>
      <c r="CL74" s="339" t="str">
        <f t="shared" si="32"/>
        <v/>
      </c>
      <c r="CM74" s="339" t="str">
        <f t="shared" si="33"/>
        <v/>
      </c>
      <c r="CN74" s="339" t="str">
        <f t="shared" si="34"/>
        <v/>
      </c>
      <c r="CO74" s="339" t="str">
        <f t="shared" si="35"/>
        <v/>
      </c>
      <c r="CP74" s="339" t="str">
        <f t="shared" si="36"/>
        <v/>
      </c>
      <c r="CQ74" s="339" t="str">
        <f t="shared" si="37"/>
        <v/>
      </c>
      <c r="CR74" s="339" t="str">
        <f t="shared" si="38"/>
        <v/>
      </c>
      <c r="CS74" s="339" t="str">
        <f t="shared" si="39"/>
        <v/>
      </c>
      <c r="CT74" s="339" t="str">
        <f t="shared" si="40"/>
        <v/>
      </c>
    </row>
    <row r="75" spans="1:98" x14ac:dyDescent="0.25">
      <c r="A75" s="472" t="s">
        <v>14</v>
      </c>
      <c r="B75" s="473"/>
      <c r="C75" s="474">
        <f t="shared" si="20"/>
        <v>1</v>
      </c>
      <c r="D75" s="479">
        <f t="shared" si="21"/>
        <v>0</v>
      </c>
      <c r="E75" s="476"/>
      <c r="F75" s="477"/>
      <c r="G75" s="476"/>
      <c r="H75" s="477"/>
      <c r="I75" s="476"/>
      <c r="J75" s="477"/>
      <c r="K75" s="382"/>
      <c r="L75" s="383"/>
      <c r="M75" s="382"/>
      <c r="N75" s="383"/>
      <c r="O75" s="382"/>
      <c r="P75" s="383"/>
      <c r="Q75" s="382"/>
      <c r="R75" s="383"/>
      <c r="S75" s="382"/>
      <c r="T75" s="383"/>
      <c r="U75" s="382"/>
      <c r="V75" s="383"/>
      <c r="W75" s="382">
        <v>1</v>
      </c>
      <c r="X75" s="383"/>
      <c r="Y75" s="382"/>
      <c r="Z75" s="383"/>
      <c r="AA75" s="382"/>
      <c r="AB75" s="383"/>
      <c r="AC75" s="382"/>
      <c r="AD75" s="383"/>
      <c r="AE75" s="382"/>
      <c r="AF75" s="383"/>
      <c r="AG75" s="382"/>
      <c r="AH75" s="383"/>
      <c r="AI75" s="382"/>
      <c r="AJ75" s="383"/>
      <c r="AK75" s="382"/>
      <c r="AL75" s="384"/>
      <c r="AM75" s="378"/>
      <c r="AN75" s="378">
        <v>1</v>
      </c>
      <c r="AO75" s="378">
        <v>0</v>
      </c>
      <c r="AP75" s="384">
        <v>0</v>
      </c>
      <c r="AQ75" s="384">
        <v>0</v>
      </c>
      <c r="AR75" s="471" t="s">
        <v>97</v>
      </c>
      <c r="BZ75" s="339"/>
      <c r="CA75" s="339" t="str">
        <f t="shared" ref="CA75:CA94" si="41">IF(C75&lt;&gt;SUM(AM75:AN75)," Total de exámenes procesados DEBEN ser igual al Total por sexo.-","")</f>
        <v/>
      </c>
      <c r="CB75" s="339" t="str">
        <f t="shared" si="22"/>
        <v/>
      </c>
      <c r="CC75" s="339" t="str">
        <f t="shared" si="23"/>
        <v/>
      </c>
      <c r="CD75" s="339" t="str">
        <f t="shared" si="24"/>
        <v/>
      </c>
      <c r="CE75" s="339" t="str">
        <f t="shared" si="25"/>
        <v/>
      </c>
      <c r="CF75" s="339" t="str">
        <f t="shared" si="26"/>
        <v/>
      </c>
      <c r="CG75" s="339" t="str">
        <f t="shared" si="27"/>
        <v/>
      </c>
      <c r="CH75" s="339" t="str">
        <f t="shared" si="28"/>
        <v/>
      </c>
      <c r="CI75" s="339" t="str">
        <f t="shared" si="29"/>
        <v/>
      </c>
      <c r="CJ75" s="339" t="str">
        <f t="shared" si="30"/>
        <v/>
      </c>
      <c r="CK75" s="339" t="str">
        <f t="shared" si="31"/>
        <v/>
      </c>
      <c r="CL75" s="339" t="str">
        <f t="shared" si="32"/>
        <v/>
      </c>
      <c r="CM75" s="339" t="str">
        <f t="shared" si="33"/>
        <v/>
      </c>
      <c r="CN75" s="339" t="str">
        <f t="shared" si="34"/>
        <v/>
      </c>
      <c r="CO75" s="339" t="str">
        <f t="shared" si="35"/>
        <v/>
      </c>
      <c r="CP75" s="339" t="str">
        <f t="shared" si="36"/>
        <v/>
      </c>
      <c r="CQ75" s="339" t="str">
        <f t="shared" si="37"/>
        <v/>
      </c>
      <c r="CR75" s="339" t="str">
        <f t="shared" si="38"/>
        <v/>
      </c>
      <c r="CS75" s="339" t="str">
        <f t="shared" si="39"/>
        <v/>
      </c>
      <c r="CT75" s="339" t="str">
        <f t="shared" si="40"/>
        <v/>
      </c>
    </row>
    <row r="76" spans="1:98" x14ac:dyDescent="0.25">
      <c r="A76" s="472" t="s">
        <v>19</v>
      </c>
      <c r="B76" s="473"/>
      <c r="C76" s="388">
        <f t="shared" si="20"/>
        <v>2</v>
      </c>
      <c r="D76" s="479">
        <f t="shared" si="21"/>
        <v>0</v>
      </c>
      <c r="E76" s="382"/>
      <c r="F76" s="383"/>
      <c r="G76" s="382"/>
      <c r="H76" s="383"/>
      <c r="I76" s="382"/>
      <c r="J76" s="383"/>
      <c r="K76" s="382"/>
      <c r="L76" s="383"/>
      <c r="M76" s="382"/>
      <c r="N76" s="383"/>
      <c r="O76" s="382"/>
      <c r="P76" s="383"/>
      <c r="Q76" s="382"/>
      <c r="R76" s="383"/>
      <c r="S76" s="382"/>
      <c r="T76" s="383"/>
      <c r="U76" s="382">
        <v>1</v>
      </c>
      <c r="V76" s="383"/>
      <c r="W76" s="382"/>
      <c r="X76" s="383"/>
      <c r="Y76" s="382"/>
      <c r="Z76" s="383"/>
      <c r="AA76" s="382"/>
      <c r="AB76" s="383"/>
      <c r="AC76" s="382">
        <v>1</v>
      </c>
      <c r="AD76" s="383"/>
      <c r="AE76" s="382"/>
      <c r="AF76" s="383"/>
      <c r="AG76" s="382"/>
      <c r="AH76" s="383"/>
      <c r="AI76" s="382"/>
      <c r="AJ76" s="383"/>
      <c r="AK76" s="382"/>
      <c r="AL76" s="384"/>
      <c r="AM76" s="378">
        <v>2</v>
      </c>
      <c r="AN76" s="378"/>
      <c r="AO76" s="378">
        <v>0</v>
      </c>
      <c r="AP76" s="384">
        <v>0</v>
      </c>
      <c r="AQ76" s="384">
        <v>0</v>
      </c>
      <c r="AR76" s="471" t="s">
        <v>97</v>
      </c>
      <c r="BZ76" s="339"/>
      <c r="CA76" s="339" t="str">
        <f t="shared" si="41"/>
        <v/>
      </c>
      <c r="CB76" s="339" t="str">
        <f t="shared" si="22"/>
        <v/>
      </c>
      <c r="CC76" s="339" t="str">
        <f t="shared" si="23"/>
        <v/>
      </c>
      <c r="CD76" s="339" t="str">
        <f t="shared" si="24"/>
        <v/>
      </c>
      <c r="CE76" s="339" t="str">
        <f t="shared" si="25"/>
        <v/>
      </c>
      <c r="CF76" s="339" t="str">
        <f t="shared" si="26"/>
        <v/>
      </c>
      <c r="CG76" s="339" t="str">
        <f t="shared" si="27"/>
        <v/>
      </c>
      <c r="CH76" s="339" t="str">
        <f t="shared" si="28"/>
        <v/>
      </c>
      <c r="CI76" s="339" t="str">
        <f t="shared" si="29"/>
        <v/>
      </c>
      <c r="CJ76" s="339" t="str">
        <f t="shared" si="30"/>
        <v/>
      </c>
      <c r="CK76" s="339" t="str">
        <f t="shared" si="31"/>
        <v/>
      </c>
      <c r="CL76" s="339" t="str">
        <f t="shared" si="32"/>
        <v/>
      </c>
      <c r="CM76" s="339" t="str">
        <f t="shared" si="33"/>
        <v/>
      </c>
      <c r="CN76" s="339" t="str">
        <f t="shared" si="34"/>
        <v/>
      </c>
      <c r="CO76" s="339" t="str">
        <f t="shared" si="35"/>
        <v/>
      </c>
      <c r="CP76" s="339" t="str">
        <f t="shared" si="36"/>
        <v/>
      </c>
      <c r="CQ76" s="339" t="str">
        <f t="shared" si="37"/>
        <v/>
      </c>
      <c r="CR76" s="339" t="str">
        <f t="shared" si="38"/>
        <v/>
      </c>
      <c r="CS76" s="339" t="str">
        <f t="shared" si="39"/>
        <v/>
      </c>
      <c r="CT76" s="339" t="str">
        <f t="shared" si="40"/>
        <v/>
      </c>
    </row>
    <row r="77" spans="1:98" x14ac:dyDescent="0.25">
      <c r="A77" s="472" t="s">
        <v>55</v>
      </c>
      <c r="B77" s="473"/>
      <c r="C77" s="474">
        <f t="shared" si="20"/>
        <v>33</v>
      </c>
      <c r="D77" s="475">
        <f t="shared" si="21"/>
        <v>1</v>
      </c>
      <c r="E77" s="476"/>
      <c r="F77" s="477"/>
      <c r="G77" s="476"/>
      <c r="H77" s="477"/>
      <c r="I77" s="382"/>
      <c r="J77" s="383"/>
      <c r="K77" s="382">
        <v>2</v>
      </c>
      <c r="L77" s="383"/>
      <c r="M77" s="382">
        <v>4</v>
      </c>
      <c r="N77" s="383">
        <v>1</v>
      </c>
      <c r="O77" s="382">
        <v>11</v>
      </c>
      <c r="P77" s="383"/>
      <c r="Q77" s="382">
        <v>3</v>
      </c>
      <c r="R77" s="383"/>
      <c r="S77" s="382">
        <v>2</v>
      </c>
      <c r="T77" s="383"/>
      <c r="U77" s="382">
        <v>4</v>
      </c>
      <c r="V77" s="383"/>
      <c r="W77" s="382">
        <v>1</v>
      </c>
      <c r="X77" s="383"/>
      <c r="Y77" s="382">
        <v>4</v>
      </c>
      <c r="Z77" s="383"/>
      <c r="AA77" s="382"/>
      <c r="AB77" s="383"/>
      <c r="AC77" s="382">
        <v>1</v>
      </c>
      <c r="AD77" s="383"/>
      <c r="AE77" s="382">
        <v>1</v>
      </c>
      <c r="AF77" s="383"/>
      <c r="AG77" s="382"/>
      <c r="AH77" s="383"/>
      <c r="AI77" s="382"/>
      <c r="AJ77" s="383"/>
      <c r="AK77" s="382"/>
      <c r="AL77" s="384"/>
      <c r="AM77" s="378">
        <v>25</v>
      </c>
      <c r="AN77" s="378">
        <v>8</v>
      </c>
      <c r="AO77" s="378">
        <v>0</v>
      </c>
      <c r="AP77" s="384">
        <v>0</v>
      </c>
      <c r="AQ77" s="384">
        <v>0</v>
      </c>
      <c r="AR77" s="471" t="s">
        <v>97</v>
      </c>
      <c r="BZ77" s="339"/>
      <c r="CA77" s="339" t="str">
        <f t="shared" si="41"/>
        <v/>
      </c>
      <c r="CB77" s="339" t="str">
        <f t="shared" si="22"/>
        <v/>
      </c>
      <c r="CC77" s="339" t="str">
        <f t="shared" si="23"/>
        <v/>
      </c>
      <c r="CD77" s="339" t="str">
        <f t="shared" si="24"/>
        <v/>
      </c>
      <c r="CE77" s="339" t="str">
        <f t="shared" si="25"/>
        <v/>
      </c>
      <c r="CF77" s="339" t="str">
        <f t="shared" si="26"/>
        <v/>
      </c>
      <c r="CG77" s="339" t="str">
        <f t="shared" si="27"/>
        <v/>
      </c>
      <c r="CH77" s="339" t="str">
        <f t="shared" si="28"/>
        <v/>
      </c>
      <c r="CI77" s="339" t="str">
        <f t="shared" si="29"/>
        <v/>
      </c>
      <c r="CJ77" s="339" t="str">
        <f t="shared" si="30"/>
        <v/>
      </c>
      <c r="CK77" s="339" t="str">
        <f t="shared" si="31"/>
        <v/>
      </c>
      <c r="CL77" s="339" t="str">
        <f t="shared" si="32"/>
        <v/>
      </c>
      <c r="CM77" s="339" t="str">
        <f t="shared" si="33"/>
        <v/>
      </c>
      <c r="CN77" s="339" t="str">
        <f t="shared" si="34"/>
        <v/>
      </c>
      <c r="CO77" s="339" t="str">
        <f t="shared" si="35"/>
        <v/>
      </c>
      <c r="CP77" s="339" t="str">
        <f t="shared" si="36"/>
        <v/>
      </c>
      <c r="CQ77" s="339" t="str">
        <f t="shared" si="37"/>
        <v/>
      </c>
      <c r="CR77" s="339" t="str">
        <f t="shared" si="38"/>
        <v/>
      </c>
      <c r="CS77" s="339" t="str">
        <f t="shared" si="39"/>
        <v/>
      </c>
      <c r="CT77" s="339" t="str">
        <f t="shared" si="40"/>
        <v/>
      </c>
    </row>
    <row r="78" spans="1:98" ht="27.75" customHeight="1" x14ac:dyDescent="0.25">
      <c r="A78" s="480" t="s">
        <v>56</v>
      </c>
      <c r="B78" s="481"/>
      <c r="C78" s="474">
        <f t="shared" si="20"/>
        <v>20</v>
      </c>
      <c r="D78" s="475">
        <f t="shared" si="21"/>
        <v>0</v>
      </c>
      <c r="E78" s="476"/>
      <c r="F78" s="477"/>
      <c r="G78" s="476"/>
      <c r="H78" s="477"/>
      <c r="I78" s="382"/>
      <c r="J78" s="383"/>
      <c r="K78" s="382">
        <v>1</v>
      </c>
      <c r="L78" s="383"/>
      <c r="M78" s="382">
        <v>5</v>
      </c>
      <c r="N78" s="383"/>
      <c r="O78" s="382">
        <v>4</v>
      </c>
      <c r="P78" s="383"/>
      <c r="Q78" s="382">
        <v>3</v>
      </c>
      <c r="R78" s="383"/>
      <c r="S78" s="382">
        <v>1</v>
      </c>
      <c r="T78" s="383"/>
      <c r="U78" s="382">
        <v>3</v>
      </c>
      <c r="V78" s="383"/>
      <c r="W78" s="382">
        <v>1</v>
      </c>
      <c r="X78" s="383"/>
      <c r="Y78" s="382">
        <v>2</v>
      </c>
      <c r="Z78" s="383"/>
      <c r="AA78" s="382"/>
      <c r="AB78" s="383"/>
      <c r="AC78" s="382"/>
      <c r="AD78" s="383"/>
      <c r="AE78" s="382"/>
      <c r="AF78" s="383"/>
      <c r="AG78" s="382"/>
      <c r="AH78" s="383"/>
      <c r="AI78" s="382"/>
      <c r="AJ78" s="383"/>
      <c r="AK78" s="382"/>
      <c r="AL78" s="384"/>
      <c r="AM78" s="378"/>
      <c r="AN78" s="378">
        <v>20</v>
      </c>
      <c r="AO78" s="378">
        <v>0</v>
      </c>
      <c r="AP78" s="384">
        <v>0</v>
      </c>
      <c r="AQ78" s="384">
        <v>0</v>
      </c>
      <c r="AR78" s="471" t="s">
        <v>98</v>
      </c>
      <c r="BZ78" s="339"/>
      <c r="CA78" s="339" t="str">
        <f t="shared" si="41"/>
        <v/>
      </c>
      <c r="CB78" s="339" t="str">
        <f t="shared" si="22"/>
        <v/>
      </c>
      <c r="CC78" s="339" t="str">
        <f t="shared" si="23"/>
        <v/>
      </c>
      <c r="CD78" s="339" t="str">
        <f t="shared" si="24"/>
        <v/>
      </c>
      <c r="CE78" s="339" t="str">
        <f t="shared" si="25"/>
        <v/>
      </c>
      <c r="CF78" s="339" t="str">
        <f t="shared" si="26"/>
        <v/>
      </c>
      <c r="CG78" s="339" t="str">
        <f t="shared" si="27"/>
        <v/>
      </c>
      <c r="CH78" s="339" t="str">
        <f t="shared" si="28"/>
        <v/>
      </c>
      <c r="CI78" s="339" t="str">
        <f t="shared" si="29"/>
        <v/>
      </c>
      <c r="CJ78" s="339" t="str">
        <f t="shared" si="30"/>
        <v/>
      </c>
      <c r="CK78" s="339" t="str">
        <f t="shared" si="31"/>
        <v/>
      </c>
      <c r="CL78" s="339" t="str">
        <f t="shared" si="32"/>
        <v/>
      </c>
      <c r="CM78" s="339" t="str">
        <f t="shared" si="33"/>
        <v/>
      </c>
      <c r="CN78" s="339" t="str">
        <f t="shared" si="34"/>
        <v/>
      </c>
      <c r="CO78" s="339" t="str">
        <f t="shared" si="35"/>
        <v/>
      </c>
      <c r="CP78" s="339" t="str">
        <f t="shared" si="36"/>
        <v/>
      </c>
      <c r="CQ78" s="339" t="str">
        <f t="shared" si="37"/>
        <v/>
      </c>
      <c r="CR78" s="339" t="str">
        <f t="shared" si="38"/>
        <v/>
      </c>
      <c r="CS78" s="339" t="str">
        <f t="shared" si="39"/>
        <v/>
      </c>
      <c r="CT78" s="339" t="str">
        <f t="shared" si="40"/>
        <v/>
      </c>
    </row>
    <row r="79" spans="1:98" x14ac:dyDescent="0.25">
      <c r="A79" s="472" t="s">
        <v>17</v>
      </c>
      <c r="B79" s="473"/>
      <c r="C79" s="388">
        <f t="shared" si="20"/>
        <v>3</v>
      </c>
      <c r="D79" s="479">
        <f t="shared" si="21"/>
        <v>0</v>
      </c>
      <c r="E79" s="382"/>
      <c r="F79" s="383"/>
      <c r="G79" s="382"/>
      <c r="H79" s="383"/>
      <c r="I79" s="382"/>
      <c r="J79" s="383"/>
      <c r="K79" s="382"/>
      <c r="L79" s="383"/>
      <c r="M79" s="382">
        <v>1</v>
      </c>
      <c r="N79" s="383"/>
      <c r="O79" s="382"/>
      <c r="P79" s="383"/>
      <c r="Q79" s="382">
        <v>1</v>
      </c>
      <c r="R79" s="383"/>
      <c r="S79" s="382"/>
      <c r="T79" s="383"/>
      <c r="U79" s="382"/>
      <c r="V79" s="383"/>
      <c r="W79" s="382">
        <v>1</v>
      </c>
      <c r="X79" s="383"/>
      <c r="Y79" s="382"/>
      <c r="Z79" s="383"/>
      <c r="AA79" s="382"/>
      <c r="AB79" s="383"/>
      <c r="AC79" s="382"/>
      <c r="AD79" s="383"/>
      <c r="AE79" s="382"/>
      <c r="AF79" s="383"/>
      <c r="AG79" s="382"/>
      <c r="AH79" s="383"/>
      <c r="AI79" s="382"/>
      <c r="AJ79" s="383"/>
      <c r="AK79" s="382"/>
      <c r="AL79" s="384"/>
      <c r="AM79" s="378">
        <v>1</v>
      </c>
      <c r="AN79" s="378">
        <v>2</v>
      </c>
      <c r="AO79" s="378">
        <v>0</v>
      </c>
      <c r="AP79" s="384">
        <v>0</v>
      </c>
      <c r="AQ79" s="384">
        <v>0</v>
      </c>
      <c r="AR79" s="471" t="s">
        <v>97</v>
      </c>
      <c r="BZ79" s="339"/>
      <c r="CA79" s="339" t="str">
        <f t="shared" si="41"/>
        <v/>
      </c>
      <c r="CB79" s="339" t="str">
        <f t="shared" si="22"/>
        <v/>
      </c>
      <c r="CC79" s="339" t="str">
        <f t="shared" si="23"/>
        <v/>
      </c>
      <c r="CD79" s="339" t="str">
        <f t="shared" si="24"/>
        <v/>
      </c>
      <c r="CE79" s="339" t="str">
        <f t="shared" si="25"/>
        <v/>
      </c>
      <c r="CF79" s="339" t="str">
        <f t="shared" si="26"/>
        <v/>
      </c>
      <c r="CG79" s="339" t="str">
        <f t="shared" si="27"/>
        <v/>
      </c>
      <c r="CH79" s="339" t="str">
        <f t="shared" si="28"/>
        <v/>
      </c>
      <c r="CI79" s="339" t="str">
        <f t="shared" si="29"/>
        <v/>
      </c>
      <c r="CJ79" s="339" t="str">
        <f t="shared" si="30"/>
        <v/>
      </c>
      <c r="CK79" s="339" t="str">
        <f t="shared" si="31"/>
        <v/>
      </c>
      <c r="CL79" s="339" t="str">
        <f t="shared" si="32"/>
        <v/>
      </c>
      <c r="CM79" s="339" t="str">
        <f t="shared" si="33"/>
        <v/>
      </c>
      <c r="CN79" s="339" t="str">
        <f t="shared" si="34"/>
        <v/>
      </c>
      <c r="CO79" s="339" t="str">
        <f t="shared" si="35"/>
        <v/>
      </c>
      <c r="CP79" s="339" t="str">
        <f t="shared" si="36"/>
        <v/>
      </c>
      <c r="CQ79" s="339" t="str">
        <f t="shared" si="37"/>
        <v/>
      </c>
      <c r="CR79" s="339" t="str">
        <f t="shared" si="38"/>
        <v/>
      </c>
      <c r="CS79" s="339" t="str">
        <f t="shared" si="39"/>
        <v/>
      </c>
      <c r="CT79" s="339" t="str">
        <f t="shared" si="40"/>
        <v/>
      </c>
    </row>
    <row r="80" spans="1:98" x14ac:dyDescent="0.25">
      <c r="A80" s="482" t="s">
        <v>57</v>
      </c>
      <c r="B80" s="483"/>
      <c r="C80" s="484">
        <f t="shared" si="20"/>
        <v>4</v>
      </c>
      <c r="D80" s="485">
        <f t="shared" si="21"/>
        <v>0</v>
      </c>
      <c r="E80" s="486"/>
      <c r="F80" s="487"/>
      <c r="G80" s="486"/>
      <c r="H80" s="487"/>
      <c r="I80" s="486"/>
      <c r="J80" s="487"/>
      <c r="K80" s="488"/>
      <c r="L80" s="389"/>
      <c r="M80" s="488">
        <v>1</v>
      </c>
      <c r="N80" s="389"/>
      <c r="O80" s="488"/>
      <c r="P80" s="389"/>
      <c r="Q80" s="488">
        <v>1</v>
      </c>
      <c r="R80" s="389"/>
      <c r="S80" s="488">
        <v>1</v>
      </c>
      <c r="T80" s="389"/>
      <c r="U80" s="488"/>
      <c r="V80" s="389"/>
      <c r="W80" s="488"/>
      <c r="X80" s="389"/>
      <c r="Y80" s="488"/>
      <c r="Z80" s="389"/>
      <c r="AA80" s="488"/>
      <c r="AB80" s="389"/>
      <c r="AC80" s="488"/>
      <c r="AD80" s="389"/>
      <c r="AE80" s="488"/>
      <c r="AF80" s="389"/>
      <c r="AG80" s="488"/>
      <c r="AH80" s="389"/>
      <c r="AI80" s="488"/>
      <c r="AJ80" s="389"/>
      <c r="AK80" s="488">
        <v>1</v>
      </c>
      <c r="AL80" s="390"/>
      <c r="AM80" s="380">
        <v>3</v>
      </c>
      <c r="AN80" s="380">
        <v>1</v>
      </c>
      <c r="AO80" s="380">
        <v>0</v>
      </c>
      <c r="AP80" s="390">
        <v>0</v>
      </c>
      <c r="AQ80" s="390">
        <v>0</v>
      </c>
      <c r="AR80" s="471" t="s">
        <v>97</v>
      </c>
      <c r="BZ80" s="339"/>
      <c r="CA80" s="339" t="str">
        <f t="shared" si="41"/>
        <v/>
      </c>
      <c r="CB80" s="339" t="str">
        <f t="shared" si="22"/>
        <v/>
      </c>
      <c r="CC80" s="339" t="str">
        <f t="shared" si="23"/>
        <v/>
      </c>
      <c r="CD80" s="339" t="str">
        <f t="shared" si="24"/>
        <v/>
      </c>
      <c r="CE80" s="339" t="str">
        <f t="shared" si="25"/>
        <v/>
      </c>
      <c r="CF80" s="339" t="str">
        <f t="shared" si="26"/>
        <v/>
      </c>
      <c r="CG80" s="339" t="str">
        <f t="shared" si="27"/>
        <v/>
      </c>
      <c r="CH80" s="339" t="str">
        <f t="shared" si="28"/>
        <v/>
      </c>
      <c r="CI80" s="339" t="str">
        <f t="shared" si="29"/>
        <v/>
      </c>
      <c r="CJ80" s="339" t="str">
        <f t="shared" si="30"/>
        <v/>
      </c>
      <c r="CK80" s="339" t="str">
        <f t="shared" si="31"/>
        <v/>
      </c>
      <c r="CL80" s="339" t="str">
        <f t="shared" si="32"/>
        <v/>
      </c>
      <c r="CM80" s="339" t="str">
        <f t="shared" si="33"/>
        <v/>
      </c>
      <c r="CN80" s="339" t="str">
        <f t="shared" si="34"/>
        <v/>
      </c>
      <c r="CO80" s="339" t="str">
        <f t="shared" si="35"/>
        <v/>
      </c>
      <c r="CP80" s="339" t="str">
        <f t="shared" si="36"/>
        <v/>
      </c>
      <c r="CQ80" s="339" t="str">
        <f t="shared" si="37"/>
        <v/>
      </c>
      <c r="CR80" s="339" t="str">
        <f t="shared" si="38"/>
        <v/>
      </c>
      <c r="CS80" s="339" t="str">
        <f t="shared" si="39"/>
        <v/>
      </c>
      <c r="CT80" s="339" t="str">
        <f t="shared" si="40"/>
        <v/>
      </c>
    </row>
    <row r="81" spans="1:98" x14ac:dyDescent="0.25">
      <c r="A81" s="489" t="s">
        <v>18</v>
      </c>
      <c r="B81" s="490" t="s">
        <v>88</v>
      </c>
      <c r="C81" s="466">
        <f t="shared" si="20"/>
        <v>0</v>
      </c>
      <c r="D81" s="467">
        <f t="shared" si="21"/>
        <v>0</v>
      </c>
      <c r="E81" s="491"/>
      <c r="F81" s="492"/>
      <c r="G81" s="491"/>
      <c r="H81" s="492"/>
      <c r="I81" s="491"/>
      <c r="J81" s="492"/>
      <c r="K81" s="434"/>
      <c r="L81" s="435"/>
      <c r="M81" s="434"/>
      <c r="N81" s="435"/>
      <c r="O81" s="434"/>
      <c r="P81" s="435"/>
      <c r="Q81" s="434"/>
      <c r="R81" s="435"/>
      <c r="S81" s="434"/>
      <c r="T81" s="435"/>
      <c r="U81" s="434"/>
      <c r="V81" s="435"/>
      <c r="W81" s="434"/>
      <c r="X81" s="435"/>
      <c r="Y81" s="434"/>
      <c r="Z81" s="435"/>
      <c r="AA81" s="434"/>
      <c r="AB81" s="435"/>
      <c r="AC81" s="434"/>
      <c r="AD81" s="435"/>
      <c r="AE81" s="434"/>
      <c r="AF81" s="435"/>
      <c r="AG81" s="434"/>
      <c r="AH81" s="435"/>
      <c r="AI81" s="434"/>
      <c r="AJ81" s="435"/>
      <c r="AK81" s="434"/>
      <c r="AL81" s="436"/>
      <c r="AM81" s="372"/>
      <c r="AN81" s="372"/>
      <c r="AO81" s="372"/>
      <c r="AP81" s="436"/>
      <c r="AQ81" s="436"/>
      <c r="AR81" s="471" t="s">
        <v>97</v>
      </c>
      <c r="BZ81" s="339"/>
      <c r="CA81" s="339" t="str">
        <f t="shared" si="41"/>
        <v/>
      </c>
      <c r="CB81" s="339" t="str">
        <f t="shared" si="22"/>
        <v/>
      </c>
      <c r="CC81" s="339" t="str">
        <f t="shared" si="23"/>
        <v/>
      </c>
      <c r="CD81" s="339" t="str">
        <f t="shared" si="24"/>
        <v/>
      </c>
      <c r="CE81" s="339" t="str">
        <f t="shared" si="25"/>
        <v/>
      </c>
      <c r="CF81" s="339" t="str">
        <f t="shared" si="26"/>
        <v/>
      </c>
      <c r="CG81" s="339" t="str">
        <f t="shared" si="27"/>
        <v/>
      </c>
      <c r="CH81" s="339" t="str">
        <f t="shared" si="28"/>
        <v/>
      </c>
      <c r="CI81" s="339" t="str">
        <f t="shared" si="29"/>
        <v/>
      </c>
      <c r="CJ81" s="339" t="str">
        <f t="shared" si="30"/>
        <v/>
      </c>
      <c r="CK81" s="339" t="str">
        <f t="shared" si="31"/>
        <v/>
      </c>
      <c r="CL81" s="339" t="str">
        <f t="shared" si="32"/>
        <v/>
      </c>
      <c r="CM81" s="339" t="str">
        <f t="shared" si="33"/>
        <v/>
      </c>
      <c r="CN81" s="339" t="str">
        <f t="shared" si="34"/>
        <v/>
      </c>
      <c r="CO81" s="339" t="str">
        <f t="shared" si="35"/>
        <v/>
      </c>
      <c r="CP81" s="339" t="str">
        <f t="shared" si="36"/>
        <v/>
      </c>
      <c r="CQ81" s="339" t="str">
        <f t="shared" si="37"/>
        <v/>
      </c>
      <c r="CR81" s="339" t="str">
        <f t="shared" si="38"/>
        <v/>
      </c>
      <c r="CS81" s="339" t="str">
        <f>IF(AL81&lt;=AK81,""," Los exámenes Reactivos de 81 y mas años NO DEBEN ser mayor a los Exámenes Procesados de la misma edad.-")</f>
        <v/>
      </c>
      <c r="CT81" s="339" t="str">
        <f>IF(AL81&lt;=AK81,""," Los exámenes Reactivos de 81 y mas años NO DEBEN ser mayor a los Exámenes Procesados de la misma edad.-")</f>
        <v/>
      </c>
    </row>
    <row r="82" spans="1:98" ht="21" x14ac:dyDescent="0.25">
      <c r="A82" s="493"/>
      <c r="B82" s="494" t="s">
        <v>89</v>
      </c>
      <c r="C82" s="474">
        <f t="shared" si="20"/>
        <v>0</v>
      </c>
      <c r="D82" s="475">
        <f t="shared" si="21"/>
        <v>0</v>
      </c>
      <c r="E82" s="476"/>
      <c r="F82" s="477"/>
      <c r="G82" s="476"/>
      <c r="H82" s="477"/>
      <c r="I82" s="476"/>
      <c r="J82" s="477"/>
      <c r="K82" s="382"/>
      <c r="L82" s="383"/>
      <c r="M82" s="382"/>
      <c r="N82" s="383"/>
      <c r="O82" s="382"/>
      <c r="P82" s="383"/>
      <c r="Q82" s="382"/>
      <c r="R82" s="383"/>
      <c r="S82" s="382"/>
      <c r="T82" s="383"/>
      <c r="U82" s="382"/>
      <c r="V82" s="383"/>
      <c r="W82" s="382"/>
      <c r="X82" s="383"/>
      <c r="Y82" s="382"/>
      <c r="Z82" s="383"/>
      <c r="AA82" s="382"/>
      <c r="AB82" s="383"/>
      <c r="AC82" s="382"/>
      <c r="AD82" s="383"/>
      <c r="AE82" s="382"/>
      <c r="AF82" s="383"/>
      <c r="AG82" s="382"/>
      <c r="AH82" s="383"/>
      <c r="AI82" s="382"/>
      <c r="AJ82" s="383"/>
      <c r="AK82" s="382"/>
      <c r="AL82" s="384"/>
      <c r="AM82" s="378"/>
      <c r="AN82" s="378"/>
      <c r="AO82" s="378"/>
      <c r="AP82" s="384"/>
      <c r="AQ82" s="384"/>
      <c r="AR82" s="471" t="s">
        <v>97</v>
      </c>
      <c r="BZ82" s="339"/>
      <c r="CA82" s="339" t="str">
        <f t="shared" si="41"/>
        <v/>
      </c>
      <c r="CB82" s="339" t="str">
        <f t="shared" si="22"/>
        <v/>
      </c>
      <c r="CC82" s="339" t="str">
        <f t="shared" si="23"/>
        <v/>
      </c>
      <c r="CD82" s="339" t="str">
        <f t="shared" si="24"/>
        <v/>
      </c>
      <c r="CE82" s="339" t="str">
        <f t="shared" si="25"/>
        <v/>
      </c>
      <c r="CF82" s="339" t="str">
        <f t="shared" si="26"/>
        <v/>
      </c>
      <c r="CG82" s="339" t="str">
        <f t="shared" si="27"/>
        <v/>
      </c>
      <c r="CH82" s="339" t="str">
        <f t="shared" si="28"/>
        <v/>
      </c>
      <c r="CI82" s="339" t="str">
        <f t="shared" si="29"/>
        <v/>
      </c>
      <c r="CJ82" s="339" t="str">
        <f t="shared" si="30"/>
        <v/>
      </c>
      <c r="CK82" s="339" t="str">
        <f t="shared" si="31"/>
        <v/>
      </c>
      <c r="CL82" s="339" t="str">
        <f t="shared" si="32"/>
        <v/>
      </c>
      <c r="CM82" s="339" t="str">
        <f t="shared" si="33"/>
        <v/>
      </c>
      <c r="CN82" s="339" t="str">
        <f t="shared" si="34"/>
        <v/>
      </c>
      <c r="CO82" s="339" t="str">
        <f t="shared" si="35"/>
        <v/>
      </c>
      <c r="CP82" s="339" t="str">
        <f t="shared" si="36"/>
        <v/>
      </c>
      <c r="CQ82" s="339" t="str">
        <f>IF(AJ82&lt;=AI82,""," Los exámenes Reactivos de 75 a 89 años NO DEBEN ser mayor a los Exámenes Procesados de la misma edad.-")</f>
        <v/>
      </c>
      <c r="CR82" s="339" t="str">
        <f t="shared" si="38"/>
        <v/>
      </c>
      <c r="CS82" s="339" t="str">
        <f>IF(AL82&lt;=AK82,""," Los exámenes Reactivos de 80 y mas años NO DEBEN ser mayor a los Exámenes Procesados de la misma edad.-")</f>
        <v/>
      </c>
      <c r="CT82" s="339" t="str">
        <f>IF(AL82&lt;=AK82,""," Los exámenes Reactivos de 80 y mas años NO DEBEN ser mayor a los Exámenes Procesados de la misma edad.-")</f>
        <v/>
      </c>
    </row>
    <row r="83" spans="1:98" ht="21" x14ac:dyDescent="0.25">
      <c r="A83" s="495"/>
      <c r="B83" s="449" t="s">
        <v>90</v>
      </c>
      <c r="C83" s="496">
        <f t="shared" si="20"/>
        <v>0</v>
      </c>
      <c r="D83" s="404">
        <f t="shared" si="21"/>
        <v>0</v>
      </c>
      <c r="E83" s="405"/>
      <c r="F83" s="406"/>
      <c r="G83" s="405"/>
      <c r="H83" s="406"/>
      <c r="I83" s="405"/>
      <c r="J83" s="406"/>
      <c r="K83" s="405"/>
      <c r="L83" s="406"/>
      <c r="M83" s="405"/>
      <c r="N83" s="406"/>
      <c r="O83" s="405"/>
      <c r="P83" s="406"/>
      <c r="Q83" s="405"/>
      <c r="R83" s="406"/>
      <c r="S83" s="405"/>
      <c r="T83" s="406"/>
      <c r="U83" s="405"/>
      <c r="V83" s="406"/>
      <c r="W83" s="405"/>
      <c r="X83" s="406"/>
      <c r="Y83" s="405"/>
      <c r="Z83" s="406"/>
      <c r="AA83" s="405"/>
      <c r="AB83" s="406"/>
      <c r="AC83" s="405"/>
      <c r="AD83" s="406"/>
      <c r="AE83" s="405"/>
      <c r="AF83" s="406"/>
      <c r="AG83" s="405"/>
      <c r="AH83" s="406"/>
      <c r="AI83" s="405"/>
      <c r="AJ83" s="406"/>
      <c r="AK83" s="405"/>
      <c r="AL83" s="407"/>
      <c r="AM83" s="393"/>
      <c r="AN83" s="393"/>
      <c r="AO83" s="393"/>
      <c r="AP83" s="407"/>
      <c r="AQ83" s="407"/>
      <c r="AR83" s="471" t="s">
        <v>97</v>
      </c>
      <c r="BZ83" s="339"/>
      <c r="CA83" s="339" t="str">
        <f t="shared" si="41"/>
        <v/>
      </c>
      <c r="CB83" s="339" t="str">
        <f t="shared" si="22"/>
        <v/>
      </c>
      <c r="CC83" s="339" t="str">
        <f t="shared" si="23"/>
        <v/>
      </c>
      <c r="CD83" s="339" t="str">
        <f t="shared" si="24"/>
        <v/>
      </c>
      <c r="CE83" s="339" t="str">
        <f t="shared" si="25"/>
        <v/>
      </c>
      <c r="CF83" s="339" t="str">
        <f t="shared" si="26"/>
        <v/>
      </c>
      <c r="CG83" s="339" t="str">
        <f t="shared" si="27"/>
        <v/>
      </c>
      <c r="CH83" s="339" t="str">
        <f t="shared" si="28"/>
        <v/>
      </c>
      <c r="CI83" s="339" t="str">
        <f t="shared" si="29"/>
        <v/>
      </c>
      <c r="CJ83" s="339" t="str">
        <f t="shared" si="30"/>
        <v/>
      </c>
      <c r="CK83" s="339" t="str">
        <f t="shared" si="31"/>
        <v/>
      </c>
      <c r="CL83" s="339" t="str">
        <f t="shared" si="32"/>
        <v/>
      </c>
      <c r="CM83" s="339" t="str">
        <f t="shared" si="33"/>
        <v/>
      </c>
      <c r="CN83" s="339" t="str">
        <f t="shared" si="34"/>
        <v/>
      </c>
      <c r="CO83" s="339" t="str">
        <f t="shared" si="35"/>
        <v/>
      </c>
      <c r="CP83" s="339" t="str">
        <f t="shared" si="36"/>
        <v/>
      </c>
      <c r="CQ83" s="339" t="str">
        <f t="shared" ref="CQ83:CQ94" si="42">IF(AJ83&lt;=AI83,""," Los exámenes Reactivos de 75 a 79 años NO DEBEN ser mayor a los Exámenes Procesados de la misma edad.-")</f>
        <v/>
      </c>
      <c r="CR83" s="339" t="str">
        <f t="shared" si="38"/>
        <v/>
      </c>
      <c r="CS83" s="339" t="str">
        <f>IF(AL83&lt;=AK83,""," Los exámenes Reactivos de 83 y mas años NO DEBEN ser mayor a los Exámenes Procesados de la misma edad.-")</f>
        <v/>
      </c>
      <c r="CT83" s="339" t="str">
        <f>IF(AL83&lt;=AK83,""," Los exámenes Reactivos de 83 y mas años NO DEBEN ser mayor a los Exámenes Procesados de la misma edad.-")</f>
        <v/>
      </c>
    </row>
    <row r="84" spans="1:98" x14ac:dyDescent="0.25">
      <c r="A84" s="464" t="s">
        <v>84</v>
      </c>
      <c r="B84" s="465"/>
      <c r="C84" s="474">
        <f t="shared" ref="C84:C94" si="43">SUM(E84+G84+I84+K84+M84+O84+Q84+S84+U84+W84+Y84+AA84+AC84+AE84+AG84+AI84+AK84)</f>
        <v>0</v>
      </c>
      <c r="D84" s="475">
        <f t="shared" ref="D84:D94" si="44">SUM(F84+H84+J84+L84+N84+P84+R84+T84+V84+X84+Z84+AB84+AD84+AF84+AH84+AJ84+AL84)</f>
        <v>0</v>
      </c>
      <c r="E84" s="365"/>
      <c r="F84" s="366"/>
      <c r="G84" s="497"/>
      <c r="H84" s="498"/>
      <c r="I84" s="497"/>
      <c r="J84" s="498"/>
      <c r="K84" s="497"/>
      <c r="L84" s="498"/>
      <c r="M84" s="497"/>
      <c r="N84" s="498"/>
      <c r="O84" s="497"/>
      <c r="P84" s="498"/>
      <c r="Q84" s="497"/>
      <c r="R84" s="498"/>
      <c r="S84" s="497"/>
      <c r="T84" s="498"/>
      <c r="U84" s="497"/>
      <c r="V84" s="498"/>
      <c r="W84" s="497"/>
      <c r="X84" s="498"/>
      <c r="Y84" s="497"/>
      <c r="Z84" s="498"/>
      <c r="AA84" s="497"/>
      <c r="AB84" s="498"/>
      <c r="AC84" s="497"/>
      <c r="AD84" s="498"/>
      <c r="AE84" s="497"/>
      <c r="AF84" s="498"/>
      <c r="AG84" s="497"/>
      <c r="AH84" s="498"/>
      <c r="AI84" s="497"/>
      <c r="AJ84" s="498"/>
      <c r="AK84" s="497"/>
      <c r="AL84" s="499"/>
      <c r="AM84" s="376"/>
      <c r="AN84" s="376"/>
      <c r="AO84" s="376"/>
      <c r="AP84" s="367"/>
      <c r="AQ84" s="367"/>
      <c r="AR84" s="471" t="s">
        <v>97</v>
      </c>
      <c r="BZ84" s="339"/>
      <c r="CA84" s="339" t="str">
        <f t="shared" si="41"/>
        <v/>
      </c>
      <c r="CB84" s="339" t="str">
        <f t="shared" si="22"/>
        <v/>
      </c>
      <c r="CC84" s="339" t="str">
        <f t="shared" si="23"/>
        <v/>
      </c>
      <c r="CD84" s="339" t="str">
        <f t="shared" si="24"/>
        <v/>
      </c>
      <c r="CE84" s="339" t="str">
        <f t="shared" si="25"/>
        <v/>
      </c>
      <c r="CF84" s="339" t="str">
        <f t="shared" si="26"/>
        <v/>
      </c>
      <c r="CG84" s="339" t="str">
        <f t="shared" si="27"/>
        <v/>
      </c>
      <c r="CH84" s="339" t="str">
        <f t="shared" si="28"/>
        <v/>
      </c>
      <c r="CI84" s="339" t="str">
        <f t="shared" si="29"/>
        <v/>
      </c>
      <c r="CJ84" s="339" t="str">
        <f t="shared" si="30"/>
        <v/>
      </c>
      <c r="CK84" s="339" t="str">
        <f t="shared" si="31"/>
        <v/>
      </c>
      <c r="CL84" s="339" t="str">
        <f t="shared" si="32"/>
        <v/>
      </c>
      <c r="CM84" s="339" t="str">
        <f t="shared" si="33"/>
        <v/>
      </c>
      <c r="CN84" s="339" t="str">
        <f t="shared" si="34"/>
        <v/>
      </c>
      <c r="CO84" s="339" t="str">
        <f t="shared" si="35"/>
        <v/>
      </c>
      <c r="CP84" s="339" t="str">
        <f t="shared" si="36"/>
        <v/>
      </c>
      <c r="CQ84" s="339" t="str">
        <f t="shared" si="42"/>
        <v/>
      </c>
      <c r="CR84" s="339" t="str">
        <f t="shared" si="38"/>
        <v/>
      </c>
      <c r="CS84" s="339" t="str">
        <f>IF(AL84&lt;=AK84,""," Los exámenes Reactivos de 84 y mas años NO DEBEN ser mayor a los Exámenes Procesados de la misma edad.-")</f>
        <v/>
      </c>
      <c r="CT84" s="339" t="str">
        <f>IF(AL84&lt;=AK84,""," Los exámenes Reactivos de 84 y mas años NO DEBEN ser mayor a los Exámenes Procesados de la misma edad.-")</f>
        <v/>
      </c>
    </row>
    <row r="85" spans="1:98" x14ac:dyDescent="0.25">
      <c r="A85" s="472" t="s">
        <v>58</v>
      </c>
      <c r="B85" s="473"/>
      <c r="C85" s="388">
        <f t="shared" si="43"/>
        <v>1</v>
      </c>
      <c r="D85" s="479">
        <f t="shared" si="44"/>
        <v>0</v>
      </c>
      <c r="E85" s="382"/>
      <c r="F85" s="383"/>
      <c r="G85" s="382"/>
      <c r="H85" s="383"/>
      <c r="I85" s="382"/>
      <c r="J85" s="383"/>
      <c r="K85" s="488"/>
      <c r="L85" s="389"/>
      <c r="M85" s="488"/>
      <c r="N85" s="389"/>
      <c r="O85" s="488">
        <v>1</v>
      </c>
      <c r="P85" s="389"/>
      <c r="Q85" s="488"/>
      <c r="R85" s="389"/>
      <c r="S85" s="488"/>
      <c r="T85" s="389"/>
      <c r="U85" s="488"/>
      <c r="V85" s="389"/>
      <c r="W85" s="488"/>
      <c r="X85" s="389"/>
      <c r="Y85" s="488"/>
      <c r="Z85" s="389"/>
      <c r="AA85" s="488"/>
      <c r="AB85" s="389"/>
      <c r="AC85" s="488"/>
      <c r="AD85" s="389"/>
      <c r="AE85" s="488"/>
      <c r="AF85" s="389"/>
      <c r="AG85" s="488"/>
      <c r="AH85" s="389"/>
      <c r="AI85" s="488"/>
      <c r="AJ85" s="389"/>
      <c r="AK85" s="488"/>
      <c r="AL85" s="390"/>
      <c r="AM85" s="380"/>
      <c r="AN85" s="380">
        <v>1</v>
      </c>
      <c r="AO85" s="380">
        <v>0</v>
      </c>
      <c r="AP85" s="390">
        <v>0</v>
      </c>
      <c r="AQ85" s="390">
        <v>0</v>
      </c>
      <c r="AR85" s="471" t="s">
        <v>97</v>
      </c>
      <c r="BZ85" s="339"/>
      <c r="CA85" s="339" t="str">
        <f t="shared" si="41"/>
        <v/>
      </c>
      <c r="CB85" s="339" t="str">
        <f t="shared" si="22"/>
        <v/>
      </c>
      <c r="CC85" s="339" t="str">
        <f t="shared" si="23"/>
        <v/>
      </c>
      <c r="CD85" s="339" t="str">
        <f t="shared" si="24"/>
        <v/>
      </c>
      <c r="CE85" s="339" t="str">
        <f t="shared" si="25"/>
        <v/>
      </c>
      <c r="CF85" s="339" t="str">
        <f t="shared" si="26"/>
        <v/>
      </c>
      <c r="CG85" s="339" t="str">
        <f t="shared" si="27"/>
        <v/>
      </c>
      <c r="CH85" s="339" t="str">
        <f t="shared" si="28"/>
        <v/>
      </c>
      <c r="CI85" s="339" t="str">
        <f t="shared" si="29"/>
        <v/>
      </c>
      <c r="CJ85" s="339" t="str">
        <f t="shared" si="30"/>
        <v/>
      </c>
      <c r="CK85" s="339" t="str">
        <f t="shared" si="31"/>
        <v/>
      </c>
      <c r="CL85" s="339" t="str">
        <f t="shared" si="32"/>
        <v/>
      </c>
      <c r="CM85" s="339" t="str">
        <f t="shared" si="33"/>
        <v/>
      </c>
      <c r="CN85" s="339" t="str">
        <f t="shared" si="34"/>
        <v/>
      </c>
      <c r="CO85" s="339" t="str">
        <f t="shared" si="35"/>
        <v/>
      </c>
      <c r="CP85" s="339" t="str">
        <f t="shared" si="36"/>
        <v/>
      </c>
      <c r="CQ85" s="339" t="str">
        <f t="shared" si="42"/>
        <v/>
      </c>
      <c r="CR85" s="339" t="str">
        <f t="shared" si="38"/>
        <v/>
      </c>
      <c r="CS85" s="339" t="str">
        <f>IF(AL85&lt;=AK85,""," Los exámenes Reactivos de 85 y mas años NO DEBEN ser mayor a los Exámenes Procesados de la misma edad.-")</f>
        <v/>
      </c>
      <c r="CT85" s="339" t="str">
        <f>IF(AL85&lt;=AK85,""," Los exámenes Reactivos de 85 y mas años NO DEBEN ser mayor a los Exámenes Procesados de la misma edad.-")</f>
        <v/>
      </c>
    </row>
    <row r="86" spans="1:98" x14ac:dyDescent="0.25">
      <c r="A86" s="472" t="s">
        <v>86</v>
      </c>
      <c r="B86" s="473"/>
      <c r="C86" s="388">
        <f t="shared" si="43"/>
        <v>0</v>
      </c>
      <c r="D86" s="479">
        <f t="shared" si="44"/>
        <v>0</v>
      </c>
      <c r="E86" s="382"/>
      <c r="F86" s="383"/>
      <c r="G86" s="382"/>
      <c r="H86" s="383"/>
      <c r="I86" s="382"/>
      <c r="J86" s="383"/>
      <c r="K86" s="488"/>
      <c r="L86" s="389"/>
      <c r="M86" s="488"/>
      <c r="N86" s="389"/>
      <c r="O86" s="488"/>
      <c r="P86" s="389"/>
      <c r="Q86" s="488"/>
      <c r="R86" s="389"/>
      <c r="S86" s="488"/>
      <c r="T86" s="389"/>
      <c r="U86" s="488"/>
      <c r="V86" s="389"/>
      <c r="W86" s="488"/>
      <c r="X86" s="389"/>
      <c r="Y86" s="488"/>
      <c r="Z86" s="389"/>
      <c r="AA86" s="488"/>
      <c r="AB86" s="389"/>
      <c r="AC86" s="488"/>
      <c r="AD86" s="389"/>
      <c r="AE86" s="488"/>
      <c r="AF86" s="389"/>
      <c r="AG86" s="488"/>
      <c r="AH86" s="389"/>
      <c r="AI86" s="488"/>
      <c r="AJ86" s="389"/>
      <c r="AK86" s="488"/>
      <c r="AL86" s="390"/>
      <c r="AM86" s="380"/>
      <c r="AN86" s="380"/>
      <c r="AO86" s="380"/>
      <c r="AP86" s="390"/>
      <c r="AQ86" s="390"/>
      <c r="AR86" s="471" t="s">
        <v>97</v>
      </c>
      <c r="BZ86" s="339"/>
      <c r="CA86" s="339" t="str">
        <f t="shared" si="41"/>
        <v/>
      </c>
      <c r="CB86" s="339" t="str">
        <f t="shared" si="22"/>
        <v/>
      </c>
      <c r="CC86" s="339" t="str">
        <f t="shared" si="23"/>
        <v/>
      </c>
      <c r="CD86" s="339" t="str">
        <f t="shared" si="24"/>
        <v/>
      </c>
      <c r="CE86" s="339" t="str">
        <f t="shared" si="25"/>
        <v/>
      </c>
      <c r="CF86" s="339" t="str">
        <f t="shared" si="26"/>
        <v/>
      </c>
      <c r="CG86" s="339" t="str">
        <f t="shared" si="27"/>
        <v/>
      </c>
      <c r="CH86" s="339" t="str">
        <f t="shared" si="28"/>
        <v/>
      </c>
      <c r="CI86" s="339" t="str">
        <f t="shared" si="29"/>
        <v/>
      </c>
      <c r="CJ86" s="339" t="str">
        <f t="shared" si="30"/>
        <v/>
      </c>
      <c r="CK86" s="339" t="str">
        <f t="shared" si="31"/>
        <v/>
      </c>
      <c r="CL86" s="339" t="str">
        <f t="shared" si="32"/>
        <v/>
      </c>
      <c r="CM86" s="339" t="str">
        <f t="shared" si="33"/>
        <v/>
      </c>
      <c r="CN86" s="339" t="str">
        <f t="shared" si="34"/>
        <v/>
      </c>
      <c r="CO86" s="339" t="str">
        <f t="shared" si="35"/>
        <v/>
      </c>
      <c r="CP86" s="339" t="str">
        <f t="shared" si="36"/>
        <v/>
      </c>
      <c r="CQ86" s="339" t="str">
        <f t="shared" si="42"/>
        <v/>
      </c>
      <c r="CR86" s="339" t="str">
        <f t="shared" si="38"/>
        <v/>
      </c>
      <c r="CS86" s="339" t="str">
        <f>IF(AL86&lt;=AK86,""," Los exámenes Reactivos de 86 y mas años NO DEBEN ser mayor a los Exámenes Procesados de la misma edad.-")</f>
        <v/>
      </c>
      <c r="CT86" s="339" t="str">
        <f>IF(AL86&lt;=AK86,""," Los exámenes Reactivos de 86 y mas años NO DEBEN ser mayor a los Exámenes Procesados de la misma edad.-")</f>
        <v/>
      </c>
    </row>
    <row r="87" spans="1:98" x14ac:dyDescent="0.25">
      <c r="A87" s="472" t="s">
        <v>99</v>
      </c>
      <c r="B87" s="473"/>
      <c r="C87" s="500">
        <f t="shared" si="43"/>
        <v>0</v>
      </c>
      <c r="D87" s="501">
        <f t="shared" si="44"/>
        <v>0</v>
      </c>
      <c r="E87" s="382"/>
      <c r="F87" s="383"/>
      <c r="G87" s="382"/>
      <c r="H87" s="383"/>
      <c r="I87" s="382"/>
      <c r="J87" s="383"/>
      <c r="K87" s="488"/>
      <c r="L87" s="389"/>
      <c r="M87" s="488"/>
      <c r="N87" s="389"/>
      <c r="O87" s="488"/>
      <c r="P87" s="389"/>
      <c r="Q87" s="488"/>
      <c r="R87" s="389"/>
      <c r="S87" s="488"/>
      <c r="T87" s="389"/>
      <c r="U87" s="488"/>
      <c r="V87" s="389"/>
      <c r="W87" s="488"/>
      <c r="X87" s="389"/>
      <c r="Y87" s="488"/>
      <c r="Z87" s="389"/>
      <c r="AA87" s="488"/>
      <c r="AB87" s="389"/>
      <c r="AC87" s="488"/>
      <c r="AD87" s="389"/>
      <c r="AE87" s="488"/>
      <c r="AF87" s="389"/>
      <c r="AG87" s="488"/>
      <c r="AH87" s="389"/>
      <c r="AI87" s="488"/>
      <c r="AJ87" s="389"/>
      <c r="AK87" s="488"/>
      <c r="AL87" s="390"/>
      <c r="AM87" s="380"/>
      <c r="AN87" s="380"/>
      <c r="AO87" s="380"/>
      <c r="AP87" s="390"/>
      <c r="AQ87" s="390"/>
      <c r="AR87" s="471" t="s">
        <v>97</v>
      </c>
      <c r="BZ87" s="339"/>
      <c r="CA87" s="339" t="str">
        <f t="shared" si="41"/>
        <v/>
      </c>
      <c r="CB87" s="339" t="str">
        <f t="shared" si="22"/>
        <v/>
      </c>
      <c r="CC87" s="339" t="str">
        <f t="shared" si="23"/>
        <v/>
      </c>
      <c r="CD87" s="339" t="str">
        <f t="shared" si="24"/>
        <v/>
      </c>
      <c r="CE87" s="339" t="str">
        <f t="shared" si="25"/>
        <v/>
      </c>
      <c r="CF87" s="339" t="str">
        <f t="shared" si="26"/>
        <v/>
      </c>
      <c r="CG87" s="339" t="str">
        <f t="shared" si="27"/>
        <v/>
      </c>
      <c r="CH87" s="339" t="str">
        <f t="shared" si="28"/>
        <v/>
      </c>
      <c r="CI87" s="339" t="str">
        <f t="shared" si="29"/>
        <v/>
      </c>
      <c r="CJ87" s="339" t="str">
        <f t="shared" si="30"/>
        <v/>
      </c>
      <c r="CK87" s="339" t="str">
        <f t="shared" si="31"/>
        <v/>
      </c>
      <c r="CL87" s="339" t="str">
        <f t="shared" si="32"/>
        <v/>
      </c>
      <c r="CM87" s="339" t="str">
        <f t="shared" si="33"/>
        <v/>
      </c>
      <c r="CN87" s="339" t="str">
        <f t="shared" si="34"/>
        <v/>
      </c>
      <c r="CO87" s="339" t="str">
        <f t="shared" si="35"/>
        <v/>
      </c>
      <c r="CP87" s="339" t="str">
        <f t="shared" si="36"/>
        <v/>
      </c>
      <c r="CQ87" s="339" t="str">
        <f t="shared" si="42"/>
        <v/>
      </c>
      <c r="CR87" s="339" t="str">
        <f t="shared" si="38"/>
        <v/>
      </c>
      <c r="CS87" s="339" t="str">
        <f>IF(AL87&lt;=AK87,""," Los exámenes Reactivos de 87 y mas años NO DEBEN ser mayor a los Exámenes Procesados de la misma edad.-")</f>
        <v/>
      </c>
      <c r="CT87" s="339" t="str">
        <f>IF(AL87&lt;=AK87,""," Los exámenes Reactivos de 87 y mas años NO DEBEN ser mayor a los Exámenes Procesados de la misma edad.-")</f>
        <v/>
      </c>
    </row>
    <row r="88" spans="1:98" x14ac:dyDescent="0.25">
      <c r="A88" s="472" t="s">
        <v>100</v>
      </c>
      <c r="B88" s="473"/>
      <c r="C88" s="500">
        <f t="shared" si="43"/>
        <v>0</v>
      </c>
      <c r="D88" s="501">
        <f t="shared" si="44"/>
        <v>0</v>
      </c>
      <c r="E88" s="382"/>
      <c r="F88" s="383"/>
      <c r="G88" s="382"/>
      <c r="H88" s="383"/>
      <c r="I88" s="382"/>
      <c r="J88" s="383"/>
      <c r="K88" s="488"/>
      <c r="L88" s="389"/>
      <c r="M88" s="488"/>
      <c r="N88" s="389"/>
      <c r="O88" s="488"/>
      <c r="P88" s="389"/>
      <c r="Q88" s="488"/>
      <c r="R88" s="389"/>
      <c r="S88" s="488"/>
      <c r="T88" s="389"/>
      <c r="U88" s="488"/>
      <c r="V88" s="389"/>
      <c r="W88" s="488"/>
      <c r="X88" s="389"/>
      <c r="Y88" s="488"/>
      <c r="Z88" s="389"/>
      <c r="AA88" s="488"/>
      <c r="AB88" s="389"/>
      <c r="AC88" s="488"/>
      <c r="AD88" s="389"/>
      <c r="AE88" s="488"/>
      <c r="AF88" s="389"/>
      <c r="AG88" s="488"/>
      <c r="AH88" s="389"/>
      <c r="AI88" s="488"/>
      <c r="AJ88" s="389"/>
      <c r="AK88" s="488"/>
      <c r="AL88" s="390"/>
      <c r="AM88" s="380"/>
      <c r="AN88" s="380"/>
      <c r="AO88" s="380"/>
      <c r="AP88" s="390"/>
      <c r="AQ88" s="390"/>
      <c r="AR88" s="471" t="s">
        <v>97</v>
      </c>
      <c r="BZ88" s="339"/>
      <c r="CA88" s="339" t="str">
        <f t="shared" si="41"/>
        <v/>
      </c>
      <c r="CB88" s="339" t="str">
        <f t="shared" si="22"/>
        <v/>
      </c>
      <c r="CC88" s="339" t="str">
        <f t="shared" si="23"/>
        <v/>
      </c>
      <c r="CD88" s="339" t="str">
        <f t="shared" si="24"/>
        <v/>
      </c>
      <c r="CE88" s="339" t="str">
        <f t="shared" si="25"/>
        <v/>
      </c>
      <c r="CF88" s="339" t="str">
        <f t="shared" si="26"/>
        <v/>
      </c>
      <c r="CG88" s="339" t="str">
        <f t="shared" si="27"/>
        <v/>
      </c>
      <c r="CH88" s="339" t="str">
        <f t="shared" si="28"/>
        <v/>
      </c>
      <c r="CI88" s="339" t="str">
        <f t="shared" si="29"/>
        <v/>
      </c>
      <c r="CJ88" s="339" t="str">
        <f t="shared" si="30"/>
        <v/>
      </c>
      <c r="CK88" s="339" t="str">
        <f t="shared" si="31"/>
        <v/>
      </c>
      <c r="CL88" s="339" t="str">
        <f t="shared" si="32"/>
        <v/>
      </c>
      <c r="CM88" s="339" t="str">
        <f t="shared" si="33"/>
        <v/>
      </c>
      <c r="CN88" s="339" t="str">
        <f t="shared" si="34"/>
        <v/>
      </c>
      <c r="CO88" s="339" t="str">
        <f t="shared" si="35"/>
        <v/>
      </c>
      <c r="CP88" s="339" t="str">
        <f t="shared" si="36"/>
        <v/>
      </c>
      <c r="CQ88" s="339" t="str">
        <f t="shared" si="42"/>
        <v/>
      </c>
      <c r="CR88" s="339" t="str">
        <f t="shared" si="38"/>
        <v/>
      </c>
      <c r="CS88" s="339" t="str">
        <f>IF(AL88&lt;=AK88,""," Los exámenes Reactivos de 88 y mas años NO DEBEN ser mayor a los Exámenes Procesados de la misma edad.-")</f>
        <v/>
      </c>
      <c r="CT88" s="339" t="str">
        <f>IF(AL88&lt;=AK88,""," Los exámenes Reactivos de 88 y mas años NO DEBEN ser mayor a los Exámenes Procesados de la misma edad.-")</f>
        <v/>
      </c>
    </row>
    <row r="89" spans="1:98" x14ac:dyDescent="0.25">
      <c r="A89" s="502" t="s">
        <v>101</v>
      </c>
      <c r="B89" s="503"/>
      <c r="C89" s="500">
        <f t="shared" si="43"/>
        <v>4</v>
      </c>
      <c r="D89" s="501">
        <f t="shared" si="44"/>
        <v>0</v>
      </c>
      <c r="E89" s="382"/>
      <c r="F89" s="383"/>
      <c r="G89" s="382"/>
      <c r="H89" s="383"/>
      <c r="I89" s="382"/>
      <c r="J89" s="383"/>
      <c r="K89" s="488"/>
      <c r="L89" s="389"/>
      <c r="M89" s="488">
        <v>1</v>
      </c>
      <c r="N89" s="389"/>
      <c r="O89" s="488"/>
      <c r="P89" s="389"/>
      <c r="Q89" s="488"/>
      <c r="R89" s="389"/>
      <c r="S89" s="488"/>
      <c r="T89" s="389"/>
      <c r="U89" s="488"/>
      <c r="V89" s="389"/>
      <c r="W89" s="488">
        <v>1</v>
      </c>
      <c r="X89" s="389"/>
      <c r="Y89" s="488"/>
      <c r="Z89" s="389"/>
      <c r="AA89" s="488">
        <v>1</v>
      </c>
      <c r="AB89" s="389"/>
      <c r="AC89" s="488"/>
      <c r="AD89" s="389"/>
      <c r="AE89" s="488"/>
      <c r="AF89" s="389"/>
      <c r="AG89" s="488"/>
      <c r="AH89" s="389"/>
      <c r="AI89" s="488">
        <v>1</v>
      </c>
      <c r="AJ89" s="389"/>
      <c r="AK89" s="488"/>
      <c r="AL89" s="390"/>
      <c r="AM89" s="380"/>
      <c r="AN89" s="380">
        <v>4</v>
      </c>
      <c r="AO89" s="380">
        <v>0</v>
      </c>
      <c r="AP89" s="390">
        <v>0</v>
      </c>
      <c r="AQ89" s="390">
        <v>0</v>
      </c>
      <c r="AR89" s="471" t="s">
        <v>97</v>
      </c>
      <c r="BZ89" s="339"/>
      <c r="CA89" s="339" t="str">
        <f t="shared" si="41"/>
        <v/>
      </c>
      <c r="CB89" s="339" t="str">
        <f t="shared" si="22"/>
        <v/>
      </c>
      <c r="CC89" s="339" t="str">
        <f t="shared" si="23"/>
        <v/>
      </c>
      <c r="CD89" s="339" t="str">
        <f t="shared" si="24"/>
        <v/>
      </c>
      <c r="CE89" s="339" t="str">
        <f t="shared" si="25"/>
        <v/>
      </c>
      <c r="CF89" s="339" t="str">
        <f t="shared" si="26"/>
        <v/>
      </c>
      <c r="CG89" s="339" t="str">
        <f t="shared" si="27"/>
        <v/>
      </c>
      <c r="CH89" s="339" t="str">
        <f t="shared" si="28"/>
        <v/>
      </c>
      <c r="CI89" s="339" t="str">
        <f t="shared" si="29"/>
        <v/>
      </c>
      <c r="CJ89" s="339" t="str">
        <f t="shared" si="30"/>
        <v/>
      </c>
      <c r="CK89" s="339" t="str">
        <f t="shared" si="31"/>
        <v/>
      </c>
      <c r="CL89" s="339" t="str">
        <f t="shared" si="32"/>
        <v/>
      </c>
      <c r="CM89" s="339" t="str">
        <f t="shared" si="33"/>
        <v/>
      </c>
      <c r="CN89" s="339" t="str">
        <f t="shared" si="34"/>
        <v/>
      </c>
      <c r="CO89" s="339" t="str">
        <f t="shared" si="35"/>
        <v/>
      </c>
      <c r="CP89" s="339" t="str">
        <f t="shared" si="36"/>
        <v/>
      </c>
      <c r="CQ89" s="339" t="str">
        <f t="shared" si="42"/>
        <v/>
      </c>
      <c r="CR89" s="339" t="str">
        <f t="shared" si="38"/>
        <v/>
      </c>
      <c r="CS89" s="339" t="str">
        <f>IF(AL89&lt;=AK89,""," Los exámenes Reactivos de 89 y mas años NO DEBEN ser mayor a los Exámenes Procesados de la misma edad.-")</f>
        <v/>
      </c>
      <c r="CT89" s="339" t="str">
        <f>IF(AL89&lt;=AK89,""," Los exámenes Reactivos de 89 y mas años NO DEBEN ser mayor a los Exámenes Procesados de la misma edad.-")</f>
        <v/>
      </c>
    </row>
    <row r="90" spans="1:98" x14ac:dyDescent="0.25">
      <c r="A90" s="472" t="s">
        <v>102</v>
      </c>
      <c r="B90" s="473"/>
      <c r="C90" s="500">
        <f t="shared" si="43"/>
        <v>0</v>
      </c>
      <c r="D90" s="501">
        <f t="shared" si="44"/>
        <v>0</v>
      </c>
      <c r="E90" s="476"/>
      <c r="F90" s="477"/>
      <c r="G90" s="476"/>
      <c r="H90" s="477"/>
      <c r="I90" s="476"/>
      <c r="J90" s="477"/>
      <c r="K90" s="488"/>
      <c r="L90" s="389"/>
      <c r="M90" s="488"/>
      <c r="N90" s="389"/>
      <c r="O90" s="488"/>
      <c r="P90" s="389"/>
      <c r="Q90" s="488"/>
      <c r="R90" s="389"/>
      <c r="S90" s="488"/>
      <c r="T90" s="389"/>
      <c r="U90" s="488"/>
      <c r="V90" s="389"/>
      <c r="W90" s="488"/>
      <c r="X90" s="389"/>
      <c r="Y90" s="488"/>
      <c r="Z90" s="389"/>
      <c r="AA90" s="488"/>
      <c r="AB90" s="389"/>
      <c r="AC90" s="488"/>
      <c r="AD90" s="389"/>
      <c r="AE90" s="488"/>
      <c r="AF90" s="389"/>
      <c r="AG90" s="488"/>
      <c r="AH90" s="389"/>
      <c r="AI90" s="488"/>
      <c r="AJ90" s="389"/>
      <c r="AK90" s="488"/>
      <c r="AL90" s="390"/>
      <c r="AM90" s="380"/>
      <c r="AN90" s="380"/>
      <c r="AO90" s="380"/>
      <c r="AP90" s="390"/>
      <c r="AQ90" s="390"/>
      <c r="AR90" s="471" t="s">
        <v>97</v>
      </c>
      <c r="BZ90" s="339"/>
      <c r="CA90" s="339" t="str">
        <f t="shared" si="41"/>
        <v/>
      </c>
      <c r="CB90" s="339" t="str">
        <f t="shared" si="22"/>
        <v/>
      </c>
      <c r="CC90" s="339" t="str">
        <f t="shared" si="23"/>
        <v/>
      </c>
      <c r="CD90" s="339" t="str">
        <f t="shared" si="24"/>
        <v/>
      </c>
      <c r="CE90" s="339" t="str">
        <f t="shared" si="25"/>
        <v/>
      </c>
      <c r="CF90" s="339" t="str">
        <f t="shared" si="26"/>
        <v/>
      </c>
      <c r="CG90" s="339" t="str">
        <f t="shared" si="27"/>
        <v/>
      </c>
      <c r="CH90" s="339" t="str">
        <f t="shared" si="28"/>
        <v/>
      </c>
      <c r="CI90" s="339" t="str">
        <f t="shared" si="29"/>
        <v/>
      </c>
      <c r="CJ90" s="339" t="str">
        <f t="shared" si="30"/>
        <v/>
      </c>
      <c r="CK90" s="339" t="str">
        <f t="shared" si="31"/>
        <v/>
      </c>
      <c r="CL90" s="339" t="str">
        <f t="shared" si="32"/>
        <v/>
      </c>
      <c r="CM90" s="339" t="str">
        <f t="shared" si="33"/>
        <v/>
      </c>
      <c r="CN90" s="339" t="str">
        <f t="shared" si="34"/>
        <v/>
      </c>
      <c r="CO90" s="339" t="str">
        <f t="shared" si="35"/>
        <v/>
      </c>
      <c r="CP90" s="339" t="str">
        <f t="shared" si="36"/>
        <v/>
      </c>
      <c r="CQ90" s="339" t="str">
        <f t="shared" si="42"/>
        <v/>
      </c>
      <c r="CR90" s="339" t="str">
        <f t="shared" si="38"/>
        <v/>
      </c>
      <c r="CS90" s="339" t="str">
        <f>IF(AL90&lt;=AK90,""," Los exámenes Reactivos de 90 y mas años NO DEBEN ser mayor a los Exámenes Procesados de la misma edad.-")</f>
        <v/>
      </c>
      <c r="CT90" s="339" t="str">
        <f>IF(AL90&lt;=AK90,""," Los exámenes Reactivos de 90 y mas años NO DEBEN ser mayor a los Exámenes Procesados de la misma edad.-")</f>
        <v/>
      </c>
    </row>
    <row r="91" spans="1:98" x14ac:dyDescent="0.25">
      <c r="A91" s="472" t="s">
        <v>103</v>
      </c>
      <c r="B91" s="473"/>
      <c r="C91" s="500">
        <f t="shared" si="43"/>
        <v>0</v>
      </c>
      <c r="D91" s="501">
        <f t="shared" si="44"/>
        <v>0</v>
      </c>
      <c r="E91" s="488"/>
      <c r="F91" s="389"/>
      <c r="G91" s="488"/>
      <c r="H91" s="389"/>
      <c r="I91" s="488"/>
      <c r="J91" s="389"/>
      <c r="K91" s="488"/>
      <c r="L91" s="389"/>
      <c r="M91" s="488"/>
      <c r="N91" s="389"/>
      <c r="O91" s="488"/>
      <c r="P91" s="389"/>
      <c r="Q91" s="488"/>
      <c r="R91" s="389"/>
      <c r="S91" s="488"/>
      <c r="T91" s="389"/>
      <c r="U91" s="488"/>
      <c r="V91" s="389"/>
      <c r="W91" s="488"/>
      <c r="X91" s="389"/>
      <c r="Y91" s="488"/>
      <c r="Z91" s="389"/>
      <c r="AA91" s="488"/>
      <c r="AB91" s="389"/>
      <c r="AC91" s="488"/>
      <c r="AD91" s="389"/>
      <c r="AE91" s="488"/>
      <c r="AF91" s="389"/>
      <c r="AG91" s="488"/>
      <c r="AH91" s="389"/>
      <c r="AI91" s="488"/>
      <c r="AJ91" s="389"/>
      <c r="AK91" s="488"/>
      <c r="AL91" s="390"/>
      <c r="AM91" s="380"/>
      <c r="AN91" s="380"/>
      <c r="AO91" s="380"/>
      <c r="AP91" s="390"/>
      <c r="AQ91" s="390"/>
      <c r="AR91" s="471" t="s">
        <v>97</v>
      </c>
      <c r="BZ91" s="339"/>
      <c r="CA91" s="339" t="str">
        <f t="shared" si="41"/>
        <v/>
      </c>
      <c r="CB91" s="339" t="str">
        <f t="shared" si="22"/>
        <v/>
      </c>
      <c r="CC91" s="339" t="str">
        <f t="shared" si="23"/>
        <v/>
      </c>
      <c r="CD91" s="339" t="str">
        <f t="shared" si="24"/>
        <v/>
      </c>
      <c r="CE91" s="339" t="str">
        <f t="shared" si="25"/>
        <v/>
      </c>
      <c r="CF91" s="339" t="str">
        <f t="shared" si="26"/>
        <v/>
      </c>
      <c r="CG91" s="339" t="str">
        <f t="shared" si="27"/>
        <v/>
      </c>
      <c r="CH91" s="339" t="str">
        <f t="shared" si="28"/>
        <v/>
      </c>
      <c r="CI91" s="339" t="str">
        <f t="shared" si="29"/>
        <v/>
      </c>
      <c r="CJ91" s="339" t="str">
        <f t="shared" si="30"/>
        <v/>
      </c>
      <c r="CK91" s="339" t="str">
        <f t="shared" si="31"/>
        <v/>
      </c>
      <c r="CL91" s="339" t="str">
        <f t="shared" si="32"/>
        <v/>
      </c>
      <c r="CM91" s="339" t="str">
        <f t="shared" si="33"/>
        <v/>
      </c>
      <c r="CN91" s="339" t="str">
        <f t="shared" si="34"/>
        <v/>
      </c>
      <c r="CO91" s="339" t="str">
        <f t="shared" si="35"/>
        <v/>
      </c>
      <c r="CP91" s="339" t="str">
        <f t="shared" si="36"/>
        <v/>
      </c>
      <c r="CQ91" s="339" t="str">
        <f t="shared" si="42"/>
        <v/>
      </c>
      <c r="CR91" s="339" t="str">
        <f t="shared" si="38"/>
        <v/>
      </c>
      <c r="CS91" s="339" t="str">
        <f>IF(AL91&lt;=AK91,""," Los exámenes Reactivos de 91 y mas años NO DEBEN ser mayor a los Exámenes Procesados de la misma edad.-")</f>
        <v/>
      </c>
      <c r="CT91" s="339" t="str">
        <f>IF(AL91&lt;=AK91,""," Los exámenes Reactivos de 91 y mas años NO DEBEN ser mayor a los Exámenes Procesados de la misma edad.-")</f>
        <v/>
      </c>
    </row>
    <row r="92" spans="1:98" x14ac:dyDescent="0.25">
      <c r="A92" s="472" t="s">
        <v>104</v>
      </c>
      <c r="B92" s="473"/>
      <c r="C92" s="500">
        <f t="shared" si="43"/>
        <v>0</v>
      </c>
      <c r="D92" s="501">
        <f t="shared" si="44"/>
        <v>0</v>
      </c>
      <c r="E92" s="488"/>
      <c r="F92" s="389"/>
      <c r="G92" s="488"/>
      <c r="H92" s="389"/>
      <c r="I92" s="488"/>
      <c r="J92" s="389"/>
      <c r="K92" s="488"/>
      <c r="L92" s="389"/>
      <c r="M92" s="488"/>
      <c r="N92" s="389"/>
      <c r="O92" s="488"/>
      <c r="P92" s="389"/>
      <c r="Q92" s="488"/>
      <c r="R92" s="389"/>
      <c r="S92" s="488"/>
      <c r="T92" s="389"/>
      <c r="U92" s="488"/>
      <c r="V92" s="389"/>
      <c r="W92" s="488"/>
      <c r="X92" s="389"/>
      <c r="Y92" s="488"/>
      <c r="Z92" s="389"/>
      <c r="AA92" s="488"/>
      <c r="AB92" s="389"/>
      <c r="AC92" s="488"/>
      <c r="AD92" s="389"/>
      <c r="AE92" s="488"/>
      <c r="AF92" s="389"/>
      <c r="AG92" s="488"/>
      <c r="AH92" s="389"/>
      <c r="AI92" s="488"/>
      <c r="AJ92" s="389"/>
      <c r="AK92" s="488"/>
      <c r="AL92" s="390"/>
      <c r="AM92" s="380"/>
      <c r="AN92" s="380"/>
      <c r="AO92" s="380"/>
      <c r="AP92" s="390"/>
      <c r="AQ92" s="390"/>
      <c r="AR92" s="471" t="s">
        <v>97</v>
      </c>
      <c r="BZ92" s="339"/>
      <c r="CA92" s="339" t="str">
        <f t="shared" si="41"/>
        <v/>
      </c>
      <c r="CB92" s="339" t="str">
        <f t="shared" si="22"/>
        <v/>
      </c>
      <c r="CC92" s="339" t="str">
        <f t="shared" si="23"/>
        <v/>
      </c>
      <c r="CD92" s="339" t="str">
        <f t="shared" si="24"/>
        <v/>
      </c>
      <c r="CE92" s="339" t="str">
        <f t="shared" si="25"/>
        <v/>
      </c>
      <c r="CF92" s="339" t="str">
        <f t="shared" si="26"/>
        <v/>
      </c>
      <c r="CG92" s="339" t="str">
        <f t="shared" si="27"/>
        <v/>
      </c>
      <c r="CH92" s="339" t="str">
        <f t="shared" si="28"/>
        <v/>
      </c>
      <c r="CI92" s="339" t="str">
        <f t="shared" si="29"/>
        <v/>
      </c>
      <c r="CJ92" s="339" t="str">
        <f t="shared" si="30"/>
        <v/>
      </c>
      <c r="CK92" s="339" t="str">
        <f t="shared" si="31"/>
        <v/>
      </c>
      <c r="CL92" s="339" t="str">
        <f t="shared" si="32"/>
        <v/>
      </c>
      <c r="CM92" s="339" t="str">
        <f t="shared" si="33"/>
        <v/>
      </c>
      <c r="CN92" s="339" t="str">
        <f t="shared" si="34"/>
        <v/>
      </c>
      <c r="CO92" s="339" t="str">
        <f t="shared" si="35"/>
        <v/>
      </c>
      <c r="CP92" s="339" t="str">
        <f t="shared" si="36"/>
        <v/>
      </c>
      <c r="CQ92" s="339" t="str">
        <f t="shared" si="42"/>
        <v/>
      </c>
      <c r="CR92" s="339" t="str">
        <f t="shared" si="38"/>
        <v/>
      </c>
      <c r="CS92" s="339" t="str">
        <f>IF(AL92&lt;=AK92,""," Los exámenes Reactivos de 92 y mas años NO DEBEN ser mayor a los Exámenes Procesados de la misma edad.-")</f>
        <v/>
      </c>
      <c r="CT92" s="339" t="str">
        <f>IF(AL92&lt;=AK92,""," Los exámenes Reactivos de 92 y mas años NO DEBEN ser mayor a los Exámenes Procesados de la misma edad.-")</f>
        <v/>
      </c>
    </row>
    <row r="93" spans="1:98" x14ac:dyDescent="0.25">
      <c r="A93" s="472" t="s">
        <v>60</v>
      </c>
      <c r="B93" s="473"/>
      <c r="C93" s="500">
        <f t="shared" si="43"/>
        <v>28</v>
      </c>
      <c r="D93" s="501">
        <f t="shared" si="44"/>
        <v>1</v>
      </c>
      <c r="E93" s="488"/>
      <c r="F93" s="389"/>
      <c r="G93" s="488"/>
      <c r="H93" s="389"/>
      <c r="I93" s="488"/>
      <c r="J93" s="389"/>
      <c r="K93" s="488">
        <v>5</v>
      </c>
      <c r="L93" s="389"/>
      <c r="M93" s="488">
        <v>2</v>
      </c>
      <c r="N93" s="389"/>
      <c r="O93" s="488">
        <v>4</v>
      </c>
      <c r="P93" s="389">
        <v>1</v>
      </c>
      <c r="Q93" s="488">
        <v>3</v>
      </c>
      <c r="R93" s="389"/>
      <c r="S93" s="488"/>
      <c r="T93" s="389"/>
      <c r="U93" s="488">
        <v>1</v>
      </c>
      <c r="V93" s="389"/>
      <c r="W93" s="488">
        <v>4</v>
      </c>
      <c r="X93" s="389"/>
      <c r="Y93" s="488"/>
      <c r="Z93" s="389"/>
      <c r="AA93" s="488">
        <v>1</v>
      </c>
      <c r="AB93" s="389"/>
      <c r="AC93" s="488">
        <v>1</v>
      </c>
      <c r="AD93" s="389"/>
      <c r="AE93" s="488">
        <v>2</v>
      </c>
      <c r="AF93" s="389"/>
      <c r="AG93" s="488">
        <v>2</v>
      </c>
      <c r="AH93" s="389"/>
      <c r="AI93" s="488">
        <v>3</v>
      </c>
      <c r="AJ93" s="389"/>
      <c r="AK93" s="488"/>
      <c r="AL93" s="390"/>
      <c r="AM93" s="380">
        <v>16</v>
      </c>
      <c r="AN93" s="380">
        <v>12</v>
      </c>
      <c r="AO93" s="380">
        <v>0</v>
      </c>
      <c r="AP93" s="390">
        <v>0</v>
      </c>
      <c r="AQ93" s="390">
        <v>0</v>
      </c>
      <c r="AR93" s="471" t="s">
        <v>97</v>
      </c>
      <c r="BZ93" s="339"/>
      <c r="CA93" s="339" t="str">
        <f t="shared" si="41"/>
        <v/>
      </c>
      <c r="CB93" s="339" t="str">
        <f t="shared" si="22"/>
        <v/>
      </c>
      <c r="CC93" s="339" t="str">
        <f t="shared" si="23"/>
        <v/>
      </c>
      <c r="CD93" s="339" t="str">
        <f t="shared" si="24"/>
        <v/>
      </c>
      <c r="CE93" s="339" t="str">
        <f t="shared" si="25"/>
        <v/>
      </c>
      <c r="CF93" s="339" t="str">
        <f t="shared" si="26"/>
        <v/>
      </c>
      <c r="CG93" s="339" t="str">
        <f t="shared" si="27"/>
        <v/>
      </c>
      <c r="CH93" s="339" t="str">
        <f t="shared" si="28"/>
        <v/>
      </c>
      <c r="CI93" s="339" t="str">
        <f t="shared" si="29"/>
        <v/>
      </c>
      <c r="CJ93" s="339" t="str">
        <f t="shared" si="30"/>
        <v/>
      </c>
      <c r="CK93" s="339" t="str">
        <f t="shared" si="31"/>
        <v/>
      </c>
      <c r="CL93" s="339" t="str">
        <f t="shared" si="32"/>
        <v/>
      </c>
      <c r="CM93" s="339" t="str">
        <f t="shared" si="33"/>
        <v/>
      </c>
      <c r="CN93" s="339" t="str">
        <f t="shared" si="34"/>
        <v/>
      </c>
      <c r="CO93" s="339" t="str">
        <f t="shared" si="35"/>
        <v/>
      </c>
      <c r="CP93" s="339" t="str">
        <f t="shared" si="36"/>
        <v/>
      </c>
      <c r="CQ93" s="339" t="str">
        <f t="shared" si="42"/>
        <v/>
      </c>
      <c r="CR93" s="339" t="str">
        <f t="shared" si="38"/>
        <v/>
      </c>
      <c r="CS93" s="339" t="str">
        <f>IF(AL93&lt;=AK93,""," Los exámenes Reactivos de 93 y mas años NO DEBEN ser mayor a los Exámenes Procesados de la misma edad.-")</f>
        <v/>
      </c>
      <c r="CT93" s="339" t="str">
        <f>IF(AL93&lt;=AK93,""," Los exámenes Reactivos de 93 y mas años NO DEBEN ser mayor a los Exámenes Procesados de la misma edad.-")</f>
        <v/>
      </c>
    </row>
    <row r="94" spans="1:98" x14ac:dyDescent="0.25">
      <c r="A94" s="504" t="s">
        <v>61</v>
      </c>
      <c r="B94" s="505"/>
      <c r="C94" s="496">
        <f t="shared" si="43"/>
        <v>24</v>
      </c>
      <c r="D94" s="404">
        <f t="shared" si="44"/>
        <v>1</v>
      </c>
      <c r="E94" s="506"/>
      <c r="F94" s="507"/>
      <c r="G94" s="506"/>
      <c r="H94" s="507"/>
      <c r="I94" s="405"/>
      <c r="J94" s="406"/>
      <c r="K94" s="405">
        <v>4</v>
      </c>
      <c r="L94" s="406"/>
      <c r="M94" s="405">
        <v>3</v>
      </c>
      <c r="N94" s="406"/>
      <c r="O94" s="405">
        <v>3</v>
      </c>
      <c r="P94" s="406"/>
      <c r="Q94" s="405">
        <v>4</v>
      </c>
      <c r="R94" s="406">
        <v>1</v>
      </c>
      <c r="S94" s="405">
        <v>2</v>
      </c>
      <c r="T94" s="406"/>
      <c r="U94" s="405">
        <v>4</v>
      </c>
      <c r="V94" s="406"/>
      <c r="W94" s="405">
        <v>1</v>
      </c>
      <c r="X94" s="406"/>
      <c r="Y94" s="405">
        <v>1</v>
      </c>
      <c r="Z94" s="406"/>
      <c r="AA94" s="405">
        <v>1</v>
      </c>
      <c r="AB94" s="406"/>
      <c r="AC94" s="405">
        <v>1</v>
      </c>
      <c r="AD94" s="406"/>
      <c r="AE94" s="405"/>
      <c r="AF94" s="406"/>
      <c r="AG94" s="405"/>
      <c r="AH94" s="406"/>
      <c r="AI94" s="405"/>
      <c r="AJ94" s="406"/>
      <c r="AK94" s="405"/>
      <c r="AL94" s="407"/>
      <c r="AM94" s="393">
        <v>10</v>
      </c>
      <c r="AN94" s="393">
        <v>14</v>
      </c>
      <c r="AO94" s="393">
        <v>0</v>
      </c>
      <c r="AP94" s="407">
        <v>0</v>
      </c>
      <c r="AQ94" s="407">
        <v>0</v>
      </c>
      <c r="AR94" s="471" t="s">
        <v>97</v>
      </c>
      <c r="BZ94" s="339"/>
      <c r="CA94" s="339" t="str">
        <f t="shared" si="41"/>
        <v/>
      </c>
      <c r="CB94" s="339" t="str">
        <f t="shared" si="22"/>
        <v/>
      </c>
      <c r="CC94" s="339" t="str">
        <f t="shared" si="23"/>
        <v/>
      </c>
      <c r="CD94" s="339" t="str">
        <f t="shared" si="24"/>
        <v/>
      </c>
      <c r="CE94" s="339" t="str">
        <f t="shared" si="25"/>
        <v/>
      </c>
      <c r="CF94" s="339" t="str">
        <f t="shared" si="26"/>
        <v/>
      </c>
      <c r="CG94" s="339" t="str">
        <f t="shared" si="27"/>
        <v/>
      </c>
      <c r="CH94" s="339" t="str">
        <f t="shared" si="28"/>
        <v/>
      </c>
      <c r="CI94" s="339" t="str">
        <f t="shared" si="29"/>
        <v/>
      </c>
      <c r="CJ94" s="339" t="str">
        <f t="shared" si="30"/>
        <v/>
      </c>
      <c r="CK94" s="339" t="str">
        <f t="shared" si="31"/>
        <v/>
      </c>
      <c r="CL94" s="339" t="str">
        <f t="shared" si="32"/>
        <v/>
      </c>
      <c r="CM94" s="339" t="str">
        <f t="shared" si="33"/>
        <v/>
      </c>
      <c r="CN94" s="339" t="str">
        <f t="shared" si="34"/>
        <v/>
      </c>
      <c r="CO94" s="339" t="str">
        <f t="shared" si="35"/>
        <v/>
      </c>
      <c r="CP94" s="339" t="str">
        <f t="shared" si="36"/>
        <v/>
      </c>
      <c r="CQ94" s="339" t="str">
        <f t="shared" si="42"/>
        <v/>
      </c>
      <c r="CR94" s="339" t="str">
        <f t="shared" si="38"/>
        <v/>
      </c>
      <c r="CS94" s="339" t="str">
        <f>IF(AL94&lt;=AK94,""," Los exámenes Reactivos de 94 y mas años NO DEBEN ser mayor a los Exámenes Procesados de la misma edad.-")</f>
        <v/>
      </c>
      <c r="CT94" s="339" t="str">
        <f>IF(AL94&lt;=AK94,""," Los exámenes Reactivos de 94 y mas años NO DEBEN ser mayor a los Exámenes Procesados de la misma edad.-")</f>
        <v/>
      </c>
    </row>
    <row r="95" spans="1:98" x14ac:dyDescent="0.25">
      <c r="A95" s="451" t="s">
        <v>62</v>
      </c>
      <c r="B95" s="508"/>
      <c r="C95" s="509"/>
      <c r="D95" s="509"/>
      <c r="E95" s="509"/>
      <c r="F95" s="342"/>
      <c r="G95" s="342"/>
      <c r="H95" s="342"/>
      <c r="I95" s="336"/>
      <c r="J95" s="336"/>
      <c r="K95" s="336"/>
      <c r="L95" s="336"/>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1"/>
      <c r="AM95" s="411"/>
      <c r="AN95" s="511"/>
      <c r="AO95" s="512"/>
      <c r="AP95" s="510"/>
      <c r="AQ95" s="510"/>
      <c r="BZ95" s="339"/>
      <c r="CA95" s="339"/>
      <c r="CB95" s="339"/>
      <c r="CC95" s="339"/>
      <c r="CD95" s="339"/>
      <c r="CE95" s="339"/>
      <c r="CF95" s="339"/>
      <c r="CG95" s="339"/>
      <c r="CH95" s="339"/>
      <c r="CI95" s="339"/>
      <c r="CJ95" s="339"/>
      <c r="CK95" s="339"/>
      <c r="CL95" s="339"/>
      <c r="CM95" s="339"/>
      <c r="CN95" s="339"/>
      <c r="CO95" s="339"/>
      <c r="CP95" s="339"/>
      <c r="CQ95" s="339"/>
      <c r="CR95" s="339"/>
      <c r="CS95" s="339"/>
      <c r="CT95" s="339"/>
    </row>
    <row r="96" spans="1:98" ht="24.75" customHeight="1" x14ac:dyDescent="0.25">
      <c r="A96" s="513" t="s">
        <v>21</v>
      </c>
      <c r="B96" s="514"/>
      <c r="C96" s="515" t="s">
        <v>34</v>
      </c>
      <c r="D96" s="454"/>
      <c r="E96" s="415" t="s">
        <v>92</v>
      </c>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347" t="s">
        <v>93</v>
      </c>
      <c r="AN96" s="350"/>
      <c r="AO96" s="414" t="s">
        <v>94</v>
      </c>
      <c r="AP96" s="346" t="s">
        <v>95</v>
      </c>
      <c r="AQ96" s="346" t="s">
        <v>96</v>
      </c>
      <c r="BZ96" s="339"/>
      <c r="CA96" s="339"/>
      <c r="CB96" s="339"/>
      <c r="CC96" s="339"/>
      <c r="CD96" s="339"/>
      <c r="CE96" s="339"/>
      <c r="CF96" s="339"/>
      <c r="CG96" s="339"/>
      <c r="CH96" s="339"/>
      <c r="CI96" s="339"/>
      <c r="CJ96" s="339"/>
      <c r="CK96" s="339"/>
      <c r="CL96" s="339"/>
      <c r="CM96" s="339"/>
      <c r="CN96" s="339"/>
      <c r="CO96" s="339"/>
      <c r="CP96" s="339"/>
      <c r="CQ96" s="339"/>
      <c r="CR96" s="339"/>
      <c r="CS96" s="339"/>
      <c r="CT96" s="339"/>
    </row>
    <row r="97" spans="1:98" x14ac:dyDescent="0.25">
      <c r="A97" s="516"/>
      <c r="B97" s="517"/>
      <c r="C97" s="518"/>
      <c r="D97" s="458"/>
      <c r="E97" s="415" t="s">
        <v>35</v>
      </c>
      <c r="F97" s="417"/>
      <c r="G97" s="415" t="s">
        <v>36</v>
      </c>
      <c r="H97" s="417"/>
      <c r="I97" s="415" t="s">
        <v>37</v>
      </c>
      <c r="J97" s="417"/>
      <c r="K97" s="415" t="s">
        <v>38</v>
      </c>
      <c r="L97" s="417"/>
      <c r="M97" s="415" t="s">
        <v>39</v>
      </c>
      <c r="N97" s="417"/>
      <c r="O97" s="415" t="s">
        <v>40</v>
      </c>
      <c r="P97" s="417"/>
      <c r="Q97" s="415" t="s">
        <v>41</v>
      </c>
      <c r="R97" s="417"/>
      <c r="S97" s="415" t="s">
        <v>42</v>
      </c>
      <c r="T97" s="417"/>
      <c r="U97" s="415" t="s">
        <v>43</v>
      </c>
      <c r="V97" s="417"/>
      <c r="W97" s="415" t="s">
        <v>44</v>
      </c>
      <c r="X97" s="417"/>
      <c r="Y97" s="415" t="s">
        <v>45</v>
      </c>
      <c r="Z97" s="417"/>
      <c r="AA97" s="415" t="s">
        <v>46</v>
      </c>
      <c r="AB97" s="417"/>
      <c r="AC97" s="415" t="s">
        <v>47</v>
      </c>
      <c r="AD97" s="417"/>
      <c r="AE97" s="415" t="s">
        <v>48</v>
      </c>
      <c r="AF97" s="417"/>
      <c r="AG97" s="415" t="s">
        <v>49</v>
      </c>
      <c r="AH97" s="417"/>
      <c r="AI97" s="415" t="s">
        <v>50</v>
      </c>
      <c r="AJ97" s="417"/>
      <c r="AK97" s="415" t="s">
        <v>51</v>
      </c>
      <c r="AL97" s="417"/>
      <c r="AM97" s="459" t="s">
        <v>6</v>
      </c>
      <c r="AN97" s="414" t="s">
        <v>7</v>
      </c>
      <c r="AO97" s="456"/>
      <c r="AP97" s="351"/>
      <c r="AQ97" s="351"/>
      <c r="BZ97" s="339"/>
      <c r="CA97" s="339"/>
      <c r="CB97" s="339"/>
      <c r="CC97" s="339"/>
      <c r="CD97" s="339"/>
      <c r="CE97" s="339"/>
      <c r="CF97" s="339"/>
      <c r="CG97" s="339"/>
      <c r="CH97" s="339"/>
      <c r="CI97" s="339"/>
      <c r="CJ97" s="339"/>
      <c r="CK97" s="339"/>
      <c r="CL97" s="339"/>
      <c r="CM97" s="339"/>
      <c r="CN97" s="339"/>
      <c r="CO97" s="339"/>
      <c r="CP97" s="339"/>
      <c r="CQ97" s="339"/>
      <c r="CR97" s="339"/>
      <c r="CS97" s="339"/>
      <c r="CT97" s="339"/>
    </row>
    <row r="98" spans="1:98" x14ac:dyDescent="0.25">
      <c r="A98" s="519"/>
      <c r="B98" s="520"/>
      <c r="C98" s="358" t="s">
        <v>27</v>
      </c>
      <c r="D98" s="521" t="s">
        <v>28</v>
      </c>
      <c r="E98" s="421" t="s">
        <v>27</v>
      </c>
      <c r="F98" s="422" t="s">
        <v>28</v>
      </c>
      <c r="G98" s="421" t="s">
        <v>27</v>
      </c>
      <c r="H98" s="422" t="s">
        <v>28</v>
      </c>
      <c r="I98" s="421" t="s">
        <v>27</v>
      </c>
      <c r="J98" s="422" t="s">
        <v>28</v>
      </c>
      <c r="K98" s="421" t="s">
        <v>27</v>
      </c>
      <c r="L98" s="422" t="s">
        <v>28</v>
      </c>
      <c r="M98" s="421" t="s">
        <v>27</v>
      </c>
      <c r="N98" s="422" t="s">
        <v>28</v>
      </c>
      <c r="O98" s="421" t="s">
        <v>27</v>
      </c>
      <c r="P98" s="422" t="s">
        <v>28</v>
      </c>
      <c r="Q98" s="421" t="s">
        <v>27</v>
      </c>
      <c r="R98" s="422" t="s">
        <v>28</v>
      </c>
      <c r="S98" s="421" t="s">
        <v>27</v>
      </c>
      <c r="T98" s="422" t="s">
        <v>28</v>
      </c>
      <c r="U98" s="421" t="s">
        <v>27</v>
      </c>
      <c r="V98" s="422" t="s">
        <v>28</v>
      </c>
      <c r="W98" s="421" t="s">
        <v>27</v>
      </c>
      <c r="X98" s="422" t="s">
        <v>28</v>
      </c>
      <c r="Y98" s="421" t="s">
        <v>27</v>
      </c>
      <c r="Z98" s="422" t="s">
        <v>28</v>
      </c>
      <c r="AA98" s="421" t="s">
        <v>27</v>
      </c>
      <c r="AB98" s="422" t="s">
        <v>28</v>
      </c>
      <c r="AC98" s="421" t="s">
        <v>27</v>
      </c>
      <c r="AD98" s="422" t="s">
        <v>28</v>
      </c>
      <c r="AE98" s="421" t="s">
        <v>27</v>
      </c>
      <c r="AF98" s="422" t="s">
        <v>28</v>
      </c>
      <c r="AG98" s="421" t="s">
        <v>27</v>
      </c>
      <c r="AH98" s="422" t="s">
        <v>28</v>
      </c>
      <c r="AI98" s="421" t="s">
        <v>27</v>
      </c>
      <c r="AJ98" s="422" t="s">
        <v>28</v>
      </c>
      <c r="AK98" s="421" t="s">
        <v>27</v>
      </c>
      <c r="AL98" s="423" t="s">
        <v>28</v>
      </c>
      <c r="AM98" s="462"/>
      <c r="AN98" s="420"/>
      <c r="AO98" s="420"/>
      <c r="AP98" s="398"/>
      <c r="AQ98" s="398"/>
      <c r="BZ98" s="339"/>
      <c r="CA98" s="339"/>
      <c r="CB98" s="339"/>
      <c r="CC98" s="339"/>
      <c r="CD98" s="339"/>
      <c r="CE98" s="339"/>
      <c r="CF98" s="339"/>
      <c r="CG98" s="339"/>
      <c r="CH98" s="339"/>
      <c r="CI98" s="339"/>
      <c r="CJ98" s="339"/>
      <c r="CK98" s="339"/>
      <c r="CL98" s="339"/>
      <c r="CM98" s="339"/>
      <c r="CN98" s="339"/>
      <c r="CO98" s="339"/>
      <c r="CP98" s="339"/>
      <c r="CQ98" s="339"/>
      <c r="CR98" s="339"/>
      <c r="CS98" s="339"/>
      <c r="CT98" s="339"/>
    </row>
    <row r="99" spans="1:98" x14ac:dyDescent="0.25">
      <c r="A99" s="472" t="s">
        <v>52</v>
      </c>
      <c r="B99" s="473"/>
      <c r="C99" s="466">
        <f t="shared" ref="C99:C110" si="45">SUM(E99+G99+I99+K99+M99+O99+Q99+S99+U99+W99+Y99+AA99+AC99+AE99+AG99+AI99+AK99)</f>
        <v>0</v>
      </c>
      <c r="D99" s="467">
        <f t="shared" ref="D99:D110" si="46">SUM(F99+H99+J99+L99+N99+P99+R99+T99+V99+X99+Z99+AB99+AD99+AF99+AH99+AJ99+AL99)</f>
        <v>0</v>
      </c>
      <c r="E99" s="468"/>
      <c r="F99" s="469"/>
      <c r="G99" s="468"/>
      <c r="H99" s="469"/>
      <c r="I99" s="434"/>
      <c r="J99" s="435"/>
      <c r="K99" s="434"/>
      <c r="L99" s="435"/>
      <c r="M99" s="434"/>
      <c r="N99" s="435"/>
      <c r="O99" s="434"/>
      <c r="P99" s="435"/>
      <c r="Q99" s="434"/>
      <c r="R99" s="435"/>
      <c r="S99" s="434"/>
      <c r="T99" s="435"/>
      <c r="U99" s="434"/>
      <c r="V99" s="435"/>
      <c r="W99" s="434"/>
      <c r="X99" s="435"/>
      <c r="Y99" s="434"/>
      <c r="Z99" s="435"/>
      <c r="AA99" s="434"/>
      <c r="AB99" s="435"/>
      <c r="AC99" s="434"/>
      <c r="AD99" s="435"/>
      <c r="AE99" s="434"/>
      <c r="AF99" s="435"/>
      <c r="AG99" s="434"/>
      <c r="AH99" s="435"/>
      <c r="AI99" s="434"/>
      <c r="AJ99" s="435"/>
      <c r="AK99" s="468"/>
      <c r="AL99" s="470"/>
      <c r="AM99" s="468"/>
      <c r="AN99" s="378"/>
      <c r="AO99" s="378"/>
      <c r="AP99" s="384"/>
      <c r="AQ99" s="384"/>
      <c r="AR99" s="471" t="s">
        <v>97</v>
      </c>
      <c r="BZ99" s="339"/>
      <c r="CA99" s="339" t="str">
        <f>IF(C99&lt;&gt;AN99," Total de exámenes Procesados NO es igual a total por sexo.-","")</f>
        <v/>
      </c>
      <c r="CB99" s="339" t="str">
        <f t="shared" ref="CB99:CB121" si="47">IF(F99&lt;=E99,""," Los exámenes Reactivos de 0 a 4 años NO DEBEN ser mayor a los Exámenes Procesados de la misma edad.-")</f>
        <v/>
      </c>
      <c r="CC99" s="339" t="str">
        <f t="shared" ref="CC99:CC121" si="48">IF(H99&lt;=G99,""," Los exámenes Reactivos de 5 a 9 años NO DEBEN ser mayor a los Exámenes Procesados de la misma edad.-")</f>
        <v/>
      </c>
      <c r="CD99" s="339" t="str">
        <f t="shared" ref="CD99:CD121" si="49">IF(J99&lt;=I99,""," Los exámenes Reactivos de 10 a 14 años NO DEBEN ser mayor a los Exámenes Procesados de la misma edad.-")</f>
        <v/>
      </c>
      <c r="CE99" s="339" t="str">
        <f t="shared" ref="CE99:CE121" si="50">IF(L99&lt;=K99,""," Los exámenes Reactivos de 15 a 19 años NO DEBEN ser mayor a los Exámenes Procesados de la misma edad.-")</f>
        <v/>
      </c>
      <c r="CF99" s="339" t="str">
        <f t="shared" ref="CF99:CF121" si="51">IF(N99&lt;=M99,""," Los exámenes Reactivos de 20 a 24 años NO DEBEN ser mayor a los Exámenes Procesados de la misma edad.-")</f>
        <v/>
      </c>
      <c r="CG99" s="339" t="str">
        <f t="shared" ref="CG99:CG121" si="52">IF(P99&lt;=O99,""," Los exámenes Reactivos de 25 a 29 años NO DEBEN ser mayor a los Exámenes Procesados de la misma edad.-")</f>
        <v/>
      </c>
      <c r="CH99" s="339" t="str">
        <f t="shared" ref="CH99:CH121" si="53">IF(R99&lt;=Q99,""," Los exámenes Reactivos de 30 a 34 años NO DEBEN ser mayor a los Exámenes Procesados de la misma edad.-")</f>
        <v/>
      </c>
      <c r="CI99" s="339" t="str">
        <f t="shared" ref="CI99:CI121" si="54">IF(T99&lt;=S99,""," Los exámenes Reactivos de 35 a 39 años NO DEBEN ser mayor a los Exámenes Procesados de la misma edad.-")</f>
        <v/>
      </c>
      <c r="CJ99" s="339" t="str">
        <f t="shared" ref="CJ99:CJ121" si="55">IF(V99&lt;=U99,""," Los exámenes Reactivos de 40 a 44 años NO DEBEN ser mayor a los Exámenes Procesados de la misma edad.-")</f>
        <v/>
      </c>
      <c r="CK99" s="339" t="str">
        <f t="shared" ref="CK99:CK121" si="56">IF(X99&lt;=W99,""," Los exámenes Reactivos de 45 a 49 años NO DEBEN ser mayor a los Exámenes Procesados de la misma edad.-")</f>
        <v/>
      </c>
      <c r="CL99" s="339" t="str">
        <f t="shared" ref="CL99:CL121" si="57">IF(Z99&lt;=Y99,""," Los exámenes Reactivos de 50 a 54 años NO DEBEN ser mayor a los Exámenes Procesados de la misma edad.-")</f>
        <v/>
      </c>
      <c r="CM99" s="339" t="str">
        <f t="shared" ref="CM99:CM121" si="58">IF(AB99&lt;=AA99,""," Los exámenes Reactivos de 55 a 59 años NO DEBEN ser mayor a los Exámenes Procesados de la misma edad.-")</f>
        <v/>
      </c>
      <c r="CN99" s="339" t="str">
        <f t="shared" ref="CN99:CN121" si="59">IF(AD99&lt;=AC99,""," Los exámenes Reactivos de 60 a 64 años NO DEBEN ser mayor a los Exámenes Procesados de la misma edad.-")</f>
        <v/>
      </c>
      <c r="CO99" s="339" t="str">
        <f t="shared" ref="CO99:CO121" si="60">IF(AF99&lt;=AE99,""," Los exámenes Reactivos de 65 a 69 años NO DEBEN ser mayor a los Exámenes Procesados de la misma edad.-")</f>
        <v/>
      </c>
      <c r="CP99" s="339" t="str">
        <f t="shared" ref="CP99:CP121" si="61">IF(AH99&lt;=AG99,""," Los exámenes Reactivos de 70 a 74 años NO DEBEN ser mayor a los Exámenes Procesados de la misma edad.-")</f>
        <v/>
      </c>
      <c r="CQ99" s="339" t="str">
        <f t="shared" ref="CQ99:CQ121" si="62">IF(AJ99&lt;=AI99,""," Los exámenes Reactivos de 75 a 79 años NO DEBEN ser mayor a los Exámenes Procesados de la misma edad.-")</f>
        <v/>
      </c>
      <c r="CR99" s="339" t="str">
        <f t="shared" ref="CR99:CR121" si="63">IF(AL99&lt;=AK99,""," Los exámenes Reactivos de 80 y mas años NO DEBEN ser mayor a los Exámenes Procesados de la misma edad.-")</f>
        <v/>
      </c>
      <c r="CS99" s="339"/>
      <c r="CT99" s="339"/>
    </row>
    <row r="100" spans="1:98" x14ac:dyDescent="0.25">
      <c r="A100" s="472" t="s">
        <v>53</v>
      </c>
      <c r="B100" s="473"/>
      <c r="C100" s="474">
        <f t="shared" si="45"/>
        <v>0</v>
      </c>
      <c r="D100" s="475">
        <f t="shared" si="46"/>
        <v>0</v>
      </c>
      <c r="E100" s="476"/>
      <c r="F100" s="477"/>
      <c r="G100" s="476"/>
      <c r="H100" s="477"/>
      <c r="I100" s="365"/>
      <c r="J100" s="366"/>
      <c r="K100" s="365"/>
      <c r="L100" s="366"/>
      <c r="M100" s="365"/>
      <c r="N100" s="366"/>
      <c r="O100" s="365"/>
      <c r="P100" s="366"/>
      <c r="Q100" s="365"/>
      <c r="R100" s="366"/>
      <c r="S100" s="365"/>
      <c r="T100" s="366"/>
      <c r="U100" s="365"/>
      <c r="V100" s="366"/>
      <c r="W100" s="365"/>
      <c r="X100" s="366"/>
      <c r="Y100" s="365"/>
      <c r="Z100" s="366"/>
      <c r="AA100" s="365"/>
      <c r="AB100" s="366"/>
      <c r="AC100" s="365"/>
      <c r="AD100" s="366"/>
      <c r="AE100" s="365"/>
      <c r="AF100" s="366"/>
      <c r="AG100" s="365"/>
      <c r="AH100" s="366"/>
      <c r="AI100" s="365"/>
      <c r="AJ100" s="366"/>
      <c r="AK100" s="476"/>
      <c r="AL100" s="478"/>
      <c r="AM100" s="476"/>
      <c r="AN100" s="378"/>
      <c r="AO100" s="378"/>
      <c r="AP100" s="384"/>
      <c r="AQ100" s="384"/>
      <c r="AR100" s="471" t="s">
        <v>97</v>
      </c>
      <c r="BZ100" s="339"/>
      <c r="CA100" s="339" t="str">
        <f>IF(C100&lt;&gt;AN100," Total de exámenes Procesados NO es igual a total por sexo.-","")</f>
        <v/>
      </c>
      <c r="CB100" s="339" t="str">
        <f t="shared" si="47"/>
        <v/>
      </c>
      <c r="CC100" s="339" t="str">
        <f t="shared" si="48"/>
        <v/>
      </c>
      <c r="CD100" s="339" t="str">
        <f t="shared" si="49"/>
        <v/>
      </c>
      <c r="CE100" s="339" t="str">
        <f t="shared" si="50"/>
        <v/>
      </c>
      <c r="CF100" s="339" t="str">
        <f t="shared" si="51"/>
        <v/>
      </c>
      <c r="CG100" s="339" t="str">
        <f t="shared" si="52"/>
        <v/>
      </c>
      <c r="CH100" s="339" t="str">
        <f t="shared" si="53"/>
        <v/>
      </c>
      <c r="CI100" s="339" t="str">
        <f t="shared" si="54"/>
        <v/>
      </c>
      <c r="CJ100" s="339" t="str">
        <f t="shared" si="55"/>
        <v/>
      </c>
      <c r="CK100" s="339" t="str">
        <f t="shared" si="56"/>
        <v/>
      </c>
      <c r="CL100" s="339" t="str">
        <f t="shared" si="57"/>
        <v/>
      </c>
      <c r="CM100" s="339" t="str">
        <f t="shared" si="58"/>
        <v/>
      </c>
      <c r="CN100" s="339" t="str">
        <f t="shared" si="59"/>
        <v/>
      </c>
      <c r="CO100" s="339" t="str">
        <f t="shared" si="60"/>
        <v/>
      </c>
      <c r="CP100" s="339" t="str">
        <f t="shared" si="61"/>
        <v/>
      </c>
      <c r="CQ100" s="339" t="str">
        <f t="shared" si="62"/>
        <v/>
      </c>
      <c r="CR100" s="339" t="str">
        <f t="shared" si="63"/>
        <v/>
      </c>
      <c r="CS100" s="339"/>
      <c r="CT100" s="339"/>
    </row>
    <row r="101" spans="1:98" x14ac:dyDescent="0.25">
      <c r="A101" s="472" t="s">
        <v>54</v>
      </c>
      <c r="B101" s="473"/>
      <c r="C101" s="474">
        <f t="shared" si="45"/>
        <v>0</v>
      </c>
      <c r="D101" s="475">
        <f t="shared" si="46"/>
        <v>0</v>
      </c>
      <c r="E101" s="476"/>
      <c r="F101" s="477"/>
      <c r="G101" s="476"/>
      <c r="H101" s="477"/>
      <c r="I101" s="365"/>
      <c r="J101" s="366"/>
      <c r="K101" s="382"/>
      <c r="L101" s="383"/>
      <c r="M101" s="382"/>
      <c r="N101" s="383"/>
      <c r="O101" s="382"/>
      <c r="P101" s="383"/>
      <c r="Q101" s="382"/>
      <c r="R101" s="383"/>
      <c r="S101" s="382"/>
      <c r="T101" s="383"/>
      <c r="U101" s="382"/>
      <c r="V101" s="383"/>
      <c r="W101" s="382"/>
      <c r="X101" s="383"/>
      <c r="Y101" s="382"/>
      <c r="Z101" s="383"/>
      <c r="AA101" s="382"/>
      <c r="AB101" s="383"/>
      <c r="AC101" s="382"/>
      <c r="AD101" s="383"/>
      <c r="AE101" s="382"/>
      <c r="AF101" s="383"/>
      <c r="AG101" s="382"/>
      <c r="AH101" s="383"/>
      <c r="AI101" s="382"/>
      <c r="AJ101" s="383"/>
      <c r="AK101" s="476"/>
      <c r="AL101" s="478"/>
      <c r="AM101" s="522"/>
      <c r="AN101" s="378"/>
      <c r="AO101" s="378"/>
      <c r="AP101" s="384"/>
      <c r="AQ101" s="384"/>
      <c r="AR101" s="471" t="s">
        <v>97</v>
      </c>
      <c r="BZ101" s="339"/>
      <c r="CA101" s="339" t="str">
        <f>IF(C101&lt;&gt;AN101," Total de exámenes Procesados NO es igual a total por sexo.-","")</f>
        <v/>
      </c>
      <c r="CB101" s="339" t="str">
        <f t="shared" si="47"/>
        <v/>
      </c>
      <c r="CC101" s="339" t="str">
        <f t="shared" si="48"/>
        <v/>
      </c>
      <c r="CD101" s="339" t="str">
        <f t="shared" si="49"/>
        <v/>
      </c>
      <c r="CE101" s="339" t="str">
        <f t="shared" si="50"/>
        <v/>
      </c>
      <c r="CF101" s="339" t="str">
        <f t="shared" si="51"/>
        <v/>
      </c>
      <c r="CG101" s="339" t="str">
        <f t="shared" si="52"/>
        <v/>
      </c>
      <c r="CH101" s="339" t="str">
        <f t="shared" si="53"/>
        <v/>
      </c>
      <c r="CI101" s="339" t="str">
        <f t="shared" si="54"/>
        <v/>
      </c>
      <c r="CJ101" s="339" t="str">
        <f t="shared" si="55"/>
        <v/>
      </c>
      <c r="CK101" s="339" t="str">
        <f t="shared" si="56"/>
        <v/>
      </c>
      <c r="CL101" s="339" t="str">
        <f t="shared" si="57"/>
        <v/>
      </c>
      <c r="CM101" s="339" t="str">
        <f t="shared" si="58"/>
        <v/>
      </c>
      <c r="CN101" s="339" t="str">
        <f t="shared" si="59"/>
        <v/>
      </c>
      <c r="CO101" s="339" t="str">
        <f t="shared" si="60"/>
        <v/>
      </c>
      <c r="CP101" s="339" t="str">
        <f t="shared" si="61"/>
        <v/>
      </c>
      <c r="CQ101" s="339" t="str">
        <f t="shared" si="62"/>
        <v/>
      </c>
      <c r="CR101" s="339" t="str">
        <f t="shared" si="63"/>
        <v/>
      </c>
      <c r="CS101" s="339"/>
      <c r="CT101" s="339"/>
    </row>
    <row r="102" spans="1:98" x14ac:dyDescent="0.25">
      <c r="A102" s="472" t="s">
        <v>14</v>
      </c>
      <c r="B102" s="473"/>
      <c r="C102" s="474">
        <f t="shared" si="45"/>
        <v>0</v>
      </c>
      <c r="D102" s="479">
        <f t="shared" si="46"/>
        <v>0</v>
      </c>
      <c r="E102" s="476"/>
      <c r="F102" s="477"/>
      <c r="G102" s="476"/>
      <c r="H102" s="477"/>
      <c r="I102" s="476"/>
      <c r="J102" s="477"/>
      <c r="K102" s="382"/>
      <c r="L102" s="383"/>
      <c r="M102" s="382"/>
      <c r="N102" s="383"/>
      <c r="O102" s="382"/>
      <c r="P102" s="383"/>
      <c r="Q102" s="382"/>
      <c r="R102" s="383"/>
      <c r="S102" s="382"/>
      <c r="T102" s="383"/>
      <c r="U102" s="382"/>
      <c r="V102" s="383"/>
      <c r="W102" s="382"/>
      <c r="X102" s="383"/>
      <c r="Y102" s="382"/>
      <c r="Z102" s="383"/>
      <c r="AA102" s="382"/>
      <c r="AB102" s="383"/>
      <c r="AC102" s="382"/>
      <c r="AD102" s="383"/>
      <c r="AE102" s="382"/>
      <c r="AF102" s="383"/>
      <c r="AG102" s="382"/>
      <c r="AH102" s="383"/>
      <c r="AI102" s="382"/>
      <c r="AJ102" s="383"/>
      <c r="AK102" s="382"/>
      <c r="AL102" s="384"/>
      <c r="AM102" s="385"/>
      <c r="AN102" s="378"/>
      <c r="AO102" s="378"/>
      <c r="AP102" s="384"/>
      <c r="AQ102" s="384"/>
      <c r="AR102" s="471" t="s">
        <v>97</v>
      </c>
      <c r="BZ102" s="339"/>
      <c r="CA102" s="339" t="str">
        <f t="shared" ref="CA102:CA121" si="64">IF(C102&lt;&gt;SUM(AM102:AN102)," Total de exámenes Procesados NO es igual a total por sexo.-","")</f>
        <v/>
      </c>
      <c r="CB102" s="339" t="str">
        <f t="shared" si="47"/>
        <v/>
      </c>
      <c r="CC102" s="339" t="str">
        <f t="shared" si="48"/>
        <v/>
      </c>
      <c r="CD102" s="339" t="str">
        <f t="shared" si="49"/>
        <v/>
      </c>
      <c r="CE102" s="339" t="str">
        <f t="shared" si="50"/>
        <v/>
      </c>
      <c r="CF102" s="339" t="str">
        <f t="shared" si="51"/>
        <v/>
      </c>
      <c r="CG102" s="339" t="str">
        <f t="shared" si="52"/>
        <v/>
      </c>
      <c r="CH102" s="339" t="str">
        <f t="shared" si="53"/>
        <v/>
      </c>
      <c r="CI102" s="339" t="str">
        <f t="shared" si="54"/>
        <v/>
      </c>
      <c r="CJ102" s="339" t="str">
        <f t="shared" si="55"/>
        <v/>
      </c>
      <c r="CK102" s="339" t="str">
        <f t="shared" si="56"/>
        <v/>
      </c>
      <c r="CL102" s="339" t="str">
        <f t="shared" si="57"/>
        <v/>
      </c>
      <c r="CM102" s="339" t="str">
        <f t="shared" si="58"/>
        <v/>
      </c>
      <c r="CN102" s="339" t="str">
        <f t="shared" si="59"/>
        <v/>
      </c>
      <c r="CO102" s="339" t="str">
        <f t="shared" si="60"/>
        <v/>
      </c>
      <c r="CP102" s="339" t="str">
        <f t="shared" si="61"/>
        <v/>
      </c>
      <c r="CQ102" s="339" t="str">
        <f t="shared" si="62"/>
        <v/>
      </c>
      <c r="CR102" s="339" t="str">
        <f t="shared" si="63"/>
        <v/>
      </c>
      <c r="CS102" s="339"/>
      <c r="CT102" s="339"/>
    </row>
    <row r="103" spans="1:98" x14ac:dyDescent="0.25">
      <c r="A103" s="472" t="s">
        <v>19</v>
      </c>
      <c r="B103" s="473"/>
      <c r="C103" s="388">
        <f t="shared" si="45"/>
        <v>0</v>
      </c>
      <c r="D103" s="479">
        <f t="shared" si="46"/>
        <v>0</v>
      </c>
      <c r="E103" s="382"/>
      <c r="F103" s="383"/>
      <c r="G103" s="382"/>
      <c r="H103" s="383"/>
      <c r="I103" s="382"/>
      <c r="J103" s="383"/>
      <c r="K103" s="382"/>
      <c r="L103" s="383"/>
      <c r="M103" s="382"/>
      <c r="N103" s="383"/>
      <c r="O103" s="382"/>
      <c r="P103" s="383"/>
      <c r="Q103" s="382"/>
      <c r="R103" s="383"/>
      <c r="S103" s="382"/>
      <c r="T103" s="383"/>
      <c r="U103" s="382"/>
      <c r="V103" s="383"/>
      <c r="W103" s="382"/>
      <c r="X103" s="383"/>
      <c r="Y103" s="382"/>
      <c r="Z103" s="383"/>
      <c r="AA103" s="382"/>
      <c r="AB103" s="383"/>
      <c r="AC103" s="382"/>
      <c r="AD103" s="383"/>
      <c r="AE103" s="382"/>
      <c r="AF103" s="383"/>
      <c r="AG103" s="382"/>
      <c r="AH103" s="383"/>
      <c r="AI103" s="382"/>
      <c r="AJ103" s="383"/>
      <c r="AK103" s="382"/>
      <c r="AL103" s="384"/>
      <c r="AM103" s="385"/>
      <c r="AN103" s="378"/>
      <c r="AO103" s="378"/>
      <c r="AP103" s="384"/>
      <c r="AQ103" s="384"/>
      <c r="AR103" s="471" t="s">
        <v>97</v>
      </c>
      <c r="BZ103" s="339"/>
      <c r="CA103" s="339" t="str">
        <f t="shared" si="64"/>
        <v/>
      </c>
      <c r="CB103" s="339" t="str">
        <f t="shared" si="47"/>
        <v/>
      </c>
      <c r="CC103" s="339" t="str">
        <f t="shared" si="48"/>
        <v/>
      </c>
      <c r="CD103" s="339" t="str">
        <f t="shared" si="49"/>
        <v/>
      </c>
      <c r="CE103" s="339" t="str">
        <f t="shared" si="50"/>
        <v/>
      </c>
      <c r="CF103" s="339" t="str">
        <f t="shared" si="51"/>
        <v/>
      </c>
      <c r="CG103" s="339" t="str">
        <f t="shared" si="52"/>
        <v/>
      </c>
      <c r="CH103" s="339" t="str">
        <f t="shared" si="53"/>
        <v/>
      </c>
      <c r="CI103" s="339" t="str">
        <f t="shared" si="54"/>
        <v/>
      </c>
      <c r="CJ103" s="339" t="str">
        <f t="shared" si="55"/>
        <v/>
      </c>
      <c r="CK103" s="339" t="str">
        <f t="shared" si="56"/>
        <v/>
      </c>
      <c r="CL103" s="339" t="str">
        <f t="shared" si="57"/>
        <v/>
      </c>
      <c r="CM103" s="339" t="str">
        <f t="shared" si="58"/>
        <v/>
      </c>
      <c r="CN103" s="339" t="str">
        <f t="shared" si="59"/>
        <v/>
      </c>
      <c r="CO103" s="339" t="str">
        <f t="shared" si="60"/>
        <v/>
      </c>
      <c r="CP103" s="339" t="str">
        <f t="shared" si="61"/>
        <v/>
      </c>
      <c r="CQ103" s="339" t="str">
        <f t="shared" si="62"/>
        <v/>
      </c>
      <c r="CR103" s="339" t="str">
        <f t="shared" si="63"/>
        <v/>
      </c>
      <c r="CS103" s="339"/>
      <c r="CT103" s="339"/>
    </row>
    <row r="104" spans="1:98" x14ac:dyDescent="0.25">
      <c r="A104" s="472" t="s">
        <v>55</v>
      </c>
      <c r="B104" s="473"/>
      <c r="C104" s="474">
        <f t="shared" si="45"/>
        <v>0</v>
      </c>
      <c r="D104" s="475">
        <f t="shared" si="46"/>
        <v>0</v>
      </c>
      <c r="E104" s="476"/>
      <c r="F104" s="477"/>
      <c r="G104" s="476"/>
      <c r="H104" s="477"/>
      <c r="I104" s="382"/>
      <c r="J104" s="383"/>
      <c r="K104" s="382"/>
      <c r="L104" s="383"/>
      <c r="M104" s="382"/>
      <c r="N104" s="383"/>
      <c r="O104" s="382"/>
      <c r="P104" s="383"/>
      <c r="Q104" s="382"/>
      <c r="R104" s="383"/>
      <c r="S104" s="382"/>
      <c r="T104" s="383"/>
      <c r="U104" s="382"/>
      <c r="V104" s="383"/>
      <c r="W104" s="382"/>
      <c r="X104" s="383"/>
      <c r="Y104" s="382"/>
      <c r="Z104" s="383"/>
      <c r="AA104" s="382"/>
      <c r="AB104" s="383"/>
      <c r="AC104" s="382"/>
      <c r="AD104" s="383"/>
      <c r="AE104" s="382"/>
      <c r="AF104" s="383"/>
      <c r="AG104" s="382"/>
      <c r="AH104" s="383"/>
      <c r="AI104" s="382"/>
      <c r="AJ104" s="383"/>
      <c r="AK104" s="382"/>
      <c r="AL104" s="384"/>
      <c r="AM104" s="385"/>
      <c r="AN104" s="378"/>
      <c r="AO104" s="378"/>
      <c r="AP104" s="384"/>
      <c r="AQ104" s="384"/>
      <c r="AR104" s="471" t="s">
        <v>97</v>
      </c>
      <c r="BZ104" s="339"/>
      <c r="CA104" s="339" t="str">
        <f t="shared" si="64"/>
        <v/>
      </c>
      <c r="CB104" s="339" t="str">
        <f t="shared" si="47"/>
        <v/>
      </c>
      <c r="CC104" s="339" t="str">
        <f t="shared" si="48"/>
        <v/>
      </c>
      <c r="CD104" s="339" t="str">
        <f t="shared" si="49"/>
        <v/>
      </c>
      <c r="CE104" s="339" t="str">
        <f t="shared" si="50"/>
        <v/>
      </c>
      <c r="CF104" s="339" t="str">
        <f t="shared" si="51"/>
        <v/>
      </c>
      <c r="CG104" s="339" t="str">
        <f t="shared" si="52"/>
        <v/>
      </c>
      <c r="CH104" s="339" t="str">
        <f t="shared" si="53"/>
        <v/>
      </c>
      <c r="CI104" s="339" t="str">
        <f t="shared" si="54"/>
        <v/>
      </c>
      <c r="CJ104" s="339" t="str">
        <f t="shared" si="55"/>
        <v/>
      </c>
      <c r="CK104" s="339" t="str">
        <f t="shared" si="56"/>
        <v/>
      </c>
      <c r="CL104" s="339" t="str">
        <f t="shared" si="57"/>
        <v/>
      </c>
      <c r="CM104" s="339" t="str">
        <f t="shared" si="58"/>
        <v/>
      </c>
      <c r="CN104" s="339" t="str">
        <f t="shared" si="59"/>
        <v/>
      </c>
      <c r="CO104" s="339" t="str">
        <f t="shared" si="60"/>
        <v/>
      </c>
      <c r="CP104" s="339" t="str">
        <f t="shared" si="61"/>
        <v/>
      </c>
      <c r="CQ104" s="339" t="str">
        <f t="shared" si="62"/>
        <v/>
      </c>
      <c r="CR104" s="339" t="str">
        <f t="shared" si="63"/>
        <v/>
      </c>
      <c r="CS104" s="339"/>
      <c r="CT104" s="339"/>
    </row>
    <row r="105" spans="1:98" ht="26.25" customHeight="1" x14ac:dyDescent="0.25">
      <c r="A105" s="480" t="s">
        <v>56</v>
      </c>
      <c r="B105" s="481"/>
      <c r="C105" s="474">
        <f t="shared" si="45"/>
        <v>0</v>
      </c>
      <c r="D105" s="475">
        <f t="shared" si="46"/>
        <v>0</v>
      </c>
      <c r="E105" s="476"/>
      <c r="F105" s="477"/>
      <c r="G105" s="476"/>
      <c r="H105" s="477"/>
      <c r="I105" s="382"/>
      <c r="J105" s="383"/>
      <c r="K105" s="382"/>
      <c r="L105" s="383"/>
      <c r="M105" s="382"/>
      <c r="N105" s="383"/>
      <c r="O105" s="382"/>
      <c r="P105" s="383"/>
      <c r="Q105" s="382"/>
      <c r="R105" s="383"/>
      <c r="S105" s="382"/>
      <c r="T105" s="383"/>
      <c r="U105" s="382"/>
      <c r="V105" s="383"/>
      <c r="W105" s="382"/>
      <c r="X105" s="383"/>
      <c r="Y105" s="382"/>
      <c r="Z105" s="383"/>
      <c r="AA105" s="382"/>
      <c r="AB105" s="383"/>
      <c r="AC105" s="382"/>
      <c r="AD105" s="383"/>
      <c r="AE105" s="382"/>
      <c r="AF105" s="383"/>
      <c r="AG105" s="382"/>
      <c r="AH105" s="383"/>
      <c r="AI105" s="382"/>
      <c r="AJ105" s="383"/>
      <c r="AK105" s="382"/>
      <c r="AL105" s="384"/>
      <c r="AM105" s="385"/>
      <c r="AN105" s="378"/>
      <c r="AO105" s="378"/>
      <c r="AP105" s="384"/>
      <c r="AQ105" s="384"/>
      <c r="AR105" s="471" t="s">
        <v>97</v>
      </c>
      <c r="BZ105" s="339"/>
      <c r="CA105" s="339" t="str">
        <f t="shared" si="64"/>
        <v/>
      </c>
      <c r="CB105" s="339" t="str">
        <f t="shared" si="47"/>
        <v/>
      </c>
      <c r="CC105" s="339" t="str">
        <f t="shared" si="48"/>
        <v/>
      </c>
      <c r="CD105" s="339" t="str">
        <f t="shared" si="49"/>
        <v/>
      </c>
      <c r="CE105" s="339" t="str">
        <f t="shared" si="50"/>
        <v/>
      </c>
      <c r="CF105" s="339" t="str">
        <f t="shared" si="51"/>
        <v/>
      </c>
      <c r="CG105" s="339" t="str">
        <f t="shared" si="52"/>
        <v/>
      </c>
      <c r="CH105" s="339" t="str">
        <f t="shared" si="53"/>
        <v/>
      </c>
      <c r="CI105" s="339" t="str">
        <f t="shared" si="54"/>
        <v/>
      </c>
      <c r="CJ105" s="339" t="str">
        <f t="shared" si="55"/>
        <v/>
      </c>
      <c r="CK105" s="339" t="str">
        <f t="shared" si="56"/>
        <v/>
      </c>
      <c r="CL105" s="339" t="str">
        <f t="shared" si="57"/>
        <v/>
      </c>
      <c r="CM105" s="339" t="str">
        <f t="shared" si="58"/>
        <v/>
      </c>
      <c r="CN105" s="339" t="str">
        <f t="shared" si="59"/>
        <v/>
      </c>
      <c r="CO105" s="339" t="str">
        <f t="shared" si="60"/>
        <v/>
      </c>
      <c r="CP105" s="339" t="str">
        <f t="shared" si="61"/>
        <v/>
      </c>
      <c r="CQ105" s="339" t="str">
        <f t="shared" si="62"/>
        <v/>
      </c>
      <c r="CR105" s="339" t="str">
        <f t="shared" si="63"/>
        <v/>
      </c>
      <c r="CS105" s="339"/>
      <c r="CT105" s="339"/>
    </row>
    <row r="106" spans="1:98" x14ac:dyDescent="0.25">
      <c r="A106" s="472" t="s">
        <v>17</v>
      </c>
      <c r="B106" s="473"/>
      <c r="C106" s="388">
        <f t="shared" si="45"/>
        <v>0</v>
      </c>
      <c r="D106" s="479">
        <f t="shared" si="46"/>
        <v>0</v>
      </c>
      <c r="E106" s="382"/>
      <c r="F106" s="383"/>
      <c r="G106" s="382"/>
      <c r="H106" s="383"/>
      <c r="I106" s="382"/>
      <c r="J106" s="383"/>
      <c r="K106" s="382"/>
      <c r="L106" s="383"/>
      <c r="M106" s="382"/>
      <c r="N106" s="383"/>
      <c r="O106" s="382"/>
      <c r="P106" s="383"/>
      <c r="Q106" s="382"/>
      <c r="R106" s="383"/>
      <c r="S106" s="382"/>
      <c r="T106" s="383"/>
      <c r="U106" s="382"/>
      <c r="V106" s="383"/>
      <c r="W106" s="382"/>
      <c r="X106" s="383"/>
      <c r="Y106" s="382"/>
      <c r="Z106" s="383"/>
      <c r="AA106" s="382"/>
      <c r="AB106" s="383"/>
      <c r="AC106" s="382"/>
      <c r="AD106" s="383"/>
      <c r="AE106" s="382"/>
      <c r="AF106" s="383"/>
      <c r="AG106" s="382"/>
      <c r="AH106" s="383"/>
      <c r="AI106" s="382"/>
      <c r="AJ106" s="383"/>
      <c r="AK106" s="382"/>
      <c r="AL106" s="384"/>
      <c r="AM106" s="385"/>
      <c r="AN106" s="378"/>
      <c r="AO106" s="378"/>
      <c r="AP106" s="384"/>
      <c r="AQ106" s="384"/>
      <c r="AR106" s="471" t="s">
        <v>97</v>
      </c>
      <c r="BZ106" s="339"/>
      <c r="CA106" s="339" t="str">
        <f t="shared" si="64"/>
        <v/>
      </c>
      <c r="CB106" s="339" t="str">
        <f t="shared" si="47"/>
        <v/>
      </c>
      <c r="CC106" s="339" t="str">
        <f t="shared" si="48"/>
        <v/>
      </c>
      <c r="CD106" s="339" t="str">
        <f t="shared" si="49"/>
        <v/>
      </c>
      <c r="CE106" s="339" t="str">
        <f t="shared" si="50"/>
        <v/>
      </c>
      <c r="CF106" s="339" t="str">
        <f t="shared" si="51"/>
        <v/>
      </c>
      <c r="CG106" s="339" t="str">
        <f t="shared" si="52"/>
        <v/>
      </c>
      <c r="CH106" s="339" t="str">
        <f t="shared" si="53"/>
        <v/>
      </c>
      <c r="CI106" s="339" t="str">
        <f t="shared" si="54"/>
        <v/>
      </c>
      <c r="CJ106" s="339" t="str">
        <f t="shared" si="55"/>
        <v/>
      </c>
      <c r="CK106" s="339" t="str">
        <f t="shared" si="56"/>
        <v/>
      </c>
      <c r="CL106" s="339" t="str">
        <f t="shared" si="57"/>
        <v/>
      </c>
      <c r="CM106" s="339" t="str">
        <f t="shared" si="58"/>
        <v/>
      </c>
      <c r="CN106" s="339" t="str">
        <f t="shared" si="59"/>
        <v/>
      </c>
      <c r="CO106" s="339" t="str">
        <f t="shared" si="60"/>
        <v/>
      </c>
      <c r="CP106" s="339" t="str">
        <f t="shared" si="61"/>
        <v/>
      </c>
      <c r="CQ106" s="339" t="str">
        <f t="shared" si="62"/>
        <v/>
      </c>
      <c r="CR106" s="339" t="str">
        <f t="shared" si="63"/>
        <v/>
      </c>
      <c r="CS106" s="339"/>
      <c r="CT106" s="339"/>
    </row>
    <row r="107" spans="1:98" x14ac:dyDescent="0.25">
      <c r="A107" s="482" t="s">
        <v>57</v>
      </c>
      <c r="B107" s="483"/>
      <c r="C107" s="484">
        <f t="shared" si="45"/>
        <v>0</v>
      </c>
      <c r="D107" s="485">
        <f t="shared" si="46"/>
        <v>0</v>
      </c>
      <c r="E107" s="486"/>
      <c r="F107" s="487"/>
      <c r="G107" s="486"/>
      <c r="H107" s="487"/>
      <c r="I107" s="486"/>
      <c r="J107" s="487"/>
      <c r="K107" s="488"/>
      <c r="L107" s="389"/>
      <c r="M107" s="488"/>
      <c r="N107" s="389"/>
      <c r="O107" s="488"/>
      <c r="P107" s="389"/>
      <c r="Q107" s="488"/>
      <c r="R107" s="389"/>
      <c r="S107" s="488"/>
      <c r="T107" s="389"/>
      <c r="U107" s="488"/>
      <c r="V107" s="389"/>
      <c r="W107" s="488"/>
      <c r="X107" s="389"/>
      <c r="Y107" s="488"/>
      <c r="Z107" s="389"/>
      <c r="AA107" s="488"/>
      <c r="AB107" s="389"/>
      <c r="AC107" s="488"/>
      <c r="AD107" s="389"/>
      <c r="AE107" s="488"/>
      <c r="AF107" s="389"/>
      <c r="AG107" s="488"/>
      <c r="AH107" s="389"/>
      <c r="AI107" s="488"/>
      <c r="AJ107" s="389"/>
      <c r="AK107" s="488"/>
      <c r="AL107" s="390"/>
      <c r="AM107" s="523"/>
      <c r="AN107" s="380"/>
      <c r="AO107" s="380"/>
      <c r="AP107" s="390"/>
      <c r="AQ107" s="390"/>
      <c r="AR107" s="471" t="s">
        <v>97</v>
      </c>
      <c r="BZ107" s="339"/>
      <c r="CA107" s="339" t="str">
        <f t="shared" si="64"/>
        <v/>
      </c>
      <c r="CB107" s="339" t="str">
        <f t="shared" si="47"/>
        <v/>
      </c>
      <c r="CC107" s="339" t="str">
        <f t="shared" si="48"/>
        <v/>
      </c>
      <c r="CD107" s="339" t="str">
        <f t="shared" si="49"/>
        <v/>
      </c>
      <c r="CE107" s="339" t="str">
        <f t="shared" si="50"/>
        <v/>
      </c>
      <c r="CF107" s="339" t="str">
        <f t="shared" si="51"/>
        <v/>
      </c>
      <c r="CG107" s="339" t="str">
        <f t="shared" si="52"/>
        <v/>
      </c>
      <c r="CH107" s="339" t="str">
        <f t="shared" si="53"/>
        <v/>
      </c>
      <c r="CI107" s="339" t="str">
        <f t="shared" si="54"/>
        <v/>
      </c>
      <c r="CJ107" s="339" t="str">
        <f t="shared" si="55"/>
        <v/>
      </c>
      <c r="CK107" s="339" t="str">
        <f t="shared" si="56"/>
        <v/>
      </c>
      <c r="CL107" s="339" t="str">
        <f t="shared" si="57"/>
        <v/>
      </c>
      <c r="CM107" s="339" t="str">
        <f t="shared" si="58"/>
        <v/>
      </c>
      <c r="CN107" s="339" t="str">
        <f t="shared" si="59"/>
        <v/>
      </c>
      <c r="CO107" s="339" t="str">
        <f t="shared" si="60"/>
        <v/>
      </c>
      <c r="CP107" s="339" t="str">
        <f t="shared" si="61"/>
        <v/>
      </c>
      <c r="CQ107" s="339" t="str">
        <f t="shared" si="62"/>
        <v/>
      </c>
      <c r="CR107" s="339" t="str">
        <f t="shared" si="63"/>
        <v/>
      </c>
      <c r="CS107" s="339"/>
      <c r="CT107" s="339"/>
    </row>
    <row r="108" spans="1:98" x14ac:dyDescent="0.25">
      <c r="A108" s="524" t="s">
        <v>18</v>
      </c>
      <c r="B108" s="490" t="s">
        <v>88</v>
      </c>
      <c r="C108" s="466">
        <f t="shared" si="45"/>
        <v>0</v>
      </c>
      <c r="D108" s="467">
        <f t="shared" si="46"/>
        <v>0</v>
      </c>
      <c r="E108" s="491"/>
      <c r="F108" s="492"/>
      <c r="G108" s="491"/>
      <c r="H108" s="492"/>
      <c r="I108" s="491"/>
      <c r="J108" s="492"/>
      <c r="K108" s="434"/>
      <c r="L108" s="435"/>
      <c r="M108" s="434"/>
      <c r="N108" s="435"/>
      <c r="O108" s="434"/>
      <c r="P108" s="435"/>
      <c r="Q108" s="434"/>
      <c r="R108" s="435"/>
      <c r="S108" s="434"/>
      <c r="T108" s="435"/>
      <c r="U108" s="434"/>
      <c r="V108" s="435"/>
      <c r="W108" s="434"/>
      <c r="X108" s="435"/>
      <c r="Y108" s="434"/>
      <c r="Z108" s="435"/>
      <c r="AA108" s="434"/>
      <c r="AB108" s="435"/>
      <c r="AC108" s="434"/>
      <c r="AD108" s="435"/>
      <c r="AE108" s="434"/>
      <c r="AF108" s="435"/>
      <c r="AG108" s="434"/>
      <c r="AH108" s="435"/>
      <c r="AI108" s="434"/>
      <c r="AJ108" s="435"/>
      <c r="AK108" s="434"/>
      <c r="AL108" s="436"/>
      <c r="AM108" s="525"/>
      <c r="AN108" s="372"/>
      <c r="AO108" s="372"/>
      <c r="AP108" s="436"/>
      <c r="AQ108" s="436"/>
      <c r="AR108" s="471" t="s">
        <v>97</v>
      </c>
      <c r="BZ108" s="339"/>
      <c r="CA108" s="339" t="str">
        <f t="shared" si="64"/>
        <v/>
      </c>
      <c r="CB108" s="339" t="str">
        <f t="shared" si="47"/>
        <v/>
      </c>
      <c r="CC108" s="339" t="str">
        <f t="shared" si="48"/>
        <v/>
      </c>
      <c r="CD108" s="339" t="str">
        <f t="shared" si="49"/>
        <v/>
      </c>
      <c r="CE108" s="339" t="str">
        <f t="shared" si="50"/>
        <v/>
      </c>
      <c r="CF108" s="339" t="str">
        <f t="shared" si="51"/>
        <v/>
      </c>
      <c r="CG108" s="339" t="str">
        <f t="shared" si="52"/>
        <v/>
      </c>
      <c r="CH108" s="339" t="str">
        <f t="shared" si="53"/>
        <v/>
      </c>
      <c r="CI108" s="339" t="str">
        <f t="shared" si="54"/>
        <v/>
      </c>
      <c r="CJ108" s="339" t="str">
        <f t="shared" si="55"/>
        <v/>
      </c>
      <c r="CK108" s="339" t="str">
        <f t="shared" si="56"/>
        <v/>
      </c>
      <c r="CL108" s="339" t="str">
        <f t="shared" si="57"/>
        <v/>
      </c>
      <c r="CM108" s="339" t="str">
        <f t="shared" si="58"/>
        <v/>
      </c>
      <c r="CN108" s="339" t="str">
        <f t="shared" si="59"/>
        <v/>
      </c>
      <c r="CO108" s="339" t="str">
        <f t="shared" si="60"/>
        <v/>
      </c>
      <c r="CP108" s="339" t="str">
        <f t="shared" si="61"/>
        <v/>
      </c>
      <c r="CQ108" s="339" t="str">
        <f t="shared" si="62"/>
        <v/>
      </c>
      <c r="CR108" s="339" t="str">
        <f t="shared" si="63"/>
        <v/>
      </c>
      <c r="CS108" s="339"/>
      <c r="CT108" s="339"/>
    </row>
    <row r="109" spans="1:98" ht="21" x14ac:dyDescent="0.25">
      <c r="A109" s="526"/>
      <c r="B109" s="494" t="s">
        <v>89</v>
      </c>
      <c r="C109" s="474">
        <f t="shared" si="45"/>
        <v>0</v>
      </c>
      <c r="D109" s="475">
        <f t="shared" si="46"/>
        <v>0</v>
      </c>
      <c r="E109" s="476"/>
      <c r="F109" s="477"/>
      <c r="G109" s="476"/>
      <c r="H109" s="477"/>
      <c r="I109" s="476"/>
      <c r="J109" s="477"/>
      <c r="K109" s="382"/>
      <c r="L109" s="383"/>
      <c r="M109" s="382"/>
      <c r="N109" s="383"/>
      <c r="O109" s="382"/>
      <c r="P109" s="383"/>
      <c r="Q109" s="382"/>
      <c r="R109" s="383"/>
      <c r="S109" s="382"/>
      <c r="T109" s="383"/>
      <c r="U109" s="382"/>
      <c r="V109" s="383"/>
      <c r="W109" s="382"/>
      <c r="X109" s="383"/>
      <c r="Y109" s="382"/>
      <c r="Z109" s="383"/>
      <c r="AA109" s="382"/>
      <c r="AB109" s="383"/>
      <c r="AC109" s="382"/>
      <c r="AD109" s="383"/>
      <c r="AE109" s="382"/>
      <c r="AF109" s="383"/>
      <c r="AG109" s="382"/>
      <c r="AH109" s="383"/>
      <c r="AI109" s="382"/>
      <c r="AJ109" s="383"/>
      <c r="AK109" s="382"/>
      <c r="AL109" s="384"/>
      <c r="AM109" s="385"/>
      <c r="AN109" s="378"/>
      <c r="AO109" s="378"/>
      <c r="AP109" s="384"/>
      <c r="AQ109" s="384"/>
      <c r="AR109" s="471" t="s">
        <v>97</v>
      </c>
      <c r="BZ109" s="339"/>
      <c r="CA109" s="339" t="str">
        <f t="shared" si="64"/>
        <v/>
      </c>
      <c r="CB109" s="339" t="str">
        <f t="shared" si="47"/>
        <v/>
      </c>
      <c r="CC109" s="339" t="str">
        <f t="shared" si="48"/>
        <v/>
      </c>
      <c r="CD109" s="339" t="str">
        <f t="shared" si="49"/>
        <v/>
      </c>
      <c r="CE109" s="339" t="str">
        <f t="shared" si="50"/>
        <v/>
      </c>
      <c r="CF109" s="339" t="str">
        <f t="shared" si="51"/>
        <v/>
      </c>
      <c r="CG109" s="339" t="str">
        <f t="shared" si="52"/>
        <v/>
      </c>
      <c r="CH109" s="339" t="str">
        <f t="shared" si="53"/>
        <v/>
      </c>
      <c r="CI109" s="339" t="str">
        <f t="shared" si="54"/>
        <v/>
      </c>
      <c r="CJ109" s="339" t="str">
        <f t="shared" si="55"/>
        <v/>
      </c>
      <c r="CK109" s="339" t="str">
        <f t="shared" si="56"/>
        <v/>
      </c>
      <c r="CL109" s="339" t="str">
        <f t="shared" si="57"/>
        <v/>
      </c>
      <c r="CM109" s="339" t="str">
        <f t="shared" si="58"/>
        <v/>
      </c>
      <c r="CN109" s="339" t="str">
        <f t="shared" si="59"/>
        <v/>
      </c>
      <c r="CO109" s="339" t="str">
        <f t="shared" si="60"/>
        <v/>
      </c>
      <c r="CP109" s="339" t="str">
        <f t="shared" si="61"/>
        <v/>
      </c>
      <c r="CQ109" s="339" t="str">
        <f t="shared" si="62"/>
        <v/>
      </c>
      <c r="CR109" s="339" t="str">
        <f t="shared" si="63"/>
        <v/>
      </c>
      <c r="CS109" s="339"/>
      <c r="CT109" s="339"/>
    </row>
    <row r="110" spans="1:98" ht="21" x14ac:dyDescent="0.25">
      <c r="A110" s="527"/>
      <c r="B110" s="449" t="s">
        <v>105</v>
      </c>
      <c r="C110" s="496">
        <f t="shared" si="45"/>
        <v>0</v>
      </c>
      <c r="D110" s="404">
        <f t="shared" si="46"/>
        <v>0</v>
      </c>
      <c r="E110" s="405"/>
      <c r="F110" s="406"/>
      <c r="G110" s="405"/>
      <c r="H110" s="406"/>
      <c r="I110" s="405"/>
      <c r="J110" s="406"/>
      <c r="K110" s="405"/>
      <c r="L110" s="406"/>
      <c r="M110" s="405"/>
      <c r="N110" s="406"/>
      <c r="O110" s="405"/>
      <c r="P110" s="406"/>
      <c r="Q110" s="405"/>
      <c r="R110" s="406"/>
      <c r="S110" s="405"/>
      <c r="T110" s="406"/>
      <c r="U110" s="405"/>
      <c r="V110" s="406"/>
      <c r="W110" s="405"/>
      <c r="X110" s="406"/>
      <c r="Y110" s="405"/>
      <c r="Z110" s="406"/>
      <c r="AA110" s="405"/>
      <c r="AB110" s="406"/>
      <c r="AC110" s="405"/>
      <c r="AD110" s="406"/>
      <c r="AE110" s="405"/>
      <c r="AF110" s="406"/>
      <c r="AG110" s="405"/>
      <c r="AH110" s="406"/>
      <c r="AI110" s="405"/>
      <c r="AJ110" s="406"/>
      <c r="AK110" s="405"/>
      <c r="AL110" s="407"/>
      <c r="AM110" s="528"/>
      <c r="AN110" s="393"/>
      <c r="AO110" s="393"/>
      <c r="AP110" s="407"/>
      <c r="AQ110" s="407"/>
      <c r="AR110" s="471" t="s">
        <v>97</v>
      </c>
      <c r="BZ110" s="339"/>
      <c r="CA110" s="339" t="str">
        <f t="shared" si="64"/>
        <v/>
      </c>
      <c r="CB110" s="339" t="str">
        <f t="shared" si="47"/>
        <v/>
      </c>
      <c r="CC110" s="339" t="str">
        <f t="shared" si="48"/>
        <v/>
      </c>
      <c r="CD110" s="339" t="str">
        <f t="shared" si="49"/>
        <v/>
      </c>
      <c r="CE110" s="339" t="str">
        <f t="shared" si="50"/>
        <v/>
      </c>
      <c r="CF110" s="339" t="str">
        <f t="shared" si="51"/>
        <v/>
      </c>
      <c r="CG110" s="339" t="str">
        <f t="shared" si="52"/>
        <v/>
      </c>
      <c r="CH110" s="339" t="str">
        <f t="shared" si="53"/>
        <v/>
      </c>
      <c r="CI110" s="339" t="str">
        <f t="shared" si="54"/>
        <v/>
      </c>
      <c r="CJ110" s="339" t="str">
        <f t="shared" si="55"/>
        <v/>
      </c>
      <c r="CK110" s="339" t="str">
        <f t="shared" si="56"/>
        <v/>
      </c>
      <c r="CL110" s="339" t="str">
        <f t="shared" si="57"/>
        <v/>
      </c>
      <c r="CM110" s="339" t="str">
        <f t="shared" si="58"/>
        <v/>
      </c>
      <c r="CN110" s="339" t="str">
        <f t="shared" si="59"/>
        <v/>
      </c>
      <c r="CO110" s="339" t="str">
        <f t="shared" si="60"/>
        <v/>
      </c>
      <c r="CP110" s="339" t="str">
        <f t="shared" si="61"/>
        <v/>
      </c>
      <c r="CQ110" s="339" t="str">
        <f t="shared" si="62"/>
        <v/>
      </c>
      <c r="CR110" s="339" t="str">
        <f t="shared" si="63"/>
        <v/>
      </c>
      <c r="CS110" s="339"/>
      <c r="CT110" s="339"/>
    </row>
    <row r="111" spans="1:98" x14ac:dyDescent="0.25">
      <c r="A111" s="464" t="s">
        <v>84</v>
      </c>
      <c r="B111" s="465"/>
      <c r="C111" s="474">
        <f t="shared" ref="C111:C121" si="65">SUM(E111+G111+I111+K111+M111+O111+Q111+S111+U111+W111+Y111+AA111+AC111+AE111+AG111+AI111+AK111)</f>
        <v>0</v>
      </c>
      <c r="D111" s="475">
        <f t="shared" ref="D111:D121" si="66">SUM(F111+H111+J111+L111+N111+P111+R111+T111+V111+X111+Z111+AB111+AD111+AF111+AH111+AJ111+AL111)</f>
        <v>0</v>
      </c>
      <c r="E111" s="365"/>
      <c r="F111" s="366"/>
      <c r="G111" s="497"/>
      <c r="H111" s="498"/>
      <c r="I111" s="497"/>
      <c r="J111" s="498"/>
      <c r="K111" s="497"/>
      <c r="L111" s="498"/>
      <c r="M111" s="497"/>
      <c r="N111" s="498"/>
      <c r="O111" s="497"/>
      <c r="P111" s="498"/>
      <c r="Q111" s="497"/>
      <c r="R111" s="498"/>
      <c r="S111" s="497"/>
      <c r="T111" s="498"/>
      <c r="U111" s="497"/>
      <c r="V111" s="498"/>
      <c r="W111" s="497"/>
      <c r="X111" s="498"/>
      <c r="Y111" s="497"/>
      <c r="Z111" s="498"/>
      <c r="AA111" s="497"/>
      <c r="AB111" s="498"/>
      <c r="AC111" s="497"/>
      <c r="AD111" s="498"/>
      <c r="AE111" s="497"/>
      <c r="AF111" s="498"/>
      <c r="AG111" s="497"/>
      <c r="AH111" s="498"/>
      <c r="AI111" s="497"/>
      <c r="AJ111" s="498"/>
      <c r="AK111" s="497"/>
      <c r="AL111" s="499"/>
      <c r="AM111" s="370"/>
      <c r="AN111" s="376"/>
      <c r="AO111" s="376"/>
      <c r="AP111" s="367"/>
      <c r="AQ111" s="367"/>
      <c r="AR111" s="471" t="s">
        <v>97</v>
      </c>
      <c r="BZ111" s="339"/>
      <c r="CA111" s="339" t="str">
        <f t="shared" si="64"/>
        <v/>
      </c>
      <c r="CB111" s="339" t="str">
        <f t="shared" si="47"/>
        <v/>
      </c>
      <c r="CC111" s="339" t="str">
        <f t="shared" si="48"/>
        <v/>
      </c>
      <c r="CD111" s="339" t="str">
        <f t="shared" si="49"/>
        <v/>
      </c>
      <c r="CE111" s="339" t="str">
        <f t="shared" si="50"/>
        <v/>
      </c>
      <c r="CF111" s="339" t="str">
        <f t="shared" si="51"/>
        <v/>
      </c>
      <c r="CG111" s="339" t="str">
        <f t="shared" si="52"/>
        <v/>
      </c>
      <c r="CH111" s="339" t="str">
        <f t="shared" si="53"/>
        <v/>
      </c>
      <c r="CI111" s="339" t="str">
        <f t="shared" si="54"/>
        <v/>
      </c>
      <c r="CJ111" s="339" t="str">
        <f t="shared" si="55"/>
        <v/>
      </c>
      <c r="CK111" s="339" t="str">
        <f t="shared" si="56"/>
        <v/>
      </c>
      <c r="CL111" s="339" t="str">
        <f t="shared" si="57"/>
        <v/>
      </c>
      <c r="CM111" s="339" t="str">
        <f t="shared" si="58"/>
        <v/>
      </c>
      <c r="CN111" s="339" t="str">
        <f t="shared" si="59"/>
        <v/>
      </c>
      <c r="CO111" s="339" t="str">
        <f t="shared" si="60"/>
        <v/>
      </c>
      <c r="CP111" s="339" t="str">
        <f t="shared" si="61"/>
        <v/>
      </c>
      <c r="CQ111" s="339" t="str">
        <f t="shared" si="62"/>
        <v/>
      </c>
      <c r="CR111" s="339" t="str">
        <f t="shared" si="63"/>
        <v/>
      </c>
      <c r="CS111" s="339"/>
      <c r="CT111" s="339"/>
    </row>
    <row r="112" spans="1:98" x14ac:dyDescent="0.25">
      <c r="A112" s="472" t="s">
        <v>58</v>
      </c>
      <c r="B112" s="473"/>
      <c r="C112" s="388">
        <f t="shared" si="65"/>
        <v>0</v>
      </c>
      <c r="D112" s="479">
        <f t="shared" si="66"/>
        <v>0</v>
      </c>
      <c r="E112" s="488"/>
      <c r="F112" s="389"/>
      <c r="G112" s="488"/>
      <c r="H112" s="389"/>
      <c r="I112" s="488"/>
      <c r="J112" s="389"/>
      <c r="K112" s="488"/>
      <c r="L112" s="389"/>
      <c r="M112" s="488"/>
      <c r="N112" s="389"/>
      <c r="O112" s="488"/>
      <c r="P112" s="389"/>
      <c r="Q112" s="488"/>
      <c r="R112" s="389"/>
      <c r="S112" s="488"/>
      <c r="T112" s="389"/>
      <c r="U112" s="488"/>
      <c r="V112" s="389"/>
      <c r="W112" s="488"/>
      <c r="X112" s="389"/>
      <c r="Y112" s="488"/>
      <c r="Z112" s="389"/>
      <c r="AA112" s="488"/>
      <c r="AB112" s="389"/>
      <c r="AC112" s="488"/>
      <c r="AD112" s="389"/>
      <c r="AE112" s="488"/>
      <c r="AF112" s="389"/>
      <c r="AG112" s="488"/>
      <c r="AH112" s="389"/>
      <c r="AI112" s="488"/>
      <c r="AJ112" s="389"/>
      <c r="AK112" s="488"/>
      <c r="AL112" s="390"/>
      <c r="AM112" s="523"/>
      <c r="AN112" s="380"/>
      <c r="AO112" s="380"/>
      <c r="AP112" s="390"/>
      <c r="AQ112" s="390"/>
      <c r="AR112" s="471" t="s">
        <v>97</v>
      </c>
      <c r="BZ112" s="339"/>
      <c r="CA112" s="339" t="str">
        <f t="shared" si="64"/>
        <v/>
      </c>
      <c r="CB112" s="339" t="str">
        <f t="shared" si="47"/>
        <v/>
      </c>
      <c r="CC112" s="339" t="str">
        <f t="shared" si="48"/>
        <v/>
      </c>
      <c r="CD112" s="339" t="str">
        <f t="shared" si="49"/>
        <v/>
      </c>
      <c r="CE112" s="339" t="str">
        <f t="shared" si="50"/>
        <v/>
      </c>
      <c r="CF112" s="339" t="str">
        <f t="shared" si="51"/>
        <v/>
      </c>
      <c r="CG112" s="339" t="str">
        <f t="shared" si="52"/>
        <v/>
      </c>
      <c r="CH112" s="339" t="str">
        <f t="shared" si="53"/>
        <v/>
      </c>
      <c r="CI112" s="339" t="str">
        <f t="shared" si="54"/>
        <v/>
      </c>
      <c r="CJ112" s="339" t="str">
        <f t="shared" si="55"/>
        <v/>
      </c>
      <c r="CK112" s="339" t="str">
        <f t="shared" si="56"/>
        <v/>
      </c>
      <c r="CL112" s="339" t="str">
        <f t="shared" si="57"/>
        <v/>
      </c>
      <c r="CM112" s="339" t="str">
        <f t="shared" si="58"/>
        <v/>
      </c>
      <c r="CN112" s="339" t="str">
        <f t="shared" si="59"/>
        <v/>
      </c>
      <c r="CO112" s="339" t="str">
        <f t="shared" si="60"/>
        <v/>
      </c>
      <c r="CP112" s="339" t="str">
        <f t="shared" si="61"/>
        <v/>
      </c>
      <c r="CQ112" s="339" t="str">
        <f t="shared" si="62"/>
        <v/>
      </c>
      <c r="CR112" s="339" t="str">
        <f t="shared" si="63"/>
        <v/>
      </c>
      <c r="CS112" s="339"/>
      <c r="CT112" s="339"/>
    </row>
    <row r="113" spans="1:98" x14ac:dyDescent="0.25">
      <c r="A113" s="472" t="s">
        <v>86</v>
      </c>
      <c r="B113" s="473"/>
      <c r="C113" s="388">
        <f t="shared" si="65"/>
        <v>0</v>
      </c>
      <c r="D113" s="479">
        <f t="shared" si="66"/>
        <v>0</v>
      </c>
      <c r="E113" s="488"/>
      <c r="F113" s="389"/>
      <c r="G113" s="488"/>
      <c r="H113" s="389"/>
      <c r="I113" s="488"/>
      <c r="J113" s="389"/>
      <c r="K113" s="488"/>
      <c r="L113" s="389"/>
      <c r="M113" s="488"/>
      <c r="N113" s="389"/>
      <c r="O113" s="488"/>
      <c r="P113" s="389"/>
      <c r="Q113" s="488"/>
      <c r="R113" s="389"/>
      <c r="S113" s="488"/>
      <c r="T113" s="389"/>
      <c r="U113" s="488"/>
      <c r="V113" s="389"/>
      <c r="W113" s="488"/>
      <c r="X113" s="389"/>
      <c r="Y113" s="488"/>
      <c r="Z113" s="389"/>
      <c r="AA113" s="488"/>
      <c r="AB113" s="389"/>
      <c r="AC113" s="488"/>
      <c r="AD113" s="389"/>
      <c r="AE113" s="488"/>
      <c r="AF113" s="389"/>
      <c r="AG113" s="488"/>
      <c r="AH113" s="389"/>
      <c r="AI113" s="488"/>
      <c r="AJ113" s="389"/>
      <c r="AK113" s="488"/>
      <c r="AL113" s="390"/>
      <c r="AM113" s="523"/>
      <c r="AN113" s="380"/>
      <c r="AO113" s="380"/>
      <c r="AP113" s="390"/>
      <c r="AQ113" s="390"/>
      <c r="AR113" s="471" t="s">
        <v>97</v>
      </c>
      <c r="BZ113" s="339"/>
      <c r="CA113" s="339" t="str">
        <f t="shared" si="64"/>
        <v/>
      </c>
      <c r="CB113" s="339" t="str">
        <f t="shared" si="47"/>
        <v/>
      </c>
      <c r="CC113" s="339" t="str">
        <f t="shared" si="48"/>
        <v/>
      </c>
      <c r="CD113" s="339" t="str">
        <f t="shared" si="49"/>
        <v/>
      </c>
      <c r="CE113" s="339" t="str">
        <f t="shared" si="50"/>
        <v/>
      </c>
      <c r="CF113" s="339" t="str">
        <f t="shared" si="51"/>
        <v/>
      </c>
      <c r="CG113" s="339" t="str">
        <f t="shared" si="52"/>
        <v/>
      </c>
      <c r="CH113" s="339" t="str">
        <f t="shared" si="53"/>
        <v/>
      </c>
      <c r="CI113" s="339" t="str">
        <f t="shared" si="54"/>
        <v/>
      </c>
      <c r="CJ113" s="339" t="str">
        <f t="shared" si="55"/>
        <v/>
      </c>
      <c r="CK113" s="339" t="str">
        <f t="shared" si="56"/>
        <v/>
      </c>
      <c r="CL113" s="339" t="str">
        <f t="shared" si="57"/>
        <v/>
      </c>
      <c r="CM113" s="339" t="str">
        <f t="shared" si="58"/>
        <v/>
      </c>
      <c r="CN113" s="339" t="str">
        <f t="shared" si="59"/>
        <v/>
      </c>
      <c r="CO113" s="339" t="str">
        <f t="shared" si="60"/>
        <v/>
      </c>
      <c r="CP113" s="339" t="str">
        <f t="shared" si="61"/>
        <v/>
      </c>
      <c r="CQ113" s="339" t="str">
        <f t="shared" si="62"/>
        <v/>
      </c>
      <c r="CR113" s="339" t="str">
        <f t="shared" si="63"/>
        <v/>
      </c>
      <c r="CS113" s="339"/>
      <c r="CT113" s="339"/>
    </row>
    <row r="114" spans="1:98" x14ac:dyDescent="0.25">
      <c r="A114" s="472" t="s">
        <v>99</v>
      </c>
      <c r="B114" s="473"/>
      <c r="C114" s="500">
        <f t="shared" si="65"/>
        <v>0</v>
      </c>
      <c r="D114" s="501">
        <f t="shared" si="66"/>
        <v>0</v>
      </c>
      <c r="E114" s="488"/>
      <c r="F114" s="389"/>
      <c r="G114" s="488"/>
      <c r="H114" s="389"/>
      <c r="I114" s="488"/>
      <c r="J114" s="389"/>
      <c r="K114" s="488"/>
      <c r="L114" s="389"/>
      <c r="M114" s="488"/>
      <c r="N114" s="389"/>
      <c r="O114" s="488"/>
      <c r="P114" s="389"/>
      <c r="Q114" s="488"/>
      <c r="R114" s="389"/>
      <c r="S114" s="488"/>
      <c r="T114" s="389"/>
      <c r="U114" s="488"/>
      <c r="V114" s="389"/>
      <c r="W114" s="488"/>
      <c r="X114" s="389"/>
      <c r="Y114" s="488"/>
      <c r="Z114" s="389"/>
      <c r="AA114" s="488"/>
      <c r="AB114" s="389"/>
      <c r="AC114" s="488"/>
      <c r="AD114" s="389"/>
      <c r="AE114" s="488"/>
      <c r="AF114" s="389"/>
      <c r="AG114" s="488"/>
      <c r="AH114" s="389"/>
      <c r="AI114" s="488"/>
      <c r="AJ114" s="389"/>
      <c r="AK114" s="488"/>
      <c r="AL114" s="390"/>
      <c r="AM114" s="523"/>
      <c r="AN114" s="380"/>
      <c r="AO114" s="380"/>
      <c r="AP114" s="390"/>
      <c r="AQ114" s="390"/>
      <c r="AR114" s="471" t="s">
        <v>97</v>
      </c>
      <c r="BZ114" s="339"/>
      <c r="CA114" s="339" t="str">
        <f t="shared" si="64"/>
        <v/>
      </c>
      <c r="CB114" s="339" t="str">
        <f t="shared" si="47"/>
        <v/>
      </c>
      <c r="CC114" s="339" t="str">
        <f t="shared" si="48"/>
        <v/>
      </c>
      <c r="CD114" s="339" t="str">
        <f t="shared" si="49"/>
        <v/>
      </c>
      <c r="CE114" s="339" t="str">
        <f t="shared" si="50"/>
        <v/>
      </c>
      <c r="CF114" s="339" t="str">
        <f t="shared" si="51"/>
        <v/>
      </c>
      <c r="CG114" s="339" t="str">
        <f t="shared" si="52"/>
        <v/>
      </c>
      <c r="CH114" s="339" t="str">
        <f t="shared" si="53"/>
        <v/>
      </c>
      <c r="CI114" s="339" t="str">
        <f t="shared" si="54"/>
        <v/>
      </c>
      <c r="CJ114" s="339" t="str">
        <f t="shared" si="55"/>
        <v/>
      </c>
      <c r="CK114" s="339" t="str">
        <f t="shared" si="56"/>
        <v/>
      </c>
      <c r="CL114" s="339" t="str">
        <f t="shared" si="57"/>
        <v/>
      </c>
      <c r="CM114" s="339" t="str">
        <f t="shared" si="58"/>
        <v/>
      </c>
      <c r="CN114" s="339" t="str">
        <f t="shared" si="59"/>
        <v/>
      </c>
      <c r="CO114" s="339" t="str">
        <f t="shared" si="60"/>
        <v/>
      </c>
      <c r="CP114" s="339" t="str">
        <f t="shared" si="61"/>
        <v/>
      </c>
      <c r="CQ114" s="339" t="str">
        <f t="shared" si="62"/>
        <v/>
      </c>
      <c r="CR114" s="339" t="str">
        <f t="shared" si="63"/>
        <v/>
      </c>
      <c r="CS114" s="339"/>
      <c r="CT114" s="339"/>
    </row>
    <row r="115" spans="1:98" x14ac:dyDescent="0.25">
      <c r="A115" s="472" t="s">
        <v>100</v>
      </c>
      <c r="B115" s="473"/>
      <c r="C115" s="500">
        <f t="shared" si="65"/>
        <v>0</v>
      </c>
      <c r="D115" s="501">
        <f t="shared" si="66"/>
        <v>0</v>
      </c>
      <c r="E115" s="488"/>
      <c r="F115" s="389"/>
      <c r="G115" s="488"/>
      <c r="H115" s="389"/>
      <c r="I115" s="488"/>
      <c r="J115" s="389"/>
      <c r="K115" s="488"/>
      <c r="L115" s="389"/>
      <c r="M115" s="488"/>
      <c r="N115" s="389"/>
      <c r="O115" s="488"/>
      <c r="P115" s="389"/>
      <c r="Q115" s="488"/>
      <c r="R115" s="389"/>
      <c r="S115" s="488"/>
      <c r="T115" s="389"/>
      <c r="U115" s="488"/>
      <c r="V115" s="389"/>
      <c r="W115" s="488"/>
      <c r="X115" s="389"/>
      <c r="Y115" s="488"/>
      <c r="Z115" s="389"/>
      <c r="AA115" s="488"/>
      <c r="AB115" s="389"/>
      <c r="AC115" s="488"/>
      <c r="AD115" s="389"/>
      <c r="AE115" s="488"/>
      <c r="AF115" s="389"/>
      <c r="AG115" s="488"/>
      <c r="AH115" s="389"/>
      <c r="AI115" s="488"/>
      <c r="AJ115" s="389"/>
      <c r="AK115" s="488"/>
      <c r="AL115" s="390"/>
      <c r="AM115" s="523"/>
      <c r="AN115" s="380"/>
      <c r="AO115" s="380"/>
      <c r="AP115" s="390"/>
      <c r="AQ115" s="390"/>
      <c r="AR115" s="471" t="s">
        <v>97</v>
      </c>
      <c r="BZ115" s="339"/>
      <c r="CA115" s="339" t="str">
        <f t="shared" si="64"/>
        <v/>
      </c>
      <c r="CB115" s="339" t="str">
        <f t="shared" si="47"/>
        <v/>
      </c>
      <c r="CC115" s="339" t="str">
        <f t="shared" si="48"/>
        <v/>
      </c>
      <c r="CD115" s="339" t="str">
        <f t="shared" si="49"/>
        <v/>
      </c>
      <c r="CE115" s="339" t="str">
        <f t="shared" si="50"/>
        <v/>
      </c>
      <c r="CF115" s="339" t="str">
        <f t="shared" si="51"/>
        <v/>
      </c>
      <c r="CG115" s="339" t="str">
        <f t="shared" si="52"/>
        <v/>
      </c>
      <c r="CH115" s="339" t="str">
        <f t="shared" si="53"/>
        <v/>
      </c>
      <c r="CI115" s="339" t="str">
        <f t="shared" si="54"/>
        <v/>
      </c>
      <c r="CJ115" s="339" t="str">
        <f t="shared" si="55"/>
        <v/>
      </c>
      <c r="CK115" s="339" t="str">
        <f t="shared" si="56"/>
        <v/>
      </c>
      <c r="CL115" s="339" t="str">
        <f t="shared" si="57"/>
        <v/>
      </c>
      <c r="CM115" s="339" t="str">
        <f t="shared" si="58"/>
        <v/>
      </c>
      <c r="CN115" s="339" t="str">
        <f t="shared" si="59"/>
        <v/>
      </c>
      <c r="CO115" s="339" t="str">
        <f t="shared" si="60"/>
        <v/>
      </c>
      <c r="CP115" s="339" t="str">
        <f t="shared" si="61"/>
        <v/>
      </c>
      <c r="CQ115" s="339" t="str">
        <f t="shared" si="62"/>
        <v/>
      </c>
      <c r="CR115" s="339" t="str">
        <f t="shared" si="63"/>
        <v/>
      </c>
      <c r="CS115" s="339"/>
      <c r="CT115" s="339"/>
    </row>
    <row r="116" spans="1:98" x14ac:dyDescent="0.25">
      <c r="A116" s="502" t="s">
        <v>101</v>
      </c>
      <c r="B116" s="503"/>
      <c r="C116" s="500">
        <f t="shared" si="65"/>
        <v>0</v>
      </c>
      <c r="D116" s="501">
        <f t="shared" si="66"/>
        <v>0</v>
      </c>
      <c r="E116" s="488"/>
      <c r="F116" s="389"/>
      <c r="G116" s="488"/>
      <c r="H116" s="389"/>
      <c r="I116" s="488"/>
      <c r="J116" s="389"/>
      <c r="K116" s="488"/>
      <c r="L116" s="389"/>
      <c r="M116" s="488"/>
      <c r="N116" s="389"/>
      <c r="O116" s="488"/>
      <c r="P116" s="389"/>
      <c r="Q116" s="488"/>
      <c r="R116" s="389"/>
      <c r="S116" s="488"/>
      <c r="T116" s="389"/>
      <c r="U116" s="488"/>
      <c r="V116" s="389"/>
      <c r="W116" s="488"/>
      <c r="X116" s="389"/>
      <c r="Y116" s="488"/>
      <c r="Z116" s="389"/>
      <c r="AA116" s="488"/>
      <c r="AB116" s="389"/>
      <c r="AC116" s="488"/>
      <c r="AD116" s="389"/>
      <c r="AE116" s="488"/>
      <c r="AF116" s="389"/>
      <c r="AG116" s="488"/>
      <c r="AH116" s="389"/>
      <c r="AI116" s="488"/>
      <c r="AJ116" s="389"/>
      <c r="AK116" s="488"/>
      <c r="AL116" s="390"/>
      <c r="AM116" s="523"/>
      <c r="AN116" s="380"/>
      <c r="AO116" s="380"/>
      <c r="AP116" s="390"/>
      <c r="AQ116" s="390"/>
      <c r="AR116" s="471" t="s">
        <v>97</v>
      </c>
      <c r="BZ116" s="339"/>
      <c r="CA116" s="339" t="str">
        <f t="shared" si="64"/>
        <v/>
      </c>
      <c r="CB116" s="339" t="str">
        <f t="shared" si="47"/>
        <v/>
      </c>
      <c r="CC116" s="339" t="str">
        <f t="shared" si="48"/>
        <v/>
      </c>
      <c r="CD116" s="339" t="str">
        <f t="shared" si="49"/>
        <v/>
      </c>
      <c r="CE116" s="339" t="str">
        <f t="shared" si="50"/>
        <v/>
      </c>
      <c r="CF116" s="339" t="str">
        <f t="shared" si="51"/>
        <v/>
      </c>
      <c r="CG116" s="339" t="str">
        <f t="shared" si="52"/>
        <v/>
      </c>
      <c r="CH116" s="339" t="str">
        <f t="shared" si="53"/>
        <v/>
      </c>
      <c r="CI116" s="339" t="str">
        <f t="shared" si="54"/>
        <v/>
      </c>
      <c r="CJ116" s="339" t="str">
        <f t="shared" si="55"/>
        <v/>
      </c>
      <c r="CK116" s="339" t="str">
        <f t="shared" si="56"/>
        <v/>
      </c>
      <c r="CL116" s="339" t="str">
        <f t="shared" si="57"/>
        <v/>
      </c>
      <c r="CM116" s="339" t="str">
        <f t="shared" si="58"/>
        <v/>
      </c>
      <c r="CN116" s="339" t="str">
        <f t="shared" si="59"/>
        <v/>
      </c>
      <c r="CO116" s="339" t="str">
        <f t="shared" si="60"/>
        <v/>
      </c>
      <c r="CP116" s="339" t="str">
        <f t="shared" si="61"/>
        <v/>
      </c>
      <c r="CQ116" s="339" t="str">
        <f t="shared" si="62"/>
        <v/>
      </c>
      <c r="CR116" s="339" t="str">
        <f t="shared" si="63"/>
        <v/>
      </c>
      <c r="CS116" s="339"/>
      <c r="CT116" s="339"/>
    </row>
    <row r="117" spans="1:98" x14ac:dyDescent="0.25">
      <c r="A117" s="472" t="s">
        <v>102</v>
      </c>
      <c r="B117" s="473"/>
      <c r="C117" s="500">
        <f t="shared" si="65"/>
        <v>0</v>
      </c>
      <c r="D117" s="501">
        <f t="shared" si="66"/>
        <v>0</v>
      </c>
      <c r="E117" s="486"/>
      <c r="F117" s="487"/>
      <c r="G117" s="486"/>
      <c r="H117" s="487"/>
      <c r="I117" s="486"/>
      <c r="J117" s="487"/>
      <c r="K117" s="488"/>
      <c r="L117" s="389"/>
      <c r="M117" s="488"/>
      <c r="N117" s="389"/>
      <c r="O117" s="488"/>
      <c r="P117" s="389"/>
      <c r="Q117" s="488"/>
      <c r="R117" s="389"/>
      <c r="S117" s="488"/>
      <c r="T117" s="389"/>
      <c r="U117" s="488"/>
      <c r="V117" s="389"/>
      <c r="W117" s="488"/>
      <c r="X117" s="389"/>
      <c r="Y117" s="488"/>
      <c r="Z117" s="389"/>
      <c r="AA117" s="488"/>
      <c r="AB117" s="389"/>
      <c r="AC117" s="488"/>
      <c r="AD117" s="389"/>
      <c r="AE117" s="488"/>
      <c r="AF117" s="389"/>
      <c r="AG117" s="488"/>
      <c r="AH117" s="389"/>
      <c r="AI117" s="488"/>
      <c r="AJ117" s="389"/>
      <c r="AK117" s="488"/>
      <c r="AL117" s="390"/>
      <c r="AM117" s="523"/>
      <c r="AN117" s="380"/>
      <c r="AO117" s="380"/>
      <c r="AP117" s="390"/>
      <c r="AQ117" s="390"/>
      <c r="AR117" s="471" t="s">
        <v>97</v>
      </c>
      <c r="BZ117" s="339"/>
      <c r="CA117" s="339" t="str">
        <f t="shared" si="64"/>
        <v/>
      </c>
      <c r="CB117" s="339" t="str">
        <f t="shared" si="47"/>
        <v/>
      </c>
      <c r="CC117" s="339" t="str">
        <f t="shared" si="48"/>
        <v/>
      </c>
      <c r="CD117" s="339" t="str">
        <f t="shared" si="49"/>
        <v/>
      </c>
      <c r="CE117" s="339" t="str">
        <f t="shared" si="50"/>
        <v/>
      </c>
      <c r="CF117" s="339" t="str">
        <f t="shared" si="51"/>
        <v/>
      </c>
      <c r="CG117" s="339" t="str">
        <f t="shared" si="52"/>
        <v/>
      </c>
      <c r="CH117" s="339" t="str">
        <f t="shared" si="53"/>
        <v/>
      </c>
      <c r="CI117" s="339" t="str">
        <f t="shared" si="54"/>
        <v/>
      </c>
      <c r="CJ117" s="339" t="str">
        <f t="shared" si="55"/>
        <v/>
      </c>
      <c r="CK117" s="339" t="str">
        <f t="shared" si="56"/>
        <v/>
      </c>
      <c r="CL117" s="339" t="str">
        <f t="shared" si="57"/>
        <v/>
      </c>
      <c r="CM117" s="339" t="str">
        <f t="shared" si="58"/>
        <v/>
      </c>
      <c r="CN117" s="339" t="str">
        <f t="shared" si="59"/>
        <v/>
      </c>
      <c r="CO117" s="339" t="str">
        <f t="shared" si="60"/>
        <v/>
      </c>
      <c r="CP117" s="339" t="str">
        <f t="shared" si="61"/>
        <v/>
      </c>
      <c r="CQ117" s="339" t="str">
        <f t="shared" si="62"/>
        <v/>
      </c>
      <c r="CR117" s="339" t="str">
        <f t="shared" si="63"/>
        <v/>
      </c>
      <c r="CS117" s="339"/>
      <c r="CT117" s="339"/>
    </row>
    <row r="118" spans="1:98" x14ac:dyDescent="0.25">
      <c r="A118" s="472" t="s">
        <v>103</v>
      </c>
      <c r="B118" s="473"/>
      <c r="C118" s="500">
        <f t="shared" si="65"/>
        <v>0</v>
      </c>
      <c r="D118" s="501">
        <f t="shared" si="66"/>
        <v>0</v>
      </c>
      <c r="E118" s="488"/>
      <c r="F118" s="389"/>
      <c r="G118" s="488"/>
      <c r="H118" s="389"/>
      <c r="I118" s="488"/>
      <c r="J118" s="389"/>
      <c r="K118" s="488"/>
      <c r="L118" s="389"/>
      <c r="M118" s="488"/>
      <c r="N118" s="389"/>
      <c r="O118" s="488"/>
      <c r="P118" s="389"/>
      <c r="Q118" s="488"/>
      <c r="R118" s="389"/>
      <c r="S118" s="488"/>
      <c r="T118" s="389"/>
      <c r="U118" s="488"/>
      <c r="V118" s="389"/>
      <c r="W118" s="488"/>
      <c r="X118" s="389"/>
      <c r="Y118" s="488"/>
      <c r="Z118" s="389"/>
      <c r="AA118" s="488"/>
      <c r="AB118" s="389"/>
      <c r="AC118" s="488"/>
      <c r="AD118" s="389"/>
      <c r="AE118" s="488"/>
      <c r="AF118" s="389"/>
      <c r="AG118" s="488"/>
      <c r="AH118" s="389"/>
      <c r="AI118" s="488"/>
      <c r="AJ118" s="389"/>
      <c r="AK118" s="488"/>
      <c r="AL118" s="390"/>
      <c r="AM118" s="523"/>
      <c r="AN118" s="380"/>
      <c r="AO118" s="380"/>
      <c r="AP118" s="390"/>
      <c r="AQ118" s="390"/>
      <c r="AR118" s="471" t="s">
        <v>97</v>
      </c>
      <c r="BZ118" s="339"/>
      <c r="CA118" s="339" t="str">
        <f t="shared" si="64"/>
        <v/>
      </c>
      <c r="CB118" s="339" t="str">
        <f t="shared" si="47"/>
        <v/>
      </c>
      <c r="CC118" s="339" t="str">
        <f t="shared" si="48"/>
        <v/>
      </c>
      <c r="CD118" s="339" t="str">
        <f t="shared" si="49"/>
        <v/>
      </c>
      <c r="CE118" s="339" t="str">
        <f t="shared" si="50"/>
        <v/>
      </c>
      <c r="CF118" s="339" t="str">
        <f t="shared" si="51"/>
        <v/>
      </c>
      <c r="CG118" s="339" t="str">
        <f t="shared" si="52"/>
        <v/>
      </c>
      <c r="CH118" s="339" t="str">
        <f t="shared" si="53"/>
        <v/>
      </c>
      <c r="CI118" s="339" t="str">
        <f t="shared" si="54"/>
        <v/>
      </c>
      <c r="CJ118" s="339" t="str">
        <f t="shared" si="55"/>
        <v/>
      </c>
      <c r="CK118" s="339" t="str">
        <f t="shared" si="56"/>
        <v/>
      </c>
      <c r="CL118" s="339" t="str">
        <f t="shared" si="57"/>
        <v/>
      </c>
      <c r="CM118" s="339" t="str">
        <f t="shared" si="58"/>
        <v/>
      </c>
      <c r="CN118" s="339" t="str">
        <f t="shared" si="59"/>
        <v/>
      </c>
      <c r="CO118" s="339" t="str">
        <f t="shared" si="60"/>
        <v/>
      </c>
      <c r="CP118" s="339" t="str">
        <f t="shared" si="61"/>
        <v/>
      </c>
      <c r="CQ118" s="339" t="str">
        <f t="shared" si="62"/>
        <v/>
      </c>
      <c r="CR118" s="339" t="str">
        <f t="shared" si="63"/>
        <v/>
      </c>
      <c r="CS118" s="339"/>
      <c r="CT118" s="339"/>
    </row>
    <row r="119" spans="1:98" x14ac:dyDescent="0.25">
      <c r="A119" s="472" t="s">
        <v>104</v>
      </c>
      <c r="B119" s="473"/>
      <c r="C119" s="500">
        <f t="shared" si="65"/>
        <v>0</v>
      </c>
      <c r="D119" s="501">
        <f t="shared" si="66"/>
        <v>0</v>
      </c>
      <c r="E119" s="488"/>
      <c r="F119" s="389"/>
      <c r="G119" s="488"/>
      <c r="H119" s="389"/>
      <c r="I119" s="488"/>
      <c r="J119" s="389"/>
      <c r="K119" s="488"/>
      <c r="L119" s="389"/>
      <c r="M119" s="488"/>
      <c r="N119" s="389"/>
      <c r="O119" s="488"/>
      <c r="P119" s="389"/>
      <c r="Q119" s="488"/>
      <c r="R119" s="389"/>
      <c r="S119" s="488"/>
      <c r="T119" s="389"/>
      <c r="U119" s="488"/>
      <c r="V119" s="389"/>
      <c r="W119" s="488"/>
      <c r="X119" s="389"/>
      <c r="Y119" s="488"/>
      <c r="Z119" s="389"/>
      <c r="AA119" s="488"/>
      <c r="AB119" s="389"/>
      <c r="AC119" s="488"/>
      <c r="AD119" s="389"/>
      <c r="AE119" s="488"/>
      <c r="AF119" s="389"/>
      <c r="AG119" s="488"/>
      <c r="AH119" s="389"/>
      <c r="AI119" s="488"/>
      <c r="AJ119" s="389"/>
      <c r="AK119" s="488"/>
      <c r="AL119" s="390"/>
      <c r="AM119" s="523"/>
      <c r="AN119" s="380"/>
      <c r="AO119" s="380"/>
      <c r="AP119" s="390"/>
      <c r="AQ119" s="390"/>
      <c r="AR119" s="471" t="s">
        <v>97</v>
      </c>
      <c r="BZ119" s="339"/>
      <c r="CA119" s="339" t="str">
        <f t="shared" si="64"/>
        <v/>
      </c>
      <c r="CB119" s="339" t="str">
        <f t="shared" si="47"/>
        <v/>
      </c>
      <c r="CC119" s="339" t="str">
        <f t="shared" si="48"/>
        <v/>
      </c>
      <c r="CD119" s="339" t="str">
        <f t="shared" si="49"/>
        <v/>
      </c>
      <c r="CE119" s="339" t="str">
        <f t="shared" si="50"/>
        <v/>
      </c>
      <c r="CF119" s="339" t="str">
        <f t="shared" si="51"/>
        <v/>
      </c>
      <c r="CG119" s="339" t="str">
        <f t="shared" si="52"/>
        <v/>
      </c>
      <c r="CH119" s="339" t="str">
        <f t="shared" si="53"/>
        <v/>
      </c>
      <c r="CI119" s="339" t="str">
        <f t="shared" si="54"/>
        <v/>
      </c>
      <c r="CJ119" s="339" t="str">
        <f t="shared" si="55"/>
        <v/>
      </c>
      <c r="CK119" s="339" t="str">
        <f t="shared" si="56"/>
        <v/>
      </c>
      <c r="CL119" s="339" t="str">
        <f t="shared" si="57"/>
        <v/>
      </c>
      <c r="CM119" s="339" t="str">
        <f t="shared" si="58"/>
        <v/>
      </c>
      <c r="CN119" s="339" t="str">
        <f t="shared" si="59"/>
        <v/>
      </c>
      <c r="CO119" s="339" t="str">
        <f t="shared" si="60"/>
        <v/>
      </c>
      <c r="CP119" s="339" t="str">
        <f t="shared" si="61"/>
        <v/>
      </c>
      <c r="CQ119" s="339" t="str">
        <f t="shared" si="62"/>
        <v/>
      </c>
      <c r="CR119" s="339" t="str">
        <f t="shared" si="63"/>
        <v/>
      </c>
      <c r="CS119" s="339"/>
      <c r="CT119" s="339"/>
    </row>
    <row r="120" spans="1:98" x14ac:dyDescent="0.25">
      <c r="A120" s="472" t="s">
        <v>60</v>
      </c>
      <c r="B120" s="473"/>
      <c r="C120" s="500">
        <f t="shared" si="65"/>
        <v>0</v>
      </c>
      <c r="D120" s="501">
        <f t="shared" si="66"/>
        <v>0</v>
      </c>
      <c r="E120" s="488"/>
      <c r="F120" s="389"/>
      <c r="G120" s="488"/>
      <c r="H120" s="389"/>
      <c r="I120" s="488"/>
      <c r="J120" s="389"/>
      <c r="K120" s="488"/>
      <c r="L120" s="389"/>
      <c r="M120" s="488"/>
      <c r="N120" s="389"/>
      <c r="O120" s="488"/>
      <c r="P120" s="389"/>
      <c r="Q120" s="488"/>
      <c r="R120" s="389"/>
      <c r="S120" s="488"/>
      <c r="T120" s="389"/>
      <c r="U120" s="488"/>
      <c r="V120" s="389"/>
      <c r="W120" s="488"/>
      <c r="X120" s="389"/>
      <c r="Y120" s="488"/>
      <c r="Z120" s="389"/>
      <c r="AA120" s="488"/>
      <c r="AB120" s="389"/>
      <c r="AC120" s="488"/>
      <c r="AD120" s="389"/>
      <c r="AE120" s="488"/>
      <c r="AF120" s="389"/>
      <c r="AG120" s="488"/>
      <c r="AH120" s="389"/>
      <c r="AI120" s="488"/>
      <c r="AJ120" s="389"/>
      <c r="AK120" s="488"/>
      <c r="AL120" s="390"/>
      <c r="AM120" s="523"/>
      <c r="AN120" s="380"/>
      <c r="AO120" s="380"/>
      <c r="AP120" s="390"/>
      <c r="AQ120" s="390"/>
      <c r="AR120" s="471" t="s">
        <v>97</v>
      </c>
      <c r="BZ120" s="339"/>
      <c r="CA120" s="339" t="str">
        <f t="shared" si="64"/>
        <v/>
      </c>
      <c r="CB120" s="339" t="str">
        <f t="shared" si="47"/>
        <v/>
      </c>
      <c r="CC120" s="339" t="str">
        <f t="shared" si="48"/>
        <v/>
      </c>
      <c r="CD120" s="339" t="str">
        <f t="shared" si="49"/>
        <v/>
      </c>
      <c r="CE120" s="339" t="str">
        <f t="shared" si="50"/>
        <v/>
      </c>
      <c r="CF120" s="339" t="str">
        <f t="shared" si="51"/>
        <v/>
      </c>
      <c r="CG120" s="339" t="str">
        <f t="shared" si="52"/>
        <v/>
      </c>
      <c r="CH120" s="339" t="str">
        <f t="shared" si="53"/>
        <v/>
      </c>
      <c r="CI120" s="339" t="str">
        <f t="shared" si="54"/>
        <v/>
      </c>
      <c r="CJ120" s="339" t="str">
        <f t="shared" si="55"/>
        <v/>
      </c>
      <c r="CK120" s="339" t="str">
        <f t="shared" si="56"/>
        <v/>
      </c>
      <c r="CL120" s="339" t="str">
        <f t="shared" si="57"/>
        <v/>
      </c>
      <c r="CM120" s="339" t="str">
        <f t="shared" si="58"/>
        <v/>
      </c>
      <c r="CN120" s="339" t="str">
        <f t="shared" si="59"/>
        <v/>
      </c>
      <c r="CO120" s="339" t="str">
        <f t="shared" si="60"/>
        <v/>
      </c>
      <c r="CP120" s="339" t="str">
        <f t="shared" si="61"/>
        <v/>
      </c>
      <c r="CQ120" s="339" t="str">
        <f t="shared" si="62"/>
        <v/>
      </c>
      <c r="CR120" s="339" t="str">
        <f t="shared" si="63"/>
        <v/>
      </c>
      <c r="CS120" s="339"/>
      <c r="CT120" s="339"/>
    </row>
    <row r="121" spans="1:98" x14ac:dyDescent="0.25">
      <c r="A121" s="504" t="s">
        <v>61</v>
      </c>
      <c r="B121" s="505"/>
      <c r="C121" s="496">
        <f t="shared" si="65"/>
        <v>0</v>
      </c>
      <c r="D121" s="404">
        <f t="shared" si="66"/>
        <v>0</v>
      </c>
      <c r="E121" s="506"/>
      <c r="F121" s="507"/>
      <c r="G121" s="506"/>
      <c r="H121" s="507"/>
      <c r="I121" s="405"/>
      <c r="J121" s="406"/>
      <c r="K121" s="405"/>
      <c r="L121" s="406"/>
      <c r="M121" s="405"/>
      <c r="N121" s="406"/>
      <c r="O121" s="405"/>
      <c r="P121" s="406"/>
      <c r="Q121" s="405"/>
      <c r="R121" s="406"/>
      <c r="S121" s="405"/>
      <c r="T121" s="406"/>
      <c r="U121" s="405"/>
      <c r="V121" s="406"/>
      <c r="W121" s="405"/>
      <c r="X121" s="406"/>
      <c r="Y121" s="405"/>
      <c r="Z121" s="406"/>
      <c r="AA121" s="405"/>
      <c r="AB121" s="406"/>
      <c r="AC121" s="405"/>
      <c r="AD121" s="406"/>
      <c r="AE121" s="405"/>
      <c r="AF121" s="406"/>
      <c r="AG121" s="405"/>
      <c r="AH121" s="406"/>
      <c r="AI121" s="405"/>
      <c r="AJ121" s="406"/>
      <c r="AK121" s="405"/>
      <c r="AL121" s="407"/>
      <c r="AM121" s="528"/>
      <c r="AN121" s="393"/>
      <c r="AO121" s="393"/>
      <c r="AP121" s="407"/>
      <c r="AQ121" s="407"/>
      <c r="AR121" s="471" t="s">
        <v>97</v>
      </c>
      <c r="BZ121" s="339"/>
      <c r="CA121" s="339" t="str">
        <f t="shared" si="64"/>
        <v/>
      </c>
      <c r="CB121" s="339" t="str">
        <f t="shared" si="47"/>
        <v/>
      </c>
      <c r="CC121" s="339" t="str">
        <f t="shared" si="48"/>
        <v/>
      </c>
      <c r="CD121" s="339" t="str">
        <f t="shared" si="49"/>
        <v/>
      </c>
      <c r="CE121" s="339" t="str">
        <f t="shared" si="50"/>
        <v/>
      </c>
      <c r="CF121" s="339" t="str">
        <f t="shared" si="51"/>
        <v/>
      </c>
      <c r="CG121" s="339" t="str">
        <f t="shared" si="52"/>
        <v/>
      </c>
      <c r="CH121" s="339" t="str">
        <f t="shared" si="53"/>
        <v/>
      </c>
      <c r="CI121" s="339" t="str">
        <f t="shared" si="54"/>
        <v/>
      </c>
      <c r="CJ121" s="339" t="str">
        <f t="shared" si="55"/>
        <v/>
      </c>
      <c r="CK121" s="339" t="str">
        <f t="shared" si="56"/>
        <v/>
      </c>
      <c r="CL121" s="339" t="str">
        <f t="shared" si="57"/>
        <v/>
      </c>
      <c r="CM121" s="339" t="str">
        <f t="shared" si="58"/>
        <v/>
      </c>
      <c r="CN121" s="339" t="str">
        <f t="shared" si="59"/>
        <v/>
      </c>
      <c r="CO121" s="339" t="str">
        <f t="shared" si="60"/>
        <v/>
      </c>
      <c r="CP121" s="339" t="str">
        <f t="shared" si="61"/>
        <v/>
      </c>
      <c r="CQ121" s="339" t="str">
        <f t="shared" si="62"/>
        <v/>
      </c>
      <c r="CR121" s="339" t="str">
        <f t="shared" si="63"/>
        <v/>
      </c>
      <c r="CS121" s="339"/>
      <c r="CT121" s="339"/>
    </row>
    <row r="122" spans="1:98" ht="15" customHeight="1" x14ac:dyDescent="0.25">
      <c r="A122" s="529" t="s">
        <v>63</v>
      </c>
      <c r="B122" s="530"/>
      <c r="C122" s="530"/>
      <c r="D122" s="530"/>
      <c r="E122" s="530"/>
      <c r="F122" s="530"/>
      <c r="G122" s="530"/>
      <c r="BZ122" s="339"/>
      <c r="CA122" s="339"/>
      <c r="CB122" s="339"/>
      <c r="CC122" s="339"/>
      <c r="CD122" s="339"/>
      <c r="CE122" s="339"/>
      <c r="CF122" s="339"/>
      <c r="CG122" s="339"/>
      <c r="CH122" s="339"/>
      <c r="CI122" s="339"/>
      <c r="CJ122" s="339"/>
      <c r="CK122" s="339"/>
      <c r="CL122" s="339"/>
      <c r="CM122" s="339"/>
      <c r="CN122" s="339"/>
      <c r="CO122" s="339"/>
      <c r="CP122" s="339"/>
      <c r="CQ122" s="339"/>
      <c r="CR122" s="339"/>
      <c r="CS122" s="339"/>
      <c r="CT122" s="339"/>
    </row>
    <row r="123" spans="1:98" ht="50.25" customHeight="1" x14ac:dyDescent="0.25">
      <c r="A123" s="531" t="s">
        <v>64</v>
      </c>
      <c r="B123" s="532" t="s">
        <v>65</v>
      </c>
      <c r="C123" s="532"/>
      <c r="D123" s="532" t="s">
        <v>66</v>
      </c>
      <c r="E123" s="532"/>
      <c r="F123" s="532" t="s">
        <v>67</v>
      </c>
      <c r="G123" s="532"/>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row>
    <row r="124" spans="1:98" ht="25.5" customHeight="1" x14ac:dyDescent="0.25">
      <c r="A124" s="533" t="s">
        <v>68</v>
      </c>
      <c r="B124" s="534"/>
      <c r="C124" s="535"/>
      <c r="D124" s="535"/>
      <c r="E124" s="535"/>
      <c r="F124" s="535"/>
      <c r="G124" s="536"/>
      <c r="H124" s="338"/>
      <c r="BZ124" s="339"/>
      <c r="CA124" s="339"/>
      <c r="CB124" s="339"/>
      <c r="CC124" s="339"/>
      <c r="CD124" s="339"/>
      <c r="CE124" s="339"/>
      <c r="CF124" s="339"/>
      <c r="CG124" s="339"/>
      <c r="CH124" s="339"/>
      <c r="CI124" s="339"/>
      <c r="CJ124" s="339"/>
      <c r="CK124" s="339"/>
      <c r="CL124" s="339"/>
      <c r="CM124" s="339"/>
      <c r="CN124" s="339"/>
      <c r="CO124" s="339"/>
      <c r="CP124" s="339"/>
      <c r="CQ124" s="339"/>
      <c r="CR124" s="339"/>
      <c r="CS124" s="339"/>
      <c r="CT124" s="339"/>
    </row>
    <row r="125" spans="1:98" ht="25.5" customHeight="1" x14ac:dyDescent="0.25">
      <c r="A125" s="533" t="s">
        <v>69</v>
      </c>
      <c r="B125" s="537"/>
      <c r="C125" s="538"/>
      <c r="D125" s="538"/>
      <c r="E125" s="538"/>
      <c r="F125" s="538"/>
      <c r="G125" s="539"/>
      <c r="H125" s="338"/>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row>
    <row r="126" spans="1:98" ht="25.5" customHeight="1" x14ac:dyDescent="0.25">
      <c r="A126" s="533" t="s">
        <v>70</v>
      </c>
      <c r="B126" s="537"/>
      <c r="C126" s="538"/>
      <c r="D126" s="538"/>
      <c r="E126" s="538"/>
      <c r="F126" s="540"/>
      <c r="G126" s="541"/>
      <c r="H126" s="338"/>
    </row>
    <row r="127" spans="1:98" ht="25.5" customHeight="1" x14ac:dyDescent="0.25">
      <c r="A127" s="533" t="s">
        <v>71</v>
      </c>
      <c r="B127" s="542"/>
      <c r="C127" s="543"/>
      <c r="D127" s="543"/>
      <c r="E127" s="543"/>
      <c r="F127" s="543"/>
      <c r="G127" s="544"/>
      <c r="H127" s="338"/>
    </row>
    <row r="195" spans="1:2" hidden="1" x14ac:dyDescent="0.25">
      <c r="A195" s="545">
        <f>SUM(E12:F29,J12:K29,B34:K51,C55:P59,C63:P67,C72:D94,C99:D121,B124:C127)</f>
        <v>2572</v>
      </c>
      <c r="B195" s="545">
        <f>SUM(CF6:CT125)</f>
        <v>0</v>
      </c>
    </row>
  </sheetData>
  <mergeCells count="143">
    <mergeCell ref="B127:C127"/>
    <mergeCell ref="D127:E127"/>
    <mergeCell ref="F127:G127"/>
    <mergeCell ref="B124:C124"/>
    <mergeCell ref="D124:E124"/>
    <mergeCell ref="F124:G124"/>
    <mergeCell ref="B125:C125"/>
    <mergeCell ref="D125:E125"/>
    <mergeCell ref="F125:G125"/>
    <mergeCell ref="B126:C126"/>
    <mergeCell ref="D126:E126"/>
    <mergeCell ref="F126:G126"/>
    <mergeCell ref="A115:B115"/>
    <mergeCell ref="A117:B117"/>
    <mergeCell ref="A118:B118"/>
    <mergeCell ref="A119:B119"/>
    <mergeCell ref="A120:B120"/>
    <mergeCell ref="A121:B121"/>
    <mergeCell ref="B123:C123"/>
    <mergeCell ref="D123:E123"/>
    <mergeCell ref="F123:G123"/>
    <mergeCell ref="A104:B104"/>
    <mergeCell ref="A105:B105"/>
    <mergeCell ref="A106:B106"/>
    <mergeCell ref="A107:B107"/>
    <mergeCell ref="A108:A110"/>
    <mergeCell ref="A111:B111"/>
    <mergeCell ref="A112:B112"/>
    <mergeCell ref="A113:B113"/>
    <mergeCell ref="A114:B114"/>
    <mergeCell ref="AI97:AJ97"/>
    <mergeCell ref="AK97:AL97"/>
    <mergeCell ref="AM97:AM98"/>
    <mergeCell ref="AN97:AN98"/>
    <mergeCell ref="A99:B99"/>
    <mergeCell ref="A100:B100"/>
    <mergeCell ref="A101:B101"/>
    <mergeCell ref="A102:B102"/>
    <mergeCell ref="A103:B103"/>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L61:N61"/>
    <mergeCell ref="O61:P61"/>
    <mergeCell ref="A63:B63"/>
    <mergeCell ref="A64:A66"/>
    <mergeCell ref="A67:B67"/>
    <mergeCell ref="A69:B71"/>
    <mergeCell ref="C69:D70"/>
    <mergeCell ref="E69:AL69"/>
    <mergeCell ref="AM69:AN69"/>
    <mergeCell ref="A90:B90"/>
    <mergeCell ref="A91:B91"/>
    <mergeCell ref="A92:B92"/>
    <mergeCell ref="A76:B76"/>
    <mergeCell ref="A77:B77"/>
    <mergeCell ref="A78:B78"/>
    <mergeCell ref="A79:B79"/>
    <mergeCell ref="A80:B80"/>
    <mergeCell ref="A81:A83"/>
    <mergeCell ref="A85:B85"/>
    <mergeCell ref="A87:B87"/>
    <mergeCell ref="A88:B88"/>
    <mergeCell ref="A72:B72"/>
    <mergeCell ref="A73:B73"/>
    <mergeCell ref="A74:B74"/>
    <mergeCell ref="A75:B75"/>
    <mergeCell ref="A84:B84"/>
    <mergeCell ref="A86:B86"/>
    <mergeCell ref="A55:B55"/>
    <mergeCell ref="A56:A58"/>
    <mergeCell ref="A59:B59"/>
    <mergeCell ref="A52:Q52"/>
    <mergeCell ref="A53:B54"/>
    <mergeCell ref="C53:E53"/>
    <mergeCell ref="F53:H53"/>
    <mergeCell ref="I53:K53"/>
    <mergeCell ref="L53:N53"/>
    <mergeCell ref="O53:P53"/>
    <mergeCell ref="A60:R60"/>
    <mergeCell ref="A61:B62"/>
    <mergeCell ref="C61:E61"/>
    <mergeCell ref="F61:H61"/>
    <mergeCell ref="I61:K61"/>
    <mergeCell ref="A31:A33"/>
    <mergeCell ref="B31:F31"/>
    <mergeCell ref="G31:K31"/>
    <mergeCell ref="B32:D32"/>
    <mergeCell ref="E32:F32"/>
    <mergeCell ref="G32:I32"/>
    <mergeCell ref="J32:K32"/>
    <mergeCell ref="B9:F9"/>
    <mergeCell ref="G9:K9"/>
    <mergeCell ref="B10:D10"/>
    <mergeCell ref="E10:F10"/>
    <mergeCell ref="G10:I10"/>
    <mergeCell ref="J10:K10"/>
    <mergeCell ref="A6:P6"/>
    <mergeCell ref="J8:P8"/>
    <mergeCell ref="A9:A11"/>
  </mergeCells>
  <dataValidations count="1">
    <dataValidation type="whole" allowBlank="1" showInputMessage="1" showErrorMessage="1" errorTitle="ERROR" error="Por Favor Ingrese solo Números." sqref="Z1:XFD1048576 R1:Y54 A1:Q1048576 R60:Y62 R68:Y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95"/>
  <sheetViews>
    <sheetView tabSelected="1" workbookViewId="0">
      <selection activeCell="A4" sqref="A4"/>
    </sheetView>
  </sheetViews>
  <sheetFormatPr baseColWidth="10" defaultRowHeight="15" x14ac:dyDescent="0.25"/>
  <cols>
    <col min="1" max="1" width="52.5703125" style="337" customWidth="1"/>
    <col min="2" max="2" width="17" style="337" customWidth="1"/>
    <col min="3" max="61" width="11.42578125" style="337"/>
    <col min="62" max="72" width="11.42578125" style="337" customWidth="1"/>
    <col min="73" max="75" width="52.85546875" style="337" customWidth="1"/>
    <col min="76" max="101" width="52.85546875" style="338" customWidth="1"/>
    <col min="102" max="107" width="11.42578125" style="338"/>
    <col min="108" max="16384" width="11.42578125" style="337"/>
  </cols>
  <sheetData>
    <row r="1" spans="1:107" s="331" customFormat="1" ht="14.25" customHeight="1" x14ac:dyDescent="0.25">
      <c r="A1" s="330" t="s">
        <v>0</v>
      </c>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2"/>
      <c r="CZ1" s="332"/>
      <c r="DA1" s="332"/>
      <c r="DB1" s="332"/>
      <c r="DC1" s="332"/>
    </row>
    <row r="2" spans="1:107" s="331" customFormat="1" ht="14.25" customHeight="1" x14ac:dyDescent="0.25">
      <c r="A2" s="330" t="str">
        <f>CONCATENATE("COMUNA: ",[6]NOMBRE!B2," - ","( ",[6]NOMBRE!C2,[6]NOMBRE!D2,[6]NOMBRE!E2,[6]NOMBRE!F2,[6]NOMBRE!G2," )")</f>
        <v>COMUNA: Linares - ( 07401 )</v>
      </c>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row>
    <row r="3" spans="1:107" s="331" customFormat="1" ht="14.25" customHeight="1" x14ac:dyDescent="0.25">
      <c r="A3" s="330" t="str">
        <f>CONCATENATE("ESTABLECIMIENTO/ESTRATEGIA: ",[6]NOMBRE!B3," - ","( ",[6]NOMBRE!C3,[6]NOMBRE!D3,[6]NOMBRE!E3,[6]NOMBRE!F3,[6]NOMBRE!G3,[6]NOMBRE!H3," )")</f>
        <v>ESTABLECIMIENTO/ESTRATEGIA: Hospital Presidente Carlos Ibáñez del Campo - ( 116108 )</v>
      </c>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row>
    <row r="4" spans="1:107" s="331" customFormat="1" ht="14.25" customHeight="1" x14ac:dyDescent="0.25">
      <c r="A4" s="330" t="str">
        <f>CONCATENATE("MES: ",[6]NOMBRE!B6," - ","( ",[6]NOMBRE!C6,[6]NOMBRE!D6," )")</f>
        <v>MES: JUNIO - ( 06 )</v>
      </c>
      <c r="BX4" s="332"/>
      <c r="BY4" s="332"/>
      <c r="BZ4" s="333"/>
      <c r="CA4" s="333"/>
      <c r="CB4" s="333"/>
      <c r="CC4" s="333"/>
      <c r="CD4" s="333"/>
      <c r="CE4" s="333"/>
      <c r="CF4" s="333"/>
      <c r="CG4" s="333"/>
      <c r="CH4" s="333"/>
      <c r="CI4" s="333"/>
      <c r="CJ4" s="333"/>
      <c r="CK4" s="333"/>
      <c r="CL4" s="333"/>
      <c r="CM4" s="333"/>
      <c r="CN4" s="333"/>
      <c r="CO4" s="333"/>
      <c r="CP4" s="333"/>
      <c r="CQ4" s="333"/>
      <c r="CR4" s="333"/>
      <c r="CS4" s="333"/>
      <c r="CT4" s="333"/>
      <c r="CU4" s="332"/>
      <c r="CV4" s="332"/>
      <c r="CW4" s="332"/>
      <c r="CX4" s="332"/>
      <c r="CY4" s="332"/>
      <c r="CZ4" s="332"/>
      <c r="DA4" s="332"/>
      <c r="DB4" s="332"/>
      <c r="DC4" s="332"/>
    </row>
    <row r="5" spans="1:107" s="331" customFormat="1" ht="14.25" customHeight="1" x14ac:dyDescent="0.25">
      <c r="A5" s="330" t="str">
        <f>CONCATENATE("AÑO: ",[6]NOMBRE!B7)</f>
        <v>AÑO: 2017</v>
      </c>
      <c r="BX5" s="332"/>
      <c r="BY5" s="332"/>
      <c r="BZ5" s="333"/>
      <c r="CA5" s="333"/>
      <c r="CB5" s="333"/>
      <c r="CC5" s="333"/>
      <c r="CD5" s="333"/>
      <c r="CE5" s="333"/>
      <c r="CF5" s="333"/>
      <c r="CG5" s="333"/>
      <c r="CH5" s="333"/>
      <c r="CI5" s="333"/>
      <c r="CJ5" s="333"/>
      <c r="CK5" s="333"/>
      <c r="CL5" s="333"/>
      <c r="CM5" s="333"/>
      <c r="CN5" s="333"/>
      <c r="CO5" s="333"/>
      <c r="CP5" s="333"/>
      <c r="CQ5" s="333"/>
      <c r="CR5" s="333"/>
      <c r="CS5" s="333"/>
      <c r="CT5" s="333"/>
      <c r="CU5" s="332"/>
      <c r="CV5" s="332"/>
      <c r="CW5" s="332"/>
      <c r="CX5" s="332"/>
      <c r="CY5" s="332"/>
      <c r="CZ5" s="332"/>
      <c r="DA5" s="332"/>
      <c r="DB5" s="332"/>
      <c r="DC5" s="332"/>
    </row>
    <row r="6" spans="1:107" ht="15.75" x14ac:dyDescent="0.25">
      <c r="A6" s="334" t="s">
        <v>1</v>
      </c>
      <c r="B6" s="334"/>
      <c r="C6" s="334"/>
      <c r="D6" s="334"/>
      <c r="E6" s="334"/>
      <c r="F6" s="334"/>
      <c r="G6" s="334"/>
      <c r="H6" s="334"/>
      <c r="I6" s="334"/>
      <c r="J6" s="334"/>
      <c r="K6" s="334"/>
      <c r="L6" s="334"/>
      <c r="M6" s="334"/>
      <c r="N6" s="334"/>
      <c r="O6" s="334"/>
      <c r="P6" s="334"/>
      <c r="Q6" s="335"/>
      <c r="R6" s="335"/>
      <c r="S6" s="335"/>
      <c r="T6" s="335"/>
      <c r="U6" s="335"/>
      <c r="V6" s="335"/>
      <c r="W6" s="335"/>
      <c r="X6" s="335"/>
      <c r="Y6" s="335"/>
      <c r="Z6" s="335"/>
      <c r="AA6" s="335"/>
      <c r="AB6" s="335"/>
      <c r="AC6" s="335"/>
      <c r="AD6" s="335"/>
      <c r="AE6" s="335"/>
      <c r="AF6" s="336"/>
      <c r="AG6" s="336"/>
      <c r="AH6" s="336"/>
      <c r="AI6" s="336"/>
      <c r="AJ6" s="336"/>
      <c r="AK6" s="336"/>
      <c r="AL6" s="336"/>
      <c r="BZ6" s="339"/>
      <c r="CA6" s="339"/>
      <c r="CB6" s="339"/>
      <c r="CC6" s="339"/>
      <c r="CD6" s="339"/>
      <c r="CE6" s="339"/>
      <c r="CF6" s="339"/>
      <c r="CG6" s="339"/>
      <c r="CH6" s="339"/>
      <c r="CI6" s="339"/>
      <c r="CJ6" s="339"/>
      <c r="CK6" s="339"/>
      <c r="CL6" s="339"/>
      <c r="CM6" s="339"/>
      <c r="CN6" s="339"/>
      <c r="CO6" s="339"/>
      <c r="CP6" s="339"/>
      <c r="CQ6" s="339"/>
      <c r="CR6" s="339"/>
      <c r="CS6" s="339"/>
      <c r="CT6" s="339"/>
    </row>
    <row r="7" spans="1:107" ht="15.75" x14ac:dyDescent="0.25">
      <c r="A7" s="340" t="s">
        <v>72</v>
      </c>
      <c r="B7" s="341"/>
      <c r="C7" s="341"/>
      <c r="D7" s="341"/>
      <c r="E7" s="341"/>
      <c r="F7" s="341"/>
      <c r="G7" s="341"/>
      <c r="H7" s="341"/>
      <c r="I7" s="341"/>
      <c r="J7" s="341"/>
      <c r="K7" s="341"/>
      <c r="L7" s="341"/>
      <c r="M7" s="341"/>
      <c r="N7" s="341"/>
      <c r="O7" s="341"/>
      <c r="P7" s="341"/>
      <c r="Q7" s="335"/>
      <c r="R7" s="335"/>
      <c r="S7" s="335"/>
      <c r="T7" s="335"/>
      <c r="U7" s="335"/>
      <c r="V7" s="335"/>
      <c r="W7" s="335"/>
      <c r="X7" s="335"/>
      <c r="Y7" s="335"/>
      <c r="Z7" s="335"/>
      <c r="AA7" s="335"/>
      <c r="AB7" s="335"/>
      <c r="AC7" s="335"/>
      <c r="AD7" s="335"/>
      <c r="AE7" s="335"/>
      <c r="AF7" s="336"/>
      <c r="AG7" s="336"/>
      <c r="AH7" s="336"/>
      <c r="AI7" s="336"/>
      <c r="AJ7" s="336"/>
      <c r="AK7" s="336"/>
      <c r="AL7" s="336"/>
      <c r="BZ7" s="339"/>
      <c r="CA7" s="339"/>
      <c r="CB7" s="339"/>
      <c r="CC7" s="339"/>
      <c r="CD7" s="339"/>
      <c r="CE7" s="339"/>
      <c r="CF7" s="339"/>
      <c r="CG7" s="339"/>
      <c r="CH7" s="339"/>
      <c r="CI7" s="339"/>
      <c r="CJ7" s="339"/>
      <c r="CK7" s="339"/>
      <c r="CL7" s="339"/>
      <c r="CM7" s="339"/>
      <c r="CN7" s="339"/>
      <c r="CO7" s="339"/>
      <c r="CP7" s="339"/>
      <c r="CQ7" s="339"/>
      <c r="CR7" s="339"/>
      <c r="CS7" s="339"/>
      <c r="CT7" s="339"/>
    </row>
    <row r="8" spans="1:107" x14ac:dyDescent="0.25">
      <c r="A8" s="342" t="s">
        <v>2</v>
      </c>
      <c r="B8" s="342"/>
      <c r="C8" s="342"/>
      <c r="D8" s="342"/>
      <c r="E8" s="342"/>
      <c r="F8" s="342"/>
      <c r="G8" s="342"/>
      <c r="H8" s="342"/>
      <c r="I8" s="343"/>
      <c r="J8" s="344"/>
      <c r="K8" s="344"/>
      <c r="L8" s="344"/>
      <c r="M8" s="344"/>
      <c r="N8" s="344"/>
      <c r="O8" s="344"/>
      <c r="P8" s="344"/>
      <c r="Q8" s="345"/>
      <c r="R8" s="336"/>
      <c r="S8" s="336"/>
      <c r="T8" s="336"/>
      <c r="U8" s="336"/>
      <c r="V8" s="336"/>
      <c r="W8" s="336"/>
      <c r="X8" s="336"/>
      <c r="Y8" s="336"/>
      <c r="Z8" s="336"/>
      <c r="AA8" s="336"/>
      <c r="AB8" s="336"/>
      <c r="AC8" s="336"/>
      <c r="AD8" s="336"/>
      <c r="AE8" s="336"/>
      <c r="AF8" s="336"/>
      <c r="AG8" s="336"/>
      <c r="AH8" s="336"/>
      <c r="AI8" s="336"/>
      <c r="AJ8" s="336"/>
      <c r="AK8" s="336"/>
      <c r="AL8" s="336"/>
      <c r="BZ8" s="339"/>
      <c r="CA8" s="339"/>
      <c r="CB8" s="339"/>
      <c r="CC8" s="339"/>
      <c r="CD8" s="339"/>
      <c r="CE8" s="339"/>
      <c r="CF8" s="339"/>
      <c r="CG8" s="339"/>
      <c r="CH8" s="339"/>
      <c r="CI8" s="339"/>
      <c r="CJ8" s="339"/>
      <c r="CK8" s="339"/>
      <c r="CL8" s="339"/>
      <c r="CM8" s="339"/>
      <c r="CN8" s="339"/>
      <c r="CO8" s="339"/>
      <c r="CP8" s="339"/>
      <c r="CQ8" s="339"/>
      <c r="CR8" s="339"/>
      <c r="CS8" s="339"/>
      <c r="CT8" s="339"/>
    </row>
    <row r="9" spans="1:107" ht="15" customHeight="1" x14ac:dyDescent="0.25">
      <c r="A9" s="346" t="s">
        <v>3</v>
      </c>
      <c r="B9" s="347" t="s">
        <v>73</v>
      </c>
      <c r="C9" s="348"/>
      <c r="D9" s="348"/>
      <c r="E9" s="348"/>
      <c r="F9" s="349"/>
      <c r="G9" s="348" t="s">
        <v>74</v>
      </c>
      <c r="H9" s="348"/>
      <c r="I9" s="348"/>
      <c r="J9" s="348"/>
      <c r="K9" s="350"/>
      <c r="L9" s="336"/>
      <c r="M9" s="336"/>
      <c r="N9" s="336"/>
      <c r="O9" s="336"/>
      <c r="P9" s="336"/>
      <c r="Q9" s="336"/>
      <c r="R9" s="336"/>
      <c r="S9" s="336"/>
      <c r="T9" s="336"/>
      <c r="U9" s="336"/>
      <c r="BZ9" s="339"/>
      <c r="CA9" s="339"/>
      <c r="CB9" s="339"/>
      <c r="CC9" s="339"/>
      <c r="CD9" s="339"/>
      <c r="CE9" s="339"/>
      <c r="CF9" s="339"/>
      <c r="CG9" s="339"/>
      <c r="CH9" s="339"/>
      <c r="CI9" s="339"/>
      <c r="CJ9" s="339"/>
      <c r="CK9" s="339"/>
      <c r="CL9" s="339"/>
      <c r="CM9" s="339"/>
      <c r="CN9" s="339"/>
      <c r="CO9" s="339"/>
      <c r="CP9" s="339"/>
      <c r="CQ9" s="339"/>
      <c r="CR9" s="339"/>
      <c r="CS9" s="339"/>
      <c r="CT9" s="339"/>
    </row>
    <row r="10" spans="1:107" ht="15" customHeight="1" x14ac:dyDescent="0.25">
      <c r="A10" s="351"/>
      <c r="B10" s="347" t="s">
        <v>75</v>
      </c>
      <c r="C10" s="348"/>
      <c r="D10" s="350"/>
      <c r="E10" s="352" t="s">
        <v>76</v>
      </c>
      <c r="F10" s="353"/>
      <c r="G10" s="348" t="s">
        <v>75</v>
      </c>
      <c r="H10" s="348"/>
      <c r="I10" s="350"/>
      <c r="J10" s="347" t="s">
        <v>77</v>
      </c>
      <c r="K10" s="350"/>
      <c r="L10" s="336"/>
      <c r="M10" s="336"/>
      <c r="N10" s="336"/>
      <c r="O10" s="336"/>
      <c r="P10" s="336"/>
      <c r="Q10" s="336"/>
      <c r="R10" s="336"/>
      <c r="S10" s="336"/>
      <c r="T10" s="336"/>
      <c r="U10" s="336"/>
      <c r="BZ10" s="339"/>
      <c r="CA10" s="339"/>
      <c r="CB10" s="339"/>
      <c r="CC10" s="339"/>
      <c r="CD10" s="339"/>
      <c r="CE10" s="339"/>
      <c r="CF10" s="339"/>
      <c r="CG10" s="339"/>
      <c r="CH10" s="339"/>
      <c r="CI10" s="339"/>
      <c r="CJ10" s="339"/>
      <c r="CK10" s="339"/>
      <c r="CL10" s="339"/>
      <c r="CM10" s="339"/>
      <c r="CN10" s="339"/>
      <c r="CO10" s="339"/>
      <c r="CP10" s="339"/>
      <c r="CQ10" s="339"/>
      <c r="CR10" s="339"/>
      <c r="CS10" s="339"/>
      <c r="CT10" s="339"/>
    </row>
    <row r="11" spans="1:107" x14ac:dyDescent="0.25">
      <c r="A11" s="354"/>
      <c r="B11" s="355" t="s">
        <v>4</v>
      </c>
      <c r="C11" s="356" t="s">
        <v>5</v>
      </c>
      <c r="D11" s="357" t="s">
        <v>78</v>
      </c>
      <c r="E11" s="358" t="s">
        <v>6</v>
      </c>
      <c r="F11" s="359" t="s">
        <v>7</v>
      </c>
      <c r="G11" s="360" t="s">
        <v>4</v>
      </c>
      <c r="H11" s="356" t="s">
        <v>5</v>
      </c>
      <c r="I11" s="361" t="s">
        <v>78</v>
      </c>
      <c r="J11" s="358" t="s">
        <v>6</v>
      </c>
      <c r="K11" s="362" t="s">
        <v>7</v>
      </c>
      <c r="L11" s="363"/>
      <c r="M11" s="336"/>
      <c r="N11" s="336"/>
      <c r="O11" s="336"/>
      <c r="P11" s="336"/>
      <c r="Q11" s="336"/>
      <c r="R11" s="336"/>
      <c r="S11" s="336"/>
      <c r="T11" s="336"/>
      <c r="U11" s="336"/>
      <c r="BZ11" s="339"/>
      <c r="CA11" s="339"/>
      <c r="CB11" s="339"/>
      <c r="CC11" s="339"/>
      <c r="CD11" s="339"/>
      <c r="CE11" s="339"/>
      <c r="CF11" s="339"/>
      <c r="CG11" s="339"/>
      <c r="CH11" s="339"/>
      <c r="CI11" s="339"/>
      <c r="CJ11" s="339"/>
      <c r="CK11" s="339"/>
      <c r="CL11" s="339"/>
      <c r="CM11" s="339"/>
      <c r="CN11" s="339"/>
      <c r="CO11" s="339"/>
      <c r="CP11" s="339"/>
      <c r="CQ11" s="339"/>
      <c r="CR11" s="339"/>
      <c r="CS11" s="339"/>
      <c r="CT11" s="339"/>
    </row>
    <row r="12" spans="1:107" ht="20.25" customHeight="1" x14ac:dyDescent="0.25">
      <c r="A12" s="364" t="s">
        <v>8</v>
      </c>
      <c r="B12" s="365">
        <v>146</v>
      </c>
      <c r="C12" s="366"/>
      <c r="D12" s="367"/>
      <c r="E12" s="368"/>
      <c r="F12" s="369">
        <v>146</v>
      </c>
      <c r="G12" s="370"/>
      <c r="H12" s="366"/>
      <c r="I12" s="367"/>
      <c r="J12" s="371"/>
      <c r="K12" s="372"/>
      <c r="L12" s="373" t="s">
        <v>79</v>
      </c>
      <c r="M12" s="374"/>
      <c r="N12" s="374"/>
      <c r="O12" s="374"/>
      <c r="P12" s="374"/>
      <c r="Q12" s="374"/>
      <c r="R12" s="374"/>
      <c r="S12" s="374"/>
      <c r="T12" s="374"/>
      <c r="U12" s="374"/>
      <c r="BZ12" s="339"/>
      <c r="CA12" s="339" t="str">
        <f t="shared" ref="CA12:CA29" si="0">IF(B12+C12+D12&lt;&gt;E12+F12,"El Total de VDRL,RPR o MHA-TP Procesados deben ser igual a la columna Sexo.","")</f>
        <v/>
      </c>
      <c r="CB12" s="339" t="str">
        <f t="shared" ref="CB12:CB29" si="1">IF(G12+H12+I12&lt;&gt;J12+K12,"El Total de VDRL,RPR o MHA-TP Reactivos deben ser igual a la columna Sexo.","")</f>
        <v/>
      </c>
      <c r="CC12" s="339" t="str">
        <f t="shared" ref="CC12:CC29" si="2">IF(H12&gt;E12+F12,"Reactivos de Seccion A.1,no puede  ser mayor que Procesados","")</f>
        <v/>
      </c>
      <c r="CD12" s="339"/>
      <c r="CE12" s="339"/>
      <c r="CF12" s="339"/>
      <c r="CG12" s="339">
        <f t="shared" ref="CG12:CG29" si="3">IF(B12+C12+D12&lt;&gt;E12+F12,1,0)</f>
        <v>0</v>
      </c>
      <c r="CH12" s="339">
        <f t="shared" ref="CH12:CH29" si="4">IF(G12+H12+I12&lt;&gt;J12+K12,1,0)</f>
        <v>0</v>
      </c>
      <c r="CI12" s="339">
        <f t="shared" ref="CI12:CI29" si="5">IF(H12&gt;E12+F12,1,0)</f>
        <v>0</v>
      </c>
      <c r="CJ12" s="339"/>
      <c r="CK12" s="339"/>
      <c r="CL12" s="339"/>
      <c r="CM12" s="339"/>
      <c r="CN12" s="339"/>
      <c r="CO12" s="339"/>
      <c r="CP12" s="339"/>
      <c r="CQ12" s="339"/>
      <c r="CR12" s="339"/>
      <c r="CS12" s="339"/>
      <c r="CT12" s="339"/>
    </row>
    <row r="13" spans="1:107" ht="20.25" customHeight="1" x14ac:dyDescent="0.25">
      <c r="A13" s="364" t="s">
        <v>9</v>
      </c>
      <c r="B13" s="365">
        <v>124</v>
      </c>
      <c r="C13" s="366"/>
      <c r="D13" s="367"/>
      <c r="E13" s="375"/>
      <c r="F13" s="369">
        <v>124</v>
      </c>
      <c r="G13" s="370"/>
      <c r="H13" s="366"/>
      <c r="I13" s="367"/>
      <c r="J13" s="375"/>
      <c r="K13" s="376"/>
      <c r="L13" s="373" t="s">
        <v>79</v>
      </c>
      <c r="M13" s="374"/>
      <c r="N13" s="374"/>
      <c r="O13" s="374"/>
      <c r="P13" s="374"/>
      <c r="Q13" s="374"/>
      <c r="R13" s="374"/>
      <c r="S13" s="374"/>
      <c r="T13" s="374"/>
      <c r="U13" s="374"/>
      <c r="BZ13" s="339"/>
      <c r="CA13" s="339" t="str">
        <f t="shared" si="0"/>
        <v/>
      </c>
      <c r="CB13" s="339" t="str">
        <f t="shared" si="1"/>
        <v/>
      </c>
      <c r="CC13" s="339" t="str">
        <f t="shared" si="2"/>
        <v/>
      </c>
      <c r="CD13" s="339"/>
      <c r="CE13" s="339"/>
      <c r="CF13" s="339"/>
      <c r="CG13" s="339">
        <f t="shared" si="3"/>
        <v>0</v>
      </c>
      <c r="CH13" s="339">
        <f t="shared" si="4"/>
        <v>0</v>
      </c>
      <c r="CI13" s="339">
        <f t="shared" si="5"/>
        <v>0</v>
      </c>
      <c r="CJ13" s="339"/>
      <c r="CK13" s="339"/>
      <c r="CL13" s="339"/>
      <c r="CM13" s="339"/>
      <c r="CN13" s="339"/>
      <c r="CO13" s="339"/>
      <c r="CP13" s="339"/>
      <c r="CQ13" s="339"/>
      <c r="CR13" s="339"/>
      <c r="CS13" s="339"/>
      <c r="CT13" s="339"/>
    </row>
    <row r="14" spans="1:107" ht="20.25" customHeight="1" x14ac:dyDescent="0.25">
      <c r="A14" s="364" t="s">
        <v>10</v>
      </c>
      <c r="B14" s="365">
        <v>103</v>
      </c>
      <c r="C14" s="366"/>
      <c r="D14" s="367"/>
      <c r="E14" s="375"/>
      <c r="F14" s="369">
        <v>103</v>
      </c>
      <c r="G14" s="370"/>
      <c r="H14" s="366"/>
      <c r="I14" s="367"/>
      <c r="J14" s="375"/>
      <c r="K14" s="376"/>
      <c r="L14" s="373" t="s">
        <v>79</v>
      </c>
      <c r="M14" s="374"/>
      <c r="N14" s="374"/>
      <c r="O14" s="374"/>
      <c r="P14" s="374"/>
      <c r="Q14" s="374"/>
      <c r="R14" s="374"/>
      <c r="S14" s="374"/>
      <c r="T14" s="374"/>
      <c r="U14" s="374"/>
      <c r="BZ14" s="339"/>
      <c r="CA14" s="339" t="str">
        <f t="shared" si="0"/>
        <v/>
      </c>
      <c r="CB14" s="339" t="str">
        <f t="shared" si="1"/>
        <v/>
      </c>
      <c r="CC14" s="339" t="str">
        <f t="shared" si="2"/>
        <v/>
      </c>
      <c r="CD14" s="339"/>
      <c r="CE14" s="339"/>
      <c r="CF14" s="339"/>
      <c r="CG14" s="339">
        <f t="shared" si="3"/>
        <v>0</v>
      </c>
      <c r="CH14" s="339">
        <f t="shared" si="4"/>
        <v>0</v>
      </c>
      <c r="CI14" s="339">
        <f t="shared" si="5"/>
        <v>0</v>
      </c>
      <c r="CJ14" s="339"/>
      <c r="CK14" s="339"/>
      <c r="CL14" s="339"/>
      <c r="CM14" s="339"/>
      <c r="CN14" s="339"/>
      <c r="CO14" s="339"/>
      <c r="CP14" s="339"/>
      <c r="CQ14" s="339"/>
      <c r="CR14" s="339"/>
      <c r="CS14" s="339"/>
      <c r="CT14" s="339"/>
    </row>
    <row r="15" spans="1:107" ht="20.25" customHeight="1" x14ac:dyDescent="0.25">
      <c r="A15" s="364" t="s">
        <v>11</v>
      </c>
      <c r="B15" s="365">
        <v>1</v>
      </c>
      <c r="C15" s="366"/>
      <c r="D15" s="367"/>
      <c r="E15" s="375"/>
      <c r="F15" s="369">
        <v>1</v>
      </c>
      <c r="G15" s="370"/>
      <c r="H15" s="366"/>
      <c r="I15" s="367"/>
      <c r="J15" s="375"/>
      <c r="K15" s="376"/>
      <c r="L15" s="373" t="s">
        <v>79</v>
      </c>
      <c r="M15" s="374"/>
      <c r="N15" s="374"/>
      <c r="O15" s="374"/>
      <c r="P15" s="374"/>
      <c r="Q15" s="374"/>
      <c r="R15" s="374"/>
      <c r="S15" s="374"/>
      <c r="T15" s="374"/>
      <c r="U15" s="374"/>
      <c r="BZ15" s="339"/>
      <c r="CA15" s="339" t="str">
        <f t="shared" si="0"/>
        <v/>
      </c>
      <c r="CB15" s="339" t="str">
        <f t="shared" si="1"/>
        <v/>
      </c>
      <c r="CC15" s="339" t="str">
        <f t="shared" si="2"/>
        <v/>
      </c>
      <c r="CD15" s="339"/>
      <c r="CE15" s="339"/>
      <c r="CF15" s="339"/>
      <c r="CG15" s="339">
        <f t="shared" si="3"/>
        <v>0</v>
      </c>
      <c r="CH15" s="339">
        <f t="shared" si="4"/>
        <v>0</v>
      </c>
      <c r="CI15" s="339">
        <f t="shared" si="5"/>
        <v>0</v>
      </c>
      <c r="CJ15" s="339"/>
      <c r="CK15" s="339"/>
      <c r="CL15" s="339"/>
      <c r="CM15" s="339"/>
      <c r="CN15" s="339"/>
      <c r="CO15" s="339"/>
      <c r="CP15" s="339"/>
      <c r="CQ15" s="339"/>
      <c r="CR15" s="339"/>
      <c r="CS15" s="339"/>
      <c r="CT15" s="339"/>
    </row>
    <row r="16" spans="1:107" ht="20.25" customHeight="1" x14ac:dyDescent="0.25">
      <c r="A16" s="377" t="s">
        <v>80</v>
      </c>
      <c r="B16" s="365"/>
      <c r="C16" s="366"/>
      <c r="D16" s="367"/>
      <c r="E16" s="375"/>
      <c r="F16" s="369"/>
      <c r="G16" s="370"/>
      <c r="H16" s="366"/>
      <c r="I16" s="367"/>
      <c r="J16" s="375"/>
      <c r="K16" s="378"/>
      <c r="L16" s="373" t="s">
        <v>79</v>
      </c>
      <c r="M16" s="374"/>
      <c r="N16" s="374"/>
      <c r="O16" s="374"/>
      <c r="P16" s="374"/>
      <c r="Q16" s="374"/>
      <c r="R16" s="374"/>
      <c r="S16" s="374"/>
      <c r="T16" s="374"/>
      <c r="U16" s="374"/>
      <c r="BZ16" s="339"/>
      <c r="CA16" s="339" t="str">
        <f t="shared" si="0"/>
        <v/>
      </c>
      <c r="CB16" s="339" t="str">
        <f t="shared" si="1"/>
        <v/>
      </c>
      <c r="CC16" s="339" t="str">
        <f t="shared" si="2"/>
        <v/>
      </c>
      <c r="CD16" s="339"/>
      <c r="CE16" s="339"/>
      <c r="CF16" s="339"/>
      <c r="CG16" s="339">
        <f t="shared" si="3"/>
        <v>0</v>
      </c>
      <c r="CH16" s="339">
        <f t="shared" si="4"/>
        <v>0</v>
      </c>
      <c r="CI16" s="339">
        <f t="shared" si="5"/>
        <v>0</v>
      </c>
      <c r="CJ16" s="339"/>
      <c r="CK16" s="339"/>
      <c r="CL16" s="339"/>
      <c r="CM16" s="339"/>
      <c r="CN16" s="339"/>
      <c r="CO16" s="339"/>
      <c r="CP16" s="339"/>
      <c r="CQ16" s="339"/>
      <c r="CR16" s="339"/>
      <c r="CS16" s="339"/>
      <c r="CT16" s="339"/>
    </row>
    <row r="17" spans="1:98" ht="20.25" customHeight="1" x14ac:dyDescent="0.25">
      <c r="A17" s="377" t="s">
        <v>81</v>
      </c>
      <c r="B17" s="365"/>
      <c r="C17" s="366"/>
      <c r="D17" s="367"/>
      <c r="E17" s="379"/>
      <c r="F17" s="369"/>
      <c r="G17" s="370"/>
      <c r="H17" s="366"/>
      <c r="I17" s="367"/>
      <c r="J17" s="379"/>
      <c r="K17" s="380"/>
      <c r="L17" s="373" t="s">
        <v>79</v>
      </c>
      <c r="M17" s="374"/>
      <c r="N17" s="374"/>
      <c r="O17" s="374"/>
      <c r="P17" s="374"/>
      <c r="Q17" s="374"/>
      <c r="R17" s="374"/>
      <c r="S17" s="374"/>
      <c r="T17" s="374"/>
      <c r="U17" s="374"/>
      <c r="BZ17" s="339"/>
      <c r="CA17" s="339" t="str">
        <f t="shared" si="0"/>
        <v/>
      </c>
      <c r="CB17" s="339" t="str">
        <f t="shared" si="1"/>
        <v/>
      </c>
      <c r="CC17" s="339" t="str">
        <f t="shared" si="2"/>
        <v/>
      </c>
      <c r="CD17" s="339"/>
      <c r="CE17" s="339"/>
      <c r="CF17" s="339"/>
      <c r="CG17" s="339">
        <f t="shared" si="3"/>
        <v>0</v>
      </c>
      <c r="CH17" s="339">
        <f t="shared" si="4"/>
        <v>0</v>
      </c>
      <c r="CI17" s="339">
        <f t="shared" si="5"/>
        <v>0</v>
      </c>
      <c r="CJ17" s="339"/>
      <c r="CK17" s="339"/>
      <c r="CL17" s="339"/>
      <c r="CM17" s="339"/>
      <c r="CN17" s="339"/>
      <c r="CO17" s="339"/>
      <c r="CP17" s="339"/>
      <c r="CQ17" s="339"/>
      <c r="CR17" s="339"/>
      <c r="CS17" s="339"/>
      <c r="CT17" s="339"/>
    </row>
    <row r="18" spans="1:98" ht="20.25" customHeight="1" x14ac:dyDescent="0.25">
      <c r="A18" s="381" t="s">
        <v>12</v>
      </c>
      <c r="B18" s="382">
        <v>91</v>
      </c>
      <c r="C18" s="383">
        <v>101</v>
      </c>
      <c r="D18" s="384"/>
      <c r="E18" s="375"/>
      <c r="F18" s="369">
        <v>192</v>
      </c>
      <c r="G18" s="385"/>
      <c r="H18" s="383"/>
      <c r="I18" s="384"/>
      <c r="J18" s="375"/>
      <c r="K18" s="380"/>
      <c r="L18" s="373" t="s">
        <v>79</v>
      </c>
      <c r="M18" s="374"/>
      <c r="N18" s="374"/>
      <c r="O18" s="374"/>
      <c r="P18" s="374"/>
      <c r="Q18" s="374"/>
      <c r="R18" s="374"/>
      <c r="S18" s="374"/>
      <c r="T18" s="374"/>
      <c r="U18" s="374"/>
      <c r="BZ18" s="339"/>
      <c r="CA18" s="339" t="str">
        <f t="shared" si="0"/>
        <v/>
      </c>
      <c r="CB18" s="339" t="str">
        <f t="shared" si="1"/>
        <v/>
      </c>
      <c r="CC18" s="339" t="str">
        <f t="shared" si="2"/>
        <v/>
      </c>
      <c r="CD18" s="339"/>
      <c r="CE18" s="339"/>
      <c r="CF18" s="339"/>
      <c r="CG18" s="339">
        <f t="shared" si="3"/>
        <v>0</v>
      </c>
      <c r="CH18" s="339">
        <f t="shared" si="4"/>
        <v>0</v>
      </c>
      <c r="CI18" s="339">
        <f t="shared" si="5"/>
        <v>0</v>
      </c>
      <c r="CJ18" s="339"/>
      <c r="CK18" s="339"/>
      <c r="CL18" s="339"/>
      <c r="CM18" s="339"/>
      <c r="CN18" s="339"/>
      <c r="CO18" s="339"/>
      <c r="CP18" s="339"/>
      <c r="CQ18" s="339"/>
      <c r="CR18" s="339"/>
      <c r="CS18" s="339"/>
      <c r="CT18" s="339"/>
    </row>
    <row r="19" spans="1:98" ht="20.25" customHeight="1" x14ac:dyDescent="0.25">
      <c r="A19" s="381" t="s">
        <v>13</v>
      </c>
      <c r="B19" s="382">
        <v>5</v>
      </c>
      <c r="C19" s="383">
        <v>5</v>
      </c>
      <c r="D19" s="384"/>
      <c r="E19" s="375"/>
      <c r="F19" s="369">
        <v>10</v>
      </c>
      <c r="G19" s="385"/>
      <c r="H19" s="383"/>
      <c r="I19" s="384"/>
      <c r="J19" s="375"/>
      <c r="K19" s="378"/>
      <c r="L19" s="373" t="s">
        <v>79</v>
      </c>
      <c r="M19" s="374"/>
      <c r="N19" s="374"/>
      <c r="O19" s="374"/>
      <c r="P19" s="374"/>
      <c r="Q19" s="374"/>
      <c r="R19" s="374"/>
      <c r="S19" s="374"/>
      <c r="T19" s="374"/>
      <c r="U19" s="374"/>
      <c r="BZ19" s="339"/>
      <c r="CA19" s="339" t="str">
        <f t="shared" si="0"/>
        <v/>
      </c>
      <c r="CB19" s="339" t="str">
        <f t="shared" si="1"/>
        <v/>
      </c>
      <c r="CC19" s="339" t="str">
        <f t="shared" si="2"/>
        <v/>
      </c>
      <c r="CD19" s="339"/>
      <c r="CE19" s="339"/>
      <c r="CF19" s="339"/>
      <c r="CG19" s="339">
        <f t="shared" si="3"/>
        <v>0</v>
      </c>
      <c r="CH19" s="339">
        <f t="shared" si="4"/>
        <v>0</v>
      </c>
      <c r="CI19" s="339">
        <f t="shared" si="5"/>
        <v>0</v>
      </c>
      <c r="CJ19" s="339"/>
      <c r="CK19" s="339"/>
      <c r="CL19" s="339"/>
      <c r="CM19" s="339"/>
      <c r="CN19" s="339"/>
      <c r="CO19" s="339"/>
      <c r="CP19" s="339"/>
      <c r="CQ19" s="339"/>
      <c r="CR19" s="339"/>
      <c r="CS19" s="339"/>
      <c r="CT19" s="339"/>
    </row>
    <row r="20" spans="1:98" ht="20.25" customHeight="1" x14ac:dyDescent="0.25">
      <c r="A20" s="381" t="s">
        <v>82</v>
      </c>
      <c r="B20" s="382">
        <v>257</v>
      </c>
      <c r="C20" s="383"/>
      <c r="D20" s="384"/>
      <c r="E20" s="375"/>
      <c r="F20" s="369">
        <v>257</v>
      </c>
      <c r="G20" s="385"/>
      <c r="H20" s="383"/>
      <c r="I20" s="384"/>
      <c r="J20" s="375"/>
      <c r="K20" s="378"/>
      <c r="L20" s="373" t="s">
        <v>79</v>
      </c>
      <c r="M20" s="374"/>
      <c r="N20" s="374"/>
      <c r="O20" s="374"/>
      <c r="P20" s="374"/>
      <c r="Q20" s="374"/>
      <c r="R20" s="374"/>
      <c r="S20" s="374"/>
      <c r="T20" s="374"/>
      <c r="U20" s="374"/>
      <c r="BZ20" s="339"/>
      <c r="CA20" s="339" t="str">
        <f t="shared" si="0"/>
        <v/>
      </c>
      <c r="CB20" s="339" t="str">
        <f t="shared" si="1"/>
        <v/>
      </c>
      <c r="CC20" s="339" t="str">
        <f t="shared" si="2"/>
        <v/>
      </c>
      <c r="CD20" s="339"/>
      <c r="CE20" s="339"/>
      <c r="CF20" s="339"/>
      <c r="CG20" s="339">
        <f t="shared" si="3"/>
        <v>0</v>
      </c>
      <c r="CH20" s="339">
        <f t="shared" si="4"/>
        <v>0</v>
      </c>
      <c r="CI20" s="339">
        <f t="shared" si="5"/>
        <v>0</v>
      </c>
      <c r="CJ20" s="339"/>
      <c r="CK20" s="339"/>
      <c r="CL20" s="339"/>
      <c r="CM20" s="339"/>
      <c r="CN20" s="339"/>
      <c r="CO20" s="339"/>
      <c r="CP20" s="339"/>
      <c r="CQ20" s="339"/>
      <c r="CR20" s="339"/>
      <c r="CS20" s="339"/>
      <c r="CT20" s="339"/>
    </row>
    <row r="21" spans="1:98" ht="26.25" customHeight="1" x14ac:dyDescent="0.25">
      <c r="A21" s="377" t="s">
        <v>83</v>
      </c>
      <c r="B21" s="382">
        <v>2</v>
      </c>
      <c r="C21" s="383"/>
      <c r="D21" s="384"/>
      <c r="E21" s="386">
        <v>1</v>
      </c>
      <c r="F21" s="387">
        <v>1</v>
      </c>
      <c r="G21" s="385"/>
      <c r="H21" s="383"/>
      <c r="I21" s="384"/>
      <c r="J21" s="386"/>
      <c r="K21" s="378"/>
      <c r="L21" s="373" t="s">
        <v>79</v>
      </c>
      <c r="M21" s="374"/>
      <c r="N21" s="374"/>
      <c r="O21" s="374"/>
      <c r="P21" s="374"/>
      <c r="Q21" s="374"/>
      <c r="R21" s="374"/>
      <c r="S21" s="374"/>
      <c r="T21" s="374"/>
      <c r="U21" s="374"/>
      <c r="BZ21" s="339"/>
      <c r="CA21" s="339" t="str">
        <f t="shared" si="0"/>
        <v/>
      </c>
      <c r="CB21" s="339" t="str">
        <f t="shared" si="1"/>
        <v/>
      </c>
      <c r="CC21" s="339" t="str">
        <f t="shared" si="2"/>
        <v/>
      </c>
      <c r="CD21" s="339"/>
      <c r="CE21" s="339"/>
      <c r="CF21" s="339"/>
      <c r="CG21" s="339">
        <f t="shared" si="3"/>
        <v>0</v>
      </c>
      <c r="CH21" s="339">
        <f t="shared" si="4"/>
        <v>0</v>
      </c>
      <c r="CI21" s="339">
        <f t="shared" si="5"/>
        <v>0</v>
      </c>
      <c r="CJ21" s="339"/>
      <c r="CK21" s="339"/>
      <c r="CL21" s="339"/>
      <c r="CM21" s="339"/>
      <c r="CN21" s="339"/>
      <c r="CO21" s="339"/>
      <c r="CP21" s="339"/>
      <c r="CQ21" s="339"/>
      <c r="CR21" s="339"/>
      <c r="CS21" s="339"/>
      <c r="CT21" s="339"/>
    </row>
    <row r="22" spans="1:98" ht="20.25" customHeight="1" x14ac:dyDescent="0.25">
      <c r="A22" s="377" t="s">
        <v>14</v>
      </c>
      <c r="B22" s="382">
        <v>4</v>
      </c>
      <c r="C22" s="383"/>
      <c r="D22" s="384"/>
      <c r="E22" s="386"/>
      <c r="F22" s="387">
        <v>4</v>
      </c>
      <c r="G22" s="385"/>
      <c r="H22" s="383"/>
      <c r="I22" s="384"/>
      <c r="J22" s="386"/>
      <c r="K22" s="378"/>
      <c r="L22" s="373" t="s">
        <v>79</v>
      </c>
      <c r="M22" s="374"/>
      <c r="N22" s="374"/>
      <c r="O22" s="374"/>
      <c r="P22" s="374"/>
      <c r="Q22" s="374"/>
      <c r="R22" s="374"/>
      <c r="S22" s="374"/>
      <c r="T22" s="374"/>
      <c r="U22" s="374"/>
      <c r="BZ22" s="339"/>
      <c r="CA22" s="339" t="str">
        <f t="shared" si="0"/>
        <v/>
      </c>
      <c r="CB22" s="339" t="str">
        <f t="shared" si="1"/>
        <v/>
      </c>
      <c r="CC22" s="339" t="str">
        <f t="shared" si="2"/>
        <v/>
      </c>
      <c r="CD22" s="339"/>
      <c r="CE22" s="339"/>
      <c r="CF22" s="339"/>
      <c r="CG22" s="339">
        <f t="shared" si="3"/>
        <v>0</v>
      </c>
      <c r="CH22" s="339">
        <f t="shared" si="4"/>
        <v>0</v>
      </c>
      <c r="CI22" s="339">
        <f t="shared" si="5"/>
        <v>0</v>
      </c>
      <c r="CJ22" s="339"/>
      <c r="CK22" s="339"/>
      <c r="CL22" s="339"/>
      <c r="CM22" s="339"/>
      <c r="CN22" s="339"/>
      <c r="CO22" s="339"/>
      <c r="CP22" s="339"/>
      <c r="CQ22" s="339"/>
      <c r="CR22" s="339"/>
      <c r="CS22" s="339"/>
      <c r="CT22" s="339"/>
    </row>
    <row r="23" spans="1:98" ht="20.25" customHeight="1" x14ac:dyDescent="0.25">
      <c r="A23" s="381" t="s">
        <v>15</v>
      </c>
      <c r="B23" s="382">
        <v>612</v>
      </c>
      <c r="C23" s="383"/>
      <c r="D23" s="384"/>
      <c r="E23" s="386"/>
      <c r="F23" s="387">
        <v>612</v>
      </c>
      <c r="G23" s="385">
        <v>2</v>
      </c>
      <c r="H23" s="383"/>
      <c r="I23" s="384"/>
      <c r="J23" s="386"/>
      <c r="K23" s="378">
        <v>2</v>
      </c>
      <c r="L23" s="373" t="s">
        <v>79</v>
      </c>
      <c r="M23" s="374"/>
      <c r="N23" s="374"/>
      <c r="O23" s="374"/>
      <c r="P23" s="374"/>
      <c r="Q23" s="374"/>
      <c r="R23" s="374"/>
      <c r="S23" s="374"/>
      <c r="T23" s="374"/>
      <c r="U23" s="374"/>
      <c r="BZ23" s="339"/>
      <c r="CA23" s="339" t="str">
        <f t="shared" si="0"/>
        <v/>
      </c>
      <c r="CB23" s="339" t="str">
        <f t="shared" si="1"/>
        <v/>
      </c>
      <c r="CC23" s="339" t="str">
        <f t="shared" si="2"/>
        <v/>
      </c>
      <c r="CD23" s="339"/>
      <c r="CE23" s="339"/>
      <c r="CF23" s="339"/>
      <c r="CG23" s="339">
        <f t="shared" si="3"/>
        <v>0</v>
      </c>
      <c r="CH23" s="339">
        <f t="shared" si="4"/>
        <v>0</v>
      </c>
      <c r="CI23" s="339">
        <f t="shared" si="5"/>
        <v>0</v>
      </c>
      <c r="CJ23" s="339"/>
      <c r="CK23" s="339"/>
      <c r="CL23" s="339"/>
      <c r="CM23" s="339"/>
      <c r="CN23" s="339"/>
      <c r="CO23" s="339"/>
      <c r="CP23" s="339"/>
      <c r="CQ23" s="339"/>
      <c r="CR23" s="339"/>
      <c r="CS23" s="339"/>
      <c r="CT23" s="339"/>
    </row>
    <row r="24" spans="1:98" ht="20.25" customHeight="1" x14ac:dyDescent="0.25">
      <c r="A24" s="381" t="s">
        <v>16</v>
      </c>
      <c r="B24" s="382">
        <v>64</v>
      </c>
      <c r="C24" s="383"/>
      <c r="D24" s="384"/>
      <c r="E24" s="386">
        <v>34</v>
      </c>
      <c r="F24" s="387">
        <v>30</v>
      </c>
      <c r="G24" s="385">
        <v>19</v>
      </c>
      <c r="H24" s="383"/>
      <c r="I24" s="384"/>
      <c r="J24" s="386">
        <v>7</v>
      </c>
      <c r="K24" s="378">
        <v>12</v>
      </c>
      <c r="L24" s="373" t="s">
        <v>79</v>
      </c>
      <c r="M24" s="374"/>
      <c r="N24" s="374"/>
      <c r="O24" s="374"/>
      <c r="P24" s="374"/>
      <c r="Q24" s="374"/>
      <c r="R24" s="374"/>
      <c r="S24" s="374"/>
      <c r="T24" s="374"/>
      <c r="U24" s="374"/>
      <c r="BZ24" s="339"/>
      <c r="CA24" s="339" t="str">
        <f t="shared" si="0"/>
        <v/>
      </c>
      <c r="CB24" s="339" t="str">
        <f t="shared" si="1"/>
        <v/>
      </c>
      <c r="CC24" s="339" t="str">
        <f t="shared" si="2"/>
        <v/>
      </c>
      <c r="CD24" s="339"/>
      <c r="CE24" s="339"/>
      <c r="CF24" s="339"/>
      <c r="CG24" s="339">
        <f t="shared" si="3"/>
        <v>0</v>
      </c>
      <c r="CH24" s="339">
        <f t="shared" si="4"/>
        <v>0</v>
      </c>
      <c r="CI24" s="339">
        <f t="shared" si="5"/>
        <v>0</v>
      </c>
      <c r="CJ24" s="339"/>
      <c r="CK24" s="339"/>
      <c r="CL24" s="339"/>
      <c r="CM24" s="339"/>
      <c r="CN24" s="339"/>
      <c r="CO24" s="339"/>
      <c r="CP24" s="339"/>
      <c r="CQ24" s="339"/>
      <c r="CR24" s="339"/>
      <c r="CS24" s="339"/>
      <c r="CT24" s="339"/>
    </row>
    <row r="25" spans="1:98" ht="20.25" customHeight="1" x14ac:dyDescent="0.25">
      <c r="A25" s="381" t="s">
        <v>17</v>
      </c>
      <c r="B25" s="382">
        <v>254</v>
      </c>
      <c r="C25" s="383"/>
      <c r="D25" s="384"/>
      <c r="E25" s="386">
        <v>115</v>
      </c>
      <c r="F25" s="387">
        <v>139</v>
      </c>
      <c r="G25" s="385">
        <v>2</v>
      </c>
      <c r="H25" s="383"/>
      <c r="I25" s="384"/>
      <c r="J25" s="386"/>
      <c r="K25" s="378">
        <v>2</v>
      </c>
      <c r="L25" s="373" t="s">
        <v>79</v>
      </c>
      <c r="M25" s="374"/>
      <c r="N25" s="374"/>
      <c r="O25" s="374"/>
      <c r="P25" s="374"/>
      <c r="Q25" s="374"/>
      <c r="R25" s="374"/>
      <c r="S25" s="374"/>
      <c r="T25" s="374"/>
      <c r="U25" s="374"/>
      <c r="BZ25" s="339"/>
      <c r="CA25" s="339" t="str">
        <f t="shared" si="0"/>
        <v/>
      </c>
      <c r="CB25" s="339" t="str">
        <f t="shared" si="1"/>
        <v/>
      </c>
      <c r="CC25" s="339" t="str">
        <f t="shared" si="2"/>
        <v/>
      </c>
      <c r="CD25" s="339"/>
      <c r="CE25" s="339"/>
      <c r="CF25" s="339"/>
      <c r="CG25" s="339">
        <f t="shared" si="3"/>
        <v>0</v>
      </c>
      <c r="CH25" s="339">
        <f t="shared" si="4"/>
        <v>0</v>
      </c>
      <c r="CI25" s="339">
        <f t="shared" si="5"/>
        <v>0</v>
      </c>
      <c r="CJ25" s="339"/>
      <c r="CK25" s="339"/>
      <c r="CL25" s="339"/>
      <c r="CM25" s="339"/>
      <c r="CN25" s="339"/>
      <c r="CO25" s="339"/>
      <c r="CP25" s="339"/>
      <c r="CQ25" s="339"/>
      <c r="CR25" s="339"/>
      <c r="CS25" s="339"/>
      <c r="CT25" s="339"/>
    </row>
    <row r="26" spans="1:98" ht="20.25" customHeight="1" x14ac:dyDescent="0.25">
      <c r="A26" s="381" t="s">
        <v>18</v>
      </c>
      <c r="B26" s="382"/>
      <c r="C26" s="383"/>
      <c r="D26" s="384"/>
      <c r="E26" s="386"/>
      <c r="F26" s="387"/>
      <c r="G26" s="385"/>
      <c r="H26" s="383"/>
      <c r="I26" s="384"/>
      <c r="J26" s="386"/>
      <c r="K26" s="378"/>
      <c r="L26" s="373" t="s">
        <v>79</v>
      </c>
      <c r="M26" s="374"/>
      <c r="N26" s="374"/>
      <c r="O26" s="374"/>
      <c r="P26" s="374"/>
      <c r="Q26" s="374"/>
      <c r="R26" s="374"/>
      <c r="S26" s="374"/>
      <c r="T26" s="374"/>
      <c r="U26" s="374"/>
      <c r="BZ26" s="339"/>
      <c r="CA26" s="339" t="str">
        <f t="shared" si="0"/>
        <v/>
      </c>
      <c r="CB26" s="339" t="str">
        <f t="shared" si="1"/>
        <v/>
      </c>
      <c r="CC26" s="339" t="str">
        <f t="shared" si="2"/>
        <v/>
      </c>
      <c r="CD26" s="339"/>
      <c r="CE26" s="339"/>
      <c r="CF26" s="339"/>
      <c r="CG26" s="339">
        <f t="shared" si="3"/>
        <v>0</v>
      </c>
      <c r="CH26" s="339">
        <f t="shared" si="4"/>
        <v>0</v>
      </c>
      <c r="CI26" s="339">
        <f t="shared" si="5"/>
        <v>0</v>
      </c>
      <c r="CJ26" s="339"/>
      <c r="CK26" s="339"/>
      <c r="CL26" s="339"/>
      <c r="CM26" s="339"/>
      <c r="CN26" s="339"/>
      <c r="CO26" s="339"/>
      <c r="CP26" s="339"/>
      <c r="CQ26" s="339"/>
      <c r="CR26" s="339"/>
      <c r="CS26" s="339"/>
      <c r="CT26" s="339"/>
    </row>
    <row r="27" spans="1:98" ht="20.25" customHeight="1" x14ac:dyDescent="0.25">
      <c r="A27" s="381" t="s">
        <v>84</v>
      </c>
      <c r="B27" s="382"/>
      <c r="C27" s="383"/>
      <c r="D27" s="384"/>
      <c r="E27" s="386"/>
      <c r="F27" s="387"/>
      <c r="G27" s="385"/>
      <c r="H27" s="383"/>
      <c r="I27" s="384"/>
      <c r="J27" s="386"/>
      <c r="K27" s="378"/>
      <c r="L27" s="373" t="s">
        <v>79</v>
      </c>
      <c r="M27" s="374"/>
      <c r="N27" s="374"/>
      <c r="O27" s="374"/>
      <c r="P27" s="374"/>
      <c r="Q27" s="374"/>
      <c r="R27" s="374"/>
      <c r="S27" s="374"/>
      <c r="T27" s="374"/>
      <c r="U27" s="374"/>
      <c r="BZ27" s="339"/>
      <c r="CA27" s="339" t="str">
        <f t="shared" si="0"/>
        <v/>
      </c>
      <c r="CB27" s="339" t="str">
        <f t="shared" si="1"/>
        <v/>
      </c>
      <c r="CC27" s="339" t="str">
        <f t="shared" si="2"/>
        <v/>
      </c>
      <c r="CD27" s="339"/>
      <c r="CE27" s="339"/>
      <c r="CF27" s="339"/>
      <c r="CG27" s="339">
        <f t="shared" si="3"/>
        <v>0</v>
      </c>
      <c r="CH27" s="339">
        <f t="shared" si="4"/>
        <v>0</v>
      </c>
      <c r="CI27" s="339">
        <f t="shared" si="5"/>
        <v>0</v>
      </c>
      <c r="CJ27" s="339"/>
      <c r="CK27" s="339"/>
      <c r="CL27" s="339"/>
      <c r="CM27" s="339"/>
      <c r="CN27" s="339"/>
      <c r="CO27" s="339"/>
      <c r="CP27" s="339"/>
      <c r="CQ27" s="339"/>
      <c r="CR27" s="339"/>
      <c r="CS27" s="339"/>
      <c r="CT27" s="339"/>
    </row>
    <row r="28" spans="1:98" ht="20.25" customHeight="1" x14ac:dyDescent="0.25">
      <c r="A28" s="388" t="s">
        <v>19</v>
      </c>
      <c r="B28" s="382"/>
      <c r="C28" s="389"/>
      <c r="D28" s="390"/>
      <c r="E28" s="391"/>
      <c r="F28" s="387"/>
      <c r="G28" s="385"/>
      <c r="H28" s="389"/>
      <c r="I28" s="390"/>
      <c r="J28" s="391"/>
      <c r="K28" s="380"/>
      <c r="L28" s="373" t="s">
        <v>79</v>
      </c>
      <c r="M28" s="374"/>
      <c r="N28" s="374"/>
      <c r="O28" s="374"/>
      <c r="P28" s="374"/>
      <c r="Q28" s="374"/>
      <c r="R28" s="374"/>
      <c r="S28" s="374"/>
      <c r="T28" s="374"/>
      <c r="U28" s="374"/>
      <c r="BZ28" s="339"/>
      <c r="CA28" s="339" t="str">
        <f t="shared" si="0"/>
        <v/>
      </c>
      <c r="CB28" s="339" t="str">
        <f t="shared" si="1"/>
        <v/>
      </c>
      <c r="CC28" s="339" t="str">
        <f t="shared" si="2"/>
        <v/>
      </c>
      <c r="CD28" s="339"/>
      <c r="CE28" s="339"/>
      <c r="CF28" s="339"/>
      <c r="CG28" s="339">
        <f t="shared" si="3"/>
        <v>0</v>
      </c>
      <c r="CH28" s="339">
        <f t="shared" si="4"/>
        <v>0</v>
      </c>
      <c r="CI28" s="339">
        <f t="shared" si="5"/>
        <v>0</v>
      </c>
      <c r="CJ28" s="339"/>
      <c r="CK28" s="339"/>
      <c r="CL28" s="339"/>
      <c r="CM28" s="339"/>
      <c r="CN28" s="339"/>
      <c r="CO28" s="339"/>
      <c r="CP28" s="339"/>
      <c r="CQ28" s="339"/>
      <c r="CR28" s="339"/>
      <c r="CS28" s="339"/>
      <c r="CT28" s="339"/>
    </row>
    <row r="29" spans="1:98" ht="20.25" customHeight="1" x14ac:dyDescent="0.25">
      <c r="A29" s="343" t="s">
        <v>59</v>
      </c>
      <c r="B29" s="382"/>
      <c r="C29" s="383"/>
      <c r="D29" s="384"/>
      <c r="E29" s="386"/>
      <c r="F29" s="387"/>
      <c r="G29" s="385"/>
      <c r="H29" s="383"/>
      <c r="I29" s="384"/>
      <c r="J29" s="392"/>
      <c r="K29" s="393"/>
      <c r="L29" s="373" t="s">
        <v>79</v>
      </c>
      <c r="M29" s="374"/>
      <c r="N29" s="374"/>
      <c r="O29" s="374"/>
      <c r="P29" s="374"/>
      <c r="Q29" s="374"/>
      <c r="R29" s="374"/>
      <c r="S29" s="374"/>
      <c r="T29" s="374"/>
      <c r="U29" s="374"/>
      <c r="BZ29" s="339"/>
      <c r="CA29" s="339" t="str">
        <f t="shared" si="0"/>
        <v/>
      </c>
      <c r="CB29" s="339" t="str">
        <f t="shared" si="1"/>
        <v/>
      </c>
      <c r="CC29" s="339" t="str">
        <f t="shared" si="2"/>
        <v/>
      </c>
      <c r="CD29" s="339"/>
      <c r="CE29" s="339"/>
      <c r="CF29" s="339"/>
      <c r="CG29" s="339">
        <f t="shared" si="3"/>
        <v>0</v>
      </c>
      <c r="CH29" s="339">
        <f t="shared" si="4"/>
        <v>0</v>
      </c>
      <c r="CI29" s="339">
        <f t="shared" si="5"/>
        <v>0</v>
      </c>
      <c r="CJ29" s="339"/>
      <c r="CK29" s="339"/>
      <c r="CL29" s="339"/>
      <c r="CM29" s="339"/>
      <c r="CN29" s="339"/>
      <c r="CO29" s="339"/>
      <c r="CP29" s="339"/>
      <c r="CQ29" s="339"/>
      <c r="CR29" s="339"/>
      <c r="CS29" s="339"/>
      <c r="CT29" s="339"/>
    </row>
    <row r="30" spans="1:98" ht="15" customHeight="1" x14ac:dyDescent="0.25">
      <c r="A30" s="394" t="s">
        <v>85</v>
      </c>
      <c r="B30" s="395"/>
      <c r="C30" s="395"/>
      <c r="D30" s="395"/>
      <c r="E30" s="395"/>
      <c r="F30" s="395"/>
      <c r="G30" s="395"/>
      <c r="H30" s="395"/>
      <c r="I30" s="394"/>
      <c r="J30" s="396"/>
      <c r="K30" s="396"/>
      <c r="L30" s="374"/>
      <c r="M30" s="374"/>
      <c r="N30" s="374"/>
      <c r="O30" s="374"/>
      <c r="P30" s="374"/>
      <c r="Q30" s="374"/>
      <c r="R30" s="374"/>
      <c r="S30" s="374"/>
      <c r="T30" s="374"/>
      <c r="U30" s="336"/>
      <c r="BZ30" s="339"/>
      <c r="CA30" s="339"/>
      <c r="CB30" s="339"/>
      <c r="CC30" s="339"/>
      <c r="CD30" s="339"/>
      <c r="CE30" s="339"/>
      <c r="CF30" s="339"/>
      <c r="CG30" s="339"/>
      <c r="CH30" s="339"/>
      <c r="CI30" s="339"/>
      <c r="CJ30" s="339"/>
      <c r="CK30" s="339"/>
      <c r="CL30" s="339"/>
      <c r="CM30" s="339"/>
      <c r="CN30" s="339"/>
      <c r="CO30" s="339"/>
      <c r="CP30" s="339"/>
      <c r="CQ30" s="339"/>
      <c r="CR30" s="339"/>
      <c r="CS30" s="339"/>
      <c r="CT30" s="339"/>
    </row>
    <row r="31" spans="1:98" ht="15" customHeight="1" x14ac:dyDescent="0.25">
      <c r="A31" s="346" t="s">
        <v>3</v>
      </c>
      <c r="B31" s="347" t="s">
        <v>73</v>
      </c>
      <c r="C31" s="348"/>
      <c r="D31" s="348"/>
      <c r="E31" s="348"/>
      <c r="F31" s="349"/>
      <c r="G31" s="397" t="s">
        <v>74</v>
      </c>
      <c r="H31" s="348"/>
      <c r="I31" s="348"/>
      <c r="J31" s="348"/>
      <c r="K31" s="350"/>
      <c r="L31" s="374"/>
      <c r="M31" s="374"/>
      <c r="N31" s="374"/>
      <c r="O31" s="374"/>
      <c r="P31" s="374"/>
      <c r="Q31" s="374"/>
      <c r="R31" s="374"/>
      <c r="S31" s="374"/>
      <c r="T31" s="374"/>
      <c r="U31" s="336"/>
      <c r="BZ31" s="339"/>
      <c r="CA31" s="339"/>
      <c r="CB31" s="339"/>
      <c r="CC31" s="339"/>
      <c r="CD31" s="339"/>
      <c r="CE31" s="339"/>
      <c r="CF31" s="339"/>
      <c r="CG31" s="339"/>
      <c r="CH31" s="339"/>
      <c r="CI31" s="339"/>
      <c r="CJ31" s="339"/>
      <c r="CK31" s="339"/>
      <c r="CL31" s="339"/>
      <c r="CM31" s="339"/>
      <c r="CN31" s="339"/>
      <c r="CO31" s="339"/>
      <c r="CP31" s="339"/>
      <c r="CQ31" s="339"/>
      <c r="CR31" s="339"/>
      <c r="CS31" s="339"/>
      <c r="CT31" s="339"/>
    </row>
    <row r="32" spans="1:98" ht="15" customHeight="1" x14ac:dyDescent="0.25">
      <c r="A32" s="351"/>
      <c r="B32" s="347" t="s">
        <v>75</v>
      </c>
      <c r="C32" s="348"/>
      <c r="D32" s="350"/>
      <c r="E32" s="352" t="s">
        <v>76</v>
      </c>
      <c r="F32" s="353"/>
      <c r="G32" s="397" t="s">
        <v>75</v>
      </c>
      <c r="H32" s="348"/>
      <c r="I32" s="350"/>
      <c r="J32" s="347" t="s">
        <v>77</v>
      </c>
      <c r="K32" s="350"/>
      <c r="L32" s="374"/>
      <c r="M32" s="374"/>
      <c r="N32" s="374"/>
      <c r="O32" s="374"/>
      <c r="P32" s="374"/>
      <c r="Q32" s="374"/>
      <c r="R32" s="374"/>
      <c r="S32" s="374"/>
      <c r="T32" s="374"/>
      <c r="U32" s="336"/>
      <c r="BZ32" s="339"/>
      <c r="CA32" s="339"/>
      <c r="CB32" s="339"/>
      <c r="CC32" s="339"/>
      <c r="CD32" s="339"/>
      <c r="CE32" s="339"/>
      <c r="CF32" s="339"/>
      <c r="CG32" s="339"/>
      <c r="CH32" s="339"/>
      <c r="CI32" s="339"/>
      <c r="CJ32" s="339"/>
      <c r="CK32" s="339"/>
      <c r="CL32" s="339"/>
      <c r="CM32" s="339"/>
      <c r="CN32" s="339"/>
      <c r="CO32" s="339"/>
      <c r="CP32" s="339"/>
      <c r="CQ32" s="339"/>
      <c r="CR32" s="339"/>
      <c r="CS32" s="339"/>
      <c r="CT32" s="339"/>
    </row>
    <row r="33" spans="1:98" x14ac:dyDescent="0.25">
      <c r="A33" s="398"/>
      <c r="B33" s="355" t="s">
        <v>4</v>
      </c>
      <c r="C33" s="356" t="s">
        <v>5</v>
      </c>
      <c r="D33" s="399" t="s">
        <v>78</v>
      </c>
      <c r="E33" s="358" t="s">
        <v>6</v>
      </c>
      <c r="F33" s="400" t="s">
        <v>7</v>
      </c>
      <c r="G33" s="360" t="s">
        <v>4</v>
      </c>
      <c r="H33" s="356" t="s">
        <v>5</v>
      </c>
      <c r="I33" s="399" t="s">
        <v>78</v>
      </c>
      <c r="J33" s="358" t="s">
        <v>6</v>
      </c>
      <c r="K33" s="362" t="s">
        <v>7</v>
      </c>
      <c r="L33" s="374"/>
      <c r="M33" s="374"/>
      <c r="N33" s="374"/>
      <c r="O33" s="374"/>
      <c r="P33" s="374"/>
      <c r="Q33" s="374"/>
      <c r="R33" s="374"/>
      <c r="S33" s="374"/>
      <c r="T33" s="374"/>
      <c r="U33" s="336"/>
      <c r="BZ33" s="339"/>
      <c r="CA33" s="339"/>
      <c r="CB33" s="339"/>
      <c r="CC33" s="339"/>
      <c r="CD33" s="339"/>
      <c r="CE33" s="339"/>
      <c r="CF33" s="339"/>
      <c r="CG33" s="339"/>
      <c r="CH33" s="339"/>
      <c r="CI33" s="339"/>
      <c r="CJ33" s="339"/>
      <c r="CK33" s="339"/>
      <c r="CL33" s="339"/>
      <c r="CM33" s="339"/>
      <c r="CN33" s="339"/>
      <c r="CO33" s="339"/>
      <c r="CP33" s="339"/>
      <c r="CQ33" s="339"/>
      <c r="CR33" s="339"/>
      <c r="CS33" s="339"/>
      <c r="CT33" s="339"/>
    </row>
    <row r="34" spans="1:98" ht="24" customHeight="1" x14ac:dyDescent="0.25">
      <c r="A34" s="364" t="s">
        <v>8</v>
      </c>
      <c r="B34" s="365"/>
      <c r="C34" s="366"/>
      <c r="D34" s="367"/>
      <c r="E34" s="371"/>
      <c r="F34" s="401"/>
      <c r="G34" s="370"/>
      <c r="H34" s="366"/>
      <c r="I34" s="367"/>
      <c r="J34" s="371"/>
      <c r="K34" s="372"/>
      <c r="L34" s="402" t="s">
        <v>79</v>
      </c>
      <c r="M34" s="374"/>
      <c r="N34" s="374"/>
      <c r="O34" s="374"/>
      <c r="P34" s="374"/>
      <c r="Q34" s="374"/>
      <c r="R34" s="374"/>
      <c r="S34" s="374"/>
      <c r="T34" s="374"/>
      <c r="U34" s="336"/>
      <c r="BZ34" s="339"/>
      <c r="CA34" s="339" t="str">
        <f t="shared" ref="CA34:CA51" si="6">IF(B34+C34+D34&lt;&gt;E34+F34,"El Total de VDRL,RPR o MHA-TP Procesados deben ser igual a la columna Sexo.","")</f>
        <v/>
      </c>
      <c r="CB34" s="339" t="str">
        <f t="shared" ref="CB34:CB51" si="7">IF(G34+H34+I34&lt;&gt;J34+K34,"El Total de VDRL,RPR o MHA-TP Reactivos deben ser igual a la columna Sexo.","")</f>
        <v/>
      </c>
      <c r="CC34" s="339" t="str">
        <f t="shared" ref="CC34:CC51" si="8">IF(H34&gt;E34+F34,"Reactivos de Seccion A.1,no puede  ser mayor que Procesados","")</f>
        <v/>
      </c>
      <c r="CD34" s="339"/>
      <c r="CE34" s="339"/>
      <c r="CF34" s="339"/>
      <c r="CG34" s="339">
        <f t="shared" ref="CG34:CG51" si="9">IF(B34+C34+D34&lt;&gt;E34+F34,1,0)</f>
        <v>0</v>
      </c>
      <c r="CH34" s="339">
        <f t="shared" ref="CH34:CH51" si="10">IF(G34+H34+I34&lt;&gt;J34+K34,1,0)</f>
        <v>0</v>
      </c>
      <c r="CI34" s="339">
        <f t="shared" ref="CI34:CI51" si="11">IF(H34&gt;E34+F34,1,0)</f>
        <v>0</v>
      </c>
      <c r="CJ34" s="339"/>
      <c r="CK34" s="339"/>
      <c r="CL34" s="339"/>
      <c r="CM34" s="339"/>
      <c r="CN34" s="339"/>
      <c r="CO34" s="339"/>
      <c r="CP34" s="339"/>
      <c r="CQ34" s="339"/>
      <c r="CR34" s="339"/>
      <c r="CS34" s="339"/>
      <c r="CT34" s="339"/>
    </row>
    <row r="35" spans="1:98" ht="24" customHeight="1" x14ac:dyDescent="0.25">
      <c r="A35" s="364" t="s">
        <v>9</v>
      </c>
      <c r="B35" s="365"/>
      <c r="C35" s="366"/>
      <c r="D35" s="367"/>
      <c r="E35" s="375"/>
      <c r="F35" s="401"/>
      <c r="G35" s="370"/>
      <c r="H35" s="366"/>
      <c r="I35" s="367"/>
      <c r="J35" s="375"/>
      <c r="K35" s="376"/>
      <c r="L35" s="402" t="s">
        <v>79</v>
      </c>
      <c r="M35" s="374"/>
      <c r="N35" s="374"/>
      <c r="O35" s="374"/>
      <c r="P35" s="374"/>
      <c r="Q35" s="374"/>
      <c r="R35" s="374"/>
      <c r="S35" s="374"/>
      <c r="T35" s="374"/>
      <c r="U35" s="336"/>
      <c r="BZ35" s="339"/>
      <c r="CA35" s="339" t="str">
        <f t="shared" si="6"/>
        <v/>
      </c>
      <c r="CB35" s="339" t="str">
        <f t="shared" si="7"/>
        <v/>
      </c>
      <c r="CC35" s="339" t="str">
        <f t="shared" si="8"/>
        <v/>
      </c>
      <c r="CD35" s="339"/>
      <c r="CE35" s="339"/>
      <c r="CF35" s="339"/>
      <c r="CG35" s="339">
        <f t="shared" si="9"/>
        <v>0</v>
      </c>
      <c r="CH35" s="339">
        <f t="shared" si="10"/>
        <v>0</v>
      </c>
      <c r="CI35" s="339">
        <f t="shared" si="11"/>
        <v>0</v>
      </c>
      <c r="CJ35" s="339"/>
      <c r="CK35" s="339"/>
      <c r="CL35" s="339"/>
      <c r="CM35" s="339"/>
      <c r="CN35" s="339"/>
      <c r="CO35" s="339"/>
      <c r="CP35" s="339"/>
      <c r="CQ35" s="339"/>
      <c r="CR35" s="339"/>
      <c r="CS35" s="339"/>
      <c r="CT35" s="339"/>
    </row>
    <row r="36" spans="1:98" ht="24" customHeight="1" x14ac:dyDescent="0.25">
      <c r="A36" s="364" t="s">
        <v>10</v>
      </c>
      <c r="B36" s="365"/>
      <c r="C36" s="366"/>
      <c r="D36" s="367"/>
      <c r="E36" s="375"/>
      <c r="F36" s="401"/>
      <c r="G36" s="370"/>
      <c r="H36" s="366"/>
      <c r="I36" s="367"/>
      <c r="J36" s="375"/>
      <c r="K36" s="376"/>
      <c r="L36" s="402" t="s">
        <v>79</v>
      </c>
      <c r="M36" s="374"/>
      <c r="N36" s="374"/>
      <c r="O36" s="374"/>
      <c r="P36" s="374"/>
      <c r="Q36" s="374"/>
      <c r="R36" s="374"/>
      <c r="S36" s="374"/>
      <c r="T36" s="374"/>
      <c r="U36" s="336"/>
      <c r="BZ36" s="339"/>
      <c r="CA36" s="339" t="str">
        <f t="shared" si="6"/>
        <v/>
      </c>
      <c r="CB36" s="339" t="str">
        <f t="shared" si="7"/>
        <v/>
      </c>
      <c r="CC36" s="339" t="str">
        <f t="shared" si="8"/>
        <v/>
      </c>
      <c r="CD36" s="339"/>
      <c r="CE36" s="339"/>
      <c r="CF36" s="339"/>
      <c r="CG36" s="339">
        <f t="shared" si="9"/>
        <v>0</v>
      </c>
      <c r="CH36" s="339">
        <f t="shared" si="10"/>
        <v>0</v>
      </c>
      <c r="CI36" s="339">
        <f t="shared" si="11"/>
        <v>0</v>
      </c>
      <c r="CJ36" s="339"/>
      <c r="CK36" s="339"/>
      <c r="CL36" s="339"/>
      <c r="CM36" s="339"/>
      <c r="CN36" s="339"/>
      <c r="CO36" s="339"/>
      <c r="CP36" s="339"/>
      <c r="CQ36" s="339"/>
      <c r="CR36" s="339"/>
      <c r="CS36" s="339"/>
      <c r="CT36" s="339"/>
    </row>
    <row r="37" spans="1:98" ht="24" customHeight="1" x14ac:dyDescent="0.25">
      <c r="A37" s="364" t="s">
        <v>11</v>
      </c>
      <c r="B37" s="365"/>
      <c r="C37" s="366"/>
      <c r="D37" s="367"/>
      <c r="E37" s="375"/>
      <c r="F37" s="401"/>
      <c r="G37" s="370"/>
      <c r="H37" s="366"/>
      <c r="I37" s="367"/>
      <c r="J37" s="375"/>
      <c r="K37" s="376"/>
      <c r="L37" s="402" t="s">
        <v>79</v>
      </c>
      <c r="M37" s="374"/>
      <c r="N37" s="374"/>
      <c r="O37" s="374"/>
      <c r="P37" s="374"/>
      <c r="Q37" s="374"/>
      <c r="R37" s="374"/>
      <c r="S37" s="374"/>
      <c r="T37" s="374"/>
      <c r="U37" s="336"/>
      <c r="BZ37" s="339"/>
      <c r="CA37" s="339" t="str">
        <f t="shared" si="6"/>
        <v/>
      </c>
      <c r="CB37" s="339" t="str">
        <f t="shared" si="7"/>
        <v/>
      </c>
      <c r="CC37" s="339" t="str">
        <f t="shared" si="8"/>
        <v/>
      </c>
      <c r="CD37" s="339"/>
      <c r="CE37" s="339"/>
      <c r="CF37" s="339"/>
      <c r="CG37" s="339">
        <f t="shared" si="9"/>
        <v>0</v>
      </c>
      <c r="CH37" s="339">
        <f t="shared" si="10"/>
        <v>0</v>
      </c>
      <c r="CI37" s="339">
        <f t="shared" si="11"/>
        <v>0</v>
      </c>
      <c r="CJ37" s="339"/>
      <c r="CK37" s="339"/>
      <c r="CL37" s="339"/>
      <c r="CM37" s="339"/>
      <c r="CN37" s="339"/>
      <c r="CO37" s="339"/>
      <c r="CP37" s="339"/>
      <c r="CQ37" s="339"/>
      <c r="CR37" s="339"/>
      <c r="CS37" s="339"/>
      <c r="CT37" s="339"/>
    </row>
    <row r="38" spans="1:98" ht="24" customHeight="1" x14ac:dyDescent="0.25">
      <c r="A38" s="377" t="s">
        <v>80</v>
      </c>
      <c r="B38" s="365"/>
      <c r="C38" s="366"/>
      <c r="D38" s="367"/>
      <c r="E38" s="375"/>
      <c r="F38" s="401"/>
      <c r="G38" s="370"/>
      <c r="H38" s="366"/>
      <c r="I38" s="367"/>
      <c r="J38" s="375"/>
      <c r="K38" s="378"/>
      <c r="L38" s="402" t="s">
        <v>79</v>
      </c>
      <c r="M38" s="374"/>
      <c r="N38" s="374"/>
      <c r="O38" s="374"/>
      <c r="P38" s="374"/>
      <c r="Q38" s="374"/>
      <c r="R38" s="374"/>
      <c r="S38" s="374"/>
      <c r="T38" s="374"/>
      <c r="U38" s="336"/>
      <c r="BZ38" s="339"/>
      <c r="CA38" s="339" t="str">
        <f t="shared" si="6"/>
        <v/>
      </c>
      <c r="CB38" s="339" t="str">
        <f t="shared" si="7"/>
        <v/>
      </c>
      <c r="CC38" s="339" t="str">
        <f t="shared" si="8"/>
        <v/>
      </c>
      <c r="CD38" s="339"/>
      <c r="CE38" s="339"/>
      <c r="CF38" s="339"/>
      <c r="CG38" s="339">
        <f t="shared" si="9"/>
        <v>0</v>
      </c>
      <c r="CH38" s="339">
        <f t="shared" si="10"/>
        <v>0</v>
      </c>
      <c r="CI38" s="339">
        <f t="shared" si="11"/>
        <v>0</v>
      </c>
      <c r="CJ38" s="339"/>
      <c r="CK38" s="339"/>
      <c r="CL38" s="339"/>
      <c r="CM38" s="339"/>
      <c r="CN38" s="339"/>
      <c r="CO38" s="339"/>
      <c r="CP38" s="339"/>
      <c r="CQ38" s="339"/>
      <c r="CR38" s="339"/>
      <c r="CS38" s="339"/>
      <c r="CT38" s="339"/>
    </row>
    <row r="39" spans="1:98" ht="24" customHeight="1" x14ac:dyDescent="0.25">
      <c r="A39" s="377" t="s">
        <v>81</v>
      </c>
      <c r="B39" s="365"/>
      <c r="C39" s="366"/>
      <c r="D39" s="367"/>
      <c r="E39" s="379"/>
      <c r="F39" s="401"/>
      <c r="G39" s="370"/>
      <c r="H39" s="366"/>
      <c r="I39" s="367"/>
      <c r="J39" s="379"/>
      <c r="K39" s="380"/>
      <c r="L39" s="402" t="s">
        <v>79</v>
      </c>
      <c r="M39" s="374"/>
      <c r="N39" s="374"/>
      <c r="O39" s="374"/>
      <c r="P39" s="374"/>
      <c r="Q39" s="374"/>
      <c r="R39" s="374"/>
      <c r="S39" s="374"/>
      <c r="T39" s="374"/>
      <c r="U39" s="336"/>
      <c r="BZ39" s="339"/>
      <c r="CA39" s="339" t="str">
        <f t="shared" si="6"/>
        <v/>
      </c>
      <c r="CB39" s="339" t="str">
        <f t="shared" si="7"/>
        <v/>
      </c>
      <c r="CC39" s="339" t="str">
        <f t="shared" si="8"/>
        <v/>
      </c>
      <c r="CD39" s="339"/>
      <c r="CE39" s="339"/>
      <c r="CF39" s="339"/>
      <c r="CG39" s="339">
        <f t="shared" si="9"/>
        <v>0</v>
      </c>
      <c r="CH39" s="339">
        <f t="shared" si="10"/>
        <v>0</v>
      </c>
      <c r="CI39" s="339">
        <f t="shared" si="11"/>
        <v>0</v>
      </c>
      <c r="CJ39" s="339"/>
      <c r="CK39" s="339"/>
      <c r="CL39" s="339"/>
      <c r="CM39" s="339"/>
      <c r="CN39" s="339"/>
      <c r="CO39" s="339"/>
      <c r="CP39" s="339"/>
      <c r="CQ39" s="339"/>
      <c r="CR39" s="339"/>
      <c r="CS39" s="339"/>
      <c r="CT39" s="339"/>
    </row>
    <row r="40" spans="1:98" ht="24" customHeight="1" x14ac:dyDescent="0.25">
      <c r="A40" s="381" t="s">
        <v>12</v>
      </c>
      <c r="B40" s="382"/>
      <c r="C40" s="383"/>
      <c r="D40" s="384"/>
      <c r="E40" s="375"/>
      <c r="F40" s="401"/>
      <c r="G40" s="385"/>
      <c r="H40" s="383"/>
      <c r="I40" s="384"/>
      <c r="J40" s="375"/>
      <c r="K40" s="380"/>
      <c r="L40" s="402" t="s">
        <v>79</v>
      </c>
      <c r="M40" s="374"/>
      <c r="N40" s="374"/>
      <c r="O40" s="374"/>
      <c r="P40" s="374"/>
      <c r="Q40" s="374"/>
      <c r="R40" s="374"/>
      <c r="S40" s="374"/>
      <c r="T40" s="374"/>
      <c r="U40" s="336"/>
      <c r="BZ40" s="339"/>
      <c r="CA40" s="339" t="str">
        <f t="shared" si="6"/>
        <v/>
      </c>
      <c r="CB40" s="339" t="str">
        <f t="shared" si="7"/>
        <v/>
      </c>
      <c r="CC40" s="339" t="str">
        <f t="shared" si="8"/>
        <v/>
      </c>
      <c r="CD40" s="339"/>
      <c r="CE40" s="339"/>
      <c r="CF40" s="339"/>
      <c r="CG40" s="339">
        <f t="shared" si="9"/>
        <v>0</v>
      </c>
      <c r="CH40" s="339">
        <f t="shared" si="10"/>
        <v>0</v>
      </c>
      <c r="CI40" s="339">
        <f t="shared" si="11"/>
        <v>0</v>
      </c>
      <c r="CJ40" s="339"/>
      <c r="CK40" s="339"/>
      <c r="CL40" s="339"/>
      <c r="CM40" s="339"/>
      <c r="CN40" s="339"/>
      <c r="CO40" s="339"/>
      <c r="CP40" s="339"/>
      <c r="CQ40" s="339"/>
      <c r="CR40" s="339"/>
      <c r="CS40" s="339"/>
      <c r="CT40" s="339"/>
    </row>
    <row r="41" spans="1:98" ht="24" customHeight="1" x14ac:dyDescent="0.25">
      <c r="A41" s="381" t="s">
        <v>13</v>
      </c>
      <c r="B41" s="382"/>
      <c r="C41" s="383"/>
      <c r="D41" s="384"/>
      <c r="E41" s="375"/>
      <c r="F41" s="401"/>
      <c r="G41" s="385"/>
      <c r="H41" s="383"/>
      <c r="I41" s="384"/>
      <c r="J41" s="375"/>
      <c r="K41" s="378"/>
      <c r="L41" s="402" t="s">
        <v>79</v>
      </c>
      <c r="M41" s="374"/>
      <c r="N41" s="374"/>
      <c r="O41" s="374"/>
      <c r="P41" s="374"/>
      <c r="Q41" s="374"/>
      <c r="R41" s="374"/>
      <c r="S41" s="374"/>
      <c r="T41" s="374"/>
      <c r="U41" s="336"/>
      <c r="BZ41" s="339"/>
      <c r="CA41" s="339" t="str">
        <f t="shared" si="6"/>
        <v/>
      </c>
      <c r="CB41" s="339" t="str">
        <f t="shared" si="7"/>
        <v/>
      </c>
      <c r="CC41" s="339" t="str">
        <f t="shared" si="8"/>
        <v/>
      </c>
      <c r="CD41" s="339"/>
      <c r="CE41" s="339"/>
      <c r="CF41" s="339"/>
      <c r="CG41" s="339">
        <f t="shared" si="9"/>
        <v>0</v>
      </c>
      <c r="CH41" s="339">
        <f t="shared" si="10"/>
        <v>0</v>
      </c>
      <c r="CI41" s="339">
        <f t="shared" si="11"/>
        <v>0</v>
      </c>
      <c r="CJ41" s="339"/>
      <c r="CK41" s="339"/>
      <c r="CL41" s="339"/>
      <c r="CM41" s="339"/>
      <c r="CN41" s="339"/>
      <c r="CO41" s="339"/>
      <c r="CP41" s="339"/>
      <c r="CQ41" s="339"/>
      <c r="CR41" s="339"/>
      <c r="CS41" s="339"/>
      <c r="CT41" s="339"/>
    </row>
    <row r="42" spans="1:98" ht="24" customHeight="1" x14ac:dyDescent="0.25">
      <c r="A42" s="381" t="s">
        <v>82</v>
      </c>
      <c r="B42" s="382"/>
      <c r="C42" s="383"/>
      <c r="D42" s="384"/>
      <c r="E42" s="375"/>
      <c r="F42" s="401"/>
      <c r="G42" s="385"/>
      <c r="H42" s="383"/>
      <c r="I42" s="384"/>
      <c r="J42" s="375"/>
      <c r="K42" s="378"/>
      <c r="L42" s="402" t="s">
        <v>79</v>
      </c>
      <c r="M42" s="374"/>
      <c r="N42" s="374"/>
      <c r="O42" s="374"/>
      <c r="P42" s="374"/>
      <c r="Q42" s="374"/>
      <c r="R42" s="374"/>
      <c r="S42" s="374"/>
      <c r="T42" s="374"/>
      <c r="U42" s="336"/>
      <c r="BZ42" s="339"/>
      <c r="CA42" s="339" t="str">
        <f t="shared" si="6"/>
        <v/>
      </c>
      <c r="CB42" s="339" t="str">
        <f t="shared" si="7"/>
        <v/>
      </c>
      <c r="CC42" s="339" t="str">
        <f t="shared" si="8"/>
        <v/>
      </c>
      <c r="CD42" s="339"/>
      <c r="CE42" s="339"/>
      <c r="CF42" s="339"/>
      <c r="CG42" s="339">
        <f t="shared" si="9"/>
        <v>0</v>
      </c>
      <c r="CH42" s="339">
        <f t="shared" si="10"/>
        <v>0</v>
      </c>
      <c r="CI42" s="339">
        <f t="shared" si="11"/>
        <v>0</v>
      </c>
      <c r="CJ42" s="339"/>
      <c r="CK42" s="339"/>
      <c r="CL42" s="339"/>
      <c r="CM42" s="339"/>
      <c r="CN42" s="339"/>
      <c r="CO42" s="339"/>
      <c r="CP42" s="339"/>
      <c r="CQ42" s="339"/>
      <c r="CR42" s="339"/>
      <c r="CS42" s="339"/>
      <c r="CT42" s="339"/>
    </row>
    <row r="43" spans="1:98" ht="24" customHeight="1" x14ac:dyDescent="0.25">
      <c r="A43" s="377" t="s">
        <v>83</v>
      </c>
      <c r="B43" s="382"/>
      <c r="C43" s="383"/>
      <c r="D43" s="384"/>
      <c r="E43" s="386"/>
      <c r="F43" s="403"/>
      <c r="G43" s="385"/>
      <c r="H43" s="383"/>
      <c r="I43" s="384"/>
      <c r="J43" s="386"/>
      <c r="K43" s="378"/>
      <c r="L43" s="402" t="s">
        <v>79</v>
      </c>
      <c r="M43" s="374"/>
      <c r="N43" s="374"/>
      <c r="O43" s="374"/>
      <c r="P43" s="374"/>
      <c r="Q43" s="374"/>
      <c r="R43" s="374"/>
      <c r="S43" s="374"/>
      <c r="T43" s="374"/>
      <c r="U43" s="336"/>
      <c r="BZ43" s="339"/>
      <c r="CA43" s="339" t="str">
        <f t="shared" si="6"/>
        <v/>
      </c>
      <c r="CB43" s="339" t="str">
        <f t="shared" si="7"/>
        <v/>
      </c>
      <c r="CC43" s="339" t="str">
        <f t="shared" si="8"/>
        <v/>
      </c>
      <c r="CD43" s="339"/>
      <c r="CE43" s="339"/>
      <c r="CF43" s="339"/>
      <c r="CG43" s="339">
        <f t="shared" si="9"/>
        <v>0</v>
      </c>
      <c r="CH43" s="339">
        <f t="shared" si="10"/>
        <v>0</v>
      </c>
      <c r="CI43" s="339">
        <f t="shared" si="11"/>
        <v>0</v>
      </c>
      <c r="CJ43" s="339"/>
      <c r="CK43" s="339"/>
      <c r="CL43" s="339"/>
      <c r="CM43" s="339"/>
      <c r="CN43" s="339"/>
      <c r="CO43" s="339"/>
      <c r="CP43" s="339"/>
      <c r="CQ43" s="339"/>
      <c r="CR43" s="339"/>
      <c r="CS43" s="339"/>
      <c r="CT43" s="339"/>
    </row>
    <row r="44" spans="1:98" ht="24" customHeight="1" x14ac:dyDescent="0.25">
      <c r="A44" s="377" t="s">
        <v>14</v>
      </c>
      <c r="B44" s="382"/>
      <c r="C44" s="383"/>
      <c r="D44" s="384"/>
      <c r="E44" s="386"/>
      <c r="F44" s="403"/>
      <c r="G44" s="385"/>
      <c r="H44" s="383"/>
      <c r="I44" s="384"/>
      <c r="J44" s="386"/>
      <c r="K44" s="378"/>
      <c r="L44" s="402" t="s">
        <v>79</v>
      </c>
      <c r="M44" s="374"/>
      <c r="N44" s="374"/>
      <c r="O44" s="374"/>
      <c r="P44" s="374"/>
      <c r="Q44" s="374"/>
      <c r="R44" s="374"/>
      <c r="S44" s="374"/>
      <c r="T44" s="374"/>
      <c r="U44" s="336"/>
      <c r="BZ44" s="339"/>
      <c r="CA44" s="339" t="str">
        <f t="shared" si="6"/>
        <v/>
      </c>
      <c r="CB44" s="339" t="str">
        <f t="shared" si="7"/>
        <v/>
      </c>
      <c r="CC44" s="339" t="str">
        <f t="shared" si="8"/>
        <v/>
      </c>
      <c r="CD44" s="339"/>
      <c r="CE44" s="339"/>
      <c r="CF44" s="339"/>
      <c r="CG44" s="339">
        <f t="shared" si="9"/>
        <v>0</v>
      </c>
      <c r="CH44" s="339">
        <f t="shared" si="10"/>
        <v>0</v>
      </c>
      <c r="CI44" s="339">
        <f t="shared" si="11"/>
        <v>0</v>
      </c>
      <c r="CJ44" s="339"/>
      <c r="CK44" s="339"/>
      <c r="CL44" s="339"/>
      <c r="CM44" s="339"/>
      <c r="CN44" s="339"/>
      <c r="CO44" s="339"/>
      <c r="CP44" s="339"/>
      <c r="CQ44" s="339"/>
      <c r="CR44" s="339"/>
      <c r="CS44" s="339"/>
      <c r="CT44" s="339"/>
    </row>
    <row r="45" spans="1:98" ht="24" customHeight="1" x14ac:dyDescent="0.25">
      <c r="A45" s="381" t="s">
        <v>15</v>
      </c>
      <c r="B45" s="382"/>
      <c r="C45" s="383"/>
      <c r="D45" s="384"/>
      <c r="E45" s="386"/>
      <c r="F45" s="403"/>
      <c r="G45" s="385"/>
      <c r="H45" s="383"/>
      <c r="I45" s="384"/>
      <c r="J45" s="386"/>
      <c r="K45" s="378"/>
      <c r="L45" s="402" t="s">
        <v>79</v>
      </c>
      <c r="M45" s="374"/>
      <c r="N45" s="374"/>
      <c r="O45" s="374"/>
      <c r="P45" s="374"/>
      <c r="Q45" s="374"/>
      <c r="R45" s="374"/>
      <c r="S45" s="374"/>
      <c r="T45" s="374"/>
      <c r="U45" s="336"/>
      <c r="BZ45" s="339"/>
      <c r="CA45" s="339" t="str">
        <f t="shared" si="6"/>
        <v/>
      </c>
      <c r="CB45" s="339" t="str">
        <f t="shared" si="7"/>
        <v/>
      </c>
      <c r="CC45" s="339" t="str">
        <f t="shared" si="8"/>
        <v/>
      </c>
      <c r="CD45" s="339"/>
      <c r="CE45" s="339"/>
      <c r="CF45" s="339"/>
      <c r="CG45" s="339">
        <f t="shared" si="9"/>
        <v>0</v>
      </c>
      <c r="CH45" s="339">
        <f t="shared" si="10"/>
        <v>0</v>
      </c>
      <c r="CI45" s="339">
        <f t="shared" si="11"/>
        <v>0</v>
      </c>
      <c r="CJ45" s="339"/>
      <c r="CK45" s="339"/>
      <c r="CL45" s="339"/>
      <c r="CM45" s="339"/>
      <c r="CN45" s="339"/>
      <c r="CO45" s="339"/>
      <c r="CP45" s="339"/>
      <c r="CQ45" s="339"/>
      <c r="CR45" s="339"/>
      <c r="CS45" s="339"/>
      <c r="CT45" s="339"/>
    </row>
    <row r="46" spans="1:98" ht="24" customHeight="1" x14ac:dyDescent="0.25">
      <c r="A46" s="381" t="s">
        <v>16</v>
      </c>
      <c r="B46" s="382"/>
      <c r="C46" s="383"/>
      <c r="D46" s="384"/>
      <c r="E46" s="386"/>
      <c r="F46" s="403"/>
      <c r="G46" s="385"/>
      <c r="H46" s="383"/>
      <c r="I46" s="384"/>
      <c r="J46" s="386"/>
      <c r="K46" s="378"/>
      <c r="L46" s="402" t="s">
        <v>79</v>
      </c>
      <c r="M46" s="374"/>
      <c r="N46" s="374"/>
      <c r="O46" s="374"/>
      <c r="P46" s="374"/>
      <c r="Q46" s="374"/>
      <c r="R46" s="374"/>
      <c r="S46" s="374"/>
      <c r="T46" s="374"/>
      <c r="U46" s="336"/>
      <c r="BZ46" s="339"/>
      <c r="CA46" s="339" t="str">
        <f t="shared" si="6"/>
        <v/>
      </c>
      <c r="CB46" s="339" t="str">
        <f t="shared" si="7"/>
        <v/>
      </c>
      <c r="CC46" s="339" t="str">
        <f t="shared" si="8"/>
        <v/>
      </c>
      <c r="CD46" s="339"/>
      <c r="CE46" s="339"/>
      <c r="CF46" s="339"/>
      <c r="CG46" s="339">
        <f t="shared" si="9"/>
        <v>0</v>
      </c>
      <c r="CH46" s="339">
        <f t="shared" si="10"/>
        <v>0</v>
      </c>
      <c r="CI46" s="339">
        <f t="shared" si="11"/>
        <v>0</v>
      </c>
      <c r="CJ46" s="339"/>
      <c r="CK46" s="339"/>
      <c r="CL46" s="339"/>
      <c r="CM46" s="339"/>
      <c r="CN46" s="339"/>
      <c r="CO46" s="339"/>
      <c r="CP46" s="339"/>
      <c r="CQ46" s="339"/>
      <c r="CR46" s="339"/>
      <c r="CS46" s="339"/>
      <c r="CT46" s="339"/>
    </row>
    <row r="47" spans="1:98" ht="24" customHeight="1" x14ac:dyDescent="0.25">
      <c r="A47" s="381" t="s">
        <v>17</v>
      </c>
      <c r="B47" s="382"/>
      <c r="C47" s="383"/>
      <c r="D47" s="384"/>
      <c r="E47" s="386"/>
      <c r="F47" s="403"/>
      <c r="G47" s="385"/>
      <c r="H47" s="383"/>
      <c r="I47" s="384"/>
      <c r="J47" s="386"/>
      <c r="K47" s="378"/>
      <c r="L47" s="402" t="s">
        <v>79</v>
      </c>
      <c r="M47" s="374"/>
      <c r="N47" s="374"/>
      <c r="O47" s="374"/>
      <c r="P47" s="374"/>
      <c r="Q47" s="374"/>
      <c r="R47" s="374"/>
      <c r="S47" s="374"/>
      <c r="T47" s="374"/>
      <c r="U47" s="336"/>
      <c r="BZ47" s="339"/>
      <c r="CA47" s="339" t="str">
        <f t="shared" si="6"/>
        <v/>
      </c>
      <c r="CB47" s="339" t="str">
        <f t="shared" si="7"/>
        <v/>
      </c>
      <c r="CC47" s="339" t="str">
        <f t="shared" si="8"/>
        <v/>
      </c>
      <c r="CD47" s="339"/>
      <c r="CE47" s="339"/>
      <c r="CF47" s="339"/>
      <c r="CG47" s="339">
        <f t="shared" si="9"/>
        <v>0</v>
      </c>
      <c r="CH47" s="339">
        <f t="shared" si="10"/>
        <v>0</v>
      </c>
      <c r="CI47" s="339">
        <f t="shared" si="11"/>
        <v>0</v>
      </c>
      <c r="CJ47" s="339"/>
      <c r="CK47" s="339"/>
      <c r="CL47" s="339"/>
      <c r="CM47" s="339"/>
      <c r="CN47" s="339"/>
      <c r="CO47" s="339"/>
      <c r="CP47" s="339"/>
      <c r="CQ47" s="339"/>
      <c r="CR47" s="339"/>
      <c r="CS47" s="339"/>
      <c r="CT47" s="339"/>
    </row>
    <row r="48" spans="1:98" ht="24" customHeight="1" x14ac:dyDescent="0.25">
      <c r="A48" s="381" t="s">
        <v>18</v>
      </c>
      <c r="B48" s="382"/>
      <c r="C48" s="383"/>
      <c r="D48" s="384"/>
      <c r="E48" s="386"/>
      <c r="F48" s="403"/>
      <c r="G48" s="385"/>
      <c r="H48" s="383"/>
      <c r="I48" s="384"/>
      <c r="J48" s="386"/>
      <c r="K48" s="378"/>
      <c r="L48" s="402" t="s">
        <v>79</v>
      </c>
      <c r="M48" s="374"/>
      <c r="N48" s="374"/>
      <c r="O48" s="374"/>
      <c r="P48" s="374"/>
      <c r="Q48" s="374"/>
      <c r="R48" s="374"/>
      <c r="S48" s="374"/>
      <c r="T48" s="374"/>
      <c r="U48" s="336"/>
      <c r="BZ48" s="339"/>
      <c r="CA48" s="339" t="str">
        <f t="shared" si="6"/>
        <v/>
      </c>
      <c r="CB48" s="339" t="str">
        <f t="shared" si="7"/>
        <v/>
      </c>
      <c r="CC48" s="339" t="str">
        <f t="shared" si="8"/>
        <v/>
      </c>
      <c r="CD48" s="339"/>
      <c r="CE48" s="339"/>
      <c r="CF48" s="339"/>
      <c r="CG48" s="339">
        <f t="shared" si="9"/>
        <v>0</v>
      </c>
      <c r="CH48" s="339">
        <f t="shared" si="10"/>
        <v>0</v>
      </c>
      <c r="CI48" s="339">
        <f t="shared" si="11"/>
        <v>0</v>
      </c>
      <c r="CJ48" s="339"/>
      <c r="CK48" s="339"/>
      <c r="CL48" s="339"/>
      <c r="CM48" s="339"/>
      <c r="CN48" s="339"/>
      <c r="CO48" s="339"/>
      <c r="CP48" s="339"/>
      <c r="CQ48" s="339"/>
      <c r="CR48" s="339"/>
      <c r="CS48" s="339"/>
      <c r="CT48" s="339"/>
    </row>
    <row r="49" spans="1:98" ht="24" customHeight="1" x14ac:dyDescent="0.25">
      <c r="A49" s="381" t="s">
        <v>84</v>
      </c>
      <c r="B49" s="382"/>
      <c r="C49" s="383"/>
      <c r="D49" s="384"/>
      <c r="E49" s="386"/>
      <c r="F49" s="403"/>
      <c r="G49" s="385"/>
      <c r="H49" s="383"/>
      <c r="I49" s="384"/>
      <c r="J49" s="386"/>
      <c r="K49" s="378"/>
      <c r="L49" s="402" t="s">
        <v>79</v>
      </c>
      <c r="M49" s="374"/>
      <c r="N49" s="374"/>
      <c r="O49" s="374"/>
      <c r="P49" s="374"/>
      <c r="Q49" s="374"/>
      <c r="R49" s="374"/>
      <c r="S49" s="374"/>
      <c r="T49" s="374"/>
      <c r="U49" s="336"/>
      <c r="BZ49" s="339"/>
      <c r="CA49" s="339" t="str">
        <f t="shared" si="6"/>
        <v/>
      </c>
      <c r="CB49" s="339" t="str">
        <f t="shared" si="7"/>
        <v/>
      </c>
      <c r="CC49" s="339" t="str">
        <f t="shared" si="8"/>
        <v/>
      </c>
      <c r="CD49" s="339"/>
      <c r="CE49" s="339"/>
      <c r="CF49" s="339"/>
      <c r="CG49" s="339">
        <f t="shared" si="9"/>
        <v>0</v>
      </c>
      <c r="CH49" s="339">
        <f t="shared" si="10"/>
        <v>0</v>
      </c>
      <c r="CI49" s="339">
        <f t="shared" si="11"/>
        <v>0</v>
      </c>
      <c r="CJ49" s="339"/>
      <c r="CK49" s="339"/>
      <c r="CL49" s="339"/>
      <c r="CM49" s="339"/>
      <c r="CN49" s="339"/>
      <c r="CO49" s="339"/>
      <c r="CP49" s="339"/>
      <c r="CQ49" s="339"/>
      <c r="CR49" s="339"/>
      <c r="CS49" s="339"/>
      <c r="CT49" s="339"/>
    </row>
    <row r="50" spans="1:98" ht="24" customHeight="1" x14ac:dyDescent="0.25">
      <c r="A50" s="388" t="s">
        <v>19</v>
      </c>
      <c r="B50" s="382"/>
      <c r="C50" s="389"/>
      <c r="D50" s="390"/>
      <c r="E50" s="391"/>
      <c r="F50" s="403"/>
      <c r="G50" s="382"/>
      <c r="H50" s="389"/>
      <c r="I50" s="390"/>
      <c r="J50" s="391"/>
      <c r="K50" s="380"/>
      <c r="L50" s="402" t="s">
        <v>79</v>
      </c>
      <c r="M50" s="374"/>
      <c r="N50" s="374"/>
      <c r="O50" s="374"/>
      <c r="P50" s="374"/>
      <c r="Q50" s="374"/>
      <c r="R50" s="374"/>
      <c r="S50" s="374"/>
      <c r="T50" s="374"/>
      <c r="U50" s="336"/>
      <c r="BZ50" s="339"/>
      <c r="CA50" s="339" t="str">
        <f t="shared" si="6"/>
        <v/>
      </c>
      <c r="CB50" s="339" t="str">
        <f t="shared" si="7"/>
        <v/>
      </c>
      <c r="CC50" s="339" t="str">
        <f t="shared" si="8"/>
        <v/>
      </c>
      <c r="CD50" s="339"/>
      <c r="CE50" s="339"/>
      <c r="CF50" s="339"/>
      <c r="CG50" s="339">
        <f t="shared" si="9"/>
        <v>0</v>
      </c>
      <c r="CH50" s="339">
        <f t="shared" si="10"/>
        <v>0</v>
      </c>
      <c r="CI50" s="339">
        <f t="shared" si="11"/>
        <v>0</v>
      </c>
      <c r="CJ50" s="339"/>
      <c r="CK50" s="339"/>
      <c r="CL50" s="339"/>
      <c r="CM50" s="339"/>
      <c r="CN50" s="339"/>
      <c r="CO50" s="339"/>
      <c r="CP50" s="339"/>
      <c r="CQ50" s="339"/>
      <c r="CR50" s="339"/>
      <c r="CS50" s="339"/>
      <c r="CT50" s="339"/>
    </row>
    <row r="51" spans="1:98" ht="24" customHeight="1" x14ac:dyDescent="0.25">
      <c r="A51" s="404" t="s">
        <v>86</v>
      </c>
      <c r="B51" s="405"/>
      <c r="C51" s="406"/>
      <c r="D51" s="407"/>
      <c r="E51" s="392"/>
      <c r="F51" s="408"/>
      <c r="G51" s="405"/>
      <c r="H51" s="406"/>
      <c r="I51" s="407"/>
      <c r="J51" s="392"/>
      <c r="K51" s="393"/>
      <c r="L51" s="402" t="s">
        <v>79</v>
      </c>
      <c r="M51" s="374"/>
      <c r="N51" s="374"/>
      <c r="O51" s="374"/>
      <c r="P51" s="374"/>
      <c r="Q51" s="374"/>
      <c r="R51" s="374"/>
      <c r="S51" s="374"/>
      <c r="T51" s="374"/>
      <c r="U51" s="336"/>
      <c r="BZ51" s="339"/>
      <c r="CA51" s="339" t="str">
        <f t="shared" si="6"/>
        <v/>
      </c>
      <c r="CB51" s="339" t="str">
        <f t="shared" si="7"/>
        <v/>
      </c>
      <c r="CC51" s="339" t="str">
        <f t="shared" si="8"/>
        <v/>
      </c>
      <c r="CD51" s="339"/>
      <c r="CE51" s="339"/>
      <c r="CF51" s="339"/>
      <c r="CG51" s="339">
        <f t="shared" si="9"/>
        <v>0</v>
      </c>
      <c r="CH51" s="339">
        <f t="shared" si="10"/>
        <v>0</v>
      </c>
      <c r="CI51" s="339">
        <f t="shared" si="11"/>
        <v>0</v>
      </c>
      <c r="CJ51" s="339"/>
      <c r="CK51" s="339"/>
      <c r="CL51" s="339"/>
      <c r="CM51" s="339"/>
      <c r="CN51" s="339"/>
      <c r="CO51" s="339"/>
      <c r="CP51" s="339"/>
      <c r="CQ51" s="339"/>
      <c r="CR51" s="339"/>
      <c r="CS51" s="339"/>
      <c r="CT51" s="339"/>
    </row>
    <row r="52" spans="1:98" x14ac:dyDescent="0.25">
      <c r="A52" s="409" t="s">
        <v>20</v>
      </c>
      <c r="B52" s="409"/>
      <c r="C52" s="409"/>
      <c r="D52" s="409"/>
      <c r="E52" s="409"/>
      <c r="F52" s="409"/>
      <c r="G52" s="409"/>
      <c r="H52" s="409"/>
      <c r="I52" s="409"/>
      <c r="J52" s="409"/>
      <c r="K52" s="409"/>
      <c r="L52" s="409"/>
      <c r="M52" s="409"/>
      <c r="N52" s="409"/>
      <c r="O52" s="409"/>
      <c r="P52" s="409"/>
      <c r="Q52" s="410"/>
      <c r="R52" s="336"/>
      <c r="S52" s="336"/>
      <c r="T52" s="336"/>
      <c r="U52" s="336"/>
      <c r="V52" s="336"/>
      <c r="W52" s="336"/>
      <c r="X52" s="336"/>
      <c r="Y52" s="336"/>
      <c r="Z52" s="336"/>
      <c r="AA52" s="336"/>
      <c r="AB52" s="336"/>
      <c r="AC52" s="411"/>
      <c r="AD52" s="412"/>
      <c r="AE52" s="411"/>
      <c r="AF52" s="411"/>
      <c r="AG52" s="336"/>
      <c r="AH52" s="336"/>
      <c r="BZ52" s="339"/>
      <c r="CA52" s="339"/>
      <c r="CB52" s="339"/>
      <c r="CC52" s="339"/>
      <c r="CD52" s="339"/>
      <c r="CE52" s="339"/>
      <c r="CF52" s="339"/>
      <c r="CG52" s="339"/>
      <c r="CH52" s="339"/>
      <c r="CI52" s="339"/>
      <c r="CJ52" s="339"/>
      <c r="CK52" s="339"/>
      <c r="CL52" s="339"/>
      <c r="CM52" s="339"/>
      <c r="CN52" s="339"/>
      <c r="CO52" s="339"/>
      <c r="CP52" s="339"/>
      <c r="CQ52" s="339"/>
      <c r="CR52" s="339"/>
      <c r="CS52" s="339"/>
      <c r="CT52" s="339"/>
    </row>
    <row r="53" spans="1:98" x14ac:dyDescent="0.25">
      <c r="A53" s="413" t="s">
        <v>21</v>
      </c>
      <c r="B53" s="414"/>
      <c r="C53" s="415" t="s">
        <v>22</v>
      </c>
      <c r="D53" s="416"/>
      <c r="E53" s="417"/>
      <c r="F53" s="418" t="s">
        <v>23</v>
      </c>
      <c r="G53" s="418"/>
      <c r="H53" s="418"/>
      <c r="I53" s="418" t="s">
        <v>24</v>
      </c>
      <c r="J53" s="418"/>
      <c r="K53" s="418"/>
      <c r="L53" s="418" t="s">
        <v>25</v>
      </c>
      <c r="M53" s="418"/>
      <c r="N53" s="418"/>
      <c r="O53" s="415" t="s">
        <v>26</v>
      </c>
      <c r="P53" s="417"/>
      <c r="Q53" s="419"/>
      <c r="BZ53" s="339"/>
      <c r="CA53" s="339"/>
      <c r="CB53" s="339"/>
      <c r="CC53" s="339"/>
      <c r="CD53" s="339"/>
      <c r="CE53" s="339"/>
      <c r="CF53" s="339"/>
      <c r="CG53" s="339"/>
      <c r="CH53" s="339"/>
      <c r="CI53" s="339"/>
      <c r="CJ53" s="339"/>
      <c r="CK53" s="339"/>
      <c r="CL53" s="339"/>
      <c r="CM53" s="339"/>
      <c r="CN53" s="339"/>
      <c r="CO53" s="339"/>
      <c r="CP53" s="339"/>
      <c r="CQ53" s="339"/>
      <c r="CR53" s="339"/>
      <c r="CS53" s="339"/>
      <c r="CT53" s="339"/>
    </row>
    <row r="54" spans="1:98" x14ac:dyDescent="0.25">
      <c r="A54" s="354"/>
      <c r="B54" s="420"/>
      <c r="C54" s="421" t="s">
        <v>27</v>
      </c>
      <c r="D54" s="422" t="s">
        <v>28</v>
      </c>
      <c r="E54" s="362" t="s">
        <v>29</v>
      </c>
      <c r="F54" s="421" t="s">
        <v>27</v>
      </c>
      <c r="G54" s="422" t="s">
        <v>28</v>
      </c>
      <c r="H54" s="362" t="s">
        <v>29</v>
      </c>
      <c r="I54" s="421" t="s">
        <v>27</v>
      </c>
      <c r="J54" s="422" t="s">
        <v>28</v>
      </c>
      <c r="K54" s="362" t="s">
        <v>29</v>
      </c>
      <c r="L54" s="421" t="s">
        <v>27</v>
      </c>
      <c r="M54" s="422" t="s">
        <v>28</v>
      </c>
      <c r="N54" s="362" t="s">
        <v>29</v>
      </c>
      <c r="O54" s="421" t="s">
        <v>27</v>
      </c>
      <c r="P54" s="423" t="s">
        <v>28</v>
      </c>
      <c r="Q54" s="336"/>
      <c r="BZ54" s="339"/>
      <c r="CA54" s="339"/>
      <c r="CB54" s="339"/>
      <c r="CC54" s="339"/>
      <c r="CD54" s="339"/>
      <c r="CE54" s="339"/>
      <c r="CF54" s="339"/>
      <c r="CG54" s="339"/>
      <c r="CH54" s="339"/>
      <c r="CI54" s="339"/>
      <c r="CJ54" s="339"/>
      <c r="CK54" s="339"/>
      <c r="CL54" s="339"/>
      <c r="CM54" s="339"/>
      <c r="CN54" s="339"/>
      <c r="CO54" s="339"/>
      <c r="CP54" s="339"/>
      <c r="CQ54" s="339"/>
      <c r="CR54" s="339"/>
      <c r="CS54" s="339"/>
      <c r="CT54" s="339"/>
    </row>
    <row r="55" spans="1:98" x14ac:dyDescent="0.25">
      <c r="A55" s="424" t="s">
        <v>30</v>
      </c>
      <c r="B55" s="425"/>
      <c r="C55" s="426"/>
      <c r="D55" s="427"/>
      <c r="E55" s="428"/>
      <c r="F55" s="426"/>
      <c r="G55" s="427"/>
      <c r="H55" s="428"/>
      <c r="I55" s="426"/>
      <c r="J55" s="427"/>
      <c r="K55" s="428"/>
      <c r="L55" s="426"/>
      <c r="M55" s="427"/>
      <c r="N55" s="428"/>
      <c r="O55" s="426"/>
      <c r="P55" s="429"/>
      <c r="Q55" s="430" t="s">
        <v>106</v>
      </c>
      <c r="R55" s="431"/>
      <c r="S55" s="431"/>
      <c r="T55" s="431"/>
      <c r="U55" s="431"/>
      <c r="V55" s="431"/>
      <c r="W55" s="431"/>
      <c r="X55" s="431"/>
      <c r="Y55" s="431"/>
      <c r="BZ55" s="339"/>
      <c r="CA55" s="339" t="str">
        <f>IF(C55&gt;=D55,""," Los exámenes Reactivos de Hepatitis B NO DEBEN ser mayor a los exámenes Procesados ")</f>
        <v/>
      </c>
      <c r="CB55" s="339" t="str">
        <f>IF(F55&gt;=G55,""," Los exámenes Reactivos de Hepatitis C NO DEBEN ser mayor a los exámenes Procesados ")</f>
        <v/>
      </c>
      <c r="CC55" s="339" t="str">
        <f>IF(I55&gt;=J55,""," Los exámenes Reactivos de CHAGAS NO DEBEN ser mayor a los exámenes Procesados ")</f>
        <v/>
      </c>
      <c r="CD55" s="339" t="str">
        <f>IF(L55&gt;=M55,""," Los exámenes Reactivos de HTLV1 NO DEBEN ser mayor a los exámenes Procesados ")</f>
        <v/>
      </c>
      <c r="CE55" s="339" t="str">
        <f>IF(O55&gt;=P55,""," Los exámenes Reactivos de SIFILIS NO DEBEN ser mayor a los exámenes Procesados ")</f>
        <v/>
      </c>
      <c r="CF55" s="339" t="str">
        <f>IF(D55&gt;=E55,""," Los exámenes Confirmados de Hepatitis B NO DEBEN ser mayor a los exámenes Reactivos ")</f>
        <v/>
      </c>
      <c r="CG55" s="339" t="str">
        <f>IF(G55&gt;=H55,""," Los exámenes Confirmados de Hepatitis C NO DEBEN ser mayor a los exámenes Reactivos ")</f>
        <v/>
      </c>
      <c r="CH55" s="339" t="str">
        <f>IF(J55&gt;=K55,""," Los exámenes Confirmados de CHAGAS NO DEBEN ser mayor a los exámenes Reactivos ")</f>
        <v/>
      </c>
      <c r="CI55" s="339" t="str">
        <f>IF(M55&gt;=N55,""," Los exámenes Confirmados de HTLV1 NO DEBEN ser mayor a los exámenes Reactivos ")</f>
        <v/>
      </c>
      <c r="CJ55" s="339">
        <f t="shared" ref="CJ55:CK59" si="12">IF(C55&gt;=D55,0,1)</f>
        <v>0</v>
      </c>
      <c r="CK55" s="339">
        <f t="shared" si="12"/>
        <v>0</v>
      </c>
      <c r="CL55" s="339">
        <f t="shared" ref="CL55:CM59" si="13">IF(F55&gt;=G55,0,1)</f>
        <v>0</v>
      </c>
      <c r="CM55" s="339">
        <f t="shared" si="13"/>
        <v>0</v>
      </c>
      <c r="CN55" s="339">
        <f t="shared" ref="CN55:CO59" si="14">IF(I55&gt;=J55,0,1)</f>
        <v>0</v>
      </c>
      <c r="CO55" s="339">
        <f t="shared" si="14"/>
        <v>0</v>
      </c>
      <c r="CP55" s="339">
        <f t="shared" ref="CP55:CQ59" si="15">IF(L55&gt;=M55,0,1)</f>
        <v>0</v>
      </c>
      <c r="CQ55" s="339">
        <f t="shared" si="15"/>
        <v>0</v>
      </c>
      <c r="CR55" s="339">
        <f>IF(O55&gt;=E55,0,1)</f>
        <v>0</v>
      </c>
      <c r="CS55" s="339"/>
      <c r="CT55" s="339"/>
    </row>
    <row r="56" spans="1:98" x14ac:dyDescent="0.25">
      <c r="A56" s="432" t="s">
        <v>31</v>
      </c>
      <c r="B56" s="433" t="s">
        <v>88</v>
      </c>
      <c r="C56" s="434"/>
      <c r="D56" s="435"/>
      <c r="E56" s="372"/>
      <c r="F56" s="434"/>
      <c r="G56" s="435"/>
      <c r="H56" s="372"/>
      <c r="I56" s="434"/>
      <c r="J56" s="435"/>
      <c r="K56" s="372"/>
      <c r="L56" s="434"/>
      <c r="M56" s="435"/>
      <c r="N56" s="372"/>
      <c r="O56" s="434"/>
      <c r="P56" s="436"/>
      <c r="Q56" s="430" t="s">
        <v>106</v>
      </c>
      <c r="R56" s="431"/>
      <c r="S56" s="431"/>
      <c r="T56" s="431"/>
      <c r="U56" s="431"/>
      <c r="V56" s="431"/>
      <c r="W56" s="431"/>
      <c r="X56" s="431"/>
      <c r="Y56" s="431"/>
      <c r="BZ56" s="339"/>
      <c r="CA56" s="339" t="str">
        <f>IF(C56&gt;=D56,""," Los exámenes Reactivos de Hepatitis B NO DEBEN ser mayor a los exámenes Procesados ")</f>
        <v/>
      </c>
      <c r="CB56" s="339" t="str">
        <f>IF(F56&gt;=G56,""," Los exámenes Reactivos de Hepatitis C NO DEBEN ser mayor a los exámenes Procesados ")</f>
        <v/>
      </c>
      <c r="CC56" s="339" t="str">
        <f>IF(I56&gt;=J56,""," Los exámenes Reactivos de CHAGAS NO DEBEN ser mayor a los exámenes Procesados ")</f>
        <v/>
      </c>
      <c r="CD56" s="339" t="str">
        <f>IF(L56&gt;=M56,""," Los exámenes Reactivos de HTLV1 NO DEBEN ser mayor a los exámenes Procesados ")</f>
        <v/>
      </c>
      <c r="CE56" s="339" t="str">
        <f>IF(O56&gt;=P56,""," Los exámenes Reactivos de SÍFILIS NO DEBEN ser mayor a los exámenes Procesados ")</f>
        <v/>
      </c>
      <c r="CF56" s="339" t="str">
        <f>IF(D56&gt;=E56,""," Los exámenes Confirmados de Hepatitis B NO DEBEN ser mayor a los exámenes Reactivos")</f>
        <v/>
      </c>
      <c r="CG56" s="339" t="str">
        <f>IF(G56&gt;=H56,""," Los exámenes Confirmados de Hepatitis C NO DEBEN ser mayor a los exámenes Reactivos ")</f>
        <v/>
      </c>
      <c r="CH56" s="339" t="str">
        <f>IF(J56&gt;=K56,""," Los exámenes Confirmados de CHAGAS NO DEBEN ser mayor a los exámenes Reactivos ")</f>
        <v/>
      </c>
      <c r="CI56" s="339" t="str">
        <f>IF(M56&gt;=N56,""," Los exámenes Confirmados de HTLV1 NO DEBEN ser mayor a los exámenes Reactivos ")</f>
        <v/>
      </c>
      <c r="CJ56" s="339">
        <f t="shared" si="12"/>
        <v>0</v>
      </c>
      <c r="CK56" s="339">
        <f t="shared" si="12"/>
        <v>0</v>
      </c>
      <c r="CL56" s="339">
        <f t="shared" si="13"/>
        <v>0</v>
      </c>
      <c r="CM56" s="339">
        <f t="shared" si="13"/>
        <v>0</v>
      </c>
      <c r="CN56" s="339">
        <f t="shared" si="14"/>
        <v>0</v>
      </c>
      <c r="CO56" s="339">
        <f t="shared" si="14"/>
        <v>0</v>
      </c>
      <c r="CP56" s="339">
        <f t="shared" si="15"/>
        <v>0</v>
      </c>
      <c r="CQ56" s="339">
        <f t="shared" si="15"/>
        <v>0</v>
      </c>
      <c r="CR56" s="339">
        <f>IF(O56&gt;=P56,0,1)</f>
        <v>0</v>
      </c>
      <c r="CS56" s="339"/>
      <c r="CT56" s="339"/>
    </row>
    <row r="57" spans="1:98" ht="21" x14ac:dyDescent="0.25">
      <c r="A57" s="437"/>
      <c r="B57" s="438" t="s">
        <v>89</v>
      </c>
      <c r="C57" s="365"/>
      <c r="D57" s="366"/>
      <c r="E57" s="376"/>
      <c r="F57" s="365"/>
      <c r="G57" s="366"/>
      <c r="H57" s="376"/>
      <c r="I57" s="365"/>
      <c r="J57" s="366"/>
      <c r="K57" s="376"/>
      <c r="L57" s="365"/>
      <c r="M57" s="366"/>
      <c r="N57" s="376"/>
      <c r="O57" s="365"/>
      <c r="P57" s="367"/>
      <c r="Q57" s="430" t="s">
        <v>106</v>
      </c>
      <c r="R57" s="431"/>
      <c r="S57" s="431"/>
      <c r="T57" s="431"/>
      <c r="U57" s="431"/>
      <c r="V57" s="431"/>
      <c r="W57" s="431"/>
      <c r="X57" s="431"/>
      <c r="Y57" s="431"/>
      <c r="BZ57" s="339"/>
      <c r="CA57" s="339" t="str">
        <f>IF(C57&gt;=D57,""," Los exámenes Reactivos de Hepatitis B NO DEBEN ser mayor a los exámenes Procesados ")</f>
        <v/>
      </c>
      <c r="CB57" s="339" t="str">
        <f>IF(F57&gt;=G57,""," Los exámenes Reactivos de Hepatitis C NO DEBEN ser mayor a los exámenes Procesados ")</f>
        <v/>
      </c>
      <c r="CC57" s="339" t="str">
        <f>IF(I57&gt;=J57,""," Los exámenes Reactivos de CHAGAS NO DEBEN ser mayor a los exámenes Procesados ")</f>
        <v/>
      </c>
      <c r="CD57" s="339" t="str">
        <f>IF(L57&gt;=M57,""," Los exámenes Reactivos de HTLV1 NO DEBEN ser mayor a los exámenes Procesados ")</f>
        <v/>
      </c>
      <c r="CE57" s="339" t="str">
        <f>IF(O57&gt;=P57,""," Los exámenes Reactivos de SÍFILIS NO DEBEN ser mayor a los exámenes Procesados ")</f>
        <v/>
      </c>
      <c r="CF57" s="339" t="str">
        <f>IF(D57&gt;=E57,""," Los exámenes Confirmados de Hepatitis B NO DEBEN ser mayor a los exámenes Reactivos ")</f>
        <v/>
      </c>
      <c r="CG57" s="339" t="str">
        <f>IF(G57&gt;=H57,""," Los exámenes Confirmados de Hepatitis C NO DEBEN ser mayor a los exámenes Reactivos ")</f>
        <v/>
      </c>
      <c r="CH57" s="339" t="str">
        <f>IF(J57&gt;=K57,""," Los exámenes Confirmados de CHAGAS NO DEBEN ser mayor a los exámenes Reactivos ")</f>
        <v/>
      </c>
      <c r="CI57" s="339" t="str">
        <f>IF(M57&gt;=N57,""," Los exámenes Confirmados de HTLV1 NO DEBEN ser mayor a los exámenes Reactivos ")</f>
        <v/>
      </c>
      <c r="CJ57" s="339">
        <f t="shared" si="12"/>
        <v>0</v>
      </c>
      <c r="CK57" s="339">
        <f t="shared" si="12"/>
        <v>0</v>
      </c>
      <c r="CL57" s="339">
        <f t="shared" si="13"/>
        <v>0</v>
      </c>
      <c r="CM57" s="339">
        <f t="shared" si="13"/>
        <v>0</v>
      </c>
      <c r="CN57" s="339">
        <f t="shared" si="14"/>
        <v>0</v>
      </c>
      <c r="CO57" s="339">
        <f t="shared" si="14"/>
        <v>0</v>
      </c>
      <c r="CP57" s="339">
        <f t="shared" si="15"/>
        <v>0</v>
      </c>
      <c r="CQ57" s="339">
        <f t="shared" si="15"/>
        <v>0</v>
      </c>
      <c r="CR57" s="339">
        <f>IF(O57&gt;=P57,0,1)</f>
        <v>0</v>
      </c>
      <c r="CS57" s="339"/>
      <c r="CT57" s="339"/>
    </row>
    <row r="58" spans="1:98" ht="21" x14ac:dyDescent="0.25">
      <c r="A58" s="439"/>
      <c r="B58" s="440" t="s">
        <v>90</v>
      </c>
      <c r="C58" s="441"/>
      <c r="D58" s="442"/>
      <c r="E58" s="443"/>
      <c r="F58" s="441"/>
      <c r="G58" s="442"/>
      <c r="H58" s="443"/>
      <c r="I58" s="441"/>
      <c r="J58" s="442"/>
      <c r="K58" s="443"/>
      <c r="L58" s="441"/>
      <c r="M58" s="442"/>
      <c r="N58" s="443"/>
      <c r="O58" s="441"/>
      <c r="P58" s="444"/>
      <c r="Q58" s="430" t="s">
        <v>106</v>
      </c>
      <c r="R58" s="431"/>
      <c r="S58" s="431"/>
      <c r="T58" s="431"/>
      <c r="U58" s="431"/>
      <c r="V58" s="431"/>
      <c r="W58" s="431"/>
      <c r="X58" s="431"/>
      <c r="Y58" s="431"/>
      <c r="BZ58" s="339"/>
      <c r="CA58" s="339" t="str">
        <f>IF(C58&gt;=D58,""," Los exámenes Reactivos de Hepatitis B NO DEBEN ser mayor a los exámenes Procesados ")</f>
        <v/>
      </c>
      <c r="CB58" s="339" t="str">
        <f>IF(F58&gt;=G58,""," Los exámenes Reactivos de Hepatitis C NO DEBEN ser mayor a los exámenes Procesados ")</f>
        <v/>
      </c>
      <c r="CC58" s="339" t="str">
        <f>IF(I58&gt;=J58,""," Los exámenes Reactivos de CHAGAS NO DEBEN ser mayor a los exámenes Procesados ")</f>
        <v/>
      </c>
      <c r="CD58" s="339" t="str">
        <f>IF(L58&gt;=M58,""," Los exámenes Reactivos de HTLV1 NO DEBEN ser mayor a los exámenes Procesados ")</f>
        <v/>
      </c>
      <c r="CE58" s="339" t="str">
        <f>IF(O58&gt;=P58,""," Los exámenes Reactivos de SÍFILIS NO DEBEN ser mayor a los exámenes Procesados ")</f>
        <v/>
      </c>
      <c r="CF58" s="339" t="str">
        <f>IF(D58&gt;=E58,""," Los exámenes Confirmados de Hepatitis B NO DEBEN ser mayor a los exámenes Reactivos ")</f>
        <v/>
      </c>
      <c r="CG58" s="339" t="str">
        <f>IF(G58&gt;=H58,""," Los exámenes Confirmados de Hepatitis C NO DEBEN ser mayor a los exámenes Reactivos ")</f>
        <v/>
      </c>
      <c r="CH58" s="339" t="str">
        <f>IF(J58&gt;=K58,""," Los exámenes Confirmados de CHAGAS NO DEBEN ser mayor a los exámenes Reactivos ")</f>
        <v/>
      </c>
      <c r="CI58" s="339" t="str">
        <f>IF(M58&gt;=N58,""," Los exámenes Confirmados de HTLV1 NO DEBEN ser mayor a los exámenes Reactivos ")</f>
        <v/>
      </c>
      <c r="CJ58" s="339">
        <f t="shared" si="12"/>
        <v>0</v>
      </c>
      <c r="CK58" s="339">
        <f t="shared" si="12"/>
        <v>0</v>
      </c>
      <c r="CL58" s="339">
        <f t="shared" si="13"/>
        <v>0</v>
      </c>
      <c r="CM58" s="339">
        <f t="shared" si="13"/>
        <v>0</v>
      </c>
      <c r="CN58" s="339">
        <f t="shared" si="14"/>
        <v>0</v>
      </c>
      <c r="CO58" s="339">
        <f t="shared" si="14"/>
        <v>0</v>
      </c>
      <c r="CP58" s="339">
        <f t="shared" si="15"/>
        <v>0</v>
      </c>
      <c r="CQ58" s="339">
        <f t="shared" si="15"/>
        <v>0</v>
      </c>
      <c r="CR58" s="339">
        <f>IF(O58&gt;=P58,0,1)</f>
        <v>0</v>
      </c>
      <c r="CS58" s="339"/>
      <c r="CT58" s="339"/>
    </row>
    <row r="59" spans="1:98" x14ac:dyDescent="0.25">
      <c r="A59" s="445" t="s">
        <v>84</v>
      </c>
      <c r="B59" s="446"/>
      <c r="C59" s="441"/>
      <c r="D59" s="442"/>
      <c r="E59" s="443"/>
      <c r="F59" s="441"/>
      <c r="G59" s="442"/>
      <c r="H59" s="443"/>
      <c r="I59" s="441"/>
      <c r="J59" s="442"/>
      <c r="K59" s="443"/>
      <c r="L59" s="441"/>
      <c r="M59" s="442"/>
      <c r="N59" s="443"/>
      <c r="O59" s="441"/>
      <c r="P59" s="444"/>
      <c r="Q59" s="430" t="s">
        <v>107</v>
      </c>
      <c r="R59" s="431"/>
      <c r="S59" s="431"/>
      <c r="T59" s="431"/>
      <c r="U59" s="431"/>
      <c r="V59" s="431"/>
      <c r="W59" s="431"/>
      <c r="X59" s="431"/>
      <c r="Y59" s="431"/>
      <c r="BZ59" s="339"/>
      <c r="CA59" s="339" t="str">
        <f>IF(C59&gt;=D59,""," Los exámenes Reactivos de Hepatitis B NO DEBEN ser mayor a los exámenes Procesados ")</f>
        <v/>
      </c>
      <c r="CB59" s="339" t="str">
        <f>IF(F59&gt;=G59,""," Los exámenes Reactivos de Hepatitis C NO DEBEN ser mayor a los exámenes Procesados ")</f>
        <v/>
      </c>
      <c r="CC59" s="339" t="str">
        <f>IF(I59&gt;=J59,""," Los exámenes Reactivos de CHAGAS NO DEBEN ser mayor a los exámenes Procesados ")</f>
        <v/>
      </c>
      <c r="CD59" s="339" t="str">
        <f>IF(L59&gt;=M59,""," Los exámenes Reactivos de HTLV1 NO DEBEN ser mayor a los exámenes Procesados ")</f>
        <v/>
      </c>
      <c r="CE59" s="339" t="str">
        <f>IF(O59&gt;=P59,""," Los exámenes Reactivos de SÍFILIS NO DEBEN ser mayor a los exámenes Procesados ")</f>
        <v/>
      </c>
      <c r="CF59" s="339" t="str">
        <f>IF(D59&gt;=E59,""," Los exámenes Confirmados de Hepatitis B NO DEBEN ser mayor a los exámenes Reactivos ")</f>
        <v/>
      </c>
      <c r="CG59" s="339" t="str">
        <f>IF(G59&gt;=H59,""," Los exámenes Confirmados de Hepatitis C NO DEBEN ser mayor a los exámenes Reactivos ")</f>
        <v/>
      </c>
      <c r="CH59" s="339" t="str">
        <f>IF(J59&gt;=K59,""," Los exámenes Confirmados de CHAGAS NO DEBEN ser mayor a los exámenes Reactivos ")</f>
        <v/>
      </c>
      <c r="CI59" s="339" t="str">
        <f>IF(M59&gt;=N59,""," Los exámenes Confirmados de HTLV1 NO DEBEN ser mayor a los exámenes Reactivos ")</f>
        <v/>
      </c>
      <c r="CJ59" s="339">
        <f t="shared" si="12"/>
        <v>0</v>
      </c>
      <c r="CK59" s="339">
        <f t="shared" si="12"/>
        <v>0</v>
      </c>
      <c r="CL59" s="339">
        <f t="shared" si="13"/>
        <v>0</v>
      </c>
      <c r="CM59" s="339">
        <f t="shared" si="13"/>
        <v>0</v>
      </c>
      <c r="CN59" s="339">
        <f t="shared" si="14"/>
        <v>0</v>
      </c>
      <c r="CO59" s="339">
        <f t="shared" si="14"/>
        <v>0</v>
      </c>
      <c r="CP59" s="339">
        <f t="shared" si="15"/>
        <v>0</v>
      </c>
      <c r="CQ59" s="339">
        <f t="shared" si="15"/>
        <v>0</v>
      </c>
      <c r="CR59" s="339">
        <f>IF(O59&gt;=P59,0,1)</f>
        <v>0</v>
      </c>
      <c r="CS59" s="339"/>
      <c r="CT59" s="339"/>
    </row>
    <row r="60" spans="1:98" x14ac:dyDescent="0.25">
      <c r="A60" s="410" t="s">
        <v>32</v>
      </c>
      <c r="B60" s="410"/>
      <c r="C60" s="410"/>
      <c r="D60" s="410"/>
      <c r="E60" s="410"/>
      <c r="F60" s="410"/>
      <c r="G60" s="410"/>
      <c r="H60" s="410"/>
      <c r="I60" s="410"/>
      <c r="J60" s="410"/>
      <c r="K60" s="410"/>
      <c r="L60" s="410"/>
      <c r="M60" s="410"/>
      <c r="N60" s="410"/>
      <c r="O60" s="410"/>
      <c r="P60" s="410"/>
      <c r="Q60" s="410"/>
      <c r="R60" s="410"/>
      <c r="BZ60" s="339"/>
      <c r="CA60" s="339"/>
      <c r="CB60" s="339"/>
      <c r="CC60" s="339"/>
      <c r="CD60" s="339"/>
      <c r="CE60" s="339"/>
      <c r="CF60" s="339"/>
      <c r="CG60" s="339"/>
      <c r="CH60" s="339"/>
      <c r="CI60" s="339"/>
      <c r="CJ60" s="339"/>
      <c r="CK60" s="339"/>
      <c r="CL60" s="339"/>
      <c r="CM60" s="339"/>
      <c r="CN60" s="339"/>
      <c r="CO60" s="339"/>
      <c r="CP60" s="339"/>
      <c r="CQ60" s="339"/>
      <c r="CR60" s="339"/>
      <c r="CS60" s="339"/>
      <c r="CT60" s="339"/>
    </row>
    <row r="61" spans="1:98" x14ac:dyDescent="0.25">
      <c r="A61" s="413" t="s">
        <v>21</v>
      </c>
      <c r="B61" s="414"/>
      <c r="C61" s="415" t="s">
        <v>22</v>
      </c>
      <c r="D61" s="416"/>
      <c r="E61" s="417"/>
      <c r="F61" s="418" t="s">
        <v>23</v>
      </c>
      <c r="G61" s="418"/>
      <c r="H61" s="418"/>
      <c r="I61" s="418" t="s">
        <v>24</v>
      </c>
      <c r="J61" s="418"/>
      <c r="K61" s="418"/>
      <c r="L61" s="418" t="s">
        <v>25</v>
      </c>
      <c r="M61" s="418"/>
      <c r="N61" s="418"/>
      <c r="O61" s="415" t="s">
        <v>26</v>
      </c>
      <c r="P61" s="417"/>
      <c r="Q61" s="447"/>
      <c r="BZ61" s="339"/>
      <c r="CA61" s="339"/>
      <c r="CB61" s="339"/>
      <c r="CC61" s="339"/>
      <c r="CD61" s="339"/>
      <c r="CE61" s="339"/>
      <c r="CF61" s="339"/>
      <c r="CG61" s="339"/>
      <c r="CH61" s="339"/>
      <c r="CI61" s="339"/>
      <c r="CJ61" s="339"/>
      <c r="CK61" s="339"/>
      <c r="CL61" s="339"/>
      <c r="CM61" s="339"/>
      <c r="CN61" s="339"/>
      <c r="CO61" s="339"/>
      <c r="CP61" s="339"/>
      <c r="CQ61" s="339"/>
      <c r="CR61" s="339"/>
      <c r="CS61" s="339"/>
      <c r="CT61" s="339"/>
    </row>
    <row r="62" spans="1:98" x14ac:dyDescent="0.25">
      <c r="A62" s="354"/>
      <c r="B62" s="420"/>
      <c r="C62" s="421" t="s">
        <v>27</v>
      </c>
      <c r="D62" s="422" t="s">
        <v>28</v>
      </c>
      <c r="E62" s="362" t="s">
        <v>29</v>
      </c>
      <c r="F62" s="421" t="s">
        <v>27</v>
      </c>
      <c r="G62" s="422" t="s">
        <v>28</v>
      </c>
      <c r="H62" s="362" t="s">
        <v>29</v>
      </c>
      <c r="I62" s="421" t="s">
        <v>27</v>
      </c>
      <c r="J62" s="422" t="s">
        <v>28</v>
      </c>
      <c r="K62" s="362" t="s">
        <v>29</v>
      </c>
      <c r="L62" s="421" t="s">
        <v>27</v>
      </c>
      <c r="M62" s="422" t="s">
        <v>28</v>
      </c>
      <c r="N62" s="362" t="s">
        <v>29</v>
      </c>
      <c r="O62" s="421" t="s">
        <v>27</v>
      </c>
      <c r="P62" s="423" t="s">
        <v>28</v>
      </c>
      <c r="Q62" s="447"/>
      <c r="BZ62" s="339"/>
      <c r="CA62" s="339"/>
      <c r="CB62" s="339"/>
      <c r="CC62" s="339"/>
      <c r="CD62" s="339"/>
      <c r="CE62" s="339"/>
      <c r="CF62" s="339"/>
      <c r="CG62" s="339"/>
      <c r="CH62" s="339"/>
      <c r="CI62" s="339"/>
      <c r="CJ62" s="339"/>
      <c r="CK62" s="339"/>
      <c r="CL62" s="339"/>
      <c r="CM62" s="339"/>
      <c r="CN62" s="339"/>
      <c r="CO62" s="339"/>
      <c r="CP62" s="339"/>
      <c r="CQ62" s="339"/>
      <c r="CR62" s="339"/>
      <c r="CS62" s="339"/>
      <c r="CT62" s="339"/>
    </row>
    <row r="63" spans="1:98" x14ac:dyDescent="0.25">
      <c r="A63" s="424" t="s">
        <v>30</v>
      </c>
      <c r="B63" s="425"/>
      <c r="C63" s="426"/>
      <c r="D63" s="427"/>
      <c r="E63" s="428"/>
      <c r="F63" s="426"/>
      <c r="G63" s="427"/>
      <c r="H63" s="428"/>
      <c r="I63" s="426"/>
      <c r="J63" s="427"/>
      <c r="K63" s="428"/>
      <c r="L63" s="426"/>
      <c r="M63" s="427"/>
      <c r="N63" s="428"/>
      <c r="O63" s="426"/>
      <c r="P63" s="429"/>
      <c r="Q63" s="430" t="s">
        <v>107</v>
      </c>
      <c r="R63" s="431"/>
      <c r="S63" s="431"/>
      <c r="T63" s="431"/>
      <c r="U63" s="431"/>
      <c r="V63" s="431"/>
      <c r="W63" s="431"/>
      <c r="X63" s="431"/>
      <c r="Y63" s="431"/>
      <c r="BZ63" s="339"/>
      <c r="CA63" s="339" t="str">
        <f>IF(C63&gt;=D63,""," Los exámenes Reactivos de Hepatitis B NO DEBEN ser mayor a los exámenes Procesados ")</f>
        <v/>
      </c>
      <c r="CB63" s="339" t="str">
        <f>IF(F63&gt;=G63,""," Los exámenes Reactivos de Hepatitis C NO DEBEN ser mayor a los exámenes Procesados ")</f>
        <v/>
      </c>
      <c r="CC63" s="339" t="str">
        <f>IF(I63&gt;=J63,""," Los exámenes Reactivos de CHAGAS NO DEBEN ser mayor a los exámenes Procesados ")</f>
        <v/>
      </c>
      <c r="CD63" s="339" t="str">
        <f>IF(L63&gt;=M63,""," Los exámenes Reactivos de HTLV1 NO DEBEN ser mayor a los exámenes Procesados ")</f>
        <v/>
      </c>
      <c r="CE63" s="339" t="str">
        <f>IF(O63&gt;=P63,""," Los exámenes Reactivos de SÍFILIS NO DEBEN ser mayor a los exámenes Procesados ")</f>
        <v/>
      </c>
      <c r="CF63" s="339" t="str">
        <f>IF(D63&gt;=E63,""," Los exámenes Confirmados de Hepatitis B NO DEBEN ser mayor a los exámenes Reactivos ")</f>
        <v/>
      </c>
      <c r="CG63" s="339" t="str">
        <f>IF(G63&gt;=H63,""," Los exámenes Confirmados de Hepatitis C NO DEBEN ser mayor a los exámenes Reactivos ")</f>
        <v/>
      </c>
      <c r="CH63" s="339" t="str">
        <f>IF(J63&gt;=K63,""," Los exámenes Confirmados de CHAGAS NO DEBEN ser mayor a los exámenes Reactivos ")</f>
        <v/>
      </c>
      <c r="CI63" s="339" t="str">
        <f>IF(M63&gt;=N63,""," Los exámenes Confirmados de HTLV1 NO DEBEN ser mayor a los exámenes Reactivos ")</f>
        <v/>
      </c>
      <c r="CJ63" s="339">
        <f>IF(C63&gt;=D63,0,1)</f>
        <v>0</v>
      </c>
      <c r="CK63" s="339">
        <f>IF(D63&gt;=E63,0,1)</f>
        <v>0</v>
      </c>
      <c r="CL63" s="339">
        <f>IF(F63&gt;=G63,0,1)</f>
        <v>0</v>
      </c>
      <c r="CM63" s="339">
        <f>IF(G63&gt;=H63,0,1)</f>
        <v>0</v>
      </c>
      <c r="CN63" s="339">
        <f>IF(I63&gt;=J63,0,1)</f>
        <v>0</v>
      </c>
      <c r="CO63" s="339">
        <f>IF(J63&gt;=K63,0,1)</f>
        <v>0</v>
      </c>
      <c r="CP63" s="339">
        <f>IF(L63&gt;=M63,0,1)</f>
        <v>0</v>
      </c>
      <c r="CQ63" s="339">
        <f>IF(M63&gt;=N63,0,1)</f>
        <v>0</v>
      </c>
      <c r="CR63" s="339">
        <f>IF(O63&gt;=P63,0,1)</f>
        <v>0</v>
      </c>
      <c r="CS63" s="339"/>
      <c r="CT63" s="339"/>
    </row>
    <row r="64" spans="1:98" x14ac:dyDescent="0.25">
      <c r="A64" s="432" t="s">
        <v>31</v>
      </c>
      <c r="B64" s="433" t="s">
        <v>88</v>
      </c>
      <c r="C64" s="434"/>
      <c r="D64" s="435"/>
      <c r="E64" s="372"/>
      <c r="F64" s="434"/>
      <c r="G64" s="435"/>
      <c r="H64" s="372"/>
      <c r="I64" s="434"/>
      <c r="J64" s="435"/>
      <c r="K64" s="372"/>
      <c r="L64" s="434"/>
      <c r="M64" s="435"/>
      <c r="N64" s="372"/>
      <c r="O64" s="434"/>
      <c r="P64" s="436"/>
      <c r="Q64" s="430" t="s">
        <v>107</v>
      </c>
      <c r="R64" s="431"/>
      <c r="S64" s="431"/>
      <c r="T64" s="431"/>
      <c r="U64" s="431"/>
      <c r="V64" s="431"/>
      <c r="W64" s="431"/>
      <c r="X64" s="431"/>
      <c r="Y64" s="431"/>
      <c r="BZ64" s="339"/>
      <c r="CA64" s="339" t="str">
        <f>IF(C64&gt;=D64,""," Los exámenes Reactivos de Hepatitis B NO DEBEN ser mayor a los exámenes Procesados ")</f>
        <v/>
      </c>
      <c r="CB64" s="339" t="str">
        <f>IF(F64&gt;=G64,""," Los exámenes Reactivos de Hepatitis C NO DEBEN ser mayor a los exámenes Procesados ")</f>
        <v/>
      </c>
      <c r="CC64" s="339" t="str">
        <f>IF(I64&gt;=J64,""," Los exámenes Reactivos de CHAGAS NO DEBEN ser mayor a los exámenes Procesados ")</f>
        <v/>
      </c>
      <c r="CD64" s="339" t="str">
        <f>IF(L64&gt;=M64,""," Los exámenes Reactivos de HTLV1 NO DEBEN ser mayor a los exámenes Procesados ")</f>
        <v/>
      </c>
      <c r="CE64" s="339" t="str">
        <f>IF(O64&gt;=P64,""," Los exámenes Reactivos de SÍFILIS NO DEBEN ser mayor a los exámenes Procesados ")</f>
        <v/>
      </c>
      <c r="CF64" s="339" t="str">
        <f>IF(D64&gt;=E64,""," Los exámenes Confirmados de Hepatitis B NO DEBEN ser mayor a los exámenes Reactivos ")</f>
        <v/>
      </c>
      <c r="CG64" s="339" t="str">
        <f>IF(G64&gt;=H64,""," Los exámenes Confirmados de Hepatitis C NO DEBEN ser mayor a los exámenes Reactivos ")</f>
        <v/>
      </c>
      <c r="CH64" s="339" t="str">
        <f>IF(J64&gt;=K64,""," Los exámenes Confirmados de CHAGAS NO DEBEN ser mayor a los exámenes Reactivos ")</f>
        <v/>
      </c>
      <c r="CI64" s="339" t="str">
        <f>IF(M64&gt;=N64,""," Los exámenes Confirmados de HTLV1 NO DEBEN ser mayor a los exámenes Reactivos ")</f>
        <v/>
      </c>
      <c r="CJ64" s="339">
        <f>IF(C63&gt;=D64,0,1)</f>
        <v>0</v>
      </c>
      <c r="CK64" s="339">
        <f>IF(D63&gt;=E64,0,1)</f>
        <v>0</v>
      </c>
      <c r="CL64" s="339">
        <f>IF(F63&gt;=G64,0,1)</f>
        <v>0</v>
      </c>
      <c r="CM64" s="339">
        <f>IF(G63&gt;=H64,0,1)</f>
        <v>0</v>
      </c>
      <c r="CN64" s="339">
        <f>IF(I63&gt;=J64,0,1)</f>
        <v>0</v>
      </c>
      <c r="CO64" s="339">
        <f>IF(J63&gt;=K64,0,1)</f>
        <v>0</v>
      </c>
      <c r="CP64" s="339">
        <f>IF(L63&gt;=M64,0,1)</f>
        <v>0</v>
      </c>
      <c r="CQ64" s="339">
        <f>IF(M63&gt;=N64,0,1)</f>
        <v>0</v>
      </c>
      <c r="CR64" s="339">
        <f>IF(O63&gt;=P64,0,1)</f>
        <v>0</v>
      </c>
      <c r="CS64" s="339"/>
      <c r="CT64" s="339"/>
    </row>
    <row r="65" spans="1:98" ht="21" x14ac:dyDescent="0.25">
      <c r="A65" s="437"/>
      <c r="B65" s="448" t="s">
        <v>89</v>
      </c>
      <c r="C65" s="365"/>
      <c r="D65" s="366"/>
      <c r="E65" s="376"/>
      <c r="F65" s="365"/>
      <c r="G65" s="366"/>
      <c r="H65" s="376"/>
      <c r="I65" s="365"/>
      <c r="J65" s="366"/>
      <c r="K65" s="376"/>
      <c r="L65" s="365"/>
      <c r="M65" s="366"/>
      <c r="N65" s="376"/>
      <c r="O65" s="365"/>
      <c r="P65" s="367"/>
      <c r="Q65" s="430" t="s">
        <v>107</v>
      </c>
      <c r="R65" s="431"/>
      <c r="S65" s="431"/>
      <c r="T65" s="431"/>
      <c r="U65" s="431"/>
      <c r="V65" s="431"/>
      <c r="W65" s="431"/>
      <c r="X65" s="431"/>
      <c r="Y65" s="431"/>
      <c r="BZ65" s="339"/>
      <c r="CA65" s="339" t="str">
        <f>IF(C65&gt;=D65,""," Los exámenes Reactivos de Hepatitis B NO DEBEN ser mayor a los exámenes Procesados ")</f>
        <v/>
      </c>
      <c r="CB65" s="339" t="str">
        <f>IF(F65&gt;=G65,""," Los exámenes Reactivos de Hepatitis C NO DEBEN ser mayor a los exámenes Procesados ")</f>
        <v/>
      </c>
      <c r="CC65" s="339" t="str">
        <f>IF(I65&gt;=J65,""," Los exámenes Reactivos de CHAGAS NO DEBEN ser mayor a los exámenes Procesados ")</f>
        <v/>
      </c>
      <c r="CD65" s="339" t="str">
        <f>IF(L65&gt;=M65,""," Los exámenes Reactivos de HTLV1 NO DEBEN ser mayor a los exámenes Procesados ")</f>
        <v/>
      </c>
      <c r="CE65" s="339" t="str">
        <f>IF(O65&gt;=P65,""," Los exámenes Reactivos de SÍFILIS NO DEBEN ser mayor a los exámenes Procesados ")</f>
        <v/>
      </c>
      <c r="CF65" s="339" t="str">
        <f>IF(D65&gt;=E65,""," Los exámenes Confirmados de Hepatitis B NO DEBEN ser mayor a los exámenes Reactivos ")</f>
        <v/>
      </c>
      <c r="CG65" s="339" t="str">
        <f>IF(G65&gt;=H65,""," Los exámenes Confirmados de Hepatitis C NO DEBEN ser mayor a los exámenes Reactivos ")</f>
        <v/>
      </c>
      <c r="CH65" s="339" t="str">
        <f>IF(J65&gt;=K65,""," Los exámenes Confirmados de CHAGAS NO DEBEN ser mayor a los exámenes Reactivos ")</f>
        <v/>
      </c>
      <c r="CI65" s="339" t="str">
        <f>IF(M65&gt;=N65,""," Los exámenes Confirmados de HTLV1 NO DEBEN ser mayor a los exámenes Reactivos ")</f>
        <v/>
      </c>
      <c r="CJ65" s="339">
        <f t="shared" ref="CJ65:CK67" si="16">IF(C65&gt;=D65,0,1)</f>
        <v>0</v>
      </c>
      <c r="CK65" s="339">
        <f t="shared" si="16"/>
        <v>0</v>
      </c>
      <c r="CL65" s="339">
        <f t="shared" ref="CL65:CM67" si="17">IF(F65&gt;=G65,0,1)</f>
        <v>0</v>
      </c>
      <c r="CM65" s="339">
        <f t="shared" si="17"/>
        <v>0</v>
      </c>
      <c r="CN65" s="339">
        <f t="shared" ref="CN65:CO67" si="18">IF(I65&gt;=J65,0,1)</f>
        <v>0</v>
      </c>
      <c r="CO65" s="339">
        <f t="shared" si="18"/>
        <v>0</v>
      </c>
      <c r="CP65" s="339">
        <f t="shared" ref="CP65:CQ67" si="19">IF(L65&gt;=M65,0,1)</f>
        <v>0</v>
      </c>
      <c r="CQ65" s="339">
        <f t="shared" si="19"/>
        <v>0</v>
      </c>
      <c r="CR65" s="339">
        <f>IF(O65&gt;=P65,0,1)</f>
        <v>0</v>
      </c>
      <c r="CS65" s="339"/>
      <c r="CT65" s="339"/>
    </row>
    <row r="66" spans="1:98" ht="21" x14ac:dyDescent="0.25">
      <c r="A66" s="439"/>
      <c r="B66" s="449" t="s">
        <v>90</v>
      </c>
      <c r="C66" s="441"/>
      <c r="D66" s="442"/>
      <c r="E66" s="443"/>
      <c r="F66" s="441"/>
      <c r="G66" s="442"/>
      <c r="H66" s="443"/>
      <c r="I66" s="441"/>
      <c r="J66" s="442"/>
      <c r="K66" s="443"/>
      <c r="L66" s="441"/>
      <c r="M66" s="442"/>
      <c r="N66" s="443"/>
      <c r="O66" s="441"/>
      <c r="P66" s="444"/>
      <c r="Q66" s="430" t="s">
        <v>107</v>
      </c>
      <c r="R66" s="431"/>
      <c r="S66" s="431"/>
      <c r="T66" s="431"/>
      <c r="U66" s="431"/>
      <c r="V66" s="431"/>
      <c r="W66" s="431"/>
      <c r="X66" s="431"/>
      <c r="Y66" s="431"/>
      <c r="BZ66" s="339"/>
      <c r="CA66" s="339" t="str">
        <f>IF(C66&gt;=D66,""," Los exámenes Reactivos de Hepatitis B NO DEBEN ser mayor a los exámenes Procesados ")</f>
        <v/>
      </c>
      <c r="CB66" s="339" t="str">
        <f>IF(F66&gt;=G66,""," Los exámenes Reactivos de Hepatitis C NO DEBEN ser mayor a los exámenes Procesados ")</f>
        <v/>
      </c>
      <c r="CC66" s="339" t="str">
        <f>IF(I66&gt;=J66,""," Los exámenes Reactivos de CHAGAS NO DEBEN ser mayor a los exámenes Procesados ")</f>
        <v/>
      </c>
      <c r="CD66" s="339" t="str">
        <f>IF(L66&gt;=M66,""," Los exámenes Reactivos de HTLV1 NO DEBEN ser mayor a los exámenes Procesados ")</f>
        <v/>
      </c>
      <c r="CE66" s="339" t="str">
        <f>IF(O66&gt;=P66,""," Los exámenes Reactivos de SÍFILIS NO DEBEN ser mayor a los exámenes Procesados ")</f>
        <v/>
      </c>
      <c r="CF66" s="339" t="str">
        <f>IF(D66&gt;=E66,""," Los exámenes Confirmados de Hepatitis B NO DEBEN ser mayor a los exámenes Reactivos ")</f>
        <v/>
      </c>
      <c r="CG66" s="339" t="str">
        <f>IF(G66&gt;=H66,""," Los exámenes Confirmados de Hepatitis C NO DEBEN ser mayor a los exámenes Reactivos ")</f>
        <v/>
      </c>
      <c r="CH66" s="339" t="str">
        <f>IF(J66&gt;=K66,""," Los exámenes Confirmados de CHAGAS NO DEBEN ser mayor a los exámenes Reactivos ")</f>
        <v/>
      </c>
      <c r="CI66" s="339" t="str">
        <f>IF(M66&gt;=N66,""," Los exámenes Confirmados de HTLV1 NO DEBEN ser mayor a los exámenes Reactivos")</f>
        <v/>
      </c>
      <c r="CJ66" s="339">
        <f t="shared" si="16"/>
        <v>0</v>
      </c>
      <c r="CK66" s="339">
        <f t="shared" si="16"/>
        <v>0</v>
      </c>
      <c r="CL66" s="339">
        <f t="shared" si="17"/>
        <v>0</v>
      </c>
      <c r="CM66" s="339">
        <f t="shared" si="17"/>
        <v>0</v>
      </c>
      <c r="CN66" s="339">
        <f t="shared" si="18"/>
        <v>0</v>
      </c>
      <c r="CO66" s="339">
        <f t="shared" si="18"/>
        <v>0</v>
      </c>
      <c r="CP66" s="339">
        <f t="shared" si="19"/>
        <v>0</v>
      </c>
      <c r="CQ66" s="339">
        <f t="shared" si="19"/>
        <v>0</v>
      </c>
      <c r="CR66" s="339">
        <f>IF(O66&gt;=P66,0,1)</f>
        <v>0</v>
      </c>
      <c r="CS66" s="339"/>
      <c r="CT66" s="339"/>
    </row>
    <row r="67" spans="1:98" x14ac:dyDescent="0.25">
      <c r="A67" s="445" t="s">
        <v>91</v>
      </c>
      <c r="B67" s="446"/>
      <c r="C67" s="441"/>
      <c r="D67" s="442"/>
      <c r="E67" s="443"/>
      <c r="F67" s="441"/>
      <c r="G67" s="442"/>
      <c r="H67" s="443"/>
      <c r="I67" s="441"/>
      <c r="J67" s="442"/>
      <c r="K67" s="443"/>
      <c r="L67" s="441"/>
      <c r="M67" s="442"/>
      <c r="N67" s="443"/>
      <c r="O67" s="441"/>
      <c r="P67" s="444"/>
      <c r="Q67" s="430" t="s">
        <v>107</v>
      </c>
      <c r="R67" s="431"/>
      <c r="S67" s="431"/>
      <c r="T67" s="431"/>
      <c r="U67" s="431"/>
      <c r="V67" s="431"/>
      <c r="W67" s="431"/>
      <c r="X67" s="431"/>
      <c r="Y67" s="431"/>
      <c r="BZ67" s="339"/>
      <c r="CA67" s="339" t="str">
        <f>IF(C67&gt;=D67,""," Los exámenes Reactivos de Hepatitis B NO DEBEN ser mayor a los exámenes Procesados ")</f>
        <v/>
      </c>
      <c r="CB67" s="339" t="str">
        <f>IF(F67&gt;=G67,""," Los exámenes Reactivos de Hepatitis C NO DEBEN ser mayor a los exámenes Procesados ")</f>
        <v/>
      </c>
      <c r="CC67" s="339" t="str">
        <f>IF(I67&gt;=J67,""," Los exámenes Reactivos de CHAGAS NO DEBEN ser mayor a los exámenes Procesados ")</f>
        <v/>
      </c>
      <c r="CD67" s="339" t="str">
        <f>IF(L67&gt;=M67,""," Los exámenes Reactivos de HTLV1 NO DEBEN ser mayor a los exámenes Procesados ")</f>
        <v/>
      </c>
      <c r="CE67" s="339" t="str">
        <f>IF(O67&gt;=P67,""," Los exámenes Reactivos de SÍFILIS NO DEBEN ser mayor a los exámenes Procesados ")</f>
        <v/>
      </c>
      <c r="CF67" s="339" t="str">
        <f>IF(D67&gt;=E67,""," Los exámenes Confirmados de Hepatitis B NO DEBEN ser mayor a los exámenes Reactivos ")</f>
        <v/>
      </c>
      <c r="CG67" s="339" t="str">
        <f>IF(G67&gt;=H67,""," Los exámenes Confirmados de Hepatitis C NO DEBEN ser mayor a los exámenes Reactivos ")</f>
        <v/>
      </c>
      <c r="CH67" s="339" t="str">
        <f>IF(J67&gt;=K67,""," Los exámenes Confirmados de CHAGAS NO DEBEN ser mayor a los exámenes Reactivos ")</f>
        <v/>
      </c>
      <c r="CI67" s="339" t="str">
        <f>IF(M67&gt;=N67,""," Los exámenes Confirmados de HTLV1 NO DEBEN ser mayor a los exámenes Reactivos ")</f>
        <v/>
      </c>
      <c r="CJ67" s="339">
        <f t="shared" si="16"/>
        <v>0</v>
      </c>
      <c r="CK67" s="339">
        <f t="shared" si="16"/>
        <v>0</v>
      </c>
      <c r="CL67" s="339">
        <f t="shared" si="17"/>
        <v>0</v>
      </c>
      <c r="CM67" s="339">
        <f t="shared" si="17"/>
        <v>0</v>
      </c>
      <c r="CN67" s="339">
        <f t="shared" si="18"/>
        <v>0</v>
      </c>
      <c r="CO67" s="339">
        <f t="shared" si="18"/>
        <v>0</v>
      </c>
      <c r="CP67" s="339">
        <f t="shared" si="19"/>
        <v>0</v>
      </c>
      <c r="CQ67" s="339">
        <f t="shared" si="19"/>
        <v>0</v>
      </c>
      <c r="CR67" s="339">
        <f>IF(O67&gt;=E67,0,1)</f>
        <v>0</v>
      </c>
      <c r="CS67" s="339"/>
      <c r="CT67" s="339"/>
    </row>
    <row r="68" spans="1:98" x14ac:dyDescent="0.25">
      <c r="A68" s="450" t="s">
        <v>33</v>
      </c>
      <c r="B68" s="450"/>
      <c r="C68" s="451"/>
      <c r="D68" s="451"/>
      <c r="E68" s="450"/>
      <c r="F68" s="336"/>
      <c r="G68" s="336"/>
      <c r="H68" s="336"/>
      <c r="I68" s="336"/>
      <c r="J68" s="336"/>
      <c r="K68" s="336"/>
      <c r="L68" s="336"/>
      <c r="M68" s="336"/>
      <c r="N68" s="336"/>
      <c r="O68" s="345"/>
      <c r="P68" s="336"/>
      <c r="Q68" s="336"/>
      <c r="R68" s="336"/>
      <c r="S68" s="336"/>
      <c r="T68" s="336"/>
      <c r="U68" s="336"/>
      <c r="V68" s="336"/>
      <c r="W68" s="336"/>
      <c r="X68" s="336"/>
      <c r="Y68" s="336"/>
      <c r="Z68" s="336"/>
      <c r="AA68" s="336"/>
      <c r="AB68" s="336"/>
      <c r="AC68" s="336"/>
      <c r="AD68" s="336"/>
      <c r="AE68" s="336"/>
      <c r="AF68" s="336"/>
      <c r="AG68" s="336"/>
      <c r="AH68" s="336"/>
      <c r="AI68" s="336"/>
      <c r="AJ68" s="336"/>
      <c r="AK68" s="336"/>
      <c r="BZ68" s="339"/>
      <c r="CA68" s="339"/>
      <c r="CB68" s="339"/>
      <c r="CC68" s="339"/>
      <c r="CD68" s="339"/>
      <c r="CE68" s="339"/>
      <c r="CF68" s="339"/>
      <c r="CG68" s="339"/>
      <c r="CH68" s="339"/>
      <c r="CI68" s="339"/>
      <c r="CJ68" s="339"/>
      <c r="CK68" s="339"/>
      <c r="CL68" s="339"/>
      <c r="CM68" s="339"/>
      <c r="CN68" s="339"/>
      <c r="CO68" s="339"/>
      <c r="CP68" s="339"/>
      <c r="CQ68" s="339"/>
      <c r="CR68" s="339"/>
      <c r="CS68" s="339"/>
      <c r="CT68" s="339"/>
    </row>
    <row r="69" spans="1:98" ht="26.25" customHeight="1" x14ac:dyDescent="0.25">
      <c r="A69" s="452" t="s">
        <v>21</v>
      </c>
      <c r="B69" s="414"/>
      <c r="C69" s="453" t="s">
        <v>34</v>
      </c>
      <c r="D69" s="454"/>
      <c r="E69" s="415" t="s">
        <v>92</v>
      </c>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c r="AG69" s="416"/>
      <c r="AH69" s="416"/>
      <c r="AI69" s="416"/>
      <c r="AJ69" s="416"/>
      <c r="AK69" s="416"/>
      <c r="AL69" s="417"/>
      <c r="AM69" s="348" t="s">
        <v>93</v>
      </c>
      <c r="AN69" s="350"/>
      <c r="AO69" s="414" t="s">
        <v>94</v>
      </c>
      <c r="AP69" s="346" t="s">
        <v>95</v>
      </c>
      <c r="AQ69" s="346" t="s">
        <v>96</v>
      </c>
      <c r="BZ69" s="339"/>
      <c r="CA69" s="339"/>
      <c r="CB69" s="339"/>
      <c r="CC69" s="339"/>
      <c r="CD69" s="339"/>
      <c r="CE69" s="339"/>
      <c r="CF69" s="339"/>
      <c r="CG69" s="339"/>
      <c r="CH69" s="339"/>
      <c r="CI69" s="339"/>
      <c r="CJ69" s="339"/>
      <c r="CK69" s="339"/>
      <c r="CL69" s="339"/>
      <c r="CM69" s="339"/>
      <c r="CN69" s="339"/>
      <c r="CO69" s="339"/>
      <c r="CP69" s="339"/>
      <c r="CQ69" s="339"/>
      <c r="CR69" s="339"/>
      <c r="CS69" s="339"/>
      <c r="CT69" s="339"/>
    </row>
    <row r="70" spans="1:98" x14ac:dyDescent="0.25">
      <c r="A70" s="455"/>
      <c r="B70" s="456"/>
      <c r="C70" s="457"/>
      <c r="D70" s="458"/>
      <c r="E70" s="415" t="s">
        <v>35</v>
      </c>
      <c r="F70" s="417"/>
      <c r="G70" s="415" t="s">
        <v>36</v>
      </c>
      <c r="H70" s="417"/>
      <c r="I70" s="415" t="s">
        <v>37</v>
      </c>
      <c r="J70" s="417"/>
      <c r="K70" s="415" t="s">
        <v>38</v>
      </c>
      <c r="L70" s="417"/>
      <c r="M70" s="415" t="s">
        <v>39</v>
      </c>
      <c r="N70" s="417"/>
      <c r="O70" s="415" t="s">
        <v>40</v>
      </c>
      <c r="P70" s="417"/>
      <c r="Q70" s="415" t="s">
        <v>41</v>
      </c>
      <c r="R70" s="417"/>
      <c r="S70" s="415" t="s">
        <v>42</v>
      </c>
      <c r="T70" s="417"/>
      <c r="U70" s="415" t="s">
        <v>43</v>
      </c>
      <c r="V70" s="417"/>
      <c r="W70" s="415" t="s">
        <v>44</v>
      </c>
      <c r="X70" s="417"/>
      <c r="Y70" s="415" t="s">
        <v>45</v>
      </c>
      <c r="Z70" s="417"/>
      <c r="AA70" s="415" t="s">
        <v>46</v>
      </c>
      <c r="AB70" s="417"/>
      <c r="AC70" s="415" t="s">
        <v>47</v>
      </c>
      <c r="AD70" s="417"/>
      <c r="AE70" s="415" t="s">
        <v>48</v>
      </c>
      <c r="AF70" s="417"/>
      <c r="AG70" s="415" t="s">
        <v>49</v>
      </c>
      <c r="AH70" s="417"/>
      <c r="AI70" s="415" t="s">
        <v>50</v>
      </c>
      <c r="AJ70" s="417"/>
      <c r="AK70" s="415" t="s">
        <v>51</v>
      </c>
      <c r="AL70" s="417"/>
      <c r="AM70" s="459" t="s">
        <v>6</v>
      </c>
      <c r="AN70" s="460" t="s">
        <v>7</v>
      </c>
      <c r="AO70" s="456"/>
      <c r="AP70" s="351"/>
      <c r="AQ70" s="351"/>
      <c r="BZ70" s="339"/>
      <c r="CA70" s="339"/>
      <c r="CB70" s="339"/>
      <c r="CC70" s="339"/>
      <c r="CD70" s="339"/>
      <c r="CE70" s="339"/>
      <c r="CF70" s="339"/>
      <c r="CG70" s="339"/>
      <c r="CH70" s="339"/>
      <c r="CI70" s="339"/>
      <c r="CJ70" s="339"/>
      <c r="CK70" s="339"/>
      <c r="CL70" s="339"/>
      <c r="CM70" s="339"/>
      <c r="CN70" s="339"/>
      <c r="CO70" s="339"/>
      <c r="CP70" s="339"/>
      <c r="CQ70" s="339"/>
      <c r="CR70" s="339"/>
      <c r="CS70" s="339"/>
      <c r="CT70" s="339"/>
    </row>
    <row r="71" spans="1:98" x14ac:dyDescent="0.25">
      <c r="A71" s="461"/>
      <c r="B71" s="420"/>
      <c r="C71" s="362" t="s">
        <v>27</v>
      </c>
      <c r="D71" s="362" t="s">
        <v>28</v>
      </c>
      <c r="E71" s="421" t="s">
        <v>27</v>
      </c>
      <c r="F71" s="422" t="s">
        <v>28</v>
      </c>
      <c r="G71" s="421" t="s">
        <v>27</v>
      </c>
      <c r="H71" s="422" t="s">
        <v>28</v>
      </c>
      <c r="I71" s="421" t="s">
        <v>27</v>
      </c>
      <c r="J71" s="422" t="s">
        <v>28</v>
      </c>
      <c r="K71" s="421" t="s">
        <v>27</v>
      </c>
      <c r="L71" s="422" t="s">
        <v>28</v>
      </c>
      <c r="M71" s="421" t="s">
        <v>27</v>
      </c>
      <c r="N71" s="422" t="s">
        <v>28</v>
      </c>
      <c r="O71" s="421" t="s">
        <v>27</v>
      </c>
      <c r="P71" s="422" t="s">
        <v>28</v>
      </c>
      <c r="Q71" s="421" t="s">
        <v>27</v>
      </c>
      <c r="R71" s="422" t="s">
        <v>28</v>
      </c>
      <c r="S71" s="421" t="s">
        <v>27</v>
      </c>
      <c r="T71" s="422" t="s">
        <v>28</v>
      </c>
      <c r="U71" s="421" t="s">
        <v>27</v>
      </c>
      <c r="V71" s="422" t="s">
        <v>28</v>
      </c>
      <c r="W71" s="421" t="s">
        <v>27</v>
      </c>
      <c r="X71" s="422" t="s">
        <v>28</v>
      </c>
      <c r="Y71" s="421" t="s">
        <v>27</v>
      </c>
      <c r="Z71" s="422" t="s">
        <v>28</v>
      </c>
      <c r="AA71" s="421" t="s">
        <v>27</v>
      </c>
      <c r="AB71" s="422" t="s">
        <v>28</v>
      </c>
      <c r="AC71" s="421" t="s">
        <v>27</v>
      </c>
      <c r="AD71" s="422" t="s">
        <v>28</v>
      </c>
      <c r="AE71" s="421" t="s">
        <v>27</v>
      </c>
      <c r="AF71" s="422" t="s">
        <v>28</v>
      </c>
      <c r="AG71" s="421" t="s">
        <v>27</v>
      </c>
      <c r="AH71" s="422" t="s">
        <v>28</v>
      </c>
      <c r="AI71" s="421" t="s">
        <v>27</v>
      </c>
      <c r="AJ71" s="422" t="s">
        <v>28</v>
      </c>
      <c r="AK71" s="421" t="s">
        <v>27</v>
      </c>
      <c r="AL71" s="423" t="s">
        <v>28</v>
      </c>
      <c r="AM71" s="462"/>
      <c r="AN71" s="463"/>
      <c r="AO71" s="420"/>
      <c r="AP71" s="398"/>
      <c r="AQ71" s="398"/>
      <c r="BZ71" s="339"/>
      <c r="CA71" s="339"/>
      <c r="CB71" s="339"/>
      <c r="CC71" s="339"/>
      <c r="CD71" s="339"/>
      <c r="CE71" s="339"/>
      <c r="CF71" s="339"/>
      <c r="CG71" s="339"/>
      <c r="CH71" s="339"/>
      <c r="CI71" s="339"/>
      <c r="CJ71" s="339"/>
      <c r="CK71" s="339"/>
      <c r="CL71" s="339"/>
      <c r="CM71" s="339"/>
      <c r="CN71" s="339"/>
      <c r="CO71" s="339"/>
      <c r="CP71" s="339"/>
      <c r="CQ71" s="339"/>
      <c r="CR71" s="339"/>
      <c r="CS71" s="339"/>
      <c r="CT71" s="339"/>
    </row>
    <row r="72" spans="1:98" x14ac:dyDescent="0.25">
      <c r="A72" s="464" t="s">
        <v>52</v>
      </c>
      <c r="B72" s="465"/>
      <c r="C72" s="466">
        <f t="shared" ref="C72:C83" si="20">SUM(E72+G72+I72+K72+M72+O72+Q72+S72+U72+W72+Y72+AA72+AC72+AE72+AG72+AI72+AK72)</f>
        <v>178</v>
      </c>
      <c r="D72" s="467">
        <f t="shared" ref="D72:D83" si="21">SUM(F72+H72+J72+L72+N72+P72+R72+T72+V72+X72+Z72+AB72+AD72+AF72+AH72+AJ72+AL72)</f>
        <v>1</v>
      </c>
      <c r="E72" s="468"/>
      <c r="F72" s="469"/>
      <c r="G72" s="468"/>
      <c r="H72" s="469"/>
      <c r="I72" s="434"/>
      <c r="J72" s="435"/>
      <c r="K72" s="434">
        <v>20</v>
      </c>
      <c r="L72" s="435"/>
      <c r="M72" s="365">
        <v>43</v>
      </c>
      <c r="N72" s="366"/>
      <c r="O72" s="365">
        <v>49</v>
      </c>
      <c r="P72" s="366"/>
      <c r="Q72" s="365">
        <v>40</v>
      </c>
      <c r="R72" s="366">
        <v>1</v>
      </c>
      <c r="S72" s="365">
        <v>21</v>
      </c>
      <c r="T72" s="366"/>
      <c r="U72" s="365">
        <v>3</v>
      </c>
      <c r="V72" s="366"/>
      <c r="W72" s="365">
        <v>1</v>
      </c>
      <c r="X72" s="366"/>
      <c r="Y72" s="365">
        <v>1</v>
      </c>
      <c r="Z72" s="366"/>
      <c r="AA72" s="365"/>
      <c r="AB72" s="366"/>
      <c r="AC72" s="365"/>
      <c r="AD72" s="366"/>
      <c r="AE72" s="434"/>
      <c r="AF72" s="435"/>
      <c r="AG72" s="434"/>
      <c r="AH72" s="435"/>
      <c r="AI72" s="434"/>
      <c r="AJ72" s="435"/>
      <c r="AK72" s="468"/>
      <c r="AL72" s="470"/>
      <c r="AM72" s="470"/>
      <c r="AN72" s="378">
        <v>178</v>
      </c>
      <c r="AO72" s="378">
        <v>0</v>
      </c>
      <c r="AP72" s="384">
        <v>0</v>
      </c>
      <c r="AQ72" s="384">
        <v>0</v>
      </c>
      <c r="AR72" s="471" t="s">
        <v>97</v>
      </c>
      <c r="BZ72" s="339"/>
      <c r="CA72" s="339" t="str">
        <f>IF(C72&lt;&gt;AN72," Total de exámenes procesados DEBEN ser igual al Total por sexo.-","")</f>
        <v/>
      </c>
      <c r="CB72" s="339" t="str">
        <f t="shared" ref="CB72:CB94" si="22">IF(F72&lt;=E72,""," Los exámenes Reactivos de 0 a 4 años NO DEBEN ser mayor a los Exámenes Procesados de la misma edad.-")</f>
        <v/>
      </c>
      <c r="CC72" s="339" t="str">
        <f t="shared" ref="CC72:CC94" si="23">IF(H72&lt;=G72,""," Los exámenes Reactivos de 5 a 9 años NO DEBEN ser mayor a los Exámenes Procesados de la misma edad.-")</f>
        <v/>
      </c>
      <c r="CD72" s="339" t="str">
        <f t="shared" ref="CD72:CD94" si="24">IF(J72&lt;=I72,""," Los exámenes Reactivos de 10 a 14 años NO DEBEN ser mayor a los Exámenes Procesados de la misma edad.-")</f>
        <v/>
      </c>
      <c r="CE72" s="339" t="str">
        <f t="shared" ref="CE72:CE94" si="25">IF(L72&lt;=K72,""," Los exámenes Reactivos de 15 a 19 años NO DEBEN ser mayor a los Exámenes Procesados de la misma edad.-")</f>
        <v/>
      </c>
      <c r="CF72" s="339" t="str">
        <f t="shared" ref="CF72:CF94" si="26">IF(N72&lt;=M72,""," Los exámenes Reactivos de 20 a 24 años NO DEBEN ser mayor a los Exámenes Procesados de la misma edad.-")</f>
        <v/>
      </c>
      <c r="CG72" s="339" t="str">
        <f t="shared" ref="CG72:CG94" si="27">IF(P72&lt;=O72,""," Los exámenes Reactivos de 25 a 29 años NO DEBEN ser mayor a los Exámenes Procesados de la misma edad.-")</f>
        <v/>
      </c>
      <c r="CH72" s="339" t="str">
        <f t="shared" ref="CH72:CH94" si="28">IF(R72&lt;=Q72,""," Los exámenes Reactivos de 30 a 34 años NO DEBEN ser mayor a los Exámenes Procesados de la misma edad.-")</f>
        <v/>
      </c>
      <c r="CI72" s="339" t="str">
        <f t="shared" ref="CI72:CI94" si="29">IF(T72&lt;=S72,""," Los exámenes Reactivos de 35 a 39 años NO DEBEN ser mayor a los Exámenes Procesados de la misma edad.-")</f>
        <v/>
      </c>
      <c r="CJ72" s="339" t="str">
        <f t="shared" ref="CJ72:CJ94" si="30">IF(V72&lt;=U72,""," Los exámenes Reactivos de 40 a 44 años NO DEBEN ser mayor a los Exámenes Procesados de la misma edad.-")</f>
        <v/>
      </c>
      <c r="CK72" s="339" t="str">
        <f t="shared" ref="CK72:CK94" si="31">IF(X72&lt;=W72,""," Los exámenes Reactivos de 45 a 49 años NO DEBEN ser mayor a los Exámenes Procesados de la misma edad.-")</f>
        <v/>
      </c>
      <c r="CL72" s="339" t="str">
        <f t="shared" ref="CL72:CL94" si="32">IF(Z72&lt;=Y72,""," Los exámenes Reactivos de 50 a 54 años NO DEBEN ser mayor a los Exámenes Procesados de la misma edad.-")</f>
        <v/>
      </c>
      <c r="CM72" s="339" t="str">
        <f t="shared" ref="CM72:CM94" si="33">IF(AB72&lt;=AA72,""," Los exámenes Reactivos de 55 a 59 años NO DEBEN ser mayor a los Exámenes Procesados de la misma edad.-")</f>
        <v/>
      </c>
      <c r="CN72" s="339" t="str">
        <f t="shared" ref="CN72:CN94" si="34">IF(AD72&lt;=AC72,""," Los exámenes Reactivos de 60 a 64 años NO DEBEN ser mayor a los Exámenes Procesados de la misma edad.-")</f>
        <v/>
      </c>
      <c r="CO72" s="339" t="str">
        <f t="shared" ref="CO72:CO94" si="35">IF(AF72&lt;=AE72,""," Los exámenes Reactivos de 65 a 69 años NO DEBEN ser mayor a los Exámenes Procesados de la misma edad.-")</f>
        <v/>
      </c>
      <c r="CP72" s="339" t="str">
        <f t="shared" ref="CP72:CP94" si="36">IF(AH72&lt;=AG72,""," Los exámenes Reactivos de 70 a 74 años NO DEBEN ser mayor a los Exámenes Procesados de la misma edad.-")</f>
        <v/>
      </c>
      <c r="CQ72" s="339" t="str">
        <f t="shared" ref="CQ72:CQ81" si="37">IF(AJ72&lt;=AI72,""," Los exámenes Reactivos de 75 a 79 años NO DEBEN ser mayor a los Exámenes Procesados de la misma edad.-")</f>
        <v/>
      </c>
      <c r="CR72" s="339" t="str">
        <f t="shared" ref="CR72:CR94" si="38">IF(AL72&lt;=AK72,""," Los exámenes Reactivos de 80 y mas años NO DEBEN ser mayor a los Exámenes Procesados de la misma edad.-")</f>
        <v/>
      </c>
      <c r="CS72" s="339" t="str">
        <f t="shared" ref="CS72:CS80" si="39">IF(AL72&lt;=AK72,""," Los exámenes Reactivos de 80 y mas años NO DEBEN ser mayor a los Exámenes Procesados de la misma edad.-")</f>
        <v/>
      </c>
      <c r="CT72" s="339" t="str">
        <f t="shared" ref="CT72:CT80" si="40">IF(AL72&lt;=AK72,""," Los exámenes Reactivos de 80 y mas años NO DEBEN ser mayor a los Exámenes Procesados de la misma edad.-")</f>
        <v/>
      </c>
    </row>
    <row r="73" spans="1:98" x14ac:dyDescent="0.25">
      <c r="A73" s="472" t="s">
        <v>53</v>
      </c>
      <c r="B73" s="473"/>
      <c r="C73" s="474">
        <f t="shared" si="20"/>
        <v>83</v>
      </c>
      <c r="D73" s="475">
        <f t="shared" si="21"/>
        <v>1</v>
      </c>
      <c r="E73" s="476"/>
      <c r="F73" s="477"/>
      <c r="G73" s="476"/>
      <c r="H73" s="477"/>
      <c r="I73" s="365"/>
      <c r="J73" s="366"/>
      <c r="K73" s="365">
        <v>8</v>
      </c>
      <c r="L73" s="366"/>
      <c r="M73" s="365">
        <v>16</v>
      </c>
      <c r="N73" s="366"/>
      <c r="O73" s="365">
        <v>19</v>
      </c>
      <c r="P73" s="366">
        <v>1</v>
      </c>
      <c r="Q73" s="365">
        <v>23</v>
      </c>
      <c r="R73" s="366"/>
      <c r="S73" s="365">
        <v>15</v>
      </c>
      <c r="T73" s="366"/>
      <c r="U73" s="365">
        <v>1</v>
      </c>
      <c r="V73" s="366"/>
      <c r="W73" s="365">
        <v>1</v>
      </c>
      <c r="X73" s="366"/>
      <c r="Y73" s="365"/>
      <c r="Z73" s="366"/>
      <c r="AA73" s="365"/>
      <c r="AB73" s="366"/>
      <c r="AC73" s="365"/>
      <c r="AD73" s="366"/>
      <c r="AE73" s="365"/>
      <c r="AF73" s="366"/>
      <c r="AG73" s="365"/>
      <c r="AH73" s="366"/>
      <c r="AI73" s="365"/>
      <c r="AJ73" s="366"/>
      <c r="AK73" s="476"/>
      <c r="AL73" s="478"/>
      <c r="AM73" s="478"/>
      <c r="AN73" s="378">
        <v>83</v>
      </c>
      <c r="AO73" s="378">
        <v>0</v>
      </c>
      <c r="AP73" s="384">
        <v>0</v>
      </c>
      <c r="AQ73" s="384">
        <v>0</v>
      </c>
      <c r="AR73" s="471" t="s">
        <v>97</v>
      </c>
      <c r="BZ73" s="339"/>
      <c r="CA73" s="339" t="str">
        <f>IF(C73&lt;&gt;AN73," Total de exámenes procesados DEBEN ser igual al Total por sexo.-","")</f>
        <v/>
      </c>
      <c r="CB73" s="339" t="str">
        <f t="shared" si="22"/>
        <v/>
      </c>
      <c r="CC73" s="339" t="str">
        <f t="shared" si="23"/>
        <v/>
      </c>
      <c r="CD73" s="339" t="str">
        <f t="shared" si="24"/>
        <v/>
      </c>
      <c r="CE73" s="339" t="str">
        <f t="shared" si="25"/>
        <v/>
      </c>
      <c r="CF73" s="339" t="str">
        <f t="shared" si="26"/>
        <v/>
      </c>
      <c r="CG73" s="339" t="str">
        <f t="shared" si="27"/>
        <v/>
      </c>
      <c r="CH73" s="339" t="str">
        <f t="shared" si="28"/>
        <v/>
      </c>
      <c r="CI73" s="339" t="str">
        <f t="shared" si="29"/>
        <v/>
      </c>
      <c r="CJ73" s="339" t="str">
        <f t="shared" si="30"/>
        <v/>
      </c>
      <c r="CK73" s="339" t="str">
        <f t="shared" si="31"/>
        <v/>
      </c>
      <c r="CL73" s="339" t="str">
        <f t="shared" si="32"/>
        <v/>
      </c>
      <c r="CM73" s="339" t="str">
        <f t="shared" si="33"/>
        <v/>
      </c>
      <c r="CN73" s="339" t="str">
        <f t="shared" si="34"/>
        <v/>
      </c>
      <c r="CO73" s="339" t="str">
        <f t="shared" si="35"/>
        <v/>
      </c>
      <c r="CP73" s="339" t="str">
        <f t="shared" si="36"/>
        <v/>
      </c>
      <c r="CQ73" s="339" t="str">
        <f t="shared" si="37"/>
        <v/>
      </c>
      <c r="CR73" s="339" t="str">
        <f t="shared" si="38"/>
        <v/>
      </c>
      <c r="CS73" s="339" t="str">
        <f t="shared" si="39"/>
        <v/>
      </c>
      <c r="CT73" s="339" t="str">
        <f t="shared" si="40"/>
        <v/>
      </c>
    </row>
    <row r="74" spans="1:98" x14ac:dyDescent="0.25">
      <c r="A74" s="472" t="s">
        <v>54</v>
      </c>
      <c r="B74" s="473"/>
      <c r="C74" s="474">
        <f t="shared" si="20"/>
        <v>0</v>
      </c>
      <c r="D74" s="475">
        <f t="shared" si="21"/>
        <v>0</v>
      </c>
      <c r="E74" s="476"/>
      <c r="F74" s="477"/>
      <c r="G74" s="476"/>
      <c r="H74" s="477"/>
      <c r="I74" s="365"/>
      <c r="J74" s="366"/>
      <c r="K74" s="382"/>
      <c r="L74" s="383"/>
      <c r="M74" s="382"/>
      <c r="N74" s="383"/>
      <c r="O74" s="382"/>
      <c r="P74" s="383"/>
      <c r="Q74" s="382"/>
      <c r="R74" s="383"/>
      <c r="S74" s="382"/>
      <c r="T74" s="383"/>
      <c r="U74" s="382"/>
      <c r="V74" s="383"/>
      <c r="W74" s="382"/>
      <c r="X74" s="383"/>
      <c r="Y74" s="382"/>
      <c r="Z74" s="383"/>
      <c r="AA74" s="382"/>
      <c r="AB74" s="383"/>
      <c r="AC74" s="382"/>
      <c r="AD74" s="383"/>
      <c r="AE74" s="382"/>
      <c r="AF74" s="383"/>
      <c r="AG74" s="382"/>
      <c r="AH74" s="383"/>
      <c r="AI74" s="382"/>
      <c r="AJ74" s="383"/>
      <c r="AK74" s="476"/>
      <c r="AL74" s="478"/>
      <c r="AM74" s="478"/>
      <c r="AN74" s="378"/>
      <c r="AO74" s="378"/>
      <c r="AP74" s="384"/>
      <c r="AQ74" s="384"/>
      <c r="AR74" s="471" t="s">
        <v>97</v>
      </c>
      <c r="BZ74" s="339"/>
      <c r="CA74" s="339" t="str">
        <f>IF(C74&lt;&gt;AN74," Total de exámenes procesados DEBEN ser igual al Total por sexo.-","")</f>
        <v/>
      </c>
      <c r="CB74" s="339" t="str">
        <f t="shared" si="22"/>
        <v/>
      </c>
      <c r="CC74" s="339" t="str">
        <f t="shared" si="23"/>
        <v/>
      </c>
      <c r="CD74" s="339" t="str">
        <f t="shared" si="24"/>
        <v/>
      </c>
      <c r="CE74" s="339" t="str">
        <f t="shared" si="25"/>
        <v/>
      </c>
      <c r="CF74" s="339" t="str">
        <f t="shared" si="26"/>
        <v/>
      </c>
      <c r="CG74" s="339" t="str">
        <f t="shared" si="27"/>
        <v/>
      </c>
      <c r="CH74" s="339" t="str">
        <f t="shared" si="28"/>
        <v/>
      </c>
      <c r="CI74" s="339" t="str">
        <f t="shared" si="29"/>
        <v/>
      </c>
      <c r="CJ74" s="339" t="str">
        <f t="shared" si="30"/>
        <v/>
      </c>
      <c r="CK74" s="339" t="str">
        <f t="shared" si="31"/>
        <v/>
      </c>
      <c r="CL74" s="339" t="str">
        <f t="shared" si="32"/>
        <v/>
      </c>
      <c r="CM74" s="339" t="str">
        <f t="shared" si="33"/>
        <v/>
      </c>
      <c r="CN74" s="339" t="str">
        <f t="shared" si="34"/>
        <v/>
      </c>
      <c r="CO74" s="339" t="str">
        <f t="shared" si="35"/>
        <v/>
      </c>
      <c r="CP74" s="339" t="str">
        <f t="shared" si="36"/>
        <v/>
      </c>
      <c r="CQ74" s="339" t="str">
        <f t="shared" si="37"/>
        <v/>
      </c>
      <c r="CR74" s="339" t="str">
        <f t="shared" si="38"/>
        <v/>
      </c>
      <c r="CS74" s="339" t="str">
        <f t="shared" si="39"/>
        <v/>
      </c>
      <c r="CT74" s="339" t="str">
        <f t="shared" si="40"/>
        <v/>
      </c>
    </row>
    <row r="75" spans="1:98" x14ac:dyDescent="0.25">
      <c r="A75" s="472" t="s">
        <v>14</v>
      </c>
      <c r="B75" s="473"/>
      <c r="C75" s="474">
        <f t="shared" si="20"/>
        <v>3</v>
      </c>
      <c r="D75" s="479">
        <f t="shared" si="21"/>
        <v>0</v>
      </c>
      <c r="E75" s="476"/>
      <c r="F75" s="477"/>
      <c r="G75" s="476"/>
      <c r="H75" s="477"/>
      <c r="I75" s="476"/>
      <c r="J75" s="477"/>
      <c r="K75" s="382"/>
      <c r="L75" s="383"/>
      <c r="M75" s="382">
        <v>1</v>
      </c>
      <c r="N75" s="383"/>
      <c r="O75" s="382"/>
      <c r="P75" s="383"/>
      <c r="Q75" s="382">
        <v>1</v>
      </c>
      <c r="R75" s="383"/>
      <c r="S75" s="382">
        <v>1</v>
      </c>
      <c r="T75" s="383"/>
      <c r="U75" s="382"/>
      <c r="V75" s="383"/>
      <c r="W75" s="382"/>
      <c r="X75" s="383"/>
      <c r="Y75" s="382"/>
      <c r="Z75" s="383"/>
      <c r="AA75" s="382"/>
      <c r="AB75" s="383"/>
      <c r="AC75" s="382"/>
      <c r="AD75" s="383"/>
      <c r="AE75" s="382"/>
      <c r="AF75" s="383"/>
      <c r="AG75" s="382"/>
      <c r="AH75" s="383"/>
      <c r="AI75" s="382"/>
      <c r="AJ75" s="383"/>
      <c r="AK75" s="382"/>
      <c r="AL75" s="384"/>
      <c r="AM75" s="378"/>
      <c r="AN75" s="378">
        <v>3</v>
      </c>
      <c r="AO75" s="378">
        <v>0</v>
      </c>
      <c r="AP75" s="384">
        <v>0</v>
      </c>
      <c r="AQ75" s="384">
        <v>0</v>
      </c>
      <c r="AR75" s="471" t="s">
        <v>97</v>
      </c>
      <c r="BZ75" s="339"/>
      <c r="CA75" s="339" t="str">
        <f t="shared" ref="CA75:CA94" si="41">IF(C75&lt;&gt;SUM(AM75:AN75)," Total de exámenes procesados DEBEN ser igual al Total por sexo.-","")</f>
        <v/>
      </c>
      <c r="CB75" s="339" t="str">
        <f t="shared" si="22"/>
        <v/>
      </c>
      <c r="CC75" s="339" t="str">
        <f t="shared" si="23"/>
        <v/>
      </c>
      <c r="CD75" s="339" t="str">
        <f t="shared" si="24"/>
        <v/>
      </c>
      <c r="CE75" s="339" t="str">
        <f t="shared" si="25"/>
        <v/>
      </c>
      <c r="CF75" s="339" t="str">
        <f t="shared" si="26"/>
        <v/>
      </c>
      <c r="CG75" s="339" t="str">
        <f t="shared" si="27"/>
        <v/>
      </c>
      <c r="CH75" s="339" t="str">
        <f t="shared" si="28"/>
        <v/>
      </c>
      <c r="CI75" s="339" t="str">
        <f t="shared" si="29"/>
        <v/>
      </c>
      <c r="CJ75" s="339" t="str">
        <f t="shared" si="30"/>
        <v/>
      </c>
      <c r="CK75" s="339" t="str">
        <f t="shared" si="31"/>
        <v/>
      </c>
      <c r="CL75" s="339" t="str">
        <f t="shared" si="32"/>
        <v/>
      </c>
      <c r="CM75" s="339" t="str">
        <f t="shared" si="33"/>
        <v/>
      </c>
      <c r="CN75" s="339" t="str">
        <f t="shared" si="34"/>
        <v/>
      </c>
      <c r="CO75" s="339" t="str">
        <f t="shared" si="35"/>
        <v/>
      </c>
      <c r="CP75" s="339" t="str">
        <f t="shared" si="36"/>
        <v/>
      </c>
      <c r="CQ75" s="339" t="str">
        <f t="shared" si="37"/>
        <v/>
      </c>
      <c r="CR75" s="339" t="str">
        <f t="shared" si="38"/>
        <v/>
      </c>
      <c r="CS75" s="339" t="str">
        <f t="shared" si="39"/>
        <v/>
      </c>
      <c r="CT75" s="339" t="str">
        <f t="shared" si="40"/>
        <v/>
      </c>
    </row>
    <row r="76" spans="1:98" x14ac:dyDescent="0.25">
      <c r="A76" s="472" t="s">
        <v>19</v>
      </c>
      <c r="B76" s="473"/>
      <c r="C76" s="388">
        <f t="shared" si="20"/>
        <v>2</v>
      </c>
      <c r="D76" s="479">
        <f t="shared" si="21"/>
        <v>0</v>
      </c>
      <c r="E76" s="382"/>
      <c r="F76" s="383"/>
      <c r="G76" s="382"/>
      <c r="H76" s="383"/>
      <c r="I76" s="382"/>
      <c r="J76" s="383"/>
      <c r="K76" s="382"/>
      <c r="L76" s="383"/>
      <c r="M76" s="382"/>
      <c r="N76" s="383"/>
      <c r="O76" s="382"/>
      <c r="P76" s="383"/>
      <c r="Q76" s="382"/>
      <c r="R76" s="383"/>
      <c r="S76" s="382"/>
      <c r="T76" s="383"/>
      <c r="U76" s="382">
        <v>1</v>
      </c>
      <c r="V76" s="383"/>
      <c r="W76" s="382"/>
      <c r="X76" s="383"/>
      <c r="Y76" s="382"/>
      <c r="Z76" s="383"/>
      <c r="AA76" s="382"/>
      <c r="AB76" s="383"/>
      <c r="AC76" s="382">
        <v>1</v>
      </c>
      <c r="AD76" s="383"/>
      <c r="AE76" s="382"/>
      <c r="AF76" s="383"/>
      <c r="AG76" s="382"/>
      <c r="AH76" s="383"/>
      <c r="AI76" s="382"/>
      <c r="AJ76" s="383"/>
      <c r="AK76" s="382"/>
      <c r="AL76" s="384"/>
      <c r="AM76" s="378">
        <v>2</v>
      </c>
      <c r="AN76" s="378"/>
      <c r="AO76" s="378">
        <v>0</v>
      </c>
      <c r="AP76" s="384">
        <v>0</v>
      </c>
      <c r="AQ76" s="384">
        <v>0</v>
      </c>
      <c r="AR76" s="471" t="s">
        <v>97</v>
      </c>
      <c r="BZ76" s="339"/>
      <c r="CA76" s="339" t="str">
        <f t="shared" si="41"/>
        <v/>
      </c>
      <c r="CB76" s="339" t="str">
        <f t="shared" si="22"/>
        <v/>
      </c>
      <c r="CC76" s="339" t="str">
        <f t="shared" si="23"/>
        <v/>
      </c>
      <c r="CD76" s="339" t="str">
        <f t="shared" si="24"/>
        <v/>
      </c>
      <c r="CE76" s="339" t="str">
        <f t="shared" si="25"/>
        <v/>
      </c>
      <c r="CF76" s="339" t="str">
        <f t="shared" si="26"/>
        <v/>
      </c>
      <c r="CG76" s="339" t="str">
        <f t="shared" si="27"/>
        <v/>
      </c>
      <c r="CH76" s="339" t="str">
        <f t="shared" si="28"/>
        <v/>
      </c>
      <c r="CI76" s="339" t="str">
        <f t="shared" si="29"/>
        <v/>
      </c>
      <c r="CJ76" s="339" t="str">
        <f t="shared" si="30"/>
        <v/>
      </c>
      <c r="CK76" s="339" t="str">
        <f t="shared" si="31"/>
        <v/>
      </c>
      <c r="CL76" s="339" t="str">
        <f t="shared" si="32"/>
        <v/>
      </c>
      <c r="CM76" s="339" t="str">
        <f t="shared" si="33"/>
        <v/>
      </c>
      <c r="CN76" s="339" t="str">
        <f t="shared" si="34"/>
        <v/>
      </c>
      <c r="CO76" s="339" t="str">
        <f t="shared" si="35"/>
        <v/>
      </c>
      <c r="CP76" s="339" t="str">
        <f t="shared" si="36"/>
        <v/>
      </c>
      <c r="CQ76" s="339" t="str">
        <f t="shared" si="37"/>
        <v/>
      </c>
      <c r="CR76" s="339" t="str">
        <f t="shared" si="38"/>
        <v/>
      </c>
      <c r="CS76" s="339" t="str">
        <f t="shared" si="39"/>
        <v/>
      </c>
      <c r="CT76" s="339" t="str">
        <f t="shared" si="40"/>
        <v/>
      </c>
    </row>
    <row r="77" spans="1:98" x14ac:dyDescent="0.25">
      <c r="A77" s="472" t="s">
        <v>55</v>
      </c>
      <c r="B77" s="473"/>
      <c r="C77" s="474">
        <f t="shared" si="20"/>
        <v>27</v>
      </c>
      <c r="D77" s="475">
        <f t="shared" si="21"/>
        <v>1</v>
      </c>
      <c r="E77" s="476"/>
      <c r="F77" s="477"/>
      <c r="G77" s="476"/>
      <c r="H77" s="477"/>
      <c r="I77" s="382"/>
      <c r="J77" s="383"/>
      <c r="K77" s="382">
        <v>4</v>
      </c>
      <c r="L77" s="383"/>
      <c r="M77" s="382">
        <v>5</v>
      </c>
      <c r="N77" s="383"/>
      <c r="O77" s="382">
        <v>3</v>
      </c>
      <c r="P77" s="383"/>
      <c r="Q77" s="382">
        <v>2</v>
      </c>
      <c r="R77" s="383">
        <v>1</v>
      </c>
      <c r="S77" s="382">
        <v>1</v>
      </c>
      <c r="T77" s="383"/>
      <c r="U77" s="382">
        <v>5</v>
      </c>
      <c r="V77" s="383"/>
      <c r="W77" s="382">
        <v>4</v>
      </c>
      <c r="X77" s="383"/>
      <c r="Y77" s="382">
        <v>3</v>
      </c>
      <c r="Z77" s="383"/>
      <c r="AA77" s="382"/>
      <c r="AB77" s="383"/>
      <c r="AC77" s="382"/>
      <c r="AD77" s="383"/>
      <c r="AE77" s="382"/>
      <c r="AF77" s="383"/>
      <c r="AG77" s="382"/>
      <c r="AH77" s="383"/>
      <c r="AI77" s="382"/>
      <c r="AJ77" s="383"/>
      <c r="AK77" s="382"/>
      <c r="AL77" s="384"/>
      <c r="AM77" s="378">
        <v>18</v>
      </c>
      <c r="AN77" s="378">
        <v>9</v>
      </c>
      <c r="AO77" s="378">
        <v>0</v>
      </c>
      <c r="AP77" s="384">
        <v>0</v>
      </c>
      <c r="AQ77" s="384">
        <v>0</v>
      </c>
      <c r="AR77" s="471" t="s">
        <v>97</v>
      </c>
      <c r="BZ77" s="339"/>
      <c r="CA77" s="339" t="str">
        <f t="shared" si="41"/>
        <v/>
      </c>
      <c r="CB77" s="339" t="str">
        <f t="shared" si="22"/>
        <v/>
      </c>
      <c r="CC77" s="339" t="str">
        <f t="shared" si="23"/>
        <v/>
      </c>
      <c r="CD77" s="339" t="str">
        <f t="shared" si="24"/>
        <v/>
      </c>
      <c r="CE77" s="339" t="str">
        <f t="shared" si="25"/>
        <v/>
      </c>
      <c r="CF77" s="339" t="str">
        <f t="shared" si="26"/>
        <v/>
      </c>
      <c r="CG77" s="339" t="str">
        <f t="shared" si="27"/>
        <v/>
      </c>
      <c r="CH77" s="339" t="str">
        <f t="shared" si="28"/>
        <v/>
      </c>
      <c r="CI77" s="339" t="str">
        <f t="shared" si="29"/>
        <v/>
      </c>
      <c r="CJ77" s="339" t="str">
        <f t="shared" si="30"/>
        <v/>
      </c>
      <c r="CK77" s="339" t="str">
        <f t="shared" si="31"/>
        <v/>
      </c>
      <c r="CL77" s="339" t="str">
        <f t="shared" si="32"/>
        <v/>
      </c>
      <c r="CM77" s="339" t="str">
        <f t="shared" si="33"/>
        <v/>
      </c>
      <c r="CN77" s="339" t="str">
        <f t="shared" si="34"/>
        <v/>
      </c>
      <c r="CO77" s="339" t="str">
        <f t="shared" si="35"/>
        <v/>
      </c>
      <c r="CP77" s="339" t="str">
        <f t="shared" si="36"/>
        <v/>
      </c>
      <c r="CQ77" s="339" t="str">
        <f t="shared" si="37"/>
        <v/>
      </c>
      <c r="CR77" s="339" t="str">
        <f t="shared" si="38"/>
        <v/>
      </c>
      <c r="CS77" s="339" t="str">
        <f t="shared" si="39"/>
        <v/>
      </c>
      <c r="CT77" s="339" t="str">
        <f t="shared" si="40"/>
        <v/>
      </c>
    </row>
    <row r="78" spans="1:98" ht="27.75" customHeight="1" x14ac:dyDescent="0.25">
      <c r="A78" s="480" t="s">
        <v>56</v>
      </c>
      <c r="B78" s="481"/>
      <c r="C78" s="474">
        <f t="shared" si="20"/>
        <v>3</v>
      </c>
      <c r="D78" s="475">
        <f t="shared" si="21"/>
        <v>0</v>
      </c>
      <c r="E78" s="476"/>
      <c r="F78" s="477"/>
      <c r="G78" s="476"/>
      <c r="H78" s="477"/>
      <c r="I78" s="382"/>
      <c r="J78" s="383"/>
      <c r="K78" s="382">
        <v>1</v>
      </c>
      <c r="L78" s="383"/>
      <c r="M78" s="382"/>
      <c r="N78" s="383"/>
      <c r="O78" s="382"/>
      <c r="P78" s="383"/>
      <c r="Q78" s="382"/>
      <c r="R78" s="383"/>
      <c r="S78" s="382"/>
      <c r="T78" s="383"/>
      <c r="U78" s="382">
        <v>1</v>
      </c>
      <c r="V78" s="383"/>
      <c r="W78" s="382"/>
      <c r="X78" s="383"/>
      <c r="Y78" s="382">
        <v>1</v>
      </c>
      <c r="Z78" s="383"/>
      <c r="AA78" s="382"/>
      <c r="AB78" s="383"/>
      <c r="AC78" s="382"/>
      <c r="AD78" s="383"/>
      <c r="AE78" s="382"/>
      <c r="AF78" s="383"/>
      <c r="AG78" s="382"/>
      <c r="AH78" s="383"/>
      <c r="AI78" s="382"/>
      <c r="AJ78" s="383"/>
      <c r="AK78" s="382"/>
      <c r="AL78" s="384"/>
      <c r="AM78" s="378"/>
      <c r="AN78" s="378">
        <v>3</v>
      </c>
      <c r="AO78" s="378">
        <v>0</v>
      </c>
      <c r="AP78" s="384">
        <v>0</v>
      </c>
      <c r="AQ78" s="384">
        <v>0</v>
      </c>
      <c r="AR78" s="471" t="s">
        <v>98</v>
      </c>
      <c r="BZ78" s="339"/>
      <c r="CA78" s="339" t="str">
        <f t="shared" si="41"/>
        <v/>
      </c>
      <c r="CB78" s="339" t="str">
        <f t="shared" si="22"/>
        <v/>
      </c>
      <c r="CC78" s="339" t="str">
        <f t="shared" si="23"/>
        <v/>
      </c>
      <c r="CD78" s="339" t="str">
        <f t="shared" si="24"/>
        <v/>
      </c>
      <c r="CE78" s="339" t="str">
        <f t="shared" si="25"/>
        <v/>
      </c>
      <c r="CF78" s="339" t="str">
        <f t="shared" si="26"/>
        <v/>
      </c>
      <c r="CG78" s="339" t="str">
        <f t="shared" si="27"/>
        <v/>
      </c>
      <c r="CH78" s="339" t="str">
        <f t="shared" si="28"/>
        <v/>
      </c>
      <c r="CI78" s="339" t="str">
        <f t="shared" si="29"/>
        <v/>
      </c>
      <c r="CJ78" s="339" t="str">
        <f t="shared" si="30"/>
        <v/>
      </c>
      <c r="CK78" s="339" t="str">
        <f t="shared" si="31"/>
        <v/>
      </c>
      <c r="CL78" s="339" t="str">
        <f t="shared" si="32"/>
        <v/>
      </c>
      <c r="CM78" s="339" t="str">
        <f t="shared" si="33"/>
        <v/>
      </c>
      <c r="CN78" s="339" t="str">
        <f t="shared" si="34"/>
        <v/>
      </c>
      <c r="CO78" s="339" t="str">
        <f t="shared" si="35"/>
        <v/>
      </c>
      <c r="CP78" s="339" t="str">
        <f t="shared" si="36"/>
        <v/>
      </c>
      <c r="CQ78" s="339" t="str">
        <f t="shared" si="37"/>
        <v/>
      </c>
      <c r="CR78" s="339" t="str">
        <f t="shared" si="38"/>
        <v/>
      </c>
      <c r="CS78" s="339" t="str">
        <f t="shared" si="39"/>
        <v/>
      </c>
      <c r="CT78" s="339" t="str">
        <f t="shared" si="40"/>
        <v/>
      </c>
    </row>
    <row r="79" spans="1:98" x14ac:dyDescent="0.25">
      <c r="A79" s="472" t="s">
        <v>17</v>
      </c>
      <c r="B79" s="473"/>
      <c r="C79" s="388">
        <f t="shared" si="20"/>
        <v>4</v>
      </c>
      <c r="D79" s="479">
        <f t="shared" si="21"/>
        <v>0</v>
      </c>
      <c r="E79" s="382"/>
      <c r="F79" s="383"/>
      <c r="G79" s="382"/>
      <c r="H79" s="383"/>
      <c r="I79" s="382"/>
      <c r="J79" s="383"/>
      <c r="K79" s="382"/>
      <c r="L79" s="383"/>
      <c r="M79" s="382"/>
      <c r="N79" s="383"/>
      <c r="O79" s="382">
        <v>1</v>
      </c>
      <c r="P79" s="383"/>
      <c r="Q79" s="382"/>
      <c r="R79" s="383"/>
      <c r="S79" s="382">
        <v>2</v>
      </c>
      <c r="T79" s="383"/>
      <c r="U79" s="382"/>
      <c r="V79" s="383"/>
      <c r="W79" s="382">
        <v>1</v>
      </c>
      <c r="X79" s="383"/>
      <c r="Y79" s="382"/>
      <c r="Z79" s="383"/>
      <c r="AA79" s="382"/>
      <c r="AB79" s="383"/>
      <c r="AC79" s="382"/>
      <c r="AD79" s="383"/>
      <c r="AE79" s="382"/>
      <c r="AF79" s="383"/>
      <c r="AG79" s="382"/>
      <c r="AH79" s="383"/>
      <c r="AI79" s="382"/>
      <c r="AJ79" s="383"/>
      <c r="AK79" s="382"/>
      <c r="AL79" s="384"/>
      <c r="AM79" s="378">
        <v>3</v>
      </c>
      <c r="AN79" s="378">
        <v>1</v>
      </c>
      <c r="AO79" s="378">
        <v>0</v>
      </c>
      <c r="AP79" s="384">
        <v>0</v>
      </c>
      <c r="AQ79" s="384">
        <v>0</v>
      </c>
      <c r="AR79" s="471" t="s">
        <v>97</v>
      </c>
      <c r="BZ79" s="339"/>
      <c r="CA79" s="339" t="str">
        <f t="shared" si="41"/>
        <v/>
      </c>
      <c r="CB79" s="339" t="str">
        <f t="shared" si="22"/>
        <v/>
      </c>
      <c r="CC79" s="339" t="str">
        <f t="shared" si="23"/>
        <v/>
      </c>
      <c r="CD79" s="339" t="str">
        <f t="shared" si="24"/>
        <v/>
      </c>
      <c r="CE79" s="339" t="str">
        <f t="shared" si="25"/>
        <v/>
      </c>
      <c r="CF79" s="339" t="str">
        <f t="shared" si="26"/>
        <v/>
      </c>
      <c r="CG79" s="339" t="str">
        <f t="shared" si="27"/>
        <v/>
      </c>
      <c r="CH79" s="339" t="str">
        <f t="shared" si="28"/>
        <v/>
      </c>
      <c r="CI79" s="339" t="str">
        <f t="shared" si="29"/>
        <v/>
      </c>
      <c r="CJ79" s="339" t="str">
        <f t="shared" si="30"/>
        <v/>
      </c>
      <c r="CK79" s="339" t="str">
        <f t="shared" si="31"/>
        <v/>
      </c>
      <c r="CL79" s="339" t="str">
        <f t="shared" si="32"/>
        <v/>
      </c>
      <c r="CM79" s="339" t="str">
        <f t="shared" si="33"/>
        <v/>
      </c>
      <c r="CN79" s="339" t="str">
        <f t="shared" si="34"/>
        <v/>
      </c>
      <c r="CO79" s="339" t="str">
        <f t="shared" si="35"/>
        <v/>
      </c>
      <c r="CP79" s="339" t="str">
        <f t="shared" si="36"/>
        <v/>
      </c>
      <c r="CQ79" s="339" t="str">
        <f t="shared" si="37"/>
        <v/>
      </c>
      <c r="CR79" s="339" t="str">
        <f t="shared" si="38"/>
        <v/>
      </c>
      <c r="CS79" s="339" t="str">
        <f t="shared" si="39"/>
        <v/>
      </c>
      <c r="CT79" s="339" t="str">
        <f t="shared" si="40"/>
        <v/>
      </c>
    </row>
    <row r="80" spans="1:98" x14ac:dyDescent="0.25">
      <c r="A80" s="482" t="s">
        <v>57</v>
      </c>
      <c r="B80" s="483"/>
      <c r="C80" s="484">
        <f t="shared" si="20"/>
        <v>7</v>
      </c>
      <c r="D80" s="485">
        <f t="shared" si="21"/>
        <v>0</v>
      </c>
      <c r="E80" s="486"/>
      <c r="F80" s="487"/>
      <c r="G80" s="486"/>
      <c r="H80" s="487"/>
      <c r="I80" s="486"/>
      <c r="J80" s="487"/>
      <c r="K80" s="488">
        <v>1</v>
      </c>
      <c r="L80" s="389"/>
      <c r="M80" s="488">
        <v>1</v>
      </c>
      <c r="N80" s="389"/>
      <c r="O80" s="488">
        <v>1</v>
      </c>
      <c r="P80" s="389"/>
      <c r="Q80" s="488"/>
      <c r="R80" s="389"/>
      <c r="S80" s="488"/>
      <c r="T80" s="389"/>
      <c r="U80" s="488"/>
      <c r="V80" s="389"/>
      <c r="W80" s="488">
        <v>2</v>
      </c>
      <c r="X80" s="389"/>
      <c r="Y80" s="488">
        <v>1</v>
      </c>
      <c r="Z80" s="389"/>
      <c r="AA80" s="488"/>
      <c r="AB80" s="389"/>
      <c r="AC80" s="488"/>
      <c r="AD80" s="389"/>
      <c r="AE80" s="488">
        <v>1</v>
      </c>
      <c r="AF80" s="389"/>
      <c r="AG80" s="488"/>
      <c r="AH80" s="389"/>
      <c r="AI80" s="488"/>
      <c r="AJ80" s="389"/>
      <c r="AK80" s="488"/>
      <c r="AL80" s="390"/>
      <c r="AM80" s="380">
        <v>3</v>
      </c>
      <c r="AN80" s="380">
        <v>4</v>
      </c>
      <c r="AO80" s="378">
        <v>0</v>
      </c>
      <c r="AP80" s="384">
        <v>0</v>
      </c>
      <c r="AQ80" s="384">
        <v>0</v>
      </c>
      <c r="AR80" s="471" t="s">
        <v>97</v>
      </c>
      <c r="BZ80" s="339"/>
      <c r="CA80" s="339" t="str">
        <f t="shared" si="41"/>
        <v/>
      </c>
      <c r="CB80" s="339" t="str">
        <f t="shared" si="22"/>
        <v/>
      </c>
      <c r="CC80" s="339" t="str">
        <f t="shared" si="23"/>
        <v/>
      </c>
      <c r="CD80" s="339" t="str">
        <f t="shared" si="24"/>
        <v/>
      </c>
      <c r="CE80" s="339" t="str">
        <f t="shared" si="25"/>
        <v/>
      </c>
      <c r="CF80" s="339" t="str">
        <f t="shared" si="26"/>
        <v/>
      </c>
      <c r="CG80" s="339" t="str">
        <f t="shared" si="27"/>
        <v/>
      </c>
      <c r="CH80" s="339" t="str">
        <f t="shared" si="28"/>
        <v/>
      </c>
      <c r="CI80" s="339" t="str">
        <f t="shared" si="29"/>
        <v/>
      </c>
      <c r="CJ80" s="339" t="str">
        <f t="shared" si="30"/>
        <v/>
      </c>
      <c r="CK80" s="339" t="str">
        <f t="shared" si="31"/>
        <v/>
      </c>
      <c r="CL80" s="339" t="str">
        <f t="shared" si="32"/>
        <v/>
      </c>
      <c r="CM80" s="339" t="str">
        <f t="shared" si="33"/>
        <v/>
      </c>
      <c r="CN80" s="339" t="str">
        <f t="shared" si="34"/>
        <v/>
      </c>
      <c r="CO80" s="339" t="str">
        <f t="shared" si="35"/>
        <v/>
      </c>
      <c r="CP80" s="339" t="str">
        <f t="shared" si="36"/>
        <v/>
      </c>
      <c r="CQ80" s="339" t="str">
        <f t="shared" si="37"/>
        <v/>
      </c>
      <c r="CR80" s="339" t="str">
        <f t="shared" si="38"/>
        <v/>
      </c>
      <c r="CS80" s="339" t="str">
        <f t="shared" si="39"/>
        <v/>
      </c>
      <c r="CT80" s="339" t="str">
        <f t="shared" si="40"/>
        <v/>
      </c>
    </row>
    <row r="81" spans="1:98" x14ac:dyDescent="0.25">
      <c r="A81" s="489" t="s">
        <v>18</v>
      </c>
      <c r="B81" s="490" t="s">
        <v>88</v>
      </c>
      <c r="C81" s="466">
        <f t="shared" si="20"/>
        <v>0</v>
      </c>
      <c r="D81" s="467">
        <f t="shared" si="21"/>
        <v>0</v>
      </c>
      <c r="E81" s="491"/>
      <c r="F81" s="492"/>
      <c r="G81" s="491"/>
      <c r="H81" s="492"/>
      <c r="I81" s="491"/>
      <c r="J81" s="492"/>
      <c r="K81" s="434"/>
      <c r="L81" s="435"/>
      <c r="M81" s="434"/>
      <c r="N81" s="435"/>
      <c r="O81" s="434"/>
      <c r="P81" s="435"/>
      <c r="Q81" s="434"/>
      <c r="R81" s="435"/>
      <c r="S81" s="434"/>
      <c r="T81" s="435"/>
      <c r="U81" s="434"/>
      <c r="V81" s="435"/>
      <c r="W81" s="434"/>
      <c r="X81" s="435"/>
      <c r="Y81" s="434"/>
      <c r="Z81" s="435"/>
      <c r="AA81" s="434"/>
      <c r="AB81" s="435"/>
      <c r="AC81" s="434"/>
      <c r="AD81" s="435"/>
      <c r="AE81" s="434"/>
      <c r="AF81" s="435"/>
      <c r="AG81" s="434"/>
      <c r="AH81" s="435"/>
      <c r="AI81" s="434"/>
      <c r="AJ81" s="435"/>
      <c r="AK81" s="434"/>
      <c r="AL81" s="436"/>
      <c r="AM81" s="372"/>
      <c r="AN81" s="372"/>
      <c r="AO81" s="372"/>
      <c r="AP81" s="436"/>
      <c r="AQ81" s="436"/>
      <c r="AR81" s="471" t="s">
        <v>97</v>
      </c>
      <c r="BZ81" s="339"/>
      <c r="CA81" s="339" t="str">
        <f t="shared" si="41"/>
        <v/>
      </c>
      <c r="CB81" s="339" t="str">
        <f t="shared" si="22"/>
        <v/>
      </c>
      <c r="CC81" s="339" t="str">
        <f t="shared" si="23"/>
        <v/>
      </c>
      <c r="CD81" s="339" t="str">
        <f t="shared" si="24"/>
        <v/>
      </c>
      <c r="CE81" s="339" t="str">
        <f t="shared" si="25"/>
        <v/>
      </c>
      <c r="CF81" s="339" t="str">
        <f t="shared" si="26"/>
        <v/>
      </c>
      <c r="CG81" s="339" t="str">
        <f t="shared" si="27"/>
        <v/>
      </c>
      <c r="CH81" s="339" t="str">
        <f t="shared" si="28"/>
        <v/>
      </c>
      <c r="CI81" s="339" t="str">
        <f t="shared" si="29"/>
        <v/>
      </c>
      <c r="CJ81" s="339" t="str">
        <f t="shared" si="30"/>
        <v/>
      </c>
      <c r="CK81" s="339" t="str">
        <f t="shared" si="31"/>
        <v/>
      </c>
      <c r="CL81" s="339" t="str">
        <f t="shared" si="32"/>
        <v/>
      </c>
      <c r="CM81" s="339" t="str">
        <f t="shared" si="33"/>
        <v/>
      </c>
      <c r="CN81" s="339" t="str">
        <f t="shared" si="34"/>
        <v/>
      </c>
      <c r="CO81" s="339" t="str">
        <f t="shared" si="35"/>
        <v/>
      </c>
      <c r="CP81" s="339" t="str">
        <f t="shared" si="36"/>
        <v/>
      </c>
      <c r="CQ81" s="339" t="str">
        <f t="shared" si="37"/>
        <v/>
      </c>
      <c r="CR81" s="339" t="str">
        <f t="shared" si="38"/>
        <v/>
      </c>
      <c r="CS81" s="339" t="str">
        <f>IF(AL81&lt;=AK81,""," Los exámenes Reactivos de 81 y mas años NO DEBEN ser mayor a los Exámenes Procesados de la misma edad.-")</f>
        <v/>
      </c>
      <c r="CT81" s="339" t="str">
        <f>IF(AL81&lt;=AK81,""," Los exámenes Reactivos de 81 y mas años NO DEBEN ser mayor a los Exámenes Procesados de la misma edad.-")</f>
        <v/>
      </c>
    </row>
    <row r="82" spans="1:98" ht="21" x14ac:dyDescent="0.25">
      <c r="A82" s="493"/>
      <c r="B82" s="494" t="s">
        <v>89</v>
      </c>
      <c r="C82" s="474">
        <f t="shared" si="20"/>
        <v>0</v>
      </c>
      <c r="D82" s="475">
        <f t="shared" si="21"/>
        <v>0</v>
      </c>
      <c r="E82" s="476"/>
      <c r="F82" s="477"/>
      <c r="G82" s="476"/>
      <c r="H82" s="477"/>
      <c r="I82" s="476"/>
      <c r="J82" s="477"/>
      <c r="K82" s="382"/>
      <c r="L82" s="383"/>
      <c r="M82" s="382"/>
      <c r="N82" s="383"/>
      <c r="O82" s="382"/>
      <c r="P82" s="383"/>
      <c r="Q82" s="382"/>
      <c r="R82" s="383"/>
      <c r="S82" s="382"/>
      <c r="T82" s="383"/>
      <c r="U82" s="382"/>
      <c r="V82" s="383"/>
      <c r="W82" s="382"/>
      <c r="X82" s="383"/>
      <c r="Y82" s="382"/>
      <c r="Z82" s="383"/>
      <c r="AA82" s="382"/>
      <c r="AB82" s="383"/>
      <c r="AC82" s="382"/>
      <c r="AD82" s="383"/>
      <c r="AE82" s="382"/>
      <c r="AF82" s="383"/>
      <c r="AG82" s="382"/>
      <c r="AH82" s="383"/>
      <c r="AI82" s="382"/>
      <c r="AJ82" s="383"/>
      <c r="AK82" s="382"/>
      <c r="AL82" s="384"/>
      <c r="AM82" s="378"/>
      <c r="AN82" s="378"/>
      <c r="AO82" s="378"/>
      <c r="AP82" s="384"/>
      <c r="AQ82" s="384"/>
      <c r="AR82" s="471" t="s">
        <v>97</v>
      </c>
      <c r="BZ82" s="339"/>
      <c r="CA82" s="339" t="str">
        <f t="shared" si="41"/>
        <v/>
      </c>
      <c r="CB82" s="339" t="str">
        <f t="shared" si="22"/>
        <v/>
      </c>
      <c r="CC82" s="339" t="str">
        <f t="shared" si="23"/>
        <v/>
      </c>
      <c r="CD82" s="339" t="str">
        <f t="shared" si="24"/>
        <v/>
      </c>
      <c r="CE82" s="339" t="str">
        <f t="shared" si="25"/>
        <v/>
      </c>
      <c r="CF82" s="339" t="str">
        <f t="shared" si="26"/>
        <v/>
      </c>
      <c r="CG82" s="339" t="str">
        <f t="shared" si="27"/>
        <v/>
      </c>
      <c r="CH82" s="339" t="str">
        <f t="shared" si="28"/>
        <v/>
      </c>
      <c r="CI82" s="339" t="str">
        <f t="shared" si="29"/>
        <v/>
      </c>
      <c r="CJ82" s="339" t="str">
        <f t="shared" si="30"/>
        <v/>
      </c>
      <c r="CK82" s="339" t="str">
        <f t="shared" si="31"/>
        <v/>
      </c>
      <c r="CL82" s="339" t="str">
        <f t="shared" si="32"/>
        <v/>
      </c>
      <c r="CM82" s="339" t="str">
        <f t="shared" si="33"/>
        <v/>
      </c>
      <c r="CN82" s="339" t="str">
        <f t="shared" si="34"/>
        <v/>
      </c>
      <c r="CO82" s="339" t="str">
        <f t="shared" si="35"/>
        <v/>
      </c>
      <c r="CP82" s="339" t="str">
        <f t="shared" si="36"/>
        <v/>
      </c>
      <c r="CQ82" s="339" t="str">
        <f>IF(AJ82&lt;=AI82,""," Los exámenes Reactivos de 75 a 89 años NO DEBEN ser mayor a los Exámenes Procesados de la misma edad.-")</f>
        <v/>
      </c>
      <c r="CR82" s="339" t="str">
        <f t="shared" si="38"/>
        <v/>
      </c>
      <c r="CS82" s="339" t="str">
        <f>IF(AL82&lt;=AK82,""," Los exámenes Reactivos de 80 y mas años NO DEBEN ser mayor a los Exámenes Procesados de la misma edad.-")</f>
        <v/>
      </c>
      <c r="CT82" s="339" t="str">
        <f>IF(AL82&lt;=AK82,""," Los exámenes Reactivos de 80 y mas años NO DEBEN ser mayor a los Exámenes Procesados de la misma edad.-")</f>
        <v/>
      </c>
    </row>
    <row r="83" spans="1:98" ht="21" x14ac:dyDescent="0.25">
      <c r="A83" s="495"/>
      <c r="B83" s="449" t="s">
        <v>90</v>
      </c>
      <c r="C83" s="496">
        <f t="shared" si="20"/>
        <v>0</v>
      </c>
      <c r="D83" s="404">
        <f t="shared" si="21"/>
        <v>0</v>
      </c>
      <c r="E83" s="405"/>
      <c r="F83" s="406"/>
      <c r="G83" s="405"/>
      <c r="H83" s="406"/>
      <c r="I83" s="405"/>
      <c r="J83" s="406"/>
      <c r="K83" s="405"/>
      <c r="L83" s="406"/>
      <c r="M83" s="405"/>
      <c r="N83" s="406"/>
      <c r="O83" s="405"/>
      <c r="P83" s="406"/>
      <c r="Q83" s="405"/>
      <c r="R83" s="406"/>
      <c r="S83" s="405"/>
      <c r="T83" s="406"/>
      <c r="U83" s="405"/>
      <c r="V83" s="406"/>
      <c r="W83" s="405"/>
      <c r="X83" s="406"/>
      <c r="Y83" s="405"/>
      <c r="Z83" s="406"/>
      <c r="AA83" s="405"/>
      <c r="AB83" s="406"/>
      <c r="AC83" s="405"/>
      <c r="AD83" s="406"/>
      <c r="AE83" s="405"/>
      <c r="AF83" s="406"/>
      <c r="AG83" s="405"/>
      <c r="AH83" s="406"/>
      <c r="AI83" s="405"/>
      <c r="AJ83" s="406"/>
      <c r="AK83" s="405"/>
      <c r="AL83" s="407"/>
      <c r="AM83" s="393"/>
      <c r="AN83" s="393"/>
      <c r="AO83" s="393"/>
      <c r="AP83" s="407"/>
      <c r="AQ83" s="407"/>
      <c r="AR83" s="471" t="s">
        <v>97</v>
      </c>
      <c r="BZ83" s="339"/>
      <c r="CA83" s="339" t="str">
        <f t="shared" si="41"/>
        <v/>
      </c>
      <c r="CB83" s="339" t="str">
        <f t="shared" si="22"/>
        <v/>
      </c>
      <c r="CC83" s="339" t="str">
        <f t="shared" si="23"/>
        <v/>
      </c>
      <c r="CD83" s="339" t="str">
        <f t="shared" si="24"/>
        <v/>
      </c>
      <c r="CE83" s="339" t="str">
        <f t="shared" si="25"/>
        <v/>
      </c>
      <c r="CF83" s="339" t="str">
        <f t="shared" si="26"/>
        <v/>
      </c>
      <c r="CG83" s="339" t="str">
        <f t="shared" si="27"/>
        <v/>
      </c>
      <c r="CH83" s="339" t="str">
        <f t="shared" si="28"/>
        <v/>
      </c>
      <c r="CI83" s="339" t="str">
        <f t="shared" si="29"/>
        <v/>
      </c>
      <c r="CJ83" s="339" t="str">
        <f t="shared" si="30"/>
        <v/>
      </c>
      <c r="CK83" s="339" t="str">
        <f t="shared" si="31"/>
        <v/>
      </c>
      <c r="CL83" s="339" t="str">
        <f t="shared" si="32"/>
        <v/>
      </c>
      <c r="CM83" s="339" t="str">
        <f t="shared" si="33"/>
        <v/>
      </c>
      <c r="CN83" s="339" t="str">
        <f t="shared" si="34"/>
        <v/>
      </c>
      <c r="CO83" s="339" t="str">
        <f t="shared" si="35"/>
        <v/>
      </c>
      <c r="CP83" s="339" t="str">
        <f t="shared" si="36"/>
        <v/>
      </c>
      <c r="CQ83" s="339" t="str">
        <f t="shared" ref="CQ83:CQ94" si="42">IF(AJ83&lt;=AI83,""," Los exámenes Reactivos de 75 a 79 años NO DEBEN ser mayor a los Exámenes Procesados de la misma edad.-")</f>
        <v/>
      </c>
      <c r="CR83" s="339" t="str">
        <f t="shared" si="38"/>
        <v/>
      </c>
      <c r="CS83" s="339" t="str">
        <f>IF(AL83&lt;=AK83,""," Los exámenes Reactivos de 83 y mas años NO DEBEN ser mayor a los Exámenes Procesados de la misma edad.-")</f>
        <v/>
      </c>
      <c r="CT83" s="339" t="str">
        <f>IF(AL83&lt;=AK83,""," Los exámenes Reactivos de 83 y mas años NO DEBEN ser mayor a los Exámenes Procesados de la misma edad.-")</f>
        <v/>
      </c>
    </row>
    <row r="84" spans="1:98" x14ac:dyDescent="0.25">
      <c r="A84" s="464" t="s">
        <v>84</v>
      </c>
      <c r="B84" s="465"/>
      <c r="C84" s="474">
        <f t="shared" ref="C84:C94" si="43">SUM(E84+G84+I84+K84+M84+O84+Q84+S84+U84+W84+Y84+AA84+AC84+AE84+AG84+AI84+AK84)</f>
        <v>0</v>
      </c>
      <c r="D84" s="475">
        <f t="shared" ref="D84:D94" si="44">SUM(F84+H84+J84+L84+N84+P84+R84+T84+V84+X84+Z84+AB84+AD84+AF84+AH84+AJ84+AL84)</f>
        <v>0</v>
      </c>
      <c r="E84" s="365"/>
      <c r="F84" s="366"/>
      <c r="G84" s="497"/>
      <c r="H84" s="498"/>
      <c r="I84" s="497"/>
      <c r="J84" s="498"/>
      <c r="K84" s="497"/>
      <c r="L84" s="498"/>
      <c r="M84" s="497"/>
      <c r="N84" s="498"/>
      <c r="O84" s="497"/>
      <c r="P84" s="498"/>
      <c r="Q84" s="497"/>
      <c r="R84" s="498"/>
      <c r="S84" s="497"/>
      <c r="T84" s="498"/>
      <c r="U84" s="497"/>
      <c r="V84" s="498"/>
      <c r="W84" s="497"/>
      <c r="X84" s="498"/>
      <c r="Y84" s="497"/>
      <c r="Z84" s="498"/>
      <c r="AA84" s="497"/>
      <c r="AB84" s="498"/>
      <c r="AC84" s="497"/>
      <c r="AD84" s="498"/>
      <c r="AE84" s="497"/>
      <c r="AF84" s="498"/>
      <c r="AG84" s="497"/>
      <c r="AH84" s="498"/>
      <c r="AI84" s="497"/>
      <c r="AJ84" s="498"/>
      <c r="AK84" s="497"/>
      <c r="AL84" s="499"/>
      <c r="AM84" s="376"/>
      <c r="AN84" s="376"/>
      <c r="AO84" s="376"/>
      <c r="AP84" s="367"/>
      <c r="AQ84" s="367"/>
      <c r="AR84" s="471" t="s">
        <v>97</v>
      </c>
      <c r="BZ84" s="339"/>
      <c r="CA84" s="339" t="str">
        <f t="shared" si="41"/>
        <v/>
      </c>
      <c r="CB84" s="339" t="str">
        <f t="shared" si="22"/>
        <v/>
      </c>
      <c r="CC84" s="339" t="str">
        <f t="shared" si="23"/>
        <v/>
      </c>
      <c r="CD84" s="339" t="str">
        <f t="shared" si="24"/>
        <v/>
      </c>
      <c r="CE84" s="339" t="str">
        <f t="shared" si="25"/>
        <v/>
      </c>
      <c r="CF84" s="339" t="str">
        <f t="shared" si="26"/>
        <v/>
      </c>
      <c r="CG84" s="339" t="str">
        <f t="shared" si="27"/>
        <v/>
      </c>
      <c r="CH84" s="339" t="str">
        <f t="shared" si="28"/>
        <v/>
      </c>
      <c r="CI84" s="339" t="str">
        <f t="shared" si="29"/>
        <v/>
      </c>
      <c r="CJ84" s="339" t="str">
        <f t="shared" si="30"/>
        <v/>
      </c>
      <c r="CK84" s="339" t="str">
        <f t="shared" si="31"/>
        <v/>
      </c>
      <c r="CL84" s="339" t="str">
        <f t="shared" si="32"/>
        <v/>
      </c>
      <c r="CM84" s="339" t="str">
        <f t="shared" si="33"/>
        <v/>
      </c>
      <c r="CN84" s="339" t="str">
        <f t="shared" si="34"/>
        <v/>
      </c>
      <c r="CO84" s="339" t="str">
        <f t="shared" si="35"/>
        <v/>
      </c>
      <c r="CP84" s="339" t="str">
        <f t="shared" si="36"/>
        <v/>
      </c>
      <c r="CQ84" s="339" t="str">
        <f t="shared" si="42"/>
        <v/>
      </c>
      <c r="CR84" s="339" t="str">
        <f t="shared" si="38"/>
        <v/>
      </c>
      <c r="CS84" s="339" t="str">
        <f>IF(AL84&lt;=AK84,""," Los exámenes Reactivos de 84 y mas años NO DEBEN ser mayor a los Exámenes Procesados de la misma edad.-")</f>
        <v/>
      </c>
      <c r="CT84" s="339" t="str">
        <f>IF(AL84&lt;=AK84,""," Los exámenes Reactivos de 84 y mas años NO DEBEN ser mayor a los Exámenes Procesados de la misma edad.-")</f>
        <v/>
      </c>
    </row>
    <row r="85" spans="1:98" x14ac:dyDescent="0.25">
      <c r="A85" s="472" t="s">
        <v>58</v>
      </c>
      <c r="B85" s="473"/>
      <c r="C85" s="388">
        <f t="shared" si="43"/>
        <v>3</v>
      </c>
      <c r="D85" s="479">
        <f t="shared" si="44"/>
        <v>0</v>
      </c>
      <c r="E85" s="382"/>
      <c r="F85" s="383"/>
      <c r="G85" s="382"/>
      <c r="H85" s="383"/>
      <c r="I85" s="382"/>
      <c r="J85" s="383"/>
      <c r="K85" s="488"/>
      <c r="L85" s="389"/>
      <c r="M85" s="488"/>
      <c r="N85" s="389"/>
      <c r="O85" s="488">
        <v>1</v>
      </c>
      <c r="P85" s="389"/>
      <c r="Q85" s="488">
        <v>1</v>
      </c>
      <c r="R85" s="389"/>
      <c r="S85" s="488"/>
      <c r="T85" s="389"/>
      <c r="U85" s="488"/>
      <c r="V85" s="389"/>
      <c r="W85" s="488"/>
      <c r="X85" s="389"/>
      <c r="Y85" s="488">
        <v>1</v>
      </c>
      <c r="Z85" s="389"/>
      <c r="AA85" s="488"/>
      <c r="AB85" s="389"/>
      <c r="AC85" s="488"/>
      <c r="AD85" s="389"/>
      <c r="AE85" s="488"/>
      <c r="AF85" s="389"/>
      <c r="AG85" s="488"/>
      <c r="AH85" s="389"/>
      <c r="AI85" s="488"/>
      <c r="AJ85" s="389"/>
      <c r="AK85" s="488"/>
      <c r="AL85" s="390"/>
      <c r="AM85" s="380">
        <v>2</v>
      </c>
      <c r="AN85" s="380">
        <v>1</v>
      </c>
      <c r="AO85" s="378">
        <v>0</v>
      </c>
      <c r="AP85" s="384">
        <v>0</v>
      </c>
      <c r="AQ85" s="384">
        <v>0</v>
      </c>
      <c r="AR85" s="471" t="s">
        <v>97</v>
      </c>
      <c r="BZ85" s="339"/>
      <c r="CA85" s="339" t="str">
        <f t="shared" si="41"/>
        <v/>
      </c>
      <c r="CB85" s="339" t="str">
        <f t="shared" si="22"/>
        <v/>
      </c>
      <c r="CC85" s="339" t="str">
        <f t="shared" si="23"/>
        <v/>
      </c>
      <c r="CD85" s="339" t="str">
        <f t="shared" si="24"/>
        <v/>
      </c>
      <c r="CE85" s="339" t="str">
        <f t="shared" si="25"/>
        <v/>
      </c>
      <c r="CF85" s="339" t="str">
        <f t="shared" si="26"/>
        <v/>
      </c>
      <c r="CG85" s="339" t="str">
        <f t="shared" si="27"/>
        <v/>
      </c>
      <c r="CH85" s="339" t="str">
        <f t="shared" si="28"/>
        <v/>
      </c>
      <c r="CI85" s="339" t="str">
        <f t="shared" si="29"/>
        <v/>
      </c>
      <c r="CJ85" s="339" t="str">
        <f t="shared" si="30"/>
        <v/>
      </c>
      <c r="CK85" s="339" t="str">
        <f t="shared" si="31"/>
        <v/>
      </c>
      <c r="CL85" s="339" t="str">
        <f t="shared" si="32"/>
        <v/>
      </c>
      <c r="CM85" s="339" t="str">
        <f t="shared" si="33"/>
        <v/>
      </c>
      <c r="CN85" s="339" t="str">
        <f t="shared" si="34"/>
        <v/>
      </c>
      <c r="CO85" s="339" t="str">
        <f t="shared" si="35"/>
        <v/>
      </c>
      <c r="CP85" s="339" t="str">
        <f t="shared" si="36"/>
        <v/>
      </c>
      <c r="CQ85" s="339" t="str">
        <f t="shared" si="42"/>
        <v/>
      </c>
      <c r="CR85" s="339" t="str">
        <f t="shared" si="38"/>
        <v/>
      </c>
      <c r="CS85" s="339" t="str">
        <f>IF(AL85&lt;=AK85,""," Los exámenes Reactivos de 85 y mas años NO DEBEN ser mayor a los Exámenes Procesados de la misma edad.-")</f>
        <v/>
      </c>
      <c r="CT85" s="339" t="str">
        <f>IF(AL85&lt;=AK85,""," Los exámenes Reactivos de 85 y mas años NO DEBEN ser mayor a los Exámenes Procesados de la misma edad.-")</f>
        <v/>
      </c>
    </row>
    <row r="86" spans="1:98" x14ac:dyDescent="0.25">
      <c r="A86" s="472" t="s">
        <v>86</v>
      </c>
      <c r="B86" s="473"/>
      <c r="C86" s="388">
        <f t="shared" si="43"/>
        <v>0</v>
      </c>
      <c r="D86" s="479">
        <f t="shared" si="44"/>
        <v>0</v>
      </c>
      <c r="E86" s="382"/>
      <c r="F86" s="383"/>
      <c r="G86" s="382"/>
      <c r="H86" s="383"/>
      <c r="I86" s="382"/>
      <c r="J86" s="383"/>
      <c r="K86" s="488"/>
      <c r="L86" s="389"/>
      <c r="M86" s="488"/>
      <c r="N86" s="389"/>
      <c r="O86" s="488"/>
      <c r="P86" s="389"/>
      <c r="Q86" s="488"/>
      <c r="R86" s="389"/>
      <c r="S86" s="488"/>
      <c r="T86" s="389"/>
      <c r="U86" s="488"/>
      <c r="V86" s="389"/>
      <c r="W86" s="488"/>
      <c r="X86" s="389"/>
      <c r="Y86" s="488"/>
      <c r="Z86" s="389"/>
      <c r="AA86" s="488"/>
      <c r="AB86" s="389"/>
      <c r="AC86" s="488"/>
      <c r="AD86" s="389"/>
      <c r="AE86" s="488"/>
      <c r="AF86" s="389"/>
      <c r="AG86" s="488"/>
      <c r="AH86" s="389"/>
      <c r="AI86" s="488"/>
      <c r="AJ86" s="389"/>
      <c r="AK86" s="488"/>
      <c r="AL86" s="390"/>
      <c r="AM86" s="380"/>
      <c r="AN86" s="380"/>
      <c r="AO86" s="380"/>
      <c r="AP86" s="390"/>
      <c r="AQ86" s="390"/>
      <c r="AR86" s="471" t="s">
        <v>97</v>
      </c>
      <c r="BZ86" s="339"/>
      <c r="CA86" s="339" t="str">
        <f t="shared" si="41"/>
        <v/>
      </c>
      <c r="CB86" s="339" t="str">
        <f t="shared" si="22"/>
        <v/>
      </c>
      <c r="CC86" s="339" t="str">
        <f t="shared" si="23"/>
        <v/>
      </c>
      <c r="CD86" s="339" t="str">
        <f t="shared" si="24"/>
        <v/>
      </c>
      <c r="CE86" s="339" t="str">
        <f t="shared" si="25"/>
        <v/>
      </c>
      <c r="CF86" s="339" t="str">
        <f t="shared" si="26"/>
        <v/>
      </c>
      <c r="CG86" s="339" t="str">
        <f t="shared" si="27"/>
        <v/>
      </c>
      <c r="CH86" s="339" t="str">
        <f t="shared" si="28"/>
        <v/>
      </c>
      <c r="CI86" s="339" t="str">
        <f t="shared" si="29"/>
        <v/>
      </c>
      <c r="CJ86" s="339" t="str">
        <f t="shared" si="30"/>
        <v/>
      </c>
      <c r="CK86" s="339" t="str">
        <f t="shared" si="31"/>
        <v/>
      </c>
      <c r="CL86" s="339" t="str">
        <f t="shared" si="32"/>
        <v/>
      </c>
      <c r="CM86" s="339" t="str">
        <f t="shared" si="33"/>
        <v/>
      </c>
      <c r="CN86" s="339" t="str">
        <f t="shared" si="34"/>
        <v/>
      </c>
      <c r="CO86" s="339" t="str">
        <f t="shared" si="35"/>
        <v/>
      </c>
      <c r="CP86" s="339" t="str">
        <f t="shared" si="36"/>
        <v/>
      </c>
      <c r="CQ86" s="339" t="str">
        <f t="shared" si="42"/>
        <v/>
      </c>
      <c r="CR86" s="339" t="str">
        <f t="shared" si="38"/>
        <v/>
      </c>
      <c r="CS86" s="339" t="str">
        <f>IF(AL86&lt;=AK86,""," Los exámenes Reactivos de 86 y mas años NO DEBEN ser mayor a los Exámenes Procesados de la misma edad.-")</f>
        <v/>
      </c>
      <c r="CT86" s="339" t="str">
        <f>IF(AL86&lt;=AK86,""," Los exámenes Reactivos de 86 y mas años NO DEBEN ser mayor a los Exámenes Procesados de la misma edad.-")</f>
        <v/>
      </c>
    </row>
    <row r="87" spans="1:98" x14ac:dyDescent="0.25">
      <c r="A87" s="472" t="s">
        <v>99</v>
      </c>
      <c r="B87" s="473"/>
      <c r="C87" s="500">
        <f t="shared" si="43"/>
        <v>0</v>
      </c>
      <c r="D87" s="501">
        <f t="shared" si="44"/>
        <v>0</v>
      </c>
      <c r="E87" s="382"/>
      <c r="F87" s="383"/>
      <c r="G87" s="382"/>
      <c r="H87" s="383"/>
      <c r="I87" s="382"/>
      <c r="J87" s="383"/>
      <c r="K87" s="488"/>
      <c r="L87" s="389"/>
      <c r="M87" s="488"/>
      <c r="N87" s="389"/>
      <c r="O87" s="488"/>
      <c r="P87" s="389"/>
      <c r="Q87" s="488"/>
      <c r="R87" s="389"/>
      <c r="S87" s="488"/>
      <c r="T87" s="389"/>
      <c r="U87" s="488"/>
      <c r="V87" s="389"/>
      <c r="W87" s="488"/>
      <c r="X87" s="389"/>
      <c r="Y87" s="488"/>
      <c r="Z87" s="389"/>
      <c r="AA87" s="488"/>
      <c r="AB87" s="389"/>
      <c r="AC87" s="488"/>
      <c r="AD87" s="389"/>
      <c r="AE87" s="488"/>
      <c r="AF87" s="389"/>
      <c r="AG87" s="488"/>
      <c r="AH87" s="389"/>
      <c r="AI87" s="488"/>
      <c r="AJ87" s="389"/>
      <c r="AK87" s="488"/>
      <c r="AL87" s="390"/>
      <c r="AM87" s="380"/>
      <c r="AN87" s="380"/>
      <c r="AO87" s="380"/>
      <c r="AP87" s="390"/>
      <c r="AQ87" s="390"/>
      <c r="AR87" s="471" t="s">
        <v>97</v>
      </c>
      <c r="BZ87" s="339"/>
      <c r="CA87" s="339" t="str">
        <f t="shared" si="41"/>
        <v/>
      </c>
      <c r="CB87" s="339" t="str">
        <f t="shared" si="22"/>
        <v/>
      </c>
      <c r="CC87" s="339" t="str">
        <f t="shared" si="23"/>
        <v/>
      </c>
      <c r="CD87" s="339" t="str">
        <f t="shared" si="24"/>
        <v/>
      </c>
      <c r="CE87" s="339" t="str">
        <f t="shared" si="25"/>
        <v/>
      </c>
      <c r="CF87" s="339" t="str">
        <f t="shared" si="26"/>
        <v/>
      </c>
      <c r="CG87" s="339" t="str">
        <f t="shared" si="27"/>
        <v/>
      </c>
      <c r="CH87" s="339" t="str">
        <f t="shared" si="28"/>
        <v/>
      </c>
      <c r="CI87" s="339" t="str">
        <f t="shared" si="29"/>
        <v/>
      </c>
      <c r="CJ87" s="339" t="str">
        <f t="shared" si="30"/>
        <v/>
      </c>
      <c r="CK87" s="339" t="str">
        <f t="shared" si="31"/>
        <v/>
      </c>
      <c r="CL87" s="339" t="str">
        <f t="shared" si="32"/>
        <v/>
      </c>
      <c r="CM87" s="339" t="str">
        <f t="shared" si="33"/>
        <v/>
      </c>
      <c r="CN87" s="339" t="str">
        <f t="shared" si="34"/>
        <v/>
      </c>
      <c r="CO87" s="339" t="str">
        <f t="shared" si="35"/>
        <v/>
      </c>
      <c r="CP87" s="339" t="str">
        <f t="shared" si="36"/>
        <v/>
      </c>
      <c r="CQ87" s="339" t="str">
        <f t="shared" si="42"/>
        <v/>
      </c>
      <c r="CR87" s="339" t="str">
        <f t="shared" si="38"/>
        <v/>
      </c>
      <c r="CS87" s="339" t="str">
        <f>IF(AL87&lt;=AK87,""," Los exámenes Reactivos de 87 y mas años NO DEBEN ser mayor a los Exámenes Procesados de la misma edad.-")</f>
        <v/>
      </c>
      <c r="CT87" s="339" t="str">
        <f>IF(AL87&lt;=AK87,""," Los exámenes Reactivos de 87 y mas años NO DEBEN ser mayor a los Exámenes Procesados de la misma edad.-")</f>
        <v/>
      </c>
    </row>
    <row r="88" spans="1:98" x14ac:dyDescent="0.25">
      <c r="A88" s="472" t="s">
        <v>100</v>
      </c>
      <c r="B88" s="473"/>
      <c r="C88" s="500">
        <f t="shared" si="43"/>
        <v>0</v>
      </c>
      <c r="D88" s="501">
        <f t="shared" si="44"/>
        <v>0</v>
      </c>
      <c r="E88" s="382"/>
      <c r="F88" s="383"/>
      <c r="G88" s="382"/>
      <c r="H88" s="383"/>
      <c r="I88" s="382"/>
      <c r="J88" s="383"/>
      <c r="K88" s="488"/>
      <c r="L88" s="389"/>
      <c r="M88" s="488"/>
      <c r="N88" s="389"/>
      <c r="O88" s="488"/>
      <c r="P88" s="389"/>
      <c r="Q88" s="488"/>
      <c r="R88" s="389"/>
      <c r="S88" s="488"/>
      <c r="T88" s="389"/>
      <c r="U88" s="488"/>
      <c r="V88" s="389"/>
      <c r="W88" s="488"/>
      <c r="X88" s="389"/>
      <c r="Y88" s="488"/>
      <c r="Z88" s="389"/>
      <c r="AA88" s="488"/>
      <c r="AB88" s="389"/>
      <c r="AC88" s="488"/>
      <c r="AD88" s="389"/>
      <c r="AE88" s="488"/>
      <c r="AF88" s="389"/>
      <c r="AG88" s="488"/>
      <c r="AH88" s="389"/>
      <c r="AI88" s="488"/>
      <c r="AJ88" s="389"/>
      <c r="AK88" s="488"/>
      <c r="AL88" s="390"/>
      <c r="AM88" s="380"/>
      <c r="AN88" s="380"/>
      <c r="AO88" s="380"/>
      <c r="AP88" s="390"/>
      <c r="AQ88" s="390"/>
      <c r="AR88" s="471" t="s">
        <v>97</v>
      </c>
      <c r="BZ88" s="339"/>
      <c r="CA88" s="339" t="str">
        <f t="shared" si="41"/>
        <v/>
      </c>
      <c r="CB88" s="339" t="str">
        <f t="shared" si="22"/>
        <v/>
      </c>
      <c r="CC88" s="339" t="str">
        <f t="shared" si="23"/>
        <v/>
      </c>
      <c r="CD88" s="339" t="str">
        <f t="shared" si="24"/>
        <v/>
      </c>
      <c r="CE88" s="339" t="str">
        <f t="shared" si="25"/>
        <v/>
      </c>
      <c r="CF88" s="339" t="str">
        <f t="shared" si="26"/>
        <v/>
      </c>
      <c r="CG88" s="339" t="str">
        <f t="shared" si="27"/>
        <v/>
      </c>
      <c r="CH88" s="339" t="str">
        <f t="shared" si="28"/>
        <v/>
      </c>
      <c r="CI88" s="339" t="str">
        <f t="shared" si="29"/>
        <v/>
      </c>
      <c r="CJ88" s="339" t="str">
        <f t="shared" si="30"/>
        <v/>
      </c>
      <c r="CK88" s="339" t="str">
        <f t="shared" si="31"/>
        <v/>
      </c>
      <c r="CL88" s="339" t="str">
        <f t="shared" si="32"/>
        <v/>
      </c>
      <c r="CM88" s="339" t="str">
        <f t="shared" si="33"/>
        <v/>
      </c>
      <c r="CN88" s="339" t="str">
        <f t="shared" si="34"/>
        <v/>
      </c>
      <c r="CO88" s="339" t="str">
        <f t="shared" si="35"/>
        <v/>
      </c>
      <c r="CP88" s="339" t="str">
        <f t="shared" si="36"/>
        <v/>
      </c>
      <c r="CQ88" s="339" t="str">
        <f t="shared" si="42"/>
        <v/>
      </c>
      <c r="CR88" s="339" t="str">
        <f t="shared" si="38"/>
        <v/>
      </c>
      <c r="CS88" s="339" t="str">
        <f>IF(AL88&lt;=AK88,""," Los exámenes Reactivos de 88 y mas años NO DEBEN ser mayor a los Exámenes Procesados de la misma edad.-")</f>
        <v/>
      </c>
      <c r="CT88" s="339" t="str">
        <f>IF(AL88&lt;=AK88,""," Los exámenes Reactivos de 88 y mas años NO DEBEN ser mayor a los Exámenes Procesados de la misma edad.-")</f>
        <v/>
      </c>
    </row>
    <row r="89" spans="1:98" x14ac:dyDescent="0.25">
      <c r="A89" s="502" t="s">
        <v>101</v>
      </c>
      <c r="B89" s="503"/>
      <c r="C89" s="500">
        <f t="shared" si="43"/>
        <v>3</v>
      </c>
      <c r="D89" s="501">
        <f t="shared" si="44"/>
        <v>0</v>
      </c>
      <c r="E89" s="382"/>
      <c r="F89" s="383"/>
      <c r="G89" s="382"/>
      <c r="H89" s="383"/>
      <c r="I89" s="382"/>
      <c r="J89" s="383"/>
      <c r="K89" s="488"/>
      <c r="L89" s="389"/>
      <c r="M89" s="488">
        <v>2</v>
      </c>
      <c r="N89" s="389"/>
      <c r="O89" s="488"/>
      <c r="P89" s="389"/>
      <c r="Q89" s="488">
        <v>1</v>
      </c>
      <c r="R89" s="389"/>
      <c r="S89" s="488"/>
      <c r="T89" s="389"/>
      <c r="U89" s="488"/>
      <c r="V89" s="389"/>
      <c r="W89" s="488"/>
      <c r="X89" s="389"/>
      <c r="Y89" s="488"/>
      <c r="Z89" s="389"/>
      <c r="AA89" s="488"/>
      <c r="AB89" s="389"/>
      <c r="AC89" s="488"/>
      <c r="AD89" s="389"/>
      <c r="AE89" s="488"/>
      <c r="AF89" s="389"/>
      <c r="AG89" s="488"/>
      <c r="AH89" s="389"/>
      <c r="AI89" s="488"/>
      <c r="AJ89" s="389"/>
      <c r="AK89" s="488"/>
      <c r="AL89" s="390"/>
      <c r="AM89" s="380">
        <v>2</v>
      </c>
      <c r="AN89" s="380">
        <v>1</v>
      </c>
      <c r="AO89" s="378">
        <v>0</v>
      </c>
      <c r="AP89" s="384">
        <v>0</v>
      </c>
      <c r="AQ89" s="384">
        <v>0</v>
      </c>
      <c r="AR89" s="471" t="s">
        <v>97</v>
      </c>
      <c r="BZ89" s="339"/>
      <c r="CA89" s="339" t="str">
        <f t="shared" si="41"/>
        <v/>
      </c>
      <c r="CB89" s="339" t="str">
        <f t="shared" si="22"/>
        <v/>
      </c>
      <c r="CC89" s="339" t="str">
        <f t="shared" si="23"/>
        <v/>
      </c>
      <c r="CD89" s="339" t="str">
        <f t="shared" si="24"/>
        <v/>
      </c>
      <c r="CE89" s="339" t="str">
        <f t="shared" si="25"/>
        <v/>
      </c>
      <c r="CF89" s="339" t="str">
        <f t="shared" si="26"/>
        <v/>
      </c>
      <c r="CG89" s="339" t="str">
        <f t="shared" si="27"/>
        <v/>
      </c>
      <c r="CH89" s="339" t="str">
        <f t="shared" si="28"/>
        <v/>
      </c>
      <c r="CI89" s="339" t="str">
        <f t="shared" si="29"/>
        <v/>
      </c>
      <c r="CJ89" s="339" t="str">
        <f t="shared" si="30"/>
        <v/>
      </c>
      <c r="CK89" s="339" t="str">
        <f t="shared" si="31"/>
        <v/>
      </c>
      <c r="CL89" s="339" t="str">
        <f t="shared" si="32"/>
        <v/>
      </c>
      <c r="CM89" s="339" t="str">
        <f t="shared" si="33"/>
        <v/>
      </c>
      <c r="CN89" s="339" t="str">
        <f t="shared" si="34"/>
        <v/>
      </c>
      <c r="CO89" s="339" t="str">
        <f t="shared" si="35"/>
        <v/>
      </c>
      <c r="CP89" s="339" t="str">
        <f t="shared" si="36"/>
        <v/>
      </c>
      <c r="CQ89" s="339" t="str">
        <f t="shared" si="42"/>
        <v/>
      </c>
      <c r="CR89" s="339" t="str">
        <f t="shared" si="38"/>
        <v/>
      </c>
      <c r="CS89" s="339" t="str">
        <f>IF(AL89&lt;=AK89,""," Los exámenes Reactivos de 89 y mas años NO DEBEN ser mayor a los Exámenes Procesados de la misma edad.-")</f>
        <v/>
      </c>
      <c r="CT89" s="339" t="str">
        <f>IF(AL89&lt;=AK89,""," Los exámenes Reactivos de 89 y mas años NO DEBEN ser mayor a los Exámenes Procesados de la misma edad.-")</f>
        <v/>
      </c>
    </row>
    <row r="90" spans="1:98" x14ac:dyDescent="0.25">
      <c r="A90" s="472" t="s">
        <v>102</v>
      </c>
      <c r="B90" s="473"/>
      <c r="C90" s="500">
        <f t="shared" si="43"/>
        <v>0</v>
      </c>
      <c r="D90" s="501">
        <f t="shared" si="44"/>
        <v>0</v>
      </c>
      <c r="E90" s="476"/>
      <c r="F90" s="477"/>
      <c r="G90" s="476"/>
      <c r="H90" s="477"/>
      <c r="I90" s="476"/>
      <c r="J90" s="477"/>
      <c r="K90" s="488"/>
      <c r="L90" s="389"/>
      <c r="M90" s="488"/>
      <c r="N90" s="389"/>
      <c r="O90" s="488"/>
      <c r="P90" s="389"/>
      <c r="Q90" s="488"/>
      <c r="R90" s="389"/>
      <c r="S90" s="488"/>
      <c r="T90" s="389"/>
      <c r="U90" s="488"/>
      <c r="V90" s="389"/>
      <c r="W90" s="488"/>
      <c r="X90" s="389"/>
      <c r="Y90" s="488"/>
      <c r="Z90" s="389"/>
      <c r="AA90" s="488"/>
      <c r="AB90" s="389"/>
      <c r="AC90" s="488"/>
      <c r="AD90" s="389"/>
      <c r="AE90" s="488"/>
      <c r="AF90" s="389"/>
      <c r="AG90" s="488"/>
      <c r="AH90" s="389"/>
      <c r="AI90" s="488"/>
      <c r="AJ90" s="389"/>
      <c r="AK90" s="488"/>
      <c r="AL90" s="390"/>
      <c r="AM90" s="380"/>
      <c r="AN90" s="380"/>
      <c r="AO90" s="380"/>
      <c r="AP90" s="390"/>
      <c r="AQ90" s="390"/>
      <c r="AR90" s="471" t="s">
        <v>97</v>
      </c>
      <c r="BZ90" s="339"/>
      <c r="CA90" s="339" t="str">
        <f t="shared" si="41"/>
        <v/>
      </c>
      <c r="CB90" s="339" t="str">
        <f t="shared" si="22"/>
        <v/>
      </c>
      <c r="CC90" s="339" t="str">
        <f t="shared" si="23"/>
        <v/>
      </c>
      <c r="CD90" s="339" t="str">
        <f t="shared" si="24"/>
        <v/>
      </c>
      <c r="CE90" s="339" t="str">
        <f t="shared" si="25"/>
        <v/>
      </c>
      <c r="CF90" s="339" t="str">
        <f t="shared" si="26"/>
        <v/>
      </c>
      <c r="CG90" s="339" t="str">
        <f t="shared" si="27"/>
        <v/>
      </c>
      <c r="CH90" s="339" t="str">
        <f t="shared" si="28"/>
        <v/>
      </c>
      <c r="CI90" s="339" t="str">
        <f t="shared" si="29"/>
        <v/>
      </c>
      <c r="CJ90" s="339" t="str">
        <f t="shared" si="30"/>
        <v/>
      </c>
      <c r="CK90" s="339" t="str">
        <f t="shared" si="31"/>
        <v/>
      </c>
      <c r="CL90" s="339" t="str">
        <f t="shared" si="32"/>
        <v/>
      </c>
      <c r="CM90" s="339" t="str">
        <f t="shared" si="33"/>
        <v/>
      </c>
      <c r="CN90" s="339" t="str">
        <f t="shared" si="34"/>
        <v/>
      </c>
      <c r="CO90" s="339" t="str">
        <f t="shared" si="35"/>
        <v/>
      </c>
      <c r="CP90" s="339" t="str">
        <f t="shared" si="36"/>
        <v/>
      </c>
      <c r="CQ90" s="339" t="str">
        <f t="shared" si="42"/>
        <v/>
      </c>
      <c r="CR90" s="339" t="str">
        <f t="shared" si="38"/>
        <v/>
      </c>
      <c r="CS90" s="339" t="str">
        <f>IF(AL90&lt;=AK90,""," Los exámenes Reactivos de 90 y mas años NO DEBEN ser mayor a los Exámenes Procesados de la misma edad.-")</f>
        <v/>
      </c>
      <c r="CT90" s="339" t="str">
        <f>IF(AL90&lt;=AK90,""," Los exámenes Reactivos de 90 y mas años NO DEBEN ser mayor a los Exámenes Procesados de la misma edad.-")</f>
        <v/>
      </c>
    </row>
    <row r="91" spans="1:98" x14ac:dyDescent="0.25">
      <c r="A91" s="472" t="s">
        <v>103</v>
      </c>
      <c r="B91" s="473"/>
      <c r="C91" s="500">
        <f t="shared" si="43"/>
        <v>0</v>
      </c>
      <c r="D91" s="501">
        <f t="shared" si="44"/>
        <v>0</v>
      </c>
      <c r="E91" s="488"/>
      <c r="F91" s="389"/>
      <c r="G91" s="488"/>
      <c r="H91" s="389"/>
      <c r="I91" s="488"/>
      <c r="J91" s="389"/>
      <c r="K91" s="488"/>
      <c r="L91" s="389"/>
      <c r="M91" s="488"/>
      <c r="N91" s="389"/>
      <c r="O91" s="488"/>
      <c r="P91" s="389"/>
      <c r="Q91" s="488"/>
      <c r="R91" s="389"/>
      <c r="S91" s="488"/>
      <c r="T91" s="389"/>
      <c r="U91" s="488"/>
      <c r="V91" s="389"/>
      <c r="W91" s="488"/>
      <c r="X91" s="389"/>
      <c r="Y91" s="488"/>
      <c r="Z91" s="389"/>
      <c r="AA91" s="488"/>
      <c r="AB91" s="389"/>
      <c r="AC91" s="488"/>
      <c r="AD91" s="389"/>
      <c r="AE91" s="488"/>
      <c r="AF91" s="389"/>
      <c r="AG91" s="488"/>
      <c r="AH91" s="389"/>
      <c r="AI91" s="488"/>
      <c r="AJ91" s="389"/>
      <c r="AK91" s="488"/>
      <c r="AL91" s="390"/>
      <c r="AM91" s="380"/>
      <c r="AN91" s="380"/>
      <c r="AO91" s="380"/>
      <c r="AP91" s="390"/>
      <c r="AQ91" s="390"/>
      <c r="AR91" s="471" t="s">
        <v>97</v>
      </c>
      <c r="BZ91" s="339"/>
      <c r="CA91" s="339" t="str">
        <f t="shared" si="41"/>
        <v/>
      </c>
      <c r="CB91" s="339" t="str">
        <f t="shared" si="22"/>
        <v/>
      </c>
      <c r="CC91" s="339" t="str">
        <f t="shared" si="23"/>
        <v/>
      </c>
      <c r="CD91" s="339" t="str">
        <f t="shared" si="24"/>
        <v/>
      </c>
      <c r="CE91" s="339" t="str">
        <f t="shared" si="25"/>
        <v/>
      </c>
      <c r="CF91" s="339" t="str">
        <f t="shared" si="26"/>
        <v/>
      </c>
      <c r="CG91" s="339" t="str">
        <f t="shared" si="27"/>
        <v/>
      </c>
      <c r="CH91" s="339" t="str">
        <f t="shared" si="28"/>
        <v/>
      </c>
      <c r="CI91" s="339" t="str">
        <f t="shared" si="29"/>
        <v/>
      </c>
      <c r="CJ91" s="339" t="str">
        <f t="shared" si="30"/>
        <v/>
      </c>
      <c r="CK91" s="339" t="str">
        <f t="shared" si="31"/>
        <v/>
      </c>
      <c r="CL91" s="339" t="str">
        <f t="shared" si="32"/>
        <v/>
      </c>
      <c r="CM91" s="339" t="str">
        <f t="shared" si="33"/>
        <v/>
      </c>
      <c r="CN91" s="339" t="str">
        <f t="shared" si="34"/>
        <v/>
      </c>
      <c r="CO91" s="339" t="str">
        <f t="shared" si="35"/>
        <v/>
      </c>
      <c r="CP91" s="339" t="str">
        <f t="shared" si="36"/>
        <v/>
      </c>
      <c r="CQ91" s="339" t="str">
        <f t="shared" si="42"/>
        <v/>
      </c>
      <c r="CR91" s="339" t="str">
        <f t="shared" si="38"/>
        <v/>
      </c>
      <c r="CS91" s="339" t="str">
        <f>IF(AL91&lt;=AK91,""," Los exámenes Reactivos de 91 y mas años NO DEBEN ser mayor a los Exámenes Procesados de la misma edad.-")</f>
        <v/>
      </c>
      <c r="CT91" s="339" t="str">
        <f>IF(AL91&lt;=AK91,""," Los exámenes Reactivos de 91 y mas años NO DEBEN ser mayor a los Exámenes Procesados de la misma edad.-")</f>
        <v/>
      </c>
    </row>
    <row r="92" spans="1:98" x14ac:dyDescent="0.25">
      <c r="A92" s="472" t="s">
        <v>104</v>
      </c>
      <c r="B92" s="473"/>
      <c r="C92" s="500">
        <f t="shared" si="43"/>
        <v>0</v>
      </c>
      <c r="D92" s="501">
        <f t="shared" si="44"/>
        <v>0</v>
      </c>
      <c r="E92" s="488"/>
      <c r="F92" s="389"/>
      <c r="G92" s="488"/>
      <c r="H92" s="389"/>
      <c r="I92" s="488"/>
      <c r="J92" s="389"/>
      <c r="K92" s="488"/>
      <c r="L92" s="389"/>
      <c r="M92" s="488"/>
      <c r="N92" s="389"/>
      <c r="O92" s="488"/>
      <c r="P92" s="389"/>
      <c r="Q92" s="488"/>
      <c r="R92" s="389"/>
      <c r="S92" s="488"/>
      <c r="T92" s="389"/>
      <c r="U92" s="488"/>
      <c r="V92" s="389"/>
      <c r="W92" s="488"/>
      <c r="X92" s="389"/>
      <c r="Y92" s="488"/>
      <c r="Z92" s="389"/>
      <c r="AA92" s="488"/>
      <c r="AB92" s="389"/>
      <c r="AC92" s="488"/>
      <c r="AD92" s="389"/>
      <c r="AE92" s="488"/>
      <c r="AF92" s="389"/>
      <c r="AG92" s="488"/>
      <c r="AH92" s="389"/>
      <c r="AI92" s="488"/>
      <c r="AJ92" s="389"/>
      <c r="AK92" s="488"/>
      <c r="AL92" s="390"/>
      <c r="AM92" s="380"/>
      <c r="AN92" s="380"/>
      <c r="AO92" s="380"/>
      <c r="AP92" s="390"/>
      <c r="AQ92" s="390"/>
      <c r="AR92" s="471" t="s">
        <v>97</v>
      </c>
      <c r="BZ92" s="339"/>
      <c r="CA92" s="339" t="str">
        <f t="shared" si="41"/>
        <v/>
      </c>
      <c r="CB92" s="339" t="str">
        <f t="shared" si="22"/>
        <v/>
      </c>
      <c r="CC92" s="339" t="str">
        <f t="shared" si="23"/>
        <v/>
      </c>
      <c r="CD92" s="339" t="str">
        <f t="shared" si="24"/>
        <v/>
      </c>
      <c r="CE92" s="339" t="str">
        <f t="shared" si="25"/>
        <v/>
      </c>
      <c r="CF92" s="339" t="str">
        <f t="shared" si="26"/>
        <v/>
      </c>
      <c r="CG92" s="339" t="str">
        <f t="shared" si="27"/>
        <v/>
      </c>
      <c r="CH92" s="339" t="str">
        <f t="shared" si="28"/>
        <v/>
      </c>
      <c r="CI92" s="339" t="str">
        <f t="shared" si="29"/>
        <v/>
      </c>
      <c r="CJ92" s="339" t="str">
        <f t="shared" si="30"/>
        <v/>
      </c>
      <c r="CK92" s="339" t="str">
        <f t="shared" si="31"/>
        <v/>
      </c>
      <c r="CL92" s="339" t="str">
        <f t="shared" si="32"/>
        <v/>
      </c>
      <c r="CM92" s="339" t="str">
        <f t="shared" si="33"/>
        <v/>
      </c>
      <c r="CN92" s="339" t="str">
        <f t="shared" si="34"/>
        <v/>
      </c>
      <c r="CO92" s="339" t="str">
        <f t="shared" si="35"/>
        <v/>
      </c>
      <c r="CP92" s="339" t="str">
        <f t="shared" si="36"/>
        <v/>
      </c>
      <c r="CQ92" s="339" t="str">
        <f t="shared" si="42"/>
        <v/>
      </c>
      <c r="CR92" s="339" t="str">
        <f t="shared" si="38"/>
        <v/>
      </c>
      <c r="CS92" s="339" t="str">
        <f>IF(AL92&lt;=AK92,""," Los exámenes Reactivos de 92 y mas años NO DEBEN ser mayor a los Exámenes Procesados de la misma edad.-")</f>
        <v/>
      </c>
      <c r="CT92" s="339" t="str">
        <f>IF(AL92&lt;=AK92,""," Los exámenes Reactivos de 92 y mas años NO DEBEN ser mayor a los Exámenes Procesados de la misma edad.-")</f>
        <v/>
      </c>
    </row>
    <row r="93" spans="1:98" x14ac:dyDescent="0.25">
      <c r="A93" s="472" t="s">
        <v>60</v>
      </c>
      <c r="B93" s="473"/>
      <c r="C93" s="500">
        <f t="shared" si="43"/>
        <v>16</v>
      </c>
      <c r="D93" s="501">
        <f t="shared" si="44"/>
        <v>1</v>
      </c>
      <c r="E93" s="488"/>
      <c r="F93" s="389"/>
      <c r="G93" s="488"/>
      <c r="H93" s="389"/>
      <c r="I93" s="488"/>
      <c r="J93" s="389"/>
      <c r="K93" s="488">
        <v>1</v>
      </c>
      <c r="L93" s="389"/>
      <c r="M93" s="488">
        <v>1</v>
      </c>
      <c r="N93" s="389"/>
      <c r="O93" s="488">
        <v>2</v>
      </c>
      <c r="P93" s="389"/>
      <c r="Q93" s="488"/>
      <c r="R93" s="389"/>
      <c r="S93" s="488"/>
      <c r="T93" s="389"/>
      <c r="U93" s="488"/>
      <c r="V93" s="389"/>
      <c r="W93" s="488">
        <v>1</v>
      </c>
      <c r="X93" s="389"/>
      <c r="Y93" s="488">
        <v>3</v>
      </c>
      <c r="Z93" s="389"/>
      <c r="AA93" s="488">
        <v>1</v>
      </c>
      <c r="AB93" s="389"/>
      <c r="AC93" s="488"/>
      <c r="AD93" s="389"/>
      <c r="AE93" s="488">
        <v>1</v>
      </c>
      <c r="AF93" s="389"/>
      <c r="AG93" s="488">
        <v>3</v>
      </c>
      <c r="AH93" s="389"/>
      <c r="AI93" s="488">
        <v>3</v>
      </c>
      <c r="AJ93" s="389">
        <v>1</v>
      </c>
      <c r="AK93" s="488"/>
      <c r="AL93" s="390"/>
      <c r="AM93" s="380">
        <v>11</v>
      </c>
      <c r="AN93" s="380">
        <v>5</v>
      </c>
      <c r="AO93" s="378">
        <v>0</v>
      </c>
      <c r="AP93" s="384">
        <v>0</v>
      </c>
      <c r="AQ93" s="384">
        <v>0</v>
      </c>
      <c r="AR93" s="471" t="s">
        <v>97</v>
      </c>
      <c r="BZ93" s="339"/>
      <c r="CA93" s="339" t="str">
        <f t="shared" si="41"/>
        <v/>
      </c>
      <c r="CB93" s="339" t="str">
        <f t="shared" si="22"/>
        <v/>
      </c>
      <c r="CC93" s="339" t="str">
        <f t="shared" si="23"/>
        <v/>
      </c>
      <c r="CD93" s="339" t="str">
        <f t="shared" si="24"/>
        <v/>
      </c>
      <c r="CE93" s="339" t="str">
        <f t="shared" si="25"/>
        <v/>
      </c>
      <c r="CF93" s="339" t="str">
        <f t="shared" si="26"/>
        <v/>
      </c>
      <c r="CG93" s="339" t="str">
        <f t="shared" si="27"/>
        <v/>
      </c>
      <c r="CH93" s="339" t="str">
        <f t="shared" si="28"/>
        <v/>
      </c>
      <c r="CI93" s="339" t="str">
        <f t="shared" si="29"/>
        <v/>
      </c>
      <c r="CJ93" s="339" t="str">
        <f t="shared" si="30"/>
        <v/>
      </c>
      <c r="CK93" s="339" t="str">
        <f t="shared" si="31"/>
        <v/>
      </c>
      <c r="CL93" s="339" t="str">
        <f t="shared" si="32"/>
        <v/>
      </c>
      <c r="CM93" s="339" t="str">
        <f t="shared" si="33"/>
        <v/>
      </c>
      <c r="CN93" s="339" t="str">
        <f t="shared" si="34"/>
        <v/>
      </c>
      <c r="CO93" s="339" t="str">
        <f t="shared" si="35"/>
        <v/>
      </c>
      <c r="CP93" s="339" t="str">
        <f t="shared" si="36"/>
        <v/>
      </c>
      <c r="CQ93" s="339" t="str">
        <f t="shared" si="42"/>
        <v/>
      </c>
      <c r="CR93" s="339" t="str">
        <f t="shared" si="38"/>
        <v/>
      </c>
      <c r="CS93" s="339" t="str">
        <f>IF(AL93&lt;=AK93,""," Los exámenes Reactivos de 93 y mas años NO DEBEN ser mayor a los Exámenes Procesados de la misma edad.-")</f>
        <v/>
      </c>
      <c r="CT93" s="339" t="str">
        <f>IF(AL93&lt;=AK93,""," Los exámenes Reactivos de 93 y mas años NO DEBEN ser mayor a los Exámenes Procesados de la misma edad.-")</f>
        <v/>
      </c>
    </row>
    <row r="94" spans="1:98" x14ac:dyDescent="0.25">
      <c r="A94" s="504" t="s">
        <v>61</v>
      </c>
      <c r="B94" s="505"/>
      <c r="C94" s="496">
        <f t="shared" si="43"/>
        <v>28</v>
      </c>
      <c r="D94" s="404">
        <f t="shared" si="44"/>
        <v>0</v>
      </c>
      <c r="E94" s="506"/>
      <c r="F94" s="507"/>
      <c r="G94" s="506"/>
      <c r="H94" s="507"/>
      <c r="I94" s="405"/>
      <c r="J94" s="406"/>
      <c r="K94" s="405">
        <v>6</v>
      </c>
      <c r="L94" s="406"/>
      <c r="M94" s="405">
        <v>5</v>
      </c>
      <c r="N94" s="406"/>
      <c r="O94" s="405">
        <v>4</v>
      </c>
      <c r="P94" s="406"/>
      <c r="Q94" s="405">
        <v>5</v>
      </c>
      <c r="R94" s="406"/>
      <c r="S94" s="405">
        <v>3</v>
      </c>
      <c r="T94" s="406"/>
      <c r="U94" s="405">
        <v>1</v>
      </c>
      <c r="V94" s="406"/>
      <c r="W94" s="405">
        <v>1</v>
      </c>
      <c r="X94" s="406"/>
      <c r="Y94" s="405">
        <v>1</v>
      </c>
      <c r="Z94" s="406"/>
      <c r="AA94" s="405">
        <v>2</v>
      </c>
      <c r="AB94" s="406"/>
      <c r="AC94" s="405"/>
      <c r="AD94" s="406"/>
      <c r="AE94" s="405"/>
      <c r="AF94" s="406"/>
      <c r="AG94" s="405"/>
      <c r="AH94" s="406"/>
      <c r="AI94" s="405"/>
      <c r="AJ94" s="406"/>
      <c r="AK94" s="405"/>
      <c r="AL94" s="407"/>
      <c r="AM94" s="393">
        <v>10</v>
      </c>
      <c r="AN94" s="393">
        <v>18</v>
      </c>
      <c r="AO94" s="378">
        <v>0</v>
      </c>
      <c r="AP94" s="384">
        <v>0</v>
      </c>
      <c r="AQ94" s="384">
        <v>0</v>
      </c>
      <c r="AR94" s="471" t="s">
        <v>97</v>
      </c>
      <c r="BZ94" s="339"/>
      <c r="CA94" s="339" t="str">
        <f t="shared" si="41"/>
        <v/>
      </c>
      <c r="CB94" s="339" t="str">
        <f t="shared" si="22"/>
        <v/>
      </c>
      <c r="CC94" s="339" t="str">
        <f t="shared" si="23"/>
        <v/>
      </c>
      <c r="CD94" s="339" t="str">
        <f t="shared" si="24"/>
        <v/>
      </c>
      <c r="CE94" s="339" t="str">
        <f t="shared" si="25"/>
        <v/>
      </c>
      <c r="CF94" s="339" t="str">
        <f t="shared" si="26"/>
        <v/>
      </c>
      <c r="CG94" s="339" t="str">
        <f t="shared" si="27"/>
        <v/>
      </c>
      <c r="CH94" s="339" t="str">
        <f t="shared" si="28"/>
        <v/>
      </c>
      <c r="CI94" s="339" t="str">
        <f t="shared" si="29"/>
        <v/>
      </c>
      <c r="CJ94" s="339" t="str">
        <f t="shared" si="30"/>
        <v/>
      </c>
      <c r="CK94" s="339" t="str">
        <f t="shared" si="31"/>
        <v/>
      </c>
      <c r="CL94" s="339" t="str">
        <f t="shared" si="32"/>
        <v/>
      </c>
      <c r="CM94" s="339" t="str">
        <f t="shared" si="33"/>
        <v/>
      </c>
      <c r="CN94" s="339" t="str">
        <f t="shared" si="34"/>
        <v/>
      </c>
      <c r="CO94" s="339" t="str">
        <f t="shared" si="35"/>
        <v/>
      </c>
      <c r="CP94" s="339" t="str">
        <f t="shared" si="36"/>
        <v/>
      </c>
      <c r="CQ94" s="339" t="str">
        <f t="shared" si="42"/>
        <v/>
      </c>
      <c r="CR94" s="339" t="str">
        <f t="shared" si="38"/>
        <v/>
      </c>
      <c r="CS94" s="339" t="str">
        <f>IF(AL94&lt;=AK94,""," Los exámenes Reactivos de 94 y mas años NO DEBEN ser mayor a los Exámenes Procesados de la misma edad.-")</f>
        <v/>
      </c>
      <c r="CT94" s="339" t="str">
        <f>IF(AL94&lt;=AK94,""," Los exámenes Reactivos de 94 y mas años NO DEBEN ser mayor a los Exámenes Procesados de la misma edad.-")</f>
        <v/>
      </c>
    </row>
    <row r="95" spans="1:98" x14ac:dyDescent="0.25">
      <c r="A95" s="451" t="s">
        <v>62</v>
      </c>
      <c r="B95" s="508"/>
      <c r="C95" s="509"/>
      <c r="D95" s="509"/>
      <c r="E95" s="509"/>
      <c r="F95" s="342"/>
      <c r="G95" s="342"/>
      <c r="H95" s="342"/>
      <c r="I95" s="336"/>
      <c r="J95" s="336"/>
      <c r="K95" s="336"/>
      <c r="L95" s="336"/>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1"/>
      <c r="AM95" s="411"/>
      <c r="AN95" s="511"/>
      <c r="AO95" s="512"/>
      <c r="AP95" s="510"/>
      <c r="AQ95" s="510"/>
      <c r="BZ95" s="339"/>
      <c r="CA95" s="339"/>
      <c r="CB95" s="339"/>
      <c r="CC95" s="339"/>
      <c r="CD95" s="339"/>
      <c r="CE95" s="339"/>
      <c r="CF95" s="339"/>
      <c r="CG95" s="339"/>
      <c r="CH95" s="339"/>
      <c r="CI95" s="339"/>
      <c r="CJ95" s="339"/>
      <c r="CK95" s="339"/>
      <c r="CL95" s="339"/>
      <c r="CM95" s="339"/>
      <c r="CN95" s="339"/>
      <c r="CO95" s="339"/>
      <c r="CP95" s="339"/>
      <c r="CQ95" s="339"/>
      <c r="CR95" s="339"/>
      <c r="CS95" s="339"/>
      <c r="CT95" s="339"/>
    </row>
    <row r="96" spans="1:98" ht="24.75" customHeight="1" x14ac:dyDescent="0.25">
      <c r="A96" s="513" t="s">
        <v>21</v>
      </c>
      <c r="B96" s="514"/>
      <c r="C96" s="515" t="s">
        <v>34</v>
      </c>
      <c r="D96" s="454"/>
      <c r="E96" s="415" t="s">
        <v>92</v>
      </c>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347" t="s">
        <v>93</v>
      </c>
      <c r="AN96" s="350"/>
      <c r="AO96" s="414" t="s">
        <v>94</v>
      </c>
      <c r="AP96" s="346" t="s">
        <v>95</v>
      </c>
      <c r="AQ96" s="346" t="s">
        <v>96</v>
      </c>
      <c r="BZ96" s="339"/>
      <c r="CA96" s="339"/>
      <c r="CB96" s="339"/>
      <c r="CC96" s="339"/>
      <c r="CD96" s="339"/>
      <c r="CE96" s="339"/>
      <c r="CF96" s="339"/>
      <c r="CG96" s="339"/>
      <c r="CH96" s="339"/>
      <c r="CI96" s="339"/>
      <c r="CJ96" s="339"/>
      <c r="CK96" s="339"/>
      <c r="CL96" s="339"/>
      <c r="CM96" s="339"/>
      <c r="CN96" s="339"/>
      <c r="CO96" s="339"/>
      <c r="CP96" s="339"/>
      <c r="CQ96" s="339"/>
      <c r="CR96" s="339"/>
      <c r="CS96" s="339"/>
      <c r="CT96" s="339"/>
    </row>
    <row r="97" spans="1:98" x14ac:dyDescent="0.25">
      <c r="A97" s="516"/>
      <c r="B97" s="517"/>
      <c r="C97" s="518"/>
      <c r="D97" s="458"/>
      <c r="E97" s="415" t="s">
        <v>35</v>
      </c>
      <c r="F97" s="417"/>
      <c r="G97" s="415" t="s">
        <v>36</v>
      </c>
      <c r="H97" s="417"/>
      <c r="I97" s="415" t="s">
        <v>37</v>
      </c>
      <c r="J97" s="417"/>
      <c r="K97" s="415" t="s">
        <v>38</v>
      </c>
      <c r="L97" s="417"/>
      <c r="M97" s="415" t="s">
        <v>39</v>
      </c>
      <c r="N97" s="417"/>
      <c r="O97" s="415" t="s">
        <v>40</v>
      </c>
      <c r="P97" s="417"/>
      <c r="Q97" s="415" t="s">
        <v>41</v>
      </c>
      <c r="R97" s="417"/>
      <c r="S97" s="415" t="s">
        <v>42</v>
      </c>
      <c r="T97" s="417"/>
      <c r="U97" s="415" t="s">
        <v>43</v>
      </c>
      <c r="V97" s="417"/>
      <c r="W97" s="415" t="s">
        <v>44</v>
      </c>
      <c r="X97" s="417"/>
      <c r="Y97" s="415" t="s">
        <v>45</v>
      </c>
      <c r="Z97" s="417"/>
      <c r="AA97" s="415" t="s">
        <v>46</v>
      </c>
      <c r="AB97" s="417"/>
      <c r="AC97" s="415" t="s">
        <v>47</v>
      </c>
      <c r="AD97" s="417"/>
      <c r="AE97" s="415" t="s">
        <v>48</v>
      </c>
      <c r="AF97" s="417"/>
      <c r="AG97" s="415" t="s">
        <v>49</v>
      </c>
      <c r="AH97" s="417"/>
      <c r="AI97" s="415" t="s">
        <v>50</v>
      </c>
      <c r="AJ97" s="417"/>
      <c r="AK97" s="415" t="s">
        <v>51</v>
      </c>
      <c r="AL97" s="417"/>
      <c r="AM97" s="459" t="s">
        <v>6</v>
      </c>
      <c r="AN97" s="414" t="s">
        <v>7</v>
      </c>
      <c r="AO97" s="456"/>
      <c r="AP97" s="351"/>
      <c r="AQ97" s="351"/>
      <c r="BZ97" s="339"/>
      <c r="CA97" s="339"/>
      <c r="CB97" s="339"/>
      <c r="CC97" s="339"/>
      <c r="CD97" s="339"/>
      <c r="CE97" s="339"/>
      <c r="CF97" s="339"/>
      <c r="CG97" s="339"/>
      <c r="CH97" s="339"/>
      <c r="CI97" s="339"/>
      <c r="CJ97" s="339"/>
      <c r="CK97" s="339"/>
      <c r="CL97" s="339"/>
      <c r="CM97" s="339"/>
      <c r="CN97" s="339"/>
      <c r="CO97" s="339"/>
      <c r="CP97" s="339"/>
      <c r="CQ97" s="339"/>
      <c r="CR97" s="339"/>
      <c r="CS97" s="339"/>
      <c r="CT97" s="339"/>
    </row>
    <row r="98" spans="1:98" x14ac:dyDescent="0.25">
      <c r="A98" s="519"/>
      <c r="B98" s="520"/>
      <c r="C98" s="358" t="s">
        <v>27</v>
      </c>
      <c r="D98" s="521" t="s">
        <v>28</v>
      </c>
      <c r="E98" s="421" t="s">
        <v>27</v>
      </c>
      <c r="F98" s="422" t="s">
        <v>28</v>
      </c>
      <c r="G98" s="421" t="s">
        <v>27</v>
      </c>
      <c r="H98" s="422" t="s">
        <v>28</v>
      </c>
      <c r="I98" s="421" t="s">
        <v>27</v>
      </c>
      <c r="J98" s="422" t="s">
        <v>28</v>
      </c>
      <c r="K98" s="421" t="s">
        <v>27</v>
      </c>
      <c r="L98" s="422" t="s">
        <v>28</v>
      </c>
      <c r="M98" s="421" t="s">
        <v>27</v>
      </c>
      <c r="N98" s="422" t="s">
        <v>28</v>
      </c>
      <c r="O98" s="421" t="s">
        <v>27</v>
      </c>
      <c r="P98" s="422" t="s">
        <v>28</v>
      </c>
      <c r="Q98" s="421" t="s">
        <v>27</v>
      </c>
      <c r="R98" s="422" t="s">
        <v>28</v>
      </c>
      <c r="S98" s="421" t="s">
        <v>27</v>
      </c>
      <c r="T98" s="422" t="s">
        <v>28</v>
      </c>
      <c r="U98" s="421" t="s">
        <v>27</v>
      </c>
      <c r="V98" s="422" t="s">
        <v>28</v>
      </c>
      <c r="W98" s="421" t="s">
        <v>27</v>
      </c>
      <c r="X98" s="422" t="s">
        <v>28</v>
      </c>
      <c r="Y98" s="421" t="s">
        <v>27</v>
      </c>
      <c r="Z98" s="422" t="s">
        <v>28</v>
      </c>
      <c r="AA98" s="421" t="s">
        <v>27</v>
      </c>
      <c r="AB98" s="422" t="s">
        <v>28</v>
      </c>
      <c r="AC98" s="421" t="s">
        <v>27</v>
      </c>
      <c r="AD98" s="422" t="s">
        <v>28</v>
      </c>
      <c r="AE98" s="421" t="s">
        <v>27</v>
      </c>
      <c r="AF98" s="422" t="s">
        <v>28</v>
      </c>
      <c r="AG98" s="421" t="s">
        <v>27</v>
      </c>
      <c r="AH98" s="422" t="s">
        <v>28</v>
      </c>
      <c r="AI98" s="421" t="s">
        <v>27</v>
      </c>
      <c r="AJ98" s="422" t="s">
        <v>28</v>
      </c>
      <c r="AK98" s="421" t="s">
        <v>27</v>
      </c>
      <c r="AL98" s="423" t="s">
        <v>28</v>
      </c>
      <c r="AM98" s="462"/>
      <c r="AN98" s="420"/>
      <c r="AO98" s="420"/>
      <c r="AP98" s="398"/>
      <c r="AQ98" s="398"/>
      <c r="BZ98" s="339"/>
      <c r="CA98" s="339"/>
      <c r="CB98" s="339"/>
      <c r="CC98" s="339"/>
      <c r="CD98" s="339"/>
      <c r="CE98" s="339"/>
      <c r="CF98" s="339"/>
      <c r="CG98" s="339"/>
      <c r="CH98" s="339"/>
      <c r="CI98" s="339"/>
      <c r="CJ98" s="339"/>
      <c r="CK98" s="339"/>
      <c r="CL98" s="339"/>
      <c r="CM98" s="339"/>
      <c r="CN98" s="339"/>
      <c r="CO98" s="339"/>
      <c r="CP98" s="339"/>
      <c r="CQ98" s="339"/>
      <c r="CR98" s="339"/>
      <c r="CS98" s="339"/>
      <c r="CT98" s="339"/>
    </row>
    <row r="99" spans="1:98" x14ac:dyDescent="0.25">
      <c r="A99" s="472" t="s">
        <v>52</v>
      </c>
      <c r="B99" s="473"/>
      <c r="C99" s="466">
        <f t="shared" ref="C99:C110" si="45">SUM(E99+G99+I99+K99+M99+O99+Q99+S99+U99+W99+Y99+AA99+AC99+AE99+AG99+AI99+AK99)</f>
        <v>0</v>
      </c>
      <c r="D99" s="467">
        <f t="shared" ref="D99:D110" si="46">SUM(F99+H99+J99+L99+N99+P99+R99+T99+V99+X99+Z99+AB99+AD99+AF99+AH99+AJ99+AL99)</f>
        <v>0</v>
      </c>
      <c r="E99" s="468"/>
      <c r="F99" s="469"/>
      <c r="G99" s="468"/>
      <c r="H99" s="469"/>
      <c r="I99" s="434"/>
      <c r="J99" s="435"/>
      <c r="K99" s="434"/>
      <c r="L99" s="435"/>
      <c r="M99" s="434"/>
      <c r="N99" s="435"/>
      <c r="O99" s="434"/>
      <c r="P99" s="435"/>
      <c r="Q99" s="434"/>
      <c r="R99" s="435"/>
      <c r="S99" s="434"/>
      <c r="T99" s="435"/>
      <c r="U99" s="434"/>
      <c r="V99" s="435"/>
      <c r="W99" s="434"/>
      <c r="X99" s="435"/>
      <c r="Y99" s="434"/>
      <c r="Z99" s="435"/>
      <c r="AA99" s="434"/>
      <c r="AB99" s="435"/>
      <c r="AC99" s="434"/>
      <c r="AD99" s="435"/>
      <c r="AE99" s="434"/>
      <c r="AF99" s="435"/>
      <c r="AG99" s="434"/>
      <c r="AH99" s="435"/>
      <c r="AI99" s="434"/>
      <c r="AJ99" s="435"/>
      <c r="AK99" s="468"/>
      <c r="AL99" s="470"/>
      <c r="AM99" s="468"/>
      <c r="AN99" s="378"/>
      <c r="AO99" s="378"/>
      <c r="AP99" s="384"/>
      <c r="AQ99" s="384"/>
      <c r="AR99" s="471" t="s">
        <v>97</v>
      </c>
      <c r="BZ99" s="339"/>
      <c r="CA99" s="339" t="str">
        <f>IF(C99&lt;&gt;AN99," Total de exámenes Procesados NO es igual a total por sexo.-","")</f>
        <v/>
      </c>
      <c r="CB99" s="339" t="str">
        <f t="shared" ref="CB99:CB121" si="47">IF(F99&lt;=E99,""," Los exámenes Reactivos de 0 a 4 años NO DEBEN ser mayor a los Exámenes Procesados de la misma edad.-")</f>
        <v/>
      </c>
      <c r="CC99" s="339" t="str">
        <f t="shared" ref="CC99:CC121" si="48">IF(H99&lt;=G99,""," Los exámenes Reactivos de 5 a 9 años NO DEBEN ser mayor a los Exámenes Procesados de la misma edad.-")</f>
        <v/>
      </c>
      <c r="CD99" s="339" t="str">
        <f t="shared" ref="CD99:CD121" si="49">IF(J99&lt;=I99,""," Los exámenes Reactivos de 10 a 14 años NO DEBEN ser mayor a los Exámenes Procesados de la misma edad.-")</f>
        <v/>
      </c>
      <c r="CE99" s="339" t="str">
        <f t="shared" ref="CE99:CE121" si="50">IF(L99&lt;=K99,""," Los exámenes Reactivos de 15 a 19 años NO DEBEN ser mayor a los Exámenes Procesados de la misma edad.-")</f>
        <v/>
      </c>
      <c r="CF99" s="339" t="str">
        <f t="shared" ref="CF99:CF121" si="51">IF(N99&lt;=M99,""," Los exámenes Reactivos de 20 a 24 años NO DEBEN ser mayor a los Exámenes Procesados de la misma edad.-")</f>
        <v/>
      </c>
      <c r="CG99" s="339" t="str">
        <f t="shared" ref="CG99:CG121" si="52">IF(P99&lt;=O99,""," Los exámenes Reactivos de 25 a 29 años NO DEBEN ser mayor a los Exámenes Procesados de la misma edad.-")</f>
        <v/>
      </c>
      <c r="CH99" s="339" t="str">
        <f t="shared" ref="CH99:CH121" si="53">IF(R99&lt;=Q99,""," Los exámenes Reactivos de 30 a 34 años NO DEBEN ser mayor a los Exámenes Procesados de la misma edad.-")</f>
        <v/>
      </c>
      <c r="CI99" s="339" t="str">
        <f t="shared" ref="CI99:CI121" si="54">IF(T99&lt;=S99,""," Los exámenes Reactivos de 35 a 39 años NO DEBEN ser mayor a los Exámenes Procesados de la misma edad.-")</f>
        <v/>
      </c>
      <c r="CJ99" s="339" t="str">
        <f t="shared" ref="CJ99:CJ121" si="55">IF(V99&lt;=U99,""," Los exámenes Reactivos de 40 a 44 años NO DEBEN ser mayor a los Exámenes Procesados de la misma edad.-")</f>
        <v/>
      </c>
      <c r="CK99" s="339" t="str">
        <f t="shared" ref="CK99:CK121" si="56">IF(X99&lt;=W99,""," Los exámenes Reactivos de 45 a 49 años NO DEBEN ser mayor a los Exámenes Procesados de la misma edad.-")</f>
        <v/>
      </c>
      <c r="CL99" s="339" t="str">
        <f t="shared" ref="CL99:CL121" si="57">IF(Z99&lt;=Y99,""," Los exámenes Reactivos de 50 a 54 años NO DEBEN ser mayor a los Exámenes Procesados de la misma edad.-")</f>
        <v/>
      </c>
      <c r="CM99" s="339" t="str">
        <f t="shared" ref="CM99:CM121" si="58">IF(AB99&lt;=AA99,""," Los exámenes Reactivos de 55 a 59 años NO DEBEN ser mayor a los Exámenes Procesados de la misma edad.-")</f>
        <v/>
      </c>
      <c r="CN99" s="339" t="str">
        <f t="shared" ref="CN99:CN121" si="59">IF(AD99&lt;=AC99,""," Los exámenes Reactivos de 60 a 64 años NO DEBEN ser mayor a los Exámenes Procesados de la misma edad.-")</f>
        <v/>
      </c>
      <c r="CO99" s="339" t="str">
        <f t="shared" ref="CO99:CO121" si="60">IF(AF99&lt;=AE99,""," Los exámenes Reactivos de 65 a 69 años NO DEBEN ser mayor a los Exámenes Procesados de la misma edad.-")</f>
        <v/>
      </c>
      <c r="CP99" s="339" t="str">
        <f t="shared" ref="CP99:CP121" si="61">IF(AH99&lt;=AG99,""," Los exámenes Reactivos de 70 a 74 años NO DEBEN ser mayor a los Exámenes Procesados de la misma edad.-")</f>
        <v/>
      </c>
      <c r="CQ99" s="339" t="str">
        <f t="shared" ref="CQ99:CQ121" si="62">IF(AJ99&lt;=AI99,""," Los exámenes Reactivos de 75 a 79 años NO DEBEN ser mayor a los Exámenes Procesados de la misma edad.-")</f>
        <v/>
      </c>
      <c r="CR99" s="339" t="str">
        <f t="shared" ref="CR99:CR121" si="63">IF(AL99&lt;=AK99,""," Los exámenes Reactivos de 80 y mas años NO DEBEN ser mayor a los Exámenes Procesados de la misma edad.-")</f>
        <v/>
      </c>
      <c r="CS99" s="339"/>
      <c r="CT99" s="339"/>
    </row>
    <row r="100" spans="1:98" x14ac:dyDescent="0.25">
      <c r="A100" s="472" t="s">
        <v>53</v>
      </c>
      <c r="B100" s="473"/>
      <c r="C100" s="474">
        <f t="shared" si="45"/>
        <v>0</v>
      </c>
      <c r="D100" s="475">
        <f t="shared" si="46"/>
        <v>0</v>
      </c>
      <c r="E100" s="476"/>
      <c r="F100" s="477"/>
      <c r="G100" s="476"/>
      <c r="H100" s="477"/>
      <c r="I100" s="365"/>
      <c r="J100" s="366"/>
      <c r="K100" s="365"/>
      <c r="L100" s="366"/>
      <c r="M100" s="365"/>
      <c r="N100" s="366"/>
      <c r="O100" s="365"/>
      <c r="P100" s="366"/>
      <c r="Q100" s="365"/>
      <c r="R100" s="366"/>
      <c r="S100" s="365"/>
      <c r="T100" s="366"/>
      <c r="U100" s="365"/>
      <c r="V100" s="366"/>
      <c r="W100" s="365"/>
      <c r="X100" s="366"/>
      <c r="Y100" s="365"/>
      <c r="Z100" s="366"/>
      <c r="AA100" s="365"/>
      <c r="AB100" s="366"/>
      <c r="AC100" s="365"/>
      <c r="AD100" s="366"/>
      <c r="AE100" s="365"/>
      <c r="AF100" s="366"/>
      <c r="AG100" s="365"/>
      <c r="AH100" s="366"/>
      <c r="AI100" s="365"/>
      <c r="AJ100" s="366"/>
      <c r="AK100" s="476"/>
      <c r="AL100" s="478"/>
      <c r="AM100" s="476"/>
      <c r="AN100" s="378"/>
      <c r="AO100" s="378"/>
      <c r="AP100" s="384"/>
      <c r="AQ100" s="384"/>
      <c r="AR100" s="471" t="s">
        <v>97</v>
      </c>
      <c r="BZ100" s="339"/>
      <c r="CA100" s="339" t="str">
        <f>IF(C100&lt;&gt;AN100," Total de exámenes Procesados NO es igual a total por sexo.-","")</f>
        <v/>
      </c>
      <c r="CB100" s="339" t="str">
        <f t="shared" si="47"/>
        <v/>
      </c>
      <c r="CC100" s="339" t="str">
        <f t="shared" si="48"/>
        <v/>
      </c>
      <c r="CD100" s="339" t="str">
        <f t="shared" si="49"/>
        <v/>
      </c>
      <c r="CE100" s="339" t="str">
        <f t="shared" si="50"/>
        <v/>
      </c>
      <c r="CF100" s="339" t="str">
        <f t="shared" si="51"/>
        <v/>
      </c>
      <c r="CG100" s="339" t="str">
        <f t="shared" si="52"/>
        <v/>
      </c>
      <c r="CH100" s="339" t="str">
        <f t="shared" si="53"/>
        <v/>
      </c>
      <c r="CI100" s="339" t="str">
        <f t="shared" si="54"/>
        <v/>
      </c>
      <c r="CJ100" s="339" t="str">
        <f t="shared" si="55"/>
        <v/>
      </c>
      <c r="CK100" s="339" t="str">
        <f t="shared" si="56"/>
        <v/>
      </c>
      <c r="CL100" s="339" t="str">
        <f t="shared" si="57"/>
        <v/>
      </c>
      <c r="CM100" s="339" t="str">
        <f t="shared" si="58"/>
        <v/>
      </c>
      <c r="CN100" s="339" t="str">
        <f t="shared" si="59"/>
        <v/>
      </c>
      <c r="CO100" s="339" t="str">
        <f t="shared" si="60"/>
        <v/>
      </c>
      <c r="CP100" s="339" t="str">
        <f t="shared" si="61"/>
        <v/>
      </c>
      <c r="CQ100" s="339" t="str">
        <f t="shared" si="62"/>
        <v/>
      </c>
      <c r="CR100" s="339" t="str">
        <f t="shared" si="63"/>
        <v/>
      </c>
      <c r="CS100" s="339"/>
      <c r="CT100" s="339"/>
    </row>
    <row r="101" spans="1:98" x14ac:dyDescent="0.25">
      <c r="A101" s="472" t="s">
        <v>54</v>
      </c>
      <c r="B101" s="473"/>
      <c r="C101" s="474">
        <f t="shared" si="45"/>
        <v>0</v>
      </c>
      <c r="D101" s="475">
        <f t="shared" si="46"/>
        <v>0</v>
      </c>
      <c r="E101" s="476"/>
      <c r="F101" s="477"/>
      <c r="G101" s="476"/>
      <c r="H101" s="477"/>
      <c r="I101" s="365"/>
      <c r="J101" s="366"/>
      <c r="K101" s="382"/>
      <c r="L101" s="383"/>
      <c r="M101" s="382"/>
      <c r="N101" s="383"/>
      <c r="O101" s="382"/>
      <c r="P101" s="383"/>
      <c r="Q101" s="382"/>
      <c r="R101" s="383"/>
      <c r="S101" s="382"/>
      <c r="T101" s="383"/>
      <c r="U101" s="382"/>
      <c r="V101" s="383"/>
      <c r="W101" s="382"/>
      <c r="X101" s="383"/>
      <c r="Y101" s="382"/>
      <c r="Z101" s="383"/>
      <c r="AA101" s="382"/>
      <c r="AB101" s="383"/>
      <c r="AC101" s="382"/>
      <c r="AD101" s="383"/>
      <c r="AE101" s="382"/>
      <c r="AF101" s="383"/>
      <c r="AG101" s="382"/>
      <c r="AH101" s="383"/>
      <c r="AI101" s="382"/>
      <c r="AJ101" s="383"/>
      <c r="AK101" s="476"/>
      <c r="AL101" s="478"/>
      <c r="AM101" s="522"/>
      <c r="AN101" s="378"/>
      <c r="AO101" s="378"/>
      <c r="AP101" s="384"/>
      <c r="AQ101" s="384"/>
      <c r="AR101" s="471" t="s">
        <v>97</v>
      </c>
      <c r="BZ101" s="339"/>
      <c r="CA101" s="339" t="str">
        <f>IF(C101&lt;&gt;AN101," Total de exámenes Procesados NO es igual a total por sexo.-","")</f>
        <v/>
      </c>
      <c r="CB101" s="339" t="str">
        <f t="shared" si="47"/>
        <v/>
      </c>
      <c r="CC101" s="339" t="str">
        <f t="shared" si="48"/>
        <v/>
      </c>
      <c r="CD101" s="339" t="str">
        <f t="shared" si="49"/>
        <v/>
      </c>
      <c r="CE101" s="339" t="str">
        <f t="shared" si="50"/>
        <v/>
      </c>
      <c r="CF101" s="339" t="str">
        <f t="shared" si="51"/>
        <v/>
      </c>
      <c r="CG101" s="339" t="str">
        <f t="shared" si="52"/>
        <v/>
      </c>
      <c r="CH101" s="339" t="str">
        <f t="shared" si="53"/>
        <v/>
      </c>
      <c r="CI101" s="339" t="str">
        <f t="shared" si="54"/>
        <v/>
      </c>
      <c r="CJ101" s="339" t="str">
        <f t="shared" si="55"/>
        <v/>
      </c>
      <c r="CK101" s="339" t="str">
        <f t="shared" si="56"/>
        <v/>
      </c>
      <c r="CL101" s="339" t="str">
        <f t="shared" si="57"/>
        <v/>
      </c>
      <c r="CM101" s="339" t="str">
        <f t="shared" si="58"/>
        <v/>
      </c>
      <c r="CN101" s="339" t="str">
        <f t="shared" si="59"/>
        <v/>
      </c>
      <c r="CO101" s="339" t="str">
        <f t="shared" si="60"/>
        <v/>
      </c>
      <c r="CP101" s="339" t="str">
        <f t="shared" si="61"/>
        <v/>
      </c>
      <c r="CQ101" s="339" t="str">
        <f t="shared" si="62"/>
        <v/>
      </c>
      <c r="CR101" s="339" t="str">
        <f t="shared" si="63"/>
        <v/>
      </c>
      <c r="CS101" s="339"/>
      <c r="CT101" s="339"/>
    </row>
    <row r="102" spans="1:98" x14ac:dyDescent="0.25">
      <c r="A102" s="472" t="s">
        <v>14</v>
      </c>
      <c r="B102" s="473"/>
      <c r="C102" s="474">
        <f t="shared" si="45"/>
        <v>0</v>
      </c>
      <c r="D102" s="479">
        <f t="shared" si="46"/>
        <v>0</v>
      </c>
      <c r="E102" s="476"/>
      <c r="F102" s="477"/>
      <c r="G102" s="476"/>
      <c r="H102" s="477"/>
      <c r="I102" s="476"/>
      <c r="J102" s="477"/>
      <c r="K102" s="382"/>
      <c r="L102" s="383"/>
      <c r="M102" s="382"/>
      <c r="N102" s="383"/>
      <c r="O102" s="382"/>
      <c r="P102" s="383"/>
      <c r="Q102" s="382"/>
      <c r="R102" s="383"/>
      <c r="S102" s="382"/>
      <c r="T102" s="383"/>
      <c r="U102" s="382"/>
      <c r="V102" s="383"/>
      <c r="W102" s="382"/>
      <c r="X102" s="383"/>
      <c r="Y102" s="382"/>
      <c r="Z102" s="383"/>
      <c r="AA102" s="382"/>
      <c r="AB102" s="383"/>
      <c r="AC102" s="382"/>
      <c r="AD102" s="383"/>
      <c r="AE102" s="382"/>
      <c r="AF102" s="383"/>
      <c r="AG102" s="382"/>
      <c r="AH102" s="383"/>
      <c r="AI102" s="382"/>
      <c r="AJ102" s="383"/>
      <c r="AK102" s="382"/>
      <c r="AL102" s="384"/>
      <c r="AM102" s="385"/>
      <c r="AN102" s="378"/>
      <c r="AO102" s="378"/>
      <c r="AP102" s="384"/>
      <c r="AQ102" s="384"/>
      <c r="AR102" s="471" t="s">
        <v>97</v>
      </c>
      <c r="BZ102" s="339"/>
      <c r="CA102" s="339" t="str">
        <f t="shared" ref="CA102:CA121" si="64">IF(C102&lt;&gt;SUM(AM102:AN102)," Total de exámenes Procesados NO es igual a total por sexo.-","")</f>
        <v/>
      </c>
      <c r="CB102" s="339" t="str">
        <f t="shared" si="47"/>
        <v/>
      </c>
      <c r="CC102" s="339" t="str">
        <f t="shared" si="48"/>
        <v/>
      </c>
      <c r="CD102" s="339" t="str">
        <f t="shared" si="49"/>
        <v/>
      </c>
      <c r="CE102" s="339" t="str">
        <f t="shared" si="50"/>
        <v/>
      </c>
      <c r="CF102" s="339" t="str">
        <f t="shared" si="51"/>
        <v/>
      </c>
      <c r="CG102" s="339" t="str">
        <f t="shared" si="52"/>
        <v/>
      </c>
      <c r="CH102" s="339" t="str">
        <f t="shared" si="53"/>
        <v/>
      </c>
      <c r="CI102" s="339" t="str">
        <f t="shared" si="54"/>
        <v/>
      </c>
      <c r="CJ102" s="339" t="str">
        <f t="shared" si="55"/>
        <v/>
      </c>
      <c r="CK102" s="339" t="str">
        <f t="shared" si="56"/>
        <v/>
      </c>
      <c r="CL102" s="339" t="str">
        <f t="shared" si="57"/>
        <v/>
      </c>
      <c r="CM102" s="339" t="str">
        <f t="shared" si="58"/>
        <v/>
      </c>
      <c r="CN102" s="339" t="str">
        <f t="shared" si="59"/>
        <v/>
      </c>
      <c r="CO102" s="339" t="str">
        <f t="shared" si="60"/>
        <v/>
      </c>
      <c r="CP102" s="339" t="str">
        <f t="shared" si="61"/>
        <v/>
      </c>
      <c r="CQ102" s="339" t="str">
        <f t="shared" si="62"/>
        <v/>
      </c>
      <c r="CR102" s="339" t="str">
        <f t="shared" si="63"/>
        <v/>
      </c>
      <c r="CS102" s="339"/>
      <c r="CT102" s="339"/>
    </row>
    <row r="103" spans="1:98" x14ac:dyDescent="0.25">
      <c r="A103" s="472" t="s">
        <v>19</v>
      </c>
      <c r="B103" s="473"/>
      <c r="C103" s="388">
        <f t="shared" si="45"/>
        <v>0</v>
      </c>
      <c r="D103" s="479">
        <f t="shared" si="46"/>
        <v>0</v>
      </c>
      <c r="E103" s="382"/>
      <c r="F103" s="383"/>
      <c r="G103" s="382"/>
      <c r="H103" s="383"/>
      <c r="I103" s="382"/>
      <c r="J103" s="383"/>
      <c r="K103" s="382"/>
      <c r="L103" s="383"/>
      <c r="M103" s="382"/>
      <c r="N103" s="383"/>
      <c r="O103" s="382"/>
      <c r="P103" s="383"/>
      <c r="Q103" s="382"/>
      <c r="R103" s="383"/>
      <c r="S103" s="382"/>
      <c r="T103" s="383"/>
      <c r="U103" s="382"/>
      <c r="V103" s="383"/>
      <c r="W103" s="382"/>
      <c r="X103" s="383"/>
      <c r="Y103" s="382"/>
      <c r="Z103" s="383"/>
      <c r="AA103" s="382"/>
      <c r="AB103" s="383"/>
      <c r="AC103" s="382"/>
      <c r="AD103" s="383"/>
      <c r="AE103" s="382"/>
      <c r="AF103" s="383"/>
      <c r="AG103" s="382"/>
      <c r="AH103" s="383"/>
      <c r="AI103" s="382"/>
      <c r="AJ103" s="383"/>
      <c r="AK103" s="382"/>
      <c r="AL103" s="384"/>
      <c r="AM103" s="385"/>
      <c r="AN103" s="378"/>
      <c r="AO103" s="378"/>
      <c r="AP103" s="384"/>
      <c r="AQ103" s="384"/>
      <c r="AR103" s="471" t="s">
        <v>97</v>
      </c>
      <c r="BZ103" s="339"/>
      <c r="CA103" s="339" t="str">
        <f t="shared" si="64"/>
        <v/>
      </c>
      <c r="CB103" s="339" t="str">
        <f t="shared" si="47"/>
        <v/>
      </c>
      <c r="CC103" s="339" t="str">
        <f t="shared" si="48"/>
        <v/>
      </c>
      <c r="CD103" s="339" t="str">
        <f t="shared" si="49"/>
        <v/>
      </c>
      <c r="CE103" s="339" t="str">
        <f t="shared" si="50"/>
        <v/>
      </c>
      <c r="CF103" s="339" t="str">
        <f t="shared" si="51"/>
        <v/>
      </c>
      <c r="CG103" s="339" t="str">
        <f t="shared" si="52"/>
        <v/>
      </c>
      <c r="CH103" s="339" t="str">
        <f t="shared" si="53"/>
        <v/>
      </c>
      <c r="CI103" s="339" t="str">
        <f t="shared" si="54"/>
        <v/>
      </c>
      <c r="CJ103" s="339" t="str">
        <f t="shared" si="55"/>
        <v/>
      </c>
      <c r="CK103" s="339" t="str">
        <f t="shared" si="56"/>
        <v/>
      </c>
      <c r="CL103" s="339" t="str">
        <f t="shared" si="57"/>
        <v/>
      </c>
      <c r="CM103" s="339" t="str">
        <f t="shared" si="58"/>
        <v/>
      </c>
      <c r="CN103" s="339" t="str">
        <f t="shared" si="59"/>
        <v/>
      </c>
      <c r="CO103" s="339" t="str">
        <f t="shared" si="60"/>
        <v/>
      </c>
      <c r="CP103" s="339" t="str">
        <f t="shared" si="61"/>
        <v/>
      </c>
      <c r="CQ103" s="339" t="str">
        <f t="shared" si="62"/>
        <v/>
      </c>
      <c r="CR103" s="339" t="str">
        <f t="shared" si="63"/>
        <v/>
      </c>
      <c r="CS103" s="339"/>
      <c r="CT103" s="339"/>
    </row>
    <row r="104" spans="1:98" x14ac:dyDescent="0.25">
      <c r="A104" s="472" t="s">
        <v>55</v>
      </c>
      <c r="B104" s="473"/>
      <c r="C104" s="474">
        <f t="shared" si="45"/>
        <v>0</v>
      </c>
      <c r="D104" s="475">
        <f t="shared" si="46"/>
        <v>0</v>
      </c>
      <c r="E104" s="476"/>
      <c r="F104" s="477"/>
      <c r="G104" s="476"/>
      <c r="H104" s="477"/>
      <c r="I104" s="382"/>
      <c r="J104" s="383"/>
      <c r="K104" s="382"/>
      <c r="L104" s="383"/>
      <c r="M104" s="382"/>
      <c r="N104" s="383"/>
      <c r="O104" s="382"/>
      <c r="P104" s="383"/>
      <c r="Q104" s="382"/>
      <c r="R104" s="383"/>
      <c r="S104" s="382"/>
      <c r="T104" s="383"/>
      <c r="U104" s="382"/>
      <c r="V104" s="383"/>
      <c r="W104" s="382"/>
      <c r="X104" s="383"/>
      <c r="Y104" s="382"/>
      <c r="Z104" s="383"/>
      <c r="AA104" s="382"/>
      <c r="AB104" s="383"/>
      <c r="AC104" s="382"/>
      <c r="AD104" s="383"/>
      <c r="AE104" s="382"/>
      <c r="AF104" s="383"/>
      <c r="AG104" s="382"/>
      <c r="AH104" s="383"/>
      <c r="AI104" s="382"/>
      <c r="AJ104" s="383"/>
      <c r="AK104" s="382"/>
      <c r="AL104" s="384"/>
      <c r="AM104" s="385"/>
      <c r="AN104" s="378"/>
      <c r="AO104" s="378"/>
      <c r="AP104" s="384"/>
      <c r="AQ104" s="384"/>
      <c r="AR104" s="471" t="s">
        <v>97</v>
      </c>
      <c r="BZ104" s="339"/>
      <c r="CA104" s="339" t="str">
        <f t="shared" si="64"/>
        <v/>
      </c>
      <c r="CB104" s="339" t="str">
        <f t="shared" si="47"/>
        <v/>
      </c>
      <c r="CC104" s="339" t="str">
        <f t="shared" si="48"/>
        <v/>
      </c>
      <c r="CD104" s="339" t="str">
        <f t="shared" si="49"/>
        <v/>
      </c>
      <c r="CE104" s="339" t="str">
        <f t="shared" si="50"/>
        <v/>
      </c>
      <c r="CF104" s="339" t="str">
        <f t="shared" si="51"/>
        <v/>
      </c>
      <c r="CG104" s="339" t="str">
        <f t="shared" si="52"/>
        <v/>
      </c>
      <c r="CH104" s="339" t="str">
        <f t="shared" si="53"/>
        <v/>
      </c>
      <c r="CI104" s="339" t="str">
        <f t="shared" si="54"/>
        <v/>
      </c>
      <c r="CJ104" s="339" t="str">
        <f t="shared" si="55"/>
        <v/>
      </c>
      <c r="CK104" s="339" t="str">
        <f t="shared" si="56"/>
        <v/>
      </c>
      <c r="CL104" s="339" t="str">
        <f t="shared" si="57"/>
        <v/>
      </c>
      <c r="CM104" s="339" t="str">
        <f t="shared" si="58"/>
        <v/>
      </c>
      <c r="CN104" s="339" t="str">
        <f t="shared" si="59"/>
        <v/>
      </c>
      <c r="CO104" s="339" t="str">
        <f t="shared" si="60"/>
        <v/>
      </c>
      <c r="CP104" s="339" t="str">
        <f t="shared" si="61"/>
        <v/>
      </c>
      <c r="CQ104" s="339" t="str">
        <f t="shared" si="62"/>
        <v/>
      </c>
      <c r="CR104" s="339" t="str">
        <f t="shared" si="63"/>
        <v/>
      </c>
      <c r="CS104" s="339"/>
      <c r="CT104" s="339"/>
    </row>
    <row r="105" spans="1:98" ht="26.25" customHeight="1" x14ac:dyDescent="0.25">
      <c r="A105" s="480" t="s">
        <v>56</v>
      </c>
      <c r="B105" s="481"/>
      <c r="C105" s="474">
        <f t="shared" si="45"/>
        <v>0</v>
      </c>
      <c r="D105" s="475">
        <f t="shared" si="46"/>
        <v>0</v>
      </c>
      <c r="E105" s="476"/>
      <c r="F105" s="477"/>
      <c r="G105" s="476"/>
      <c r="H105" s="477"/>
      <c r="I105" s="382"/>
      <c r="J105" s="383"/>
      <c r="K105" s="382"/>
      <c r="L105" s="383"/>
      <c r="M105" s="382"/>
      <c r="N105" s="383"/>
      <c r="O105" s="382"/>
      <c r="P105" s="383"/>
      <c r="Q105" s="382"/>
      <c r="R105" s="383"/>
      <c r="S105" s="382"/>
      <c r="T105" s="383"/>
      <c r="U105" s="382"/>
      <c r="V105" s="383"/>
      <c r="W105" s="382"/>
      <c r="X105" s="383"/>
      <c r="Y105" s="382"/>
      <c r="Z105" s="383"/>
      <c r="AA105" s="382"/>
      <c r="AB105" s="383"/>
      <c r="AC105" s="382"/>
      <c r="AD105" s="383"/>
      <c r="AE105" s="382"/>
      <c r="AF105" s="383"/>
      <c r="AG105" s="382"/>
      <c r="AH105" s="383"/>
      <c r="AI105" s="382"/>
      <c r="AJ105" s="383"/>
      <c r="AK105" s="382"/>
      <c r="AL105" s="384"/>
      <c r="AM105" s="385"/>
      <c r="AN105" s="378"/>
      <c r="AO105" s="378"/>
      <c r="AP105" s="384"/>
      <c r="AQ105" s="384"/>
      <c r="AR105" s="471" t="s">
        <v>97</v>
      </c>
      <c r="BZ105" s="339"/>
      <c r="CA105" s="339" t="str">
        <f t="shared" si="64"/>
        <v/>
      </c>
      <c r="CB105" s="339" t="str">
        <f t="shared" si="47"/>
        <v/>
      </c>
      <c r="CC105" s="339" t="str">
        <f t="shared" si="48"/>
        <v/>
      </c>
      <c r="CD105" s="339" t="str">
        <f t="shared" si="49"/>
        <v/>
      </c>
      <c r="CE105" s="339" t="str">
        <f t="shared" si="50"/>
        <v/>
      </c>
      <c r="CF105" s="339" t="str">
        <f t="shared" si="51"/>
        <v/>
      </c>
      <c r="CG105" s="339" t="str">
        <f t="shared" si="52"/>
        <v/>
      </c>
      <c r="CH105" s="339" t="str">
        <f t="shared" si="53"/>
        <v/>
      </c>
      <c r="CI105" s="339" t="str">
        <f t="shared" si="54"/>
        <v/>
      </c>
      <c r="CJ105" s="339" t="str">
        <f t="shared" si="55"/>
        <v/>
      </c>
      <c r="CK105" s="339" t="str">
        <f t="shared" si="56"/>
        <v/>
      </c>
      <c r="CL105" s="339" t="str">
        <f t="shared" si="57"/>
        <v/>
      </c>
      <c r="CM105" s="339" t="str">
        <f t="shared" si="58"/>
        <v/>
      </c>
      <c r="CN105" s="339" t="str">
        <f t="shared" si="59"/>
        <v/>
      </c>
      <c r="CO105" s="339" t="str">
        <f t="shared" si="60"/>
        <v/>
      </c>
      <c r="CP105" s="339" t="str">
        <f t="shared" si="61"/>
        <v/>
      </c>
      <c r="CQ105" s="339" t="str">
        <f t="shared" si="62"/>
        <v/>
      </c>
      <c r="CR105" s="339" t="str">
        <f t="shared" si="63"/>
        <v/>
      </c>
      <c r="CS105" s="339"/>
      <c r="CT105" s="339"/>
    </row>
    <row r="106" spans="1:98" x14ac:dyDescent="0.25">
      <c r="A106" s="472" t="s">
        <v>17</v>
      </c>
      <c r="B106" s="473"/>
      <c r="C106" s="388">
        <f t="shared" si="45"/>
        <v>0</v>
      </c>
      <c r="D106" s="479">
        <f t="shared" si="46"/>
        <v>0</v>
      </c>
      <c r="E106" s="382"/>
      <c r="F106" s="383"/>
      <c r="G106" s="382"/>
      <c r="H106" s="383"/>
      <c r="I106" s="382"/>
      <c r="J106" s="383"/>
      <c r="K106" s="382"/>
      <c r="L106" s="383"/>
      <c r="M106" s="382"/>
      <c r="N106" s="383"/>
      <c r="O106" s="382"/>
      <c r="P106" s="383"/>
      <c r="Q106" s="382"/>
      <c r="R106" s="383"/>
      <c r="S106" s="382"/>
      <c r="T106" s="383"/>
      <c r="U106" s="382"/>
      <c r="V106" s="383"/>
      <c r="W106" s="382"/>
      <c r="X106" s="383"/>
      <c r="Y106" s="382"/>
      <c r="Z106" s="383"/>
      <c r="AA106" s="382"/>
      <c r="AB106" s="383"/>
      <c r="AC106" s="382"/>
      <c r="AD106" s="383"/>
      <c r="AE106" s="382"/>
      <c r="AF106" s="383"/>
      <c r="AG106" s="382"/>
      <c r="AH106" s="383"/>
      <c r="AI106" s="382"/>
      <c r="AJ106" s="383"/>
      <c r="AK106" s="382"/>
      <c r="AL106" s="384"/>
      <c r="AM106" s="385"/>
      <c r="AN106" s="378"/>
      <c r="AO106" s="378"/>
      <c r="AP106" s="384"/>
      <c r="AQ106" s="384"/>
      <c r="AR106" s="471" t="s">
        <v>97</v>
      </c>
      <c r="BZ106" s="339"/>
      <c r="CA106" s="339" t="str">
        <f t="shared" si="64"/>
        <v/>
      </c>
      <c r="CB106" s="339" t="str">
        <f t="shared" si="47"/>
        <v/>
      </c>
      <c r="CC106" s="339" t="str">
        <f t="shared" si="48"/>
        <v/>
      </c>
      <c r="CD106" s="339" t="str">
        <f t="shared" si="49"/>
        <v/>
      </c>
      <c r="CE106" s="339" t="str">
        <f t="shared" si="50"/>
        <v/>
      </c>
      <c r="CF106" s="339" t="str">
        <f t="shared" si="51"/>
        <v/>
      </c>
      <c r="CG106" s="339" t="str">
        <f t="shared" si="52"/>
        <v/>
      </c>
      <c r="CH106" s="339" t="str">
        <f t="shared" si="53"/>
        <v/>
      </c>
      <c r="CI106" s="339" t="str">
        <f t="shared" si="54"/>
        <v/>
      </c>
      <c r="CJ106" s="339" t="str">
        <f t="shared" si="55"/>
        <v/>
      </c>
      <c r="CK106" s="339" t="str">
        <f t="shared" si="56"/>
        <v/>
      </c>
      <c r="CL106" s="339" t="str">
        <f t="shared" si="57"/>
        <v/>
      </c>
      <c r="CM106" s="339" t="str">
        <f t="shared" si="58"/>
        <v/>
      </c>
      <c r="CN106" s="339" t="str">
        <f t="shared" si="59"/>
        <v/>
      </c>
      <c r="CO106" s="339" t="str">
        <f t="shared" si="60"/>
        <v/>
      </c>
      <c r="CP106" s="339" t="str">
        <f t="shared" si="61"/>
        <v/>
      </c>
      <c r="CQ106" s="339" t="str">
        <f t="shared" si="62"/>
        <v/>
      </c>
      <c r="CR106" s="339" t="str">
        <f t="shared" si="63"/>
        <v/>
      </c>
      <c r="CS106" s="339"/>
      <c r="CT106" s="339"/>
    </row>
    <row r="107" spans="1:98" x14ac:dyDescent="0.25">
      <c r="A107" s="482" t="s">
        <v>57</v>
      </c>
      <c r="B107" s="483"/>
      <c r="C107" s="484">
        <f t="shared" si="45"/>
        <v>0</v>
      </c>
      <c r="D107" s="485">
        <f t="shared" si="46"/>
        <v>0</v>
      </c>
      <c r="E107" s="486"/>
      <c r="F107" s="487"/>
      <c r="G107" s="486"/>
      <c r="H107" s="487"/>
      <c r="I107" s="486"/>
      <c r="J107" s="487"/>
      <c r="K107" s="488"/>
      <c r="L107" s="389"/>
      <c r="M107" s="488"/>
      <c r="N107" s="389"/>
      <c r="O107" s="488"/>
      <c r="P107" s="389"/>
      <c r="Q107" s="488"/>
      <c r="R107" s="389"/>
      <c r="S107" s="488"/>
      <c r="T107" s="389"/>
      <c r="U107" s="488"/>
      <c r="V107" s="389"/>
      <c r="W107" s="488"/>
      <c r="X107" s="389"/>
      <c r="Y107" s="488"/>
      <c r="Z107" s="389"/>
      <c r="AA107" s="488"/>
      <c r="AB107" s="389"/>
      <c r="AC107" s="488"/>
      <c r="AD107" s="389"/>
      <c r="AE107" s="488"/>
      <c r="AF107" s="389"/>
      <c r="AG107" s="488"/>
      <c r="AH107" s="389"/>
      <c r="AI107" s="488"/>
      <c r="AJ107" s="389"/>
      <c r="AK107" s="488"/>
      <c r="AL107" s="390"/>
      <c r="AM107" s="523"/>
      <c r="AN107" s="380"/>
      <c r="AO107" s="380"/>
      <c r="AP107" s="390"/>
      <c r="AQ107" s="390"/>
      <c r="AR107" s="471" t="s">
        <v>97</v>
      </c>
      <c r="BZ107" s="339"/>
      <c r="CA107" s="339" t="str">
        <f t="shared" si="64"/>
        <v/>
      </c>
      <c r="CB107" s="339" t="str">
        <f t="shared" si="47"/>
        <v/>
      </c>
      <c r="CC107" s="339" t="str">
        <f t="shared" si="48"/>
        <v/>
      </c>
      <c r="CD107" s="339" t="str">
        <f t="shared" si="49"/>
        <v/>
      </c>
      <c r="CE107" s="339" t="str">
        <f t="shared" si="50"/>
        <v/>
      </c>
      <c r="CF107" s="339" t="str">
        <f t="shared" si="51"/>
        <v/>
      </c>
      <c r="CG107" s="339" t="str">
        <f t="shared" si="52"/>
        <v/>
      </c>
      <c r="CH107" s="339" t="str">
        <f t="shared" si="53"/>
        <v/>
      </c>
      <c r="CI107" s="339" t="str">
        <f t="shared" si="54"/>
        <v/>
      </c>
      <c r="CJ107" s="339" t="str">
        <f t="shared" si="55"/>
        <v/>
      </c>
      <c r="CK107" s="339" t="str">
        <f t="shared" si="56"/>
        <v/>
      </c>
      <c r="CL107" s="339" t="str">
        <f t="shared" si="57"/>
        <v/>
      </c>
      <c r="CM107" s="339" t="str">
        <f t="shared" si="58"/>
        <v/>
      </c>
      <c r="CN107" s="339" t="str">
        <f t="shared" si="59"/>
        <v/>
      </c>
      <c r="CO107" s="339" t="str">
        <f t="shared" si="60"/>
        <v/>
      </c>
      <c r="CP107" s="339" t="str">
        <f t="shared" si="61"/>
        <v/>
      </c>
      <c r="CQ107" s="339" t="str">
        <f t="shared" si="62"/>
        <v/>
      </c>
      <c r="CR107" s="339" t="str">
        <f t="shared" si="63"/>
        <v/>
      </c>
      <c r="CS107" s="339"/>
      <c r="CT107" s="339"/>
    </row>
    <row r="108" spans="1:98" x14ac:dyDescent="0.25">
      <c r="A108" s="524" t="s">
        <v>18</v>
      </c>
      <c r="B108" s="490" t="s">
        <v>88</v>
      </c>
      <c r="C108" s="466">
        <f t="shared" si="45"/>
        <v>0</v>
      </c>
      <c r="D108" s="467">
        <f t="shared" si="46"/>
        <v>0</v>
      </c>
      <c r="E108" s="491"/>
      <c r="F108" s="492"/>
      <c r="G108" s="491"/>
      <c r="H108" s="492"/>
      <c r="I108" s="491"/>
      <c r="J108" s="492"/>
      <c r="K108" s="434"/>
      <c r="L108" s="435"/>
      <c r="M108" s="434"/>
      <c r="N108" s="435"/>
      <c r="O108" s="434"/>
      <c r="P108" s="435"/>
      <c r="Q108" s="434"/>
      <c r="R108" s="435"/>
      <c r="S108" s="434"/>
      <c r="T108" s="435"/>
      <c r="U108" s="434"/>
      <c r="V108" s="435"/>
      <c r="W108" s="434"/>
      <c r="X108" s="435"/>
      <c r="Y108" s="434"/>
      <c r="Z108" s="435"/>
      <c r="AA108" s="434"/>
      <c r="AB108" s="435"/>
      <c r="AC108" s="434"/>
      <c r="AD108" s="435"/>
      <c r="AE108" s="434"/>
      <c r="AF108" s="435"/>
      <c r="AG108" s="434"/>
      <c r="AH108" s="435"/>
      <c r="AI108" s="434"/>
      <c r="AJ108" s="435"/>
      <c r="AK108" s="434"/>
      <c r="AL108" s="436"/>
      <c r="AM108" s="525"/>
      <c r="AN108" s="372"/>
      <c r="AO108" s="372"/>
      <c r="AP108" s="436"/>
      <c r="AQ108" s="436"/>
      <c r="AR108" s="471" t="s">
        <v>97</v>
      </c>
      <c r="BZ108" s="339"/>
      <c r="CA108" s="339" t="str">
        <f t="shared" si="64"/>
        <v/>
      </c>
      <c r="CB108" s="339" t="str">
        <f t="shared" si="47"/>
        <v/>
      </c>
      <c r="CC108" s="339" t="str">
        <f t="shared" si="48"/>
        <v/>
      </c>
      <c r="CD108" s="339" t="str">
        <f t="shared" si="49"/>
        <v/>
      </c>
      <c r="CE108" s="339" t="str">
        <f t="shared" si="50"/>
        <v/>
      </c>
      <c r="CF108" s="339" t="str">
        <f t="shared" si="51"/>
        <v/>
      </c>
      <c r="CG108" s="339" t="str">
        <f t="shared" si="52"/>
        <v/>
      </c>
      <c r="CH108" s="339" t="str">
        <f t="shared" si="53"/>
        <v/>
      </c>
      <c r="CI108" s="339" t="str">
        <f t="shared" si="54"/>
        <v/>
      </c>
      <c r="CJ108" s="339" t="str">
        <f t="shared" si="55"/>
        <v/>
      </c>
      <c r="CK108" s="339" t="str">
        <f t="shared" si="56"/>
        <v/>
      </c>
      <c r="CL108" s="339" t="str">
        <f t="shared" si="57"/>
        <v/>
      </c>
      <c r="CM108" s="339" t="str">
        <f t="shared" si="58"/>
        <v/>
      </c>
      <c r="CN108" s="339" t="str">
        <f t="shared" si="59"/>
        <v/>
      </c>
      <c r="CO108" s="339" t="str">
        <f t="shared" si="60"/>
        <v/>
      </c>
      <c r="CP108" s="339" t="str">
        <f t="shared" si="61"/>
        <v/>
      </c>
      <c r="CQ108" s="339" t="str">
        <f t="shared" si="62"/>
        <v/>
      </c>
      <c r="CR108" s="339" t="str">
        <f t="shared" si="63"/>
        <v/>
      </c>
      <c r="CS108" s="339"/>
      <c r="CT108" s="339"/>
    </row>
    <row r="109" spans="1:98" ht="21" x14ac:dyDescent="0.25">
      <c r="A109" s="526"/>
      <c r="B109" s="494" t="s">
        <v>89</v>
      </c>
      <c r="C109" s="474">
        <f t="shared" si="45"/>
        <v>0</v>
      </c>
      <c r="D109" s="475">
        <f t="shared" si="46"/>
        <v>0</v>
      </c>
      <c r="E109" s="476"/>
      <c r="F109" s="477"/>
      <c r="G109" s="476"/>
      <c r="H109" s="477"/>
      <c r="I109" s="476"/>
      <c r="J109" s="477"/>
      <c r="K109" s="382"/>
      <c r="L109" s="383"/>
      <c r="M109" s="382"/>
      <c r="N109" s="383"/>
      <c r="O109" s="382"/>
      <c r="P109" s="383"/>
      <c r="Q109" s="382"/>
      <c r="R109" s="383"/>
      <c r="S109" s="382"/>
      <c r="T109" s="383"/>
      <c r="U109" s="382"/>
      <c r="V109" s="383"/>
      <c r="W109" s="382"/>
      <c r="X109" s="383"/>
      <c r="Y109" s="382"/>
      <c r="Z109" s="383"/>
      <c r="AA109" s="382"/>
      <c r="AB109" s="383"/>
      <c r="AC109" s="382"/>
      <c r="AD109" s="383"/>
      <c r="AE109" s="382"/>
      <c r="AF109" s="383"/>
      <c r="AG109" s="382"/>
      <c r="AH109" s="383"/>
      <c r="AI109" s="382"/>
      <c r="AJ109" s="383"/>
      <c r="AK109" s="382"/>
      <c r="AL109" s="384"/>
      <c r="AM109" s="385"/>
      <c r="AN109" s="378"/>
      <c r="AO109" s="378"/>
      <c r="AP109" s="384"/>
      <c r="AQ109" s="384"/>
      <c r="AR109" s="471" t="s">
        <v>97</v>
      </c>
      <c r="BZ109" s="339"/>
      <c r="CA109" s="339" t="str">
        <f t="shared" si="64"/>
        <v/>
      </c>
      <c r="CB109" s="339" t="str">
        <f t="shared" si="47"/>
        <v/>
      </c>
      <c r="CC109" s="339" t="str">
        <f t="shared" si="48"/>
        <v/>
      </c>
      <c r="CD109" s="339" t="str">
        <f t="shared" si="49"/>
        <v/>
      </c>
      <c r="CE109" s="339" t="str">
        <f t="shared" si="50"/>
        <v/>
      </c>
      <c r="CF109" s="339" t="str">
        <f t="shared" si="51"/>
        <v/>
      </c>
      <c r="CG109" s="339" t="str">
        <f t="shared" si="52"/>
        <v/>
      </c>
      <c r="CH109" s="339" t="str">
        <f t="shared" si="53"/>
        <v/>
      </c>
      <c r="CI109" s="339" t="str">
        <f t="shared" si="54"/>
        <v/>
      </c>
      <c r="CJ109" s="339" t="str">
        <f t="shared" si="55"/>
        <v/>
      </c>
      <c r="CK109" s="339" t="str">
        <f t="shared" si="56"/>
        <v/>
      </c>
      <c r="CL109" s="339" t="str">
        <f t="shared" si="57"/>
        <v/>
      </c>
      <c r="CM109" s="339" t="str">
        <f t="shared" si="58"/>
        <v/>
      </c>
      <c r="CN109" s="339" t="str">
        <f t="shared" si="59"/>
        <v/>
      </c>
      <c r="CO109" s="339" t="str">
        <f t="shared" si="60"/>
        <v/>
      </c>
      <c r="CP109" s="339" t="str">
        <f t="shared" si="61"/>
        <v/>
      </c>
      <c r="CQ109" s="339" t="str">
        <f t="shared" si="62"/>
        <v/>
      </c>
      <c r="CR109" s="339" t="str">
        <f t="shared" si="63"/>
        <v/>
      </c>
      <c r="CS109" s="339"/>
      <c r="CT109" s="339"/>
    </row>
    <row r="110" spans="1:98" ht="21" x14ac:dyDescent="0.25">
      <c r="A110" s="527"/>
      <c r="B110" s="449" t="s">
        <v>105</v>
      </c>
      <c r="C110" s="496">
        <f t="shared" si="45"/>
        <v>0</v>
      </c>
      <c r="D110" s="404">
        <f t="shared" si="46"/>
        <v>0</v>
      </c>
      <c r="E110" s="405"/>
      <c r="F110" s="406"/>
      <c r="G110" s="405"/>
      <c r="H110" s="406"/>
      <c r="I110" s="405"/>
      <c r="J110" s="406"/>
      <c r="K110" s="405"/>
      <c r="L110" s="406"/>
      <c r="M110" s="405"/>
      <c r="N110" s="406"/>
      <c r="O110" s="405"/>
      <c r="P110" s="406"/>
      <c r="Q110" s="405"/>
      <c r="R110" s="406"/>
      <c r="S110" s="405"/>
      <c r="T110" s="406"/>
      <c r="U110" s="405"/>
      <c r="V110" s="406"/>
      <c r="W110" s="405"/>
      <c r="X110" s="406"/>
      <c r="Y110" s="405"/>
      <c r="Z110" s="406"/>
      <c r="AA110" s="405"/>
      <c r="AB110" s="406"/>
      <c r="AC110" s="405"/>
      <c r="AD110" s="406"/>
      <c r="AE110" s="405"/>
      <c r="AF110" s="406"/>
      <c r="AG110" s="405"/>
      <c r="AH110" s="406"/>
      <c r="AI110" s="405"/>
      <c r="AJ110" s="406"/>
      <c r="AK110" s="405"/>
      <c r="AL110" s="407"/>
      <c r="AM110" s="528"/>
      <c r="AN110" s="393"/>
      <c r="AO110" s="393"/>
      <c r="AP110" s="407"/>
      <c r="AQ110" s="407"/>
      <c r="AR110" s="471" t="s">
        <v>97</v>
      </c>
      <c r="BZ110" s="339"/>
      <c r="CA110" s="339" t="str">
        <f t="shared" si="64"/>
        <v/>
      </c>
      <c r="CB110" s="339" t="str">
        <f t="shared" si="47"/>
        <v/>
      </c>
      <c r="CC110" s="339" t="str">
        <f t="shared" si="48"/>
        <v/>
      </c>
      <c r="CD110" s="339" t="str">
        <f t="shared" si="49"/>
        <v/>
      </c>
      <c r="CE110" s="339" t="str">
        <f t="shared" si="50"/>
        <v/>
      </c>
      <c r="CF110" s="339" t="str">
        <f t="shared" si="51"/>
        <v/>
      </c>
      <c r="CG110" s="339" t="str">
        <f t="shared" si="52"/>
        <v/>
      </c>
      <c r="CH110" s="339" t="str">
        <f t="shared" si="53"/>
        <v/>
      </c>
      <c r="CI110" s="339" t="str">
        <f t="shared" si="54"/>
        <v/>
      </c>
      <c r="CJ110" s="339" t="str">
        <f t="shared" si="55"/>
        <v/>
      </c>
      <c r="CK110" s="339" t="str">
        <f t="shared" si="56"/>
        <v/>
      </c>
      <c r="CL110" s="339" t="str">
        <f t="shared" si="57"/>
        <v/>
      </c>
      <c r="CM110" s="339" t="str">
        <f t="shared" si="58"/>
        <v/>
      </c>
      <c r="CN110" s="339" t="str">
        <f t="shared" si="59"/>
        <v/>
      </c>
      <c r="CO110" s="339" t="str">
        <f t="shared" si="60"/>
        <v/>
      </c>
      <c r="CP110" s="339" t="str">
        <f t="shared" si="61"/>
        <v/>
      </c>
      <c r="CQ110" s="339" t="str">
        <f t="shared" si="62"/>
        <v/>
      </c>
      <c r="CR110" s="339" t="str">
        <f t="shared" si="63"/>
        <v/>
      </c>
      <c r="CS110" s="339"/>
      <c r="CT110" s="339"/>
    </row>
    <row r="111" spans="1:98" x14ac:dyDescent="0.25">
      <c r="A111" s="464" t="s">
        <v>84</v>
      </c>
      <c r="B111" s="465"/>
      <c r="C111" s="474">
        <f t="shared" ref="C111:C121" si="65">SUM(E111+G111+I111+K111+M111+O111+Q111+S111+U111+W111+Y111+AA111+AC111+AE111+AG111+AI111+AK111)</f>
        <v>0</v>
      </c>
      <c r="D111" s="475">
        <f t="shared" ref="D111:D121" si="66">SUM(F111+H111+J111+L111+N111+P111+R111+T111+V111+X111+Z111+AB111+AD111+AF111+AH111+AJ111+AL111)</f>
        <v>0</v>
      </c>
      <c r="E111" s="365"/>
      <c r="F111" s="366"/>
      <c r="G111" s="497"/>
      <c r="H111" s="498"/>
      <c r="I111" s="497"/>
      <c r="J111" s="498"/>
      <c r="K111" s="497"/>
      <c r="L111" s="498"/>
      <c r="M111" s="497"/>
      <c r="N111" s="498"/>
      <c r="O111" s="497"/>
      <c r="P111" s="498"/>
      <c r="Q111" s="497"/>
      <c r="R111" s="498"/>
      <c r="S111" s="497"/>
      <c r="T111" s="498"/>
      <c r="U111" s="497"/>
      <c r="V111" s="498"/>
      <c r="W111" s="497"/>
      <c r="X111" s="498"/>
      <c r="Y111" s="497"/>
      <c r="Z111" s="498"/>
      <c r="AA111" s="497"/>
      <c r="AB111" s="498"/>
      <c r="AC111" s="497"/>
      <c r="AD111" s="498"/>
      <c r="AE111" s="497"/>
      <c r="AF111" s="498"/>
      <c r="AG111" s="497"/>
      <c r="AH111" s="498"/>
      <c r="AI111" s="497"/>
      <c r="AJ111" s="498"/>
      <c r="AK111" s="497"/>
      <c r="AL111" s="499"/>
      <c r="AM111" s="370"/>
      <c r="AN111" s="376"/>
      <c r="AO111" s="376"/>
      <c r="AP111" s="367"/>
      <c r="AQ111" s="367"/>
      <c r="AR111" s="471" t="s">
        <v>97</v>
      </c>
      <c r="BZ111" s="339"/>
      <c r="CA111" s="339" t="str">
        <f t="shared" si="64"/>
        <v/>
      </c>
      <c r="CB111" s="339" t="str">
        <f t="shared" si="47"/>
        <v/>
      </c>
      <c r="CC111" s="339" t="str">
        <f t="shared" si="48"/>
        <v/>
      </c>
      <c r="CD111" s="339" t="str">
        <f t="shared" si="49"/>
        <v/>
      </c>
      <c r="CE111" s="339" t="str">
        <f t="shared" si="50"/>
        <v/>
      </c>
      <c r="CF111" s="339" t="str">
        <f t="shared" si="51"/>
        <v/>
      </c>
      <c r="CG111" s="339" t="str">
        <f t="shared" si="52"/>
        <v/>
      </c>
      <c r="CH111" s="339" t="str">
        <f t="shared" si="53"/>
        <v/>
      </c>
      <c r="CI111" s="339" t="str">
        <f t="shared" si="54"/>
        <v/>
      </c>
      <c r="CJ111" s="339" t="str">
        <f t="shared" si="55"/>
        <v/>
      </c>
      <c r="CK111" s="339" t="str">
        <f t="shared" si="56"/>
        <v/>
      </c>
      <c r="CL111" s="339" t="str">
        <f t="shared" si="57"/>
        <v/>
      </c>
      <c r="CM111" s="339" t="str">
        <f t="shared" si="58"/>
        <v/>
      </c>
      <c r="CN111" s="339" t="str">
        <f t="shared" si="59"/>
        <v/>
      </c>
      <c r="CO111" s="339" t="str">
        <f t="shared" si="60"/>
        <v/>
      </c>
      <c r="CP111" s="339" t="str">
        <f t="shared" si="61"/>
        <v/>
      </c>
      <c r="CQ111" s="339" t="str">
        <f t="shared" si="62"/>
        <v/>
      </c>
      <c r="CR111" s="339" t="str">
        <f t="shared" si="63"/>
        <v/>
      </c>
      <c r="CS111" s="339"/>
      <c r="CT111" s="339"/>
    </row>
    <row r="112" spans="1:98" x14ac:dyDescent="0.25">
      <c r="A112" s="472" t="s">
        <v>58</v>
      </c>
      <c r="B112" s="473"/>
      <c r="C112" s="388">
        <f t="shared" si="65"/>
        <v>0</v>
      </c>
      <c r="D112" s="479">
        <f t="shared" si="66"/>
        <v>0</v>
      </c>
      <c r="E112" s="488"/>
      <c r="F112" s="389"/>
      <c r="G112" s="488"/>
      <c r="H112" s="389"/>
      <c r="I112" s="488"/>
      <c r="J112" s="389"/>
      <c r="K112" s="488"/>
      <c r="L112" s="389"/>
      <c r="M112" s="488"/>
      <c r="N112" s="389"/>
      <c r="O112" s="488"/>
      <c r="P112" s="389"/>
      <c r="Q112" s="488"/>
      <c r="R112" s="389"/>
      <c r="S112" s="488"/>
      <c r="T112" s="389"/>
      <c r="U112" s="488"/>
      <c r="V112" s="389"/>
      <c r="W112" s="488"/>
      <c r="X112" s="389"/>
      <c r="Y112" s="488"/>
      <c r="Z112" s="389"/>
      <c r="AA112" s="488"/>
      <c r="AB112" s="389"/>
      <c r="AC112" s="488"/>
      <c r="AD112" s="389"/>
      <c r="AE112" s="488"/>
      <c r="AF112" s="389"/>
      <c r="AG112" s="488"/>
      <c r="AH112" s="389"/>
      <c r="AI112" s="488"/>
      <c r="AJ112" s="389"/>
      <c r="AK112" s="488"/>
      <c r="AL112" s="390"/>
      <c r="AM112" s="523"/>
      <c r="AN112" s="380"/>
      <c r="AO112" s="380"/>
      <c r="AP112" s="390"/>
      <c r="AQ112" s="390"/>
      <c r="AR112" s="471" t="s">
        <v>97</v>
      </c>
      <c r="BZ112" s="339"/>
      <c r="CA112" s="339" t="str">
        <f t="shared" si="64"/>
        <v/>
      </c>
      <c r="CB112" s="339" t="str">
        <f t="shared" si="47"/>
        <v/>
      </c>
      <c r="CC112" s="339" t="str">
        <f t="shared" si="48"/>
        <v/>
      </c>
      <c r="CD112" s="339" t="str">
        <f t="shared" si="49"/>
        <v/>
      </c>
      <c r="CE112" s="339" t="str">
        <f t="shared" si="50"/>
        <v/>
      </c>
      <c r="CF112" s="339" t="str">
        <f t="shared" si="51"/>
        <v/>
      </c>
      <c r="CG112" s="339" t="str">
        <f t="shared" si="52"/>
        <v/>
      </c>
      <c r="CH112" s="339" t="str">
        <f t="shared" si="53"/>
        <v/>
      </c>
      <c r="CI112" s="339" t="str">
        <f t="shared" si="54"/>
        <v/>
      </c>
      <c r="CJ112" s="339" t="str">
        <f t="shared" si="55"/>
        <v/>
      </c>
      <c r="CK112" s="339" t="str">
        <f t="shared" si="56"/>
        <v/>
      </c>
      <c r="CL112" s="339" t="str">
        <f t="shared" si="57"/>
        <v/>
      </c>
      <c r="CM112" s="339" t="str">
        <f t="shared" si="58"/>
        <v/>
      </c>
      <c r="CN112" s="339" t="str">
        <f t="shared" si="59"/>
        <v/>
      </c>
      <c r="CO112" s="339" t="str">
        <f t="shared" si="60"/>
        <v/>
      </c>
      <c r="CP112" s="339" t="str">
        <f t="shared" si="61"/>
        <v/>
      </c>
      <c r="CQ112" s="339" t="str">
        <f t="shared" si="62"/>
        <v/>
      </c>
      <c r="CR112" s="339" t="str">
        <f t="shared" si="63"/>
        <v/>
      </c>
      <c r="CS112" s="339"/>
      <c r="CT112" s="339"/>
    </row>
    <row r="113" spans="1:98" x14ac:dyDescent="0.25">
      <c r="A113" s="472" t="s">
        <v>86</v>
      </c>
      <c r="B113" s="473"/>
      <c r="C113" s="388">
        <f t="shared" si="65"/>
        <v>0</v>
      </c>
      <c r="D113" s="479">
        <f t="shared" si="66"/>
        <v>0</v>
      </c>
      <c r="E113" s="488"/>
      <c r="F113" s="389"/>
      <c r="G113" s="488"/>
      <c r="H113" s="389"/>
      <c r="I113" s="488"/>
      <c r="J113" s="389"/>
      <c r="K113" s="488"/>
      <c r="L113" s="389"/>
      <c r="M113" s="488"/>
      <c r="N113" s="389"/>
      <c r="O113" s="488"/>
      <c r="P113" s="389"/>
      <c r="Q113" s="488"/>
      <c r="R113" s="389"/>
      <c r="S113" s="488"/>
      <c r="T113" s="389"/>
      <c r="U113" s="488"/>
      <c r="V113" s="389"/>
      <c r="W113" s="488"/>
      <c r="X113" s="389"/>
      <c r="Y113" s="488"/>
      <c r="Z113" s="389"/>
      <c r="AA113" s="488"/>
      <c r="AB113" s="389"/>
      <c r="AC113" s="488"/>
      <c r="AD113" s="389"/>
      <c r="AE113" s="488"/>
      <c r="AF113" s="389"/>
      <c r="AG113" s="488"/>
      <c r="AH113" s="389"/>
      <c r="AI113" s="488"/>
      <c r="AJ113" s="389"/>
      <c r="AK113" s="488"/>
      <c r="AL113" s="390"/>
      <c r="AM113" s="523"/>
      <c r="AN113" s="380"/>
      <c r="AO113" s="380"/>
      <c r="AP113" s="390"/>
      <c r="AQ113" s="390"/>
      <c r="AR113" s="471" t="s">
        <v>97</v>
      </c>
      <c r="BZ113" s="339"/>
      <c r="CA113" s="339" t="str">
        <f t="shared" si="64"/>
        <v/>
      </c>
      <c r="CB113" s="339" t="str">
        <f t="shared" si="47"/>
        <v/>
      </c>
      <c r="CC113" s="339" t="str">
        <f t="shared" si="48"/>
        <v/>
      </c>
      <c r="CD113" s="339" t="str">
        <f t="shared" si="49"/>
        <v/>
      </c>
      <c r="CE113" s="339" t="str">
        <f t="shared" si="50"/>
        <v/>
      </c>
      <c r="CF113" s="339" t="str">
        <f t="shared" si="51"/>
        <v/>
      </c>
      <c r="CG113" s="339" t="str">
        <f t="shared" si="52"/>
        <v/>
      </c>
      <c r="CH113" s="339" t="str">
        <f t="shared" si="53"/>
        <v/>
      </c>
      <c r="CI113" s="339" t="str">
        <f t="shared" si="54"/>
        <v/>
      </c>
      <c r="CJ113" s="339" t="str">
        <f t="shared" si="55"/>
        <v/>
      </c>
      <c r="CK113" s="339" t="str">
        <f t="shared" si="56"/>
        <v/>
      </c>
      <c r="CL113" s="339" t="str">
        <f t="shared" si="57"/>
        <v/>
      </c>
      <c r="CM113" s="339" t="str">
        <f t="shared" si="58"/>
        <v/>
      </c>
      <c r="CN113" s="339" t="str">
        <f t="shared" si="59"/>
        <v/>
      </c>
      <c r="CO113" s="339" t="str">
        <f t="shared" si="60"/>
        <v/>
      </c>
      <c r="CP113" s="339" t="str">
        <f t="shared" si="61"/>
        <v/>
      </c>
      <c r="CQ113" s="339" t="str">
        <f t="shared" si="62"/>
        <v/>
      </c>
      <c r="CR113" s="339" t="str">
        <f t="shared" si="63"/>
        <v/>
      </c>
      <c r="CS113" s="339"/>
      <c r="CT113" s="339"/>
    </row>
    <row r="114" spans="1:98" x14ac:dyDescent="0.25">
      <c r="A114" s="472" t="s">
        <v>99</v>
      </c>
      <c r="B114" s="473"/>
      <c r="C114" s="500">
        <f t="shared" si="65"/>
        <v>0</v>
      </c>
      <c r="D114" s="501">
        <f t="shared" si="66"/>
        <v>0</v>
      </c>
      <c r="E114" s="488"/>
      <c r="F114" s="389"/>
      <c r="G114" s="488"/>
      <c r="H114" s="389"/>
      <c r="I114" s="488"/>
      <c r="J114" s="389"/>
      <c r="K114" s="488"/>
      <c r="L114" s="389"/>
      <c r="M114" s="488"/>
      <c r="N114" s="389"/>
      <c r="O114" s="488"/>
      <c r="P114" s="389"/>
      <c r="Q114" s="488"/>
      <c r="R114" s="389"/>
      <c r="S114" s="488"/>
      <c r="T114" s="389"/>
      <c r="U114" s="488"/>
      <c r="V114" s="389"/>
      <c r="W114" s="488"/>
      <c r="X114" s="389"/>
      <c r="Y114" s="488"/>
      <c r="Z114" s="389"/>
      <c r="AA114" s="488"/>
      <c r="AB114" s="389"/>
      <c r="AC114" s="488"/>
      <c r="AD114" s="389"/>
      <c r="AE114" s="488"/>
      <c r="AF114" s="389"/>
      <c r="AG114" s="488"/>
      <c r="AH114" s="389"/>
      <c r="AI114" s="488"/>
      <c r="AJ114" s="389"/>
      <c r="AK114" s="488"/>
      <c r="AL114" s="390"/>
      <c r="AM114" s="523"/>
      <c r="AN114" s="380"/>
      <c r="AO114" s="380"/>
      <c r="AP114" s="390"/>
      <c r="AQ114" s="390"/>
      <c r="AR114" s="471" t="s">
        <v>97</v>
      </c>
      <c r="BZ114" s="339"/>
      <c r="CA114" s="339" t="str">
        <f t="shared" si="64"/>
        <v/>
      </c>
      <c r="CB114" s="339" t="str">
        <f t="shared" si="47"/>
        <v/>
      </c>
      <c r="CC114" s="339" t="str">
        <f t="shared" si="48"/>
        <v/>
      </c>
      <c r="CD114" s="339" t="str">
        <f t="shared" si="49"/>
        <v/>
      </c>
      <c r="CE114" s="339" t="str">
        <f t="shared" si="50"/>
        <v/>
      </c>
      <c r="CF114" s="339" t="str">
        <f t="shared" si="51"/>
        <v/>
      </c>
      <c r="CG114" s="339" t="str">
        <f t="shared" si="52"/>
        <v/>
      </c>
      <c r="CH114" s="339" t="str">
        <f t="shared" si="53"/>
        <v/>
      </c>
      <c r="CI114" s="339" t="str">
        <f t="shared" si="54"/>
        <v/>
      </c>
      <c r="CJ114" s="339" t="str">
        <f t="shared" si="55"/>
        <v/>
      </c>
      <c r="CK114" s="339" t="str">
        <f t="shared" si="56"/>
        <v/>
      </c>
      <c r="CL114" s="339" t="str">
        <f t="shared" si="57"/>
        <v/>
      </c>
      <c r="CM114" s="339" t="str">
        <f t="shared" si="58"/>
        <v/>
      </c>
      <c r="CN114" s="339" t="str">
        <f t="shared" si="59"/>
        <v/>
      </c>
      <c r="CO114" s="339" t="str">
        <f t="shared" si="60"/>
        <v/>
      </c>
      <c r="CP114" s="339" t="str">
        <f t="shared" si="61"/>
        <v/>
      </c>
      <c r="CQ114" s="339" t="str">
        <f t="shared" si="62"/>
        <v/>
      </c>
      <c r="CR114" s="339" t="str">
        <f t="shared" si="63"/>
        <v/>
      </c>
      <c r="CS114" s="339"/>
      <c r="CT114" s="339"/>
    </row>
    <row r="115" spans="1:98" x14ac:dyDescent="0.25">
      <c r="A115" s="472" t="s">
        <v>100</v>
      </c>
      <c r="B115" s="473"/>
      <c r="C115" s="500">
        <f t="shared" si="65"/>
        <v>0</v>
      </c>
      <c r="D115" s="501">
        <f t="shared" si="66"/>
        <v>0</v>
      </c>
      <c r="E115" s="488"/>
      <c r="F115" s="389"/>
      <c r="G115" s="488"/>
      <c r="H115" s="389"/>
      <c r="I115" s="488"/>
      <c r="J115" s="389"/>
      <c r="K115" s="488"/>
      <c r="L115" s="389"/>
      <c r="M115" s="488"/>
      <c r="N115" s="389"/>
      <c r="O115" s="488"/>
      <c r="P115" s="389"/>
      <c r="Q115" s="488"/>
      <c r="R115" s="389"/>
      <c r="S115" s="488"/>
      <c r="T115" s="389"/>
      <c r="U115" s="488"/>
      <c r="V115" s="389"/>
      <c r="W115" s="488"/>
      <c r="X115" s="389"/>
      <c r="Y115" s="488"/>
      <c r="Z115" s="389"/>
      <c r="AA115" s="488"/>
      <c r="AB115" s="389"/>
      <c r="AC115" s="488"/>
      <c r="AD115" s="389"/>
      <c r="AE115" s="488"/>
      <c r="AF115" s="389"/>
      <c r="AG115" s="488"/>
      <c r="AH115" s="389"/>
      <c r="AI115" s="488"/>
      <c r="AJ115" s="389"/>
      <c r="AK115" s="488"/>
      <c r="AL115" s="390"/>
      <c r="AM115" s="523"/>
      <c r="AN115" s="380"/>
      <c r="AO115" s="380"/>
      <c r="AP115" s="390"/>
      <c r="AQ115" s="390"/>
      <c r="AR115" s="471" t="s">
        <v>97</v>
      </c>
      <c r="BZ115" s="339"/>
      <c r="CA115" s="339" t="str">
        <f t="shared" si="64"/>
        <v/>
      </c>
      <c r="CB115" s="339" t="str">
        <f t="shared" si="47"/>
        <v/>
      </c>
      <c r="CC115" s="339" t="str">
        <f t="shared" si="48"/>
        <v/>
      </c>
      <c r="CD115" s="339" t="str">
        <f t="shared" si="49"/>
        <v/>
      </c>
      <c r="CE115" s="339" t="str">
        <f t="shared" si="50"/>
        <v/>
      </c>
      <c r="CF115" s="339" t="str">
        <f t="shared" si="51"/>
        <v/>
      </c>
      <c r="CG115" s="339" t="str">
        <f t="shared" si="52"/>
        <v/>
      </c>
      <c r="CH115" s="339" t="str">
        <f t="shared" si="53"/>
        <v/>
      </c>
      <c r="CI115" s="339" t="str">
        <f t="shared" si="54"/>
        <v/>
      </c>
      <c r="CJ115" s="339" t="str">
        <f t="shared" si="55"/>
        <v/>
      </c>
      <c r="CK115" s="339" t="str">
        <f t="shared" si="56"/>
        <v/>
      </c>
      <c r="CL115" s="339" t="str">
        <f t="shared" si="57"/>
        <v/>
      </c>
      <c r="CM115" s="339" t="str">
        <f t="shared" si="58"/>
        <v/>
      </c>
      <c r="CN115" s="339" t="str">
        <f t="shared" si="59"/>
        <v/>
      </c>
      <c r="CO115" s="339" t="str">
        <f t="shared" si="60"/>
        <v/>
      </c>
      <c r="CP115" s="339" t="str">
        <f t="shared" si="61"/>
        <v/>
      </c>
      <c r="CQ115" s="339" t="str">
        <f t="shared" si="62"/>
        <v/>
      </c>
      <c r="CR115" s="339" t="str">
        <f t="shared" si="63"/>
        <v/>
      </c>
      <c r="CS115" s="339"/>
      <c r="CT115" s="339"/>
    </row>
    <row r="116" spans="1:98" x14ac:dyDescent="0.25">
      <c r="A116" s="502" t="s">
        <v>101</v>
      </c>
      <c r="B116" s="503"/>
      <c r="C116" s="500">
        <f t="shared" si="65"/>
        <v>0</v>
      </c>
      <c r="D116" s="501">
        <f t="shared" si="66"/>
        <v>0</v>
      </c>
      <c r="E116" s="488"/>
      <c r="F116" s="389"/>
      <c r="G116" s="488"/>
      <c r="H116" s="389"/>
      <c r="I116" s="488"/>
      <c r="J116" s="389"/>
      <c r="K116" s="488"/>
      <c r="L116" s="389"/>
      <c r="M116" s="488"/>
      <c r="N116" s="389"/>
      <c r="O116" s="488"/>
      <c r="P116" s="389"/>
      <c r="Q116" s="488"/>
      <c r="R116" s="389"/>
      <c r="S116" s="488"/>
      <c r="T116" s="389"/>
      <c r="U116" s="488"/>
      <c r="V116" s="389"/>
      <c r="W116" s="488"/>
      <c r="X116" s="389"/>
      <c r="Y116" s="488"/>
      <c r="Z116" s="389"/>
      <c r="AA116" s="488"/>
      <c r="AB116" s="389"/>
      <c r="AC116" s="488"/>
      <c r="AD116" s="389"/>
      <c r="AE116" s="488"/>
      <c r="AF116" s="389"/>
      <c r="AG116" s="488"/>
      <c r="AH116" s="389"/>
      <c r="AI116" s="488"/>
      <c r="AJ116" s="389"/>
      <c r="AK116" s="488"/>
      <c r="AL116" s="390"/>
      <c r="AM116" s="523"/>
      <c r="AN116" s="380"/>
      <c r="AO116" s="380"/>
      <c r="AP116" s="390"/>
      <c r="AQ116" s="390"/>
      <c r="AR116" s="471" t="s">
        <v>97</v>
      </c>
      <c r="BZ116" s="339"/>
      <c r="CA116" s="339" t="str">
        <f t="shared" si="64"/>
        <v/>
      </c>
      <c r="CB116" s="339" t="str">
        <f t="shared" si="47"/>
        <v/>
      </c>
      <c r="CC116" s="339" t="str">
        <f t="shared" si="48"/>
        <v/>
      </c>
      <c r="CD116" s="339" t="str">
        <f t="shared" si="49"/>
        <v/>
      </c>
      <c r="CE116" s="339" t="str">
        <f t="shared" si="50"/>
        <v/>
      </c>
      <c r="CF116" s="339" t="str">
        <f t="shared" si="51"/>
        <v/>
      </c>
      <c r="CG116" s="339" t="str">
        <f t="shared" si="52"/>
        <v/>
      </c>
      <c r="CH116" s="339" t="str">
        <f t="shared" si="53"/>
        <v/>
      </c>
      <c r="CI116" s="339" t="str">
        <f t="shared" si="54"/>
        <v/>
      </c>
      <c r="CJ116" s="339" t="str">
        <f t="shared" si="55"/>
        <v/>
      </c>
      <c r="CK116" s="339" t="str">
        <f t="shared" si="56"/>
        <v/>
      </c>
      <c r="CL116" s="339" t="str">
        <f t="shared" si="57"/>
        <v/>
      </c>
      <c r="CM116" s="339" t="str">
        <f t="shared" si="58"/>
        <v/>
      </c>
      <c r="CN116" s="339" t="str">
        <f t="shared" si="59"/>
        <v/>
      </c>
      <c r="CO116" s="339" t="str">
        <f t="shared" si="60"/>
        <v/>
      </c>
      <c r="CP116" s="339" t="str">
        <f t="shared" si="61"/>
        <v/>
      </c>
      <c r="CQ116" s="339" t="str">
        <f t="shared" si="62"/>
        <v/>
      </c>
      <c r="CR116" s="339" t="str">
        <f t="shared" si="63"/>
        <v/>
      </c>
      <c r="CS116" s="339"/>
      <c r="CT116" s="339"/>
    </row>
    <row r="117" spans="1:98" x14ac:dyDescent="0.25">
      <c r="A117" s="472" t="s">
        <v>102</v>
      </c>
      <c r="B117" s="473"/>
      <c r="C117" s="500">
        <f t="shared" si="65"/>
        <v>0</v>
      </c>
      <c r="D117" s="501">
        <f t="shared" si="66"/>
        <v>0</v>
      </c>
      <c r="E117" s="486"/>
      <c r="F117" s="487"/>
      <c r="G117" s="486"/>
      <c r="H117" s="487"/>
      <c r="I117" s="486"/>
      <c r="J117" s="487"/>
      <c r="K117" s="488"/>
      <c r="L117" s="389"/>
      <c r="M117" s="488"/>
      <c r="N117" s="389"/>
      <c r="O117" s="488"/>
      <c r="P117" s="389"/>
      <c r="Q117" s="488"/>
      <c r="R117" s="389"/>
      <c r="S117" s="488"/>
      <c r="T117" s="389"/>
      <c r="U117" s="488"/>
      <c r="V117" s="389"/>
      <c r="W117" s="488"/>
      <c r="X117" s="389"/>
      <c r="Y117" s="488"/>
      <c r="Z117" s="389"/>
      <c r="AA117" s="488"/>
      <c r="AB117" s="389"/>
      <c r="AC117" s="488"/>
      <c r="AD117" s="389"/>
      <c r="AE117" s="488"/>
      <c r="AF117" s="389"/>
      <c r="AG117" s="488"/>
      <c r="AH117" s="389"/>
      <c r="AI117" s="488"/>
      <c r="AJ117" s="389"/>
      <c r="AK117" s="488"/>
      <c r="AL117" s="390"/>
      <c r="AM117" s="523"/>
      <c r="AN117" s="380"/>
      <c r="AO117" s="380"/>
      <c r="AP117" s="390"/>
      <c r="AQ117" s="390"/>
      <c r="AR117" s="471" t="s">
        <v>97</v>
      </c>
      <c r="BZ117" s="339"/>
      <c r="CA117" s="339" t="str">
        <f t="shared" si="64"/>
        <v/>
      </c>
      <c r="CB117" s="339" t="str">
        <f t="shared" si="47"/>
        <v/>
      </c>
      <c r="CC117" s="339" t="str">
        <f t="shared" si="48"/>
        <v/>
      </c>
      <c r="CD117" s="339" t="str">
        <f t="shared" si="49"/>
        <v/>
      </c>
      <c r="CE117" s="339" t="str">
        <f t="shared" si="50"/>
        <v/>
      </c>
      <c r="CF117" s="339" t="str">
        <f t="shared" si="51"/>
        <v/>
      </c>
      <c r="CG117" s="339" t="str">
        <f t="shared" si="52"/>
        <v/>
      </c>
      <c r="CH117" s="339" t="str">
        <f t="shared" si="53"/>
        <v/>
      </c>
      <c r="CI117" s="339" t="str">
        <f t="shared" si="54"/>
        <v/>
      </c>
      <c r="CJ117" s="339" t="str">
        <f t="shared" si="55"/>
        <v/>
      </c>
      <c r="CK117" s="339" t="str">
        <f t="shared" si="56"/>
        <v/>
      </c>
      <c r="CL117" s="339" t="str">
        <f t="shared" si="57"/>
        <v/>
      </c>
      <c r="CM117" s="339" t="str">
        <f t="shared" si="58"/>
        <v/>
      </c>
      <c r="CN117" s="339" t="str">
        <f t="shared" si="59"/>
        <v/>
      </c>
      <c r="CO117" s="339" t="str">
        <f t="shared" si="60"/>
        <v/>
      </c>
      <c r="CP117" s="339" t="str">
        <f t="shared" si="61"/>
        <v/>
      </c>
      <c r="CQ117" s="339" t="str">
        <f t="shared" si="62"/>
        <v/>
      </c>
      <c r="CR117" s="339" t="str">
        <f t="shared" si="63"/>
        <v/>
      </c>
      <c r="CS117" s="339"/>
      <c r="CT117" s="339"/>
    </row>
    <row r="118" spans="1:98" x14ac:dyDescent="0.25">
      <c r="A118" s="472" t="s">
        <v>103</v>
      </c>
      <c r="B118" s="473"/>
      <c r="C118" s="500">
        <f t="shared" si="65"/>
        <v>0</v>
      </c>
      <c r="D118" s="501">
        <f t="shared" si="66"/>
        <v>0</v>
      </c>
      <c r="E118" s="488"/>
      <c r="F118" s="389"/>
      <c r="G118" s="488"/>
      <c r="H118" s="389"/>
      <c r="I118" s="488"/>
      <c r="J118" s="389"/>
      <c r="K118" s="488"/>
      <c r="L118" s="389"/>
      <c r="M118" s="488"/>
      <c r="N118" s="389"/>
      <c r="O118" s="488"/>
      <c r="P118" s="389"/>
      <c r="Q118" s="488"/>
      <c r="R118" s="389"/>
      <c r="S118" s="488"/>
      <c r="T118" s="389"/>
      <c r="U118" s="488"/>
      <c r="V118" s="389"/>
      <c r="W118" s="488"/>
      <c r="X118" s="389"/>
      <c r="Y118" s="488"/>
      <c r="Z118" s="389"/>
      <c r="AA118" s="488"/>
      <c r="AB118" s="389"/>
      <c r="AC118" s="488"/>
      <c r="AD118" s="389"/>
      <c r="AE118" s="488"/>
      <c r="AF118" s="389"/>
      <c r="AG118" s="488"/>
      <c r="AH118" s="389"/>
      <c r="AI118" s="488"/>
      <c r="AJ118" s="389"/>
      <c r="AK118" s="488"/>
      <c r="AL118" s="390"/>
      <c r="AM118" s="523"/>
      <c r="AN118" s="380"/>
      <c r="AO118" s="380"/>
      <c r="AP118" s="390"/>
      <c r="AQ118" s="390"/>
      <c r="AR118" s="471" t="s">
        <v>97</v>
      </c>
      <c r="BZ118" s="339"/>
      <c r="CA118" s="339" t="str">
        <f t="shared" si="64"/>
        <v/>
      </c>
      <c r="CB118" s="339" t="str">
        <f t="shared" si="47"/>
        <v/>
      </c>
      <c r="CC118" s="339" t="str">
        <f t="shared" si="48"/>
        <v/>
      </c>
      <c r="CD118" s="339" t="str">
        <f t="shared" si="49"/>
        <v/>
      </c>
      <c r="CE118" s="339" t="str">
        <f t="shared" si="50"/>
        <v/>
      </c>
      <c r="CF118" s="339" t="str">
        <f t="shared" si="51"/>
        <v/>
      </c>
      <c r="CG118" s="339" t="str">
        <f t="shared" si="52"/>
        <v/>
      </c>
      <c r="CH118" s="339" t="str">
        <f t="shared" si="53"/>
        <v/>
      </c>
      <c r="CI118" s="339" t="str">
        <f t="shared" si="54"/>
        <v/>
      </c>
      <c r="CJ118" s="339" t="str">
        <f t="shared" si="55"/>
        <v/>
      </c>
      <c r="CK118" s="339" t="str">
        <f t="shared" si="56"/>
        <v/>
      </c>
      <c r="CL118" s="339" t="str">
        <f t="shared" si="57"/>
        <v/>
      </c>
      <c r="CM118" s="339" t="str">
        <f t="shared" si="58"/>
        <v/>
      </c>
      <c r="CN118" s="339" t="str">
        <f t="shared" si="59"/>
        <v/>
      </c>
      <c r="CO118" s="339" t="str">
        <f t="shared" si="60"/>
        <v/>
      </c>
      <c r="CP118" s="339" t="str">
        <f t="shared" si="61"/>
        <v/>
      </c>
      <c r="CQ118" s="339" t="str">
        <f t="shared" si="62"/>
        <v/>
      </c>
      <c r="CR118" s="339" t="str">
        <f t="shared" si="63"/>
        <v/>
      </c>
      <c r="CS118" s="339"/>
      <c r="CT118" s="339"/>
    </row>
    <row r="119" spans="1:98" x14ac:dyDescent="0.25">
      <c r="A119" s="472" t="s">
        <v>104</v>
      </c>
      <c r="B119" s="473"/>
      <c r="C119" s="500">
        <f t="shared" si="65"/>
        <v>0</v>
      </c>
      <c r="D119" s="501">
        <f t="shared" si="66"/>
        <v>0</v>
      </c>
      <c r="E119" s="488"/>
      <c r="F119" s="389"/>
      <c r="G119" s="488"/>
      <c r="H119" s="389"/>
      <c r="I119" s="488"/>
      <c r="J119" s="389"/>
      <c r="K119" s="488"/>
      <c r="L119" s="389"/>
      <c r="M119" s="488"/>
      <c r="N119" s="389"/>
      <c r="O119" s="488"/>
      <c r="P119" s="389"/>
      <c r="Q119" s="488"/>
      <c r="R119" s="389"/>
      <c r="S119" s="488"/>
      <c r="T119" s="389"/>
      <c r="U119" s="488"/>
      <c r="V119" s="389"/>
      <c r="W119" s="488"/>
      <c r="X119" s="389"/>
      <c r="Y119" s="488"/>
      <c r="Z119" s="389"/>
      <c r="AA119" s="488"/>
      <c r="AB119" s="389"/>
      <c r="AC119" s="488"/>
      <c r="AD119" s="389"/>
      <c r="AE119" s="488"/>
      <c r="AF119" s="389"/>
      <c r="AG119" s="488"/>
      <c r="AH119" s="389"/>
      <c r="AI119" s="488"/>
      <c r="AJ119" s="389"/>
      <c r="AK119" s="488"/>
      <c r="AL119" s="390"/>
      <c r="AM119" s="523"/>
      <c r="AN119" s="380"/>
      <c r="AO119" s="380"/>
      <c r="AP119" s="390"/>
      <c r="AQ119" s="390"/>
      <c r="AR119" s="471" t="s">
        <v>97</v>
      </c>
      <c r="BZ119" s="339"/>
      <c r="CA119" s="339" t="str">
        <f t="shared" si="64"/>
        <v/>
      </c>
      <c r="CB119" s="339" t="str">
        <f t="shared" si="47"/>
        <v/>
      </c>
      <c r="CC119" s="339" t="str">
        <f t="shared" si="48"/>
        <v/>
      </c>
      <c r="CD119" s="339" t="str">
        <f t="shared" si="49"/>
        <v/>
      </c>
      <c r="CE119" s="339" t="str">
        <f t="shared" si="50"/>
        <v/>
      </c>
      <c r="CF119" s="339" t="str">
        <f t="shared" si="51"/>
        <v/>
      </c>
      <c r="CG119" s="339" t="str">
        <f t="shared" si="52"/>
        <v/>
      </c>
      <c r="CH119" s="339" t="str">
        <f t="shared" si="53"/>
        <v/>
      </c>
      <c r="CI119" s="339" t="str">
        <f t="shared" si="54"/>
        <v/>
      </c>
      <c r="CJ119" s="339" t="str">
        <f t="shared" si="55"/>
        <v/>
      </c>
      <c r="CK119" s="339" t="str">
        <f t="shared" si="56"/>
        <v/>
      </c>
      <c r="CL119" s="339" t="str">
        <f t="shared" si="57"/>
        <v/>
      </c>
      <c r="CM119" s="339" t="str">
        <f t="shared" si="58"/>
        <v/>
      </c>
      <c r="CN119" s="339" t="str">
        <f t="shared" si="59"/>
        <v/>
      </c>
      <c r="CO119" s="339" t="str">
        <f t="shared" si="60"/>
        <v/>
      </c>
      <c r="CP119" s="339" t="str">
        <f t="shared" si="61"/>
        <v/>
      </c>
      <c r="CQ119" s="339" t="str">
        <f t="shared" si="62"/>
        <v/>
      </c>
      <c r="CR119" s="339" t="str">
        <f t="shared" si="63"/>
        <v/>
      </c>
      <c r="CS119" s="339"/>
      <c r="CT119" s="339"/>
    </row>
    <row r="120" spans="1:98" x14ac:dyDescent="0.25">
      <c r="A120" s="472" t="s">
        <v>60</v>
      </c>
      <c r="B120" s="473"/>
      <c r="C120" s="500">
        <f t="shared" si="65"/>
        <v>0</v>
      </c>
      <c r="D120" s="501">
        <f t="shared" si="66"/>
        <v>0</v>
      </c>
      <c r="E120" s="488"/>
      <c r="F120" s="389"/>
      <c r="G120" s="488"/>
      <c r="H120" s="389"/>
      <c r="I120" s="488"/>
      <c r="J120" s="389"/>
      <c r="K120" s="488"/>
      <c r="L120" s="389"/>
      <c r="M120" s="488"/>
      <c r="N120" s="389"/>
      <c r="O120" s="488"/>
      <c r="P120" s="389"/>
      <c r="Q120" s="488"/>
      <c r="R120" s="389"/>
      <c r="S120" s="488"/>
      <c r="T120" s="389"/>
      <c r="U120" s="488"/>
      <c r="V120" s="389"/>
      <c r="W120" s="488"/>
      <c r="X120" s="389"/>
      <c r="Y120" s="488"/>
      <c r="Z120" s="389"/>
      <c r="AA120" s="488"/>
      <c r="AB120" s="389"/>
      <c r="AC120" s="488"/>
      <c r="AD120" s="389"/>
      <c r="AE120" s="488"/>
      <c r="AF120" s="389"/>
      <c r="AG120" s="488"/>
      <c r="AH120" s="389"/>
      <c r="AI120" s="488"/>
      <c r="AJ120" s="389"/>
      <c r="AK120" s="488"/>
      <c r="AL120" s="390"/>
      <c r="AM120" s="523"/>
      <c r="AN120" s="380"/>
      <c r="AO120" s="380"/>
      <c r="AP120" s="390"/>
      <c r="AQ120" s="390"/>
      <c r="AR120" s="471" t="s">
        <v>97</v>
      </c>
      <c r="BZ120" s="339"/>
      <c r="CA120" s="339" t="str">
        <f t="shared" si="64"/>
        <v/>
      </c>
      <c r="CB120" s="339" t="str">
        <f t="shared" si="47"/>
        <v/>
      </c>
      <c r="CC120" s="339" t="str">
        <f t="shared" si="48"/>
        <v/>
      </c>
      <c r="CD120" s="339" t="str">
        <f t="shared" si="49"/>
        <v/>
      </c>
      <c r="CE120" s="339" t="str">
        <f t="shared" si="50"/>
        <v/>
      </c>
      <c r="CF120" s="339" t="str">
        <f t="shared" si="51"/>
        <v/>
      </c>
      <c r="CG120" s="339" t="str">
        <f t="shared" si="52"/>
        <v/>
      </c>
      <c r="CH120" s="339" t="str">
        <f t="shared" si="53"/>
        <v/>
      </c>
      <c r="CI120" s="339" t="str">
        <f t="shared" si="54"/>
        <v/>
      </c>
      <c r="CJ120" s="339" t="str">
        <f t="shared" si="55"/>
        <v/>
      </c>
      <c r="CK120" s="339" t="str">
        <f t="shared" si="56"/>
        <v/>
      </c>
      <c r="CL120" s="339" t="str">
        <f t="shared" si="57"/>
        <v/>
      </c>
      <c r="CM120" s="339" t="str">
        <f t="shared" si="58"/>
        <v/>
      </c>
      <c r="CN120" s="339" t="str">
        <f t="shared" si="59"/>
        <v/>
      </c>
      <c r="CO120" s="339" t="str">
        <f t="shared" si="60"/>
        <v/>
      </c>
      <c r="CP120" s="339" t="str">
        <f t="shared" si="61"/>
        <v/>
      </c>
      <c r="CQ120" s="339" t="str">
        <f t="shared" si="62"/>
        <v/>
      </c>
      <c r="CR120" s="339" t="str">
        <f t="shared" si="63"/>
        <v/>
      </c>
      <c r="CS120" s="339"/>
      <c r="CT120" s="339"/>
    </row>
    <row r="121" spans="1:98" x14ac:dyDescent="0.25">
      <c r="A121" s="504" t="s">
        <v>61</v>
      </c>
      <c r="B121" s="505"/>
      <c r="C121" s="496">
        <f t="shared" si="65"/>
        <v>0</v>
      </c>
      <c r="D121" s="404">
        <f t="shared" si="66"/>
        <v>0</v>
      </c>
      <c r="E121" s="506"/>
      <c r="F121" s="507"/>
      <c r="G121" s="506"/>
      <c r="H121" s="507"/>
      <c r="I121" s="405"/>
      <c r="J121" s="406"/>
      <c r="K121" s="405"/>
      <c r="L121" s="406"/>
      <c r="M121" s="405"/>
      <c r="N121" s="406"/>
      <c r="O121" s="405"/>
      <c r="P121" s="406"/>
      <c r="Q121" s="405"/>
      <c r="R121" s="406"/>
      <c r="S121" s="405"/>
      <c r="T121" s="406"/>
      <c r="U121" s="405"/>
      <c r="V121" s="406"/>
      <c r="W121" s="405"/>
      <c r="X121" s="406"/>
      <c r="Y121" s="405"/>
      <c r="Z121" s="406"/>
      <c r="AA121" s="405"/>
      <c r="AB121" s="406"/>
      <c r="AC121" s="405"/>
      <c r="AD121" s="406"/>
      <c r="AE121" s="405"/>
      <c r="AF121" s="406"/>
      <c r="AG121" s="405"/>
      <c r="AH121" s="406"/>
      <c r="AI121" s="405"/>
      <c r="AJ121" s="406"/>
      <c r="AK121" s="405"/>
      <c r="AL121" s="407"/>
      <c r="AM121" s="528"/>
      <c r="AN121" s="393"/>
      <c r="AO121" s="393"/>
      <c r="AP121" s="407"/>
      <c r="AQ121" s="407"/>
      <c r="AR121" s="471" t="s">
        <v>97</v>
      </c>
      <c r="BZ121" s="339"/>
      <c r="CA121" s="339" t="str">
        <f t="shared" si="64"/>
        <v/>
      </c>
      <c r="CB121" s="339" t="str">
        <f t="shared" si="47"/>
        <v/>
      </c>
      <c r="CC121" s="339" t="str">
        <f t="shared" si="48"/>
        <v/>
      </c>
      <c r="CD121" s="339" t="str">
        <f t="shared" si="49"/>
        <v/>
      </c>
      <c r="CE121" s="339" t="str">
        <f t="shared" si="50"/>
        <v/>
      </c>
      <c r="CF121" s="339" t="str">
        <f t="shared" si="51"/>
        <v/>
      </c>
      <c r="CG121" s="339" t="str">
        <f t="shared" si="52"/>
        <v/>
      </c>
      <c r="CH121" s="339" t="str">
        <f t="shared" si="53"/>
        <v/>
      </c>
      <c r="CI121" s="339" t="str">
        <f t="shared" si="54"/>
        <v/>
      </c>
      <c r="CJ121" s="339" t="str">
        <f t="shared" si="55"/>
        <v/>
      </c>
      <c r="CK121" s="339" t="str">
        <f t="shared" si="56"/>
        <v/>
      </c>
      <c r="CL121" s="339" t="str">
        <f t="shared" si="57"/>
        <v/>
      </c>
      <c r="CM121" s="339" t="str">
        <f t="shared" si="58"/>
        <v/>
      </c>
      <c r="CN121" s="339" t="str">
        <f t="shared" si="59"/>
        <v/>
      </c>
      <c r="CO121" s="339" t="str">
        <f t="shared" si="60"/>
        <v/>
      </c>
      <c r="CP121" s="339" t="str">
        <f t="shared" si="61"/>
        <v/>
      </c>
      <c r="CQ121" s="339" t="str">
        <f t="shared" si="62"/>
        <v/>
      </c>
      <c r="CR121" s="339" t="str">
        <f t="shared" si="63"/>
        <v/>
      </c>
      <c r="CS121" s="339"/>
      <c r="CT121" s="339"/>
    </row>
    <row r="122" spans="1:98" ht="15" customHeight="1" x14ac:dyDescent="0.25">
      <c r="A122" s="529" t="s">
        <v>63</v>
      </c>
      <c r="B122" s="530"/>
      <c r="C122" s="530"/>
      <c r="D122" s="530"/>
      <c r="E122" s="530"/>
      <c r="F122" s="530"/>
      <c r="G122" s="530"/>
      <c r="BZ122" s="339"/>
      <c r="CA122" s="339"/>
      <c r="CB122" s="339"/>
      <c r="CC122" s="339"/>
      <c r="CD122" s="339"/>
      <c r="CE122" s="339"/>
      <c r="CF122" s="339"/>
      <c r="CG122" s="339"/>
      <c r="CH122" s="339"/>
      <c r="CI122" s="339"/>
      <c r="CJ122" s="339"/>
      <c r="CK122" s="339"/>
      <c r="CL122" s="339"/>
      <c r="CM122" s="339"/>
      <c r="CN122" s="339"/>
      <c r="CO122" s="339"/>
      <c r="CP122" s="339"/>
      <c r="CQ122" s="339"/>
      <c r="CR122" s="339"/>
      <c r="CS122" s="339"/>
      <c r="CT122" s="339"/>
    </row>
    <row r="123" spans="1:98" ht="50.25" customHeight="1" x14ac:dyDescent="0.25">
      <c r="A123" s="531" t="s">
        <v>64</v>
      </c>
      <c r="B123" s="532" t="s">
        <v>65</v>
      </c>
      <c r="C123" s="532"/>
      <c r="D123" s="532" t="s">
        <v>66</v>
      </c>
      <c r="E123" s="532"/>
      <c r="F123" s="532" t="s">
        <v>67</v>
      </c>
      <c r="G123" s="532"/>
      <c r="BZ123" s="339"/>
      <c r="CA123" s="339"/>
      <c r="CB123" s="339"/>
      <c r="CC123" s="339"/>
      <c r="CD123" s="339"/>
      <c r="CE123" s="339"/>
      <c r="CF123" s="339"/>
      <c r="CG123" s="339"/>
      <c r="CH123" s="339"/>
      <c r="CI123" s="339"/>
      <c r="CJ123" s="339"/>
      <c r="CK123" s="339"/>
      <c r="CL123" s="339"/>
      <c r="CM123" s="339"/>
      <c r="CN123" s="339"/>
      <c r="CO123" s="339"/>
      <c r="CP123" s="339"/>
      <c r="CQ123" s="339"/>
      <c r="CR123" s="339"/>
      <c r="CS123" s="339"/>
      <c r="CT123" s="339"/>
    </row>
    <row r="124" spans="1:98" ht="25.5" customHeight="1" x14ac:dyDescent="0.25">
      <c r="A124" s="533" t="s">
        <v>68</v>
      </c>
      <c r="B124" s="534"/>
      <c r="C124" s="535"/>
      <c r="D124" s="535"/>
      <c r="E124" s="535"/>
      <c r="F124" s="535"/>
      <c r="G124" s="536"/>
      <c r="H124" s="338"/>
      <c r="BZ124" s="339"/>
      <c r="CA124" s="339"/>
      <c r="CB124" s="339"/>
      <c r="CC124" s="339"/>
      <c r="CD124" s="339"/>
      <c r="CE124" s="339"/>
      <c r="CF124" s="339"/>
      <c r="CG124" s="339"/>
      <c r="CH124" s="339"/>
      <c r="CI124" s="339"/>
      <c r="CJ124" s="339"/>
      <c r="CK124" s="339"/>
      <c r="CL124" s="339"/>
      <c r="CM124" s="339"/>
      <c r="CN124" s="339"/>
      <c r="CO124" s="339"/>
      <c r="CP124" s="339"/>
      <c r="CQ124" s="339"/>
      <c r="CR124" s="339"/>
      <c r="CS124" s="339"/>
      <c r="CT124" s="339"/>
    </row>
    <row r="125" spans="1:98" ht="25.5" customHeight="1" x14ac:dyDescent="0.25">
      <c r="A125" s="533" t="s">
        <v>69</v>
      </c>
      <c r="B125" s="537"/>
      <c r="C125" s="538"/>
      <c r="D125" s="538"/>
      <c r="E125" s="538"/>
      <c r="F125" s="538"/>
      <c r="G125" s="539"/>
      <c r="H125" s="338"/>
      <c r="BZ125" s="339"/>
      <c r="CA125" s="339"/>
      <c r="CB125" s="339"/>
      <c r="CC125" s="339"/>
      <c r="CD125" s="339"/>
      <c r="CE125" s="339"/>
      <c r="CF125" s="339"/>
      <c r="CG125" s="339"/>
      <c r="CH125" s="339"/>
      <c r="CI125" s="339"/>
      <c r="CJ125" s="339"/>
      <c r="CK125" s="339"/>
      <c r="CL125" s="339"/>
      <c r="CM125" s="339"/>
      <c r="CN125" s="339"/>
      <c r="CO125" s="339"/>
      <c r="CP125" s="339"/>
      <c r="CQ125" s="339"/>
      <c r="CR125" s="339"/>
      <c r="CS125" s="339"/>
      <c r="CT125" s="339"/>
    </row>
    <row r="126" spans="1:98" ht="25.5" customHeight="1" x14ac:dyDescent="0.25">
      <c r="A126" s="533" t="s">
        <v>70</v>
      </c>
      <c r="B126" s="537"/>
      <c r="C126" s="538"/>
      <c r="D126" s="538"/>
      <c r="E126" s="538"/>
      <c r="F126" s="540"/>
      <c r="G126" s="541"/>
      <c r="H126" s="338"/>
    </row>
    <row r="127" spans="1:98" ht="25.5" customHeight="1" x14ac:dyDescent="0.25">
      <c r="A127" s="533" t="s">
        <v>71</v>
      </c>
      <c r="B127" s="542"/>
      <c r="C127" s="543"/>
      <c r="D127" s="543"/>
      <c r="E127" s="543"/>
      <c r="F127" s="543"/>
      <c r="G127" s="544"/>
      <c r="H127" s="338"/>
    </row>
    <row r="195" spans="1:2" hidden="1" x14ac:dyDescent="0.25">
      <c r="A195" s="545">
        <f>SUM(E12:F29,J12:K29,B34:K51,C55:P59,C63:P67,C72:D94,C99:D121,B124:C127)</f>
        <v>2153</v>
      </c>
      <c r="B195" s="545">
        <f>SUM(CF6:CT125)</f>
        <v>0</v>
      </c>
    </row>
  </sheetData>
  <mergeCells count="143">
    <mergeCell ref="B127:C127"/>
    <mergeCell ref="D127:E127"/>
    <mergeCell ref="F127:G127"/>
    <mergeCell ref="B124:C124"/>
    <mergeCell ref="D124:E124"/>
    <mergeCell ref="F124:G124"/>
    <mergeCell ref="B125:C125"/>
    <mergeCell ref="D125:E125"/>
    <mergeCell ref="F125:G125"/>
    <mergeCell ref="B126:C126"/>
    <mergeCell ref="D126:E126"/>
    <mergeCell ref="F126:G126"/>
    <mergeCell ref="A115:B115"/>
    <mergeCell ref="A117:B117"/>
    <mergeCell ref="A118:B118"/>
    <mergeCell ref="A119:B119"/>
    <mergeCell ref="A120:B120"/>
    <mergeCell ref="A121:B121"/>
    <mergeCell ref="B123:C123"/>
    <mergeCell ref="D123:E123"/>
    <mergeCell ref="F123:G123"/>
    <mergeCell ref="A104:B104"/>
    <mergeCell ref="A105:B105"/>
    <mergeCell ref="A106:B106"/>
    <mergeCell ref="A107:B107"/>
    <mergeCell ref="A108:A110"/>
    <mergeCell ref="A111:B111"/>
    <mergeCell ref="A112:B112"/>
    <mergeCell ref="A113:B113"/>
    <mergeCell ref="A114:B114"/>
    <mergeCell ref="AI97:AJ97"/>
    <mergeCell ref="AK97:AL97"/>
    <mergeCell ref="AM97:AM98"/>
    <mergeCell ref="AN97:AN98"/>
    <mergeCell ref="A99:B99"/>
    <mergeCell ref="A100:B100"/>
    <mergeCell ref="A101:B101"/>
    <mergeCell ref="A102:B102"/>
    <mergeCell ref="A103:B103"/>
    <mergeCell ref="A93:B93"/>
    <mergeCell ref="A94:B94"/>
    <mergeCell ref="A96:B98"/>
    <mergeCell ref="C96:D97"/>
    <mergeCell ref="E96:AL96"/>
    <mergeCell ref="AM96:AN96"/>
    <mergeCell ref="AO96:AO98"/>
    <mergeCell ref="AP96:AP98"/>
    <mergeCell ref="AQ96:AQ98"/>
    <mergeCell ref="E97:F97"/>
    <mergeCell ref="G97:H97"/>
    <mergeCell ref="I97:J97"/>
    <mergeCell ref="K97:L97"/>
    <mergeCell ref="M97:N97"/>
    <mergeCell ref="O97:P97"/>
    <mergeCell ref="Q97:R97"/>
    <mergeCell ref="S97:T97"/>
    <mergeCell ref="U97:V97"/>
    <mergeCell ref="W97:X97"/>
    <mergeCell ref="Y97:Z97"/>
    <mergeCell ref="AA97:AB97"/>
    <mergeCell ref="AC97:AD97"/>
    <mergeCell ref="AE97:AF97"/>
    <mergeCell ref="AG97:AH97"/>
    <mergeCell ref="AM69:AN69"/>
    <mergeCell ref="AO69:AO71"/>
    <mergeCell ref="AP69:AP71"/>
    <mergeCell ref="AQ69:AQ71"/>
    <mergeCell ref="E70:F70"/>
    <mergeCell ref="G70:H70"/>
    <mergeCell ref="I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M71"/>
    <mergeCell ref="AN70:AN71"/>
    <mergeCell ref="G32:I32"/>
    <mergeCell ref="J32:K32"/>
    <mergeCell ref="A52:Q52"/>
    <mergeCell ref="A53:B54"/>
    <mergeCell ref="C53:E53"/>
    <mergeCell ref="F53:H53"/>
    <mergeCell ref="I53:K53"/>
    <mergeCell ref="L53:N53"/>
    <mergeCell ref="O53:P53"/>
    <mergeCell ref="A90:B90"/>
    <mergeCell ref="A91:B91"/>
    <mergeCell ref="A92:B92"/>
    <mergeCell ref="A76:B76"/>
    <mergeCell ref="A77:B77"/>
    <mergeCell ref="A78:B78"/>
    <mergeCell ref="A79:B79"/>
    <mergeCell ref="A80:B80"/>
    <mergeCell ref="A81:A83"/>
    <mergeCell ref="A85:B85"/>
    <mergeCell ref="A87:B87"/>
    <mergeCell ref="A88:B88"/>
    <mergeCell ref="A72:B72"/>
    <mergeCell ref="A73:B73"/>
    <mergeCell ref="A74:B74"/>
    <mergeCell ref="A75:B75"/>
    <mergeCell ref="A84:B84"/>
    <mergeCell ref="A86:B86"/>
    <mergeCell ref="A67:B67"/>
    <mergeCell ref="A69:B71"/>
    <mergeCell ref="C69:D70"/>
    <mergeCell ref="E69:AL69"/>
    <mergeCell ref="A55:B55"/>
    <mergeCell ref="A56:A58"/>
    <mergeCell ref="A59:B59"/>
    <mergeCell ref="A60:R60"/>
    <mergeCell ref="A61:B62"/>
    <mergeCell ref="C61:E61"/>
    <mergeCell ref="F61:H61"/>
    <mergeCell ref="I61:K61"/>
    <mergeCell ref="L61:N61"/>
    <mergeCell ref="O61:P61"/>
    <mergeCell ref="A63:B63"/>
    <mergeCell ref="A64:A66"/>
    <mergeCell ref="A31:A33"/>
    <mergeCell ref="A9:A11"/>
    <mergeCell ref="B9:F9"/>
    <mergeCell ref="G9:K9"/>
    <mergeCell ref="B10:D10"/>
    <mergeCell ref="E10:F10"/>
    <mergeCell ref="G10:I10"/>
    <mergeCell ref="J10:K10"/>
    <mergeCell ref="B31:F31"/>
    <mergeCell ref="G31:K31"/>
    <mergeCell ref="B32:D32"/>
    <mergeCell ref="E32:F32"/>
    <mergeCell ref="A6:P6"/>
    <mergeCell ref="J8:P8"/>
  </mergeCells>
  <dataValidations count="1">
    <dataValidation type="whole" allowBlank="1" showInputMessage="1" showErrorMessage="1" errorTitle="ERROR" error="Por Favor Ingrese solo Números." sqref="Z1:XFD1048576 R1:Y54 A1:Q1048576 R60:Y62 R68:Y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I5" sqref="I5"/>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292"/>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307"/>
      <c r="B7" s="307"/>
      <c r="C7" s="307"/>
      <c r="D7" s="307"/>
      <c r="E7" s="307"/>
      <c r="F7" s="307"/>
      <c r="G7" s="307"/>
      <c r="H7" s="307"/>
      <c r="I7" s="15"/>
      <c r="J7" s="307"/>
      <c r="K7" s="307"/>
      <c r="L7" s="307"/>
      <c r="M7" s="307"/>
      <c r="N7" s="307"/>
      <c r="O7" s="293"/>
      <c r="P7" s="293"/>
      <c r="Q7" s="16"/>
      <c r="AL7" s="14"/>
      <c r="AM7" s="14"/>
      <c r="AN7" s="14"/>
      <c r="AO7" s="14"/>
      <c r="BK7" s="4"/>
      <c r="BL7" s="4"/>
      <c r="BM7" s="4"/>
      <c r="BN7" s="4"/>
      <c r="BO7" s="4"/>
      <c r="BP7" s="4"/>
      <c r="BQ7" s="4"/>
      <c r="BR7" s="4"/>
    </row>
    <row r="8" spans="1:76" s="14" customFormat="1" ht="24.75" customHeight="1" x14ac:dyDescent="0.15">
      <c r="A8" s="273"/>
      <c r="B8" s="270"/>
      <c r="C8" s="291"/>
      <c r="D8" s="291"/>
      <c r="E8" s="295"/>
      <c r="F8" s="298"/>
      <c r="G8" s="291"/>
      <c r="H8" s="291"/>
      <c r="I8" s="271"/>
      <c r="J8" s="17"/>
      <c r="K8" s="270"/>
      <c r="L8" s="291"/>
      <c r="M8" s="291"/>
      <c r="N8" s="291"/>
      <c r="O8" s="298"/>
      <c r="P8" s="291"/>
      <c r="Q8" s="291"/>
      <c r="R8" s="271"/>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274"/>
      <c r="B9" s="296"/>
      <c r="C9" s="296"/>
      <c r="D9" s="296"/>
      <c r="E9" s="297"/>
      <c r="F9" s="270"/>
      <c r="G9" s="271"/>
      <c r="H9" s="270"/>
      <c r="I9" s="271"/>
      <c r="J9" s="17"/>
      <c r="K9" s="270"/>
      <c r="L9" s="271"/>
      <c r="M9" s="270"/>
      <c r="N9" s="291"/>
      <c r="O9" s="298"/>
      <c r="P9" s="271"/>
      <c r="Q9" s="270"/>
      <c r="R9" s="271"/>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275"/>
      <c r="B10" s="18"/>
      <c r="C10" s="19"/>
      <c r="D10" s="137"/>
      <c r="E10" s="20"/>
      <c r="F10" s="98"/>
      <c r="G10" s="19"/>
      <c r="H10" s="137"/>
      <c r="I10" s="21"/>
      <c r="J10" s="22"/>
      <c r="K10" s="18"/>
      <c r="L10" s="19"/>
      <c r="M10" s="137"/>
      <c r="N10" s="99"/>
      <c r="O10" s="98"/>
      <c r="P10" s="19"/>
      <c r="Q10" s="137"/>
      <c r="R10" s="21"/>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c r="B11" s="24"/>
      <c r="C11" s="25"/>
      <c r="D11" s="26"/>
      <c r="E11" s="100"/>
      <c r="F11" s="101"/>
      <c r="G11" s="35"/>
      <c r="H11" s="26"/>
      <c r="I11" s="27"/>
      <c r="J11" s="28"/>
      <c r="K11" s="24"/>
      <c r="L11" s="25"/>
      <c r="M11" s="26"/>
      <c r="N11" s="100"/>
      <c r="O11" s="101"/>
      <c r="P11" s="27"/>
      <c r="Q11" s="26"/>
      <c r="R11" s="27"/>
      <c r="S11" s="29"/>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c r="BD11" s="32"/>
      <c r="BE11" s="32"/>
      <c r="BF11" s="32"/>
      <c r="BG11" s="33"/>
      <c r="BH11" s="33"/>
      <c r="BJ11" s="7"/>
      <c r="BS11" s="50"/>
      <c r="BT11" s="50"/>
      <c r="BU11" s="50"/>
      <c r="BV11" s="50"/>
      <c r="BW11" s="50"/>
      <c r="BX11" s="50"/>
    </row>
    <row r="12" spans="1:76" s="14" customFormat="1" ht="15.75" customHeight="1" x14ac:dyDescent="0.15">
      <c r="A12" s="23"/>
      <c r="B12" s="24"/>
      <c r="C12" s="25"/>
      <c r="D12" s="34"/>
      <c r="E12" s="100"/>
      <c r="F12" s="102"/>
      <c r="G12" s="35"/>
      <c r="H12" s="34"/>
      <c r="I12" s="35"/>
      <c r="J12" s="28"/>
      <c r="K12" s="24"/>
      <c r="L12" s="25"/>
      <c r="M12" s="34"/>
      <c r="N12" s="100"/>
      <c r="O12" s="102"/>
      <c r="P12" s="35"/>
      <c r="Q12" s="34"/>
      <c r="R12" s="35"/>
      <c r="S12" s="29"/>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c r="BD12" s="32"/>
      <c r="BE12" s="32"/>
      <c r="BF12" s="32"/>
      <c r="BG12" s="33"/>
      <c r="BH12" s="33"/>
      <c r="BJ12" s="7"/>
      <c r="BS12" s="50"/>
      <c r="BT12" s="50"/>
      <c r="BU12" s="50"/>
      <c r="BV12" s="50"/>
      <c r="BW12" s="50"/>
      <c r="BX12" s="50"/>
    </row>
    <row r="13" spans="1:76" s="14" customFormat="1" ht="15.75" customHeight="1" x14ac:dyDescent="0.15">
      <c r="A13" s="23"/>
      <c r="B13" s="24"/>
      <c r="C13" s="25"/>
      <c r="D13" s="34"/>
      <c r="E13" s="100"/>
      <c r="F13" s="102"/>
      <c r="G13" s="35"/>
      <c r="H13" s="34"/>
      <c r="I13" s="35"/>
      <c r="J13" s="28"/>
      <c r="K13" s="24"/>
      <c r="L13" s="25"/>
      <c r="M13" s="34"/>
      <c r="N13" s="100"/>
      <c r="O13" s="102"/>
      <c r="P13" s="35"/>
      <c r="Q13" s="34"/>
      <c r="R13" s="35"/>
      <c r="S13" s="29"/>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c r="BD13" s="32"/>
      <c r="BE13" s="32"/>
      <c r="BF13" s="32"/>
      <c r="BG13" s="33"/>
      <c r="BH13" s="33"/>
      <c r="BJ13" s="7"/>
      <c r="BS13" s="50"/>
      <c r="BT13" s="50"/>
      <c r="BU13" s="50"/>
      <c r="BV13" s="50"/>
      <c r="BW13" s="50"/>
      <c r="BX13" s="50"/>
    </row>
    <row r="14" spans="1:76" s="14" customFormat="1" ht="20.25" customHeight="1" x14ac:dyDescent="0.15">
      <c r="A14" s="23"/>
      <c r="B14" s="24"/>
      <c r="C14" s="25"/>
      <c r="D14" s="34"/>
      <c r="E14" s="100"/>
      <c r="F14" s="102"/>
      <c r="G14" s="35"/>
      <c r="H14" s="34"/>
      <c r="I14" s="35"/>
      <c r="J14" s="28"/>
      <c r="K14" s="24"/>
      <c r="L14" s="25"/>
      <c r="M14" s="34"/>
      <c r="N14" s="100"/>
      <c r="O14" s="102"/>
      <c r="P14" s="35"/>
      <c r="Q14" s="34"/>
      <c r="R14" s="35"/>
      <c r="S14" s="29"/>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c r="BD14" s="32"/>
      <c r="BE14" s="32"/>
      <c r="BF14" s="32"/>
      <c r="BG14" s="33"/>
      <c r="BH14" s="33"/>
      <c r="BJ14" s="7"/>
      <c r="BS14" s="50"/>
      <c r="BT14" s="50"/>
      <c r="BU14" s="50"/>
      <c r="BV14" s="50"/>
      <c r="BW14" s="50"/>
      <c r="BX14" s="50"/>
    </row>
    <row r="15" spans="1:76" s="14" customFormat="1" ht="20.25" customHeight="1" x14ac:dyDescent="0.15">
      <c r="A15" s="36"/>
      <c r="B15" s="24"/>
      <c r="C15" s="25"/>
      <c r="D15" s="34"/>
      <c r="E15" s="100"/>
      <c r="F15" s="102"/>
      <c r="G15" s="35"/>
      <c r="H15" s="34"/>
      <c r="I15" s="37"/>
      <c r="J15" s="28"/>
      <c r="K15" s="24"/>
      <c r="L15" s="25"/>
      <c r="M15" s="34"/>
      <c r="N15" s="100"/>
      <c r="O15" s="102"/>
      <c r="P15" s="35"/>
      <c r="Q15" s="34"/>
      <c r="R15" s="37"/>
      <c r="S15" s="29"/>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c r="BD15" s="32"/>
      <c r="BE15" s="32"/>
      <c r="BF15" s="32"/>
      <c r="BG15" s="33"/>
      <c r="BH15" s="33"/>
      <c r="BJ15" s="7"/>
      <c r="BS15" s="50"/>
      <c r="BT15" s="50"/>
      <c r="BU15" s="50"/>
      <c r="BV15" s="50"/>
      <c r="BW15" s="50"/>
      <c r="BX15" s="50"/>
    </row>
    <row r="16" spans="1:76" s="14" customFormat="1" ht="15.75" customHeight="1" x14ac:dyDescent="0.15">
      <c r="A16" s="38"/>
      <c r="B16" s="39"/>
      <c r="C16" s="40"/>
      <c r="D16" s="34"/>
      <c r="E16" s="100"/>
      <c r="F16" s="102"/>
      <c r="G16" s="35"/>
      <c r="H16" s="34"/>
      <c r="I16" s="41"/>
      <c r="J16" s="28"/>
      <c r="K16" s="39"/>
      <c r="L16" s="40"/>
      <c r="M16" s="34"/>
      <c r="N16" s="100"/>
      <c r="O16" s="102"/>
      <c r="P16" s="35"/>
      <c r="Q16" s="34"/>
      <c r="R16" s="41"/>
      <c r="S16" s="29"/>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c r="BD16" s="32"/>
      <c r="BE16" s="32"/>
      <c r="BF16" s="32"/>
      <c r="BG16" s="33"/>
      <c r="BH16" s="33"/>
      <c r="BJ16" s="7"/>
      <c r="BS16" s="50"/>
      <c r="BT16" s="50"/>
      <c r="BU16" s="50"/>
      <c r="BV16" s="50"/>
      <c r="BW16" s="50"/>
      <c r="BX16" s="50"/>
    </row>
    <row r="17" spans="1:76" s="14" customFormat="1" ht="15.75" customHeight="1" x14ac:dyDescent="0.15">
      <c r="A17" s="38"/>
      <c r="B17" s="39"/>
      <c r="C17" s="40"/>
      <c r="D17" s="34"/>
      <c r="E17" s="100"/>
      <c r="F17" s="102"/>
      <c r="G17" s="35"/>
      <c r="H17" s="34"/>
      <c r="I17" s="37"/>
      <c r="J17" s="28"/>
      <c r="K17" s="39"/>
      <c r="L17" s="40"/>
      <c r="M17" s="34"/>
      <c r="N17" s="100"/>
      <c r="O17" s="102"/>
      <c r="P17" s="35"/>
      <c r="Q17" s="34"/>
      <c r="R17" s="37"/>
      <c r="S17" s="29"/>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c r="BD17" s="32"/>
      <c r="BE17" s="32"/>
      <c r="BF17" s="32"/>
      <c r="BG17" s="33"/>
      <c r="BH17" s="33"/>
      <c r="BJ17" s="7"/>
      <c r="BS17" s="50"/>
      <c r="BT17" s="50"/>
      <c r="BU17" s="50"/>
      <c r="BV17" s="50"/>
      <c r="BW17" s="50"/>
      <c r="BX17" s="50"/>
    </row>
    <row r="18" spans="1:76" s="14" customFormat="1" ht="15.75" customHeight="1" x14ac:dyDescent="0.15">
      <c r="A18" s="38"/>
      <c r="B18" s="39"/>
      <c r="C18" s="40"/>
      <c r="D18" s="34"/>
      <c r="E18" s="100"/>
      <c r="F18" s="102"/>
      <c r="G18" s="35"/>
      <c r="H18" s="34"/>
      <c r="I18" s="37"/>
      <c r="J18" s="28"/>
      <c r="K18" s="39"/>
      <c r="L18" s="40"/>
      <c r="M18" s="34"/>
      <c r="N18" s="100"/>
      <c r="O18" s="102"/>
      <c r="P18" s="35"/>
      <c r="Q18" s="34"/>
      <c r="R18" s="37"/>
      <c r="S18" s="29"/>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c r="BD18" s="32"/>
      <c r="BE18" s="32"/>
      <c r="BF18" s="32"/>
      <c r="BG18" s="33"/>
      <c r="BH18" s="33"/>
      <c r="BJ18" s="7"/>
      <c r="BS18" s="50"/>
      <c r="BT18" s="50"/>
      <c r="BU18" s="50"/>
      <c r="BV18" s="50"/>
      <c r="BW18" s="50"/>
      <c r="BX18" s="50"/>
    </row>
    <row r="19" spans="1:76" s="14" customFormat="1" ht="24.75" customHeight="1" x14ac:dyDescent="0.15">
      <c r="A19" s="36"/>
      <c r="B19" s="39"/>
      <c r="C19" s="40"/>
      <c r="D19" s="39"/>
      <c r="E19" s="103"/>
      <c r="F19" s="104"/>
      <c r="G19" s="37"/>
      <c r="H19" s="39"/>
      <c r="I19" s="37"/>
      <c r="J19" s="28"/>
      <c r="K19" s="39"/>
      <c r="L19" s="40"/>
      <c r="M19" s="39"/>
      <c r="N19" s="103"/>
      <c r="O19" s="104"/>
      <c r="P19" s="37"/>
      <c r="Q19" s="39"/>
      <c r="R19" s="37"/>
      <c r="S19" s="29"/>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c r="BD19" s="32"/>
      <c r="BE19" s="32"/>
      <c r="BF19" s="32"/>
      <c r="BG19" s="33"/>
      <c r="BH19" s="33"/>
      <c r="BJ19" s="7"/>
      <c r="BS19" s="50"/>
      <c r="BT19" s="50"/>
      <c r="BU19" s="50"/>
      <c r="BV19" s="50"/>
      <c r="BW19" s="50"/>
      <c r="BX19" s="50"/>
    </row>
    <row r="20" spans="1:76" s="14" customFormat="1" ht="15.75" customHeight="1" x14ac:dyDescent="0.15">
      <c r="A20" s="36"/>
      <c r="B20" s="39"/>
      <c r="C20" s="40"/>
      <c r="D20" s="39"/>
      <c r="E20" s="103"/>
      <c r="F20" s="104"/>
      <c r="G20" s="37"/>
      <c r="H20" s="39"/>
      <c r="I20" s="37"/>
      <c r="J20" s="28"/>
      <c r="K20" s="39"/>
      <c r="L20" s="40"/>
      <c r="M20" s="39"/>
      <c r="N20" s="103"/>
      <c r="O20" s="104"/>
      <c r="P20" s="37"/>
      <c r="Q20" s="39"/>
      <c r="R20" s="37"/>
      <c r="S20" s="29"/>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c r="BD20" s="32"/>
      <c r="BE20" s="32"/>
      <c r="BF20" s="32"/>
      <c r="BG20" s="33"/>
      <c r="BH20" s="33"/>
      <c r="BJ20" s="7"/>
      <c r="BS20" s="50"/>
      <c r="BT20" s="50"/>
      <c r="BU20" s="50"/>
      <c r="BV20" s="50"/>
      <c r="BW20" s="50"/>
      <c r="BX20" s="50"/>
    </row>
    <row r="21" spans="1:76" s="14" customFormat="1" ht="15.75" customHeight="1" x14ac:dyDescent="0.15">
      <c r="A21" s="38"/>
      <c r="B21" s="39"/>
      <c r="C21" s="40"/>
      <c r="D21" s="39"/>
      <c r="E21" s="103"/>
      <c r="F21" s="104"/>
      <c r="G21" s="37"/>
      <c r="H21" s="39"/>
      <c r="I21" s="37"/>
      <c r="J21" s="28"/>
      <c r="K21" s="39"/>
      <c r="L21" s="40"/>
      <c r="M21" s="39"/>
      <c r="N21" s="103"/>
      <c r="O21" s="104"/>
      <c r="P21" s="37"/>
      <c r="Q21" s="39"/>
      <c r="R21" s="37"/>
      <c r="S21" s="29"/>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c r="BD21" s="32"/>
      <c r="BE21" s="32"/>
      <c r="BF21" s="32"/>
      <c r="BG21" s="33"/>
      <c r="BH21" s="33"/>
      <c r="BJ21" s="7"/>
      <c r="BS21" s="50"/>
      <c r="BT21" s="50"/>
      <c r="BU21" s="50"/>
      <c r="BV21" s="50"/>
      <c r="BW21" s="50"/>
      <c r="BX21" s="50"/>
    </row>
    <row r="22" spans="1:76" s="14" customFormat="1" ht="15.75" customHeight="1" x14ac:dyDescent="0.15">
      <c r="A22" s="38"/>
      <c r="B22" s="39"/>
      <c r="C22" s="40"/>
      <c r="D22" s="39"/>
      <c r="E22" s="103"/>
      <c r="F22" s="104"/>
      <c r="G22" s="37"/>
      <c r="H22" s="39"/>
      <c r="I22" s="37"/>
      <c r="J22" s="28"/>
      <c r="K22" s="39"/>
      <c r="L22" s="40"/>
      <c r="M22" s="39"/>
      <c r="N22" s="103"/>
      <c r="O22" s="104"/>
      <c r="P22" s="37"/>
      <c r="Q22" s="39"/>
      <c r="R22" s="37"/>
      <c r="S22" s="29"/>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c r="BD22" s="32"/>
      <c r="BE22" s="32"/>
      <c r="BF22" s="32"/>
      <c r="BG22" s="33"/>
      <c r="BH22" s="33"/>
      <c r="BJ22" s="7"/>
      <c r="BS22" s="50"/>
      <c r="BT22" s="50"/>
      <c r="BU22" s="50"/>
      <c r="BV22" s="50"/>
      <c r="BW22" s="50"/>
      <c r="BX22" s="50"/>
    </row>
    <row r="23" spans="1:76" s="14" customFormat="1" ht="15.75" customHeight="1" x14ac:dyDescent="0.15">
      <c r="A23" s="38"/>
      <c r="B23" s="39"/>
      <c r="C23" s="40"/>
      <c r="D23" s="39"/>
      <c r="E23" s="103"/>
      <c r="F23" s="104"/>
      <c r="G23" s="37"/>
      <c r="H23" s="39"/>
      <c r="I23" s="37"/>
      <c r="J23" s="28"/>
      <c r="K23" s="39"/>
      <c r="L23" s="40"/>
      <c r="M23" s="39"/>
      <c r="N23" s="103"/>
      <c r="O23" s="104"/>
      <c r="P23" s="37"/>
      <c r="Q23" s="39"/>
      <c r="R23" s="37"/>
      <c r="S23" s="29"/>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c r="BD23" s="32"/>
      <c r="BE23" s="32"/>
      <c r="BF23" s="32"/>
      <c r="BG23" s="33"/>
      <c r="BH23" s="33"/>
      <c r="BJ23" s="7"/>
      <c r="BS23" s="50"/>
      <c r="BT23" s="50"/>
      <c r="BU23" s="50"/>
      <c r="BV23" s="50"/>
      <c r="BW23" s="50"/>
      <c r="BX23" s="50"/>
    </row>
    <row r="24" spans="1:76" s="14" customFormat="1" ht="15.75" customHeight="1" x14ac:dyDescent="0.15">
      <c r="A24" s="38"/>
      <c r="B24" s="39"/>
      <c r="C24" s="40"/>
      <c r="D24" s="39"/>
      <c r="E24" s="103"/>
      <c r="F24" s="104"/>
      <c r="G24" s="37"/>
      <c r="H24" s="39"/>
      <c r="I24" s="37"/>
      <c r="J24" s="28"/>
      <c r="K24" s="39"/>
      <c r="L24" s="40"/>
      <c r="M24" s="39"/>
      <c r="N24" s="103"/>
      <c r="O24" s="104"/>
      <c r="P24" s="37"/>
      <c r="Q24" s="39"/>
      <c r="R24" s="37"/>
      <c r="S24" s="29"/>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c r="BD24" s="32"/>
      <c r="BE24" s="32"/>
      <c r="BF24" s="32"/>
      <c r="BG24" s="33"/>
      <c r="BH24" s="33"/>
      <c r="BJ24" s="7"/>
      <c r="BS24" s="50"/>
      <c r="BT24" s="50"/>
      <c r="BU24" s="50"/>
      <c r="BV24" s="50"/>
      <c r="BW24" s="50"/>
      <c r="BX24" s="50"/>
    </row>
    <row r="25" spans="1:76" s="14" customFormat="1" ht="15.75" customHeight="1" x14ac:dyDescent="0.15">
      <c r="A25" s="38"/>
      <c r="B25" s="39"/>
      <c r="C25" s="40"/>
      <c r="D25" s="39"/>
      <c r="E25" s="103"/>
      <c r="F25" s="104"/>
      <c r="G25" s="37"/>
      <c r="H25" s="39"/>
      <c r="I25" s="37"/>
      <c r="J25" s="28"/>
      <c r="K25" s="39"/>
      <c r="L25" s="40"/>
      <c r="M25" s="39"/>
      <c r="N25" s="103"/>
      <c r="O25" s="104"/>
      <c r="P25" s="37"/>
      <c r="Q25" s="39"/>
      <c r="R25" s="37"/>
      <c r="S25" s="29"/>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c r="BD25" s="32"/>
      <c r="BE25" s="32"/>
      <c r="BF25" s="32"/>
      <c r="BG25" s="33"/>
      <c r="BH25" s="33"/>
      <c r="BJ25" s="7"/>
      <c r="BS25" s="50"/>
      <c r="BT25" s="50"/>
      <c r="BU25" s="50"/>
      <c r="BV25" s="50"/>
      <c r="BW25" s="50"/>
      <c r="BX25" s="50"/>
    </row>
    <row r="26" spans="1:76" s="14" customFormat="1" ht="15.75" customHeight="1" x14ac:dyDescent="0.15">
      <c r="A26" s="42"/>
      <c r="B26" s="43"/>
      <c r="C26" s="44"/>
      <c r="D26" s="43"/>
      <c r="E26" s="105"/>
      <c r="F26" s="106"/>
      <c r="G26" s="45"/>
      <c r="H26" s="43"/>
      <c r="I26" s="45"/>
      <c r="J26" s="28"/>
      <c r="K26" s="43"/>
      <c r="L26" s="44"/>
      <c r="M26" s="43"/>
      <c r="N26" s="105"/>
      <c r="O26" s="106"/>
      <c r="P26" s="45"/>
      <c r="Q26" s="43"/>
      <c r="R26" s="45"/>
      <c r="S26" s="29"/>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c r="BD26" s="32"/>
      <c r="BE26" s="32"/>
      <c r="BF26" s="32"/>
      <c r="BG26" s="33"/>
      <c r="BH26" s="33"/>
      <c r="BJ26" s="7"/>
      <c r="BS26" s="50"/>
      <c r="BT26" s="50"/>
      <c r="BU26" s="50"/>
      <c r="BV26" s="50"/>
      <c r="BW26" s="50"/>
      <c r="BX26" s="50"/>
    </row>
    <row r="27" spans="1:76" s="13" customFormat="1" ht="30" customHeight="1" x14ac:dyDescent="0.2">
      <c r="A27" s="46"/>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301"/>
      <c r="B28" s="257"/>
      <c r="C28" s="253"/>
      <c r="D28" s="269"/>
      <c r="E28" s="254"/>
      <c r="F28" s="278"/>
      <c r="G28" s="278"/>
      <c r="H28" s="278"/>
      <c r="I28" s="278"/>
      <c r="J28" s="278"/>
      <c r="K28" s="278"/>
      <c r="L28" s="278"/>
      <c r="M28" s="278"/>
      <c r="N28" s="278"/>
      <c r="O28" s="278"/>
      <c r="P28" s="278"/>
      <c r="Q28" s="278"/>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94"/>
      <c r="B29" s="258"/>
      <c r="C29" s="137"/>
      <c r="D29" s="47"/>
      <c r="E29" s="132"/>
      <c r="F29" s="137"/>
      <c r="G29" s="47"/>
      <c r="H29" s="132"/>
      <c r="I29" s="137"/>
      <c r="J29" s="47"/>
      <c r="K29" s="132"/>
      <c r="L29" s="137"/>
      <c r="M29" s="47"/>
      <c r="N29" s="132"/>
      <c r="O29" s="137"/>
      <c r="P29" s="47"/>
      <c r="Q29" s="132"/>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308"/>
      <c r="B30" s="309"/>
      <c r="C30" s="48"/>
      <c r="D30" s="49"/>
      <c r="E30" s="25"/>
      <c r="F30" s="48"/>
      <c r="G30" s="49"/>
      <c r="H30" s="25"/>
      <c r="I30" s="48"/>
      <c r="J30" s="49"/>
      <c r="K30" s="25"/>
      <c r="L30" s="48"/>
      <c r="M30" s="49"/>
      <c r="N30" s="25"/>
      <c r="O30" s="48"/>
      <c r="P30" s="49"/>
      <c r="Q30" s="25"/>
      <c r="R30" s="29"/>
      <c r="AJ30" s="30"/>
      <c r="AK30" s="30"/>
      <c r="AM30" s="31"/>
      <c r="AP30" s="13"/>
      <c r="AU30" s="13"/>
      <c r="AV30" s="13"/>
      <c r="AW30" s="13"/>
      <c r="AX30" s="13"/>
      <c r="AY30" s="13"/>
      <c r="AZ30" s="13"/>
      <c r="BA30" s="32"/>
      <c r="BB30" s="32"/>
      <c r="BC30" s="32"/>
      <c r="BD30" s="32"/>
      <c r="BE30" s="32"/>
      <c r="BK30" s="7"/>
      <c r="BL30" s="7"/>
      <c r="BM30" s="7"/>
      <c r="BN30" s="7"/>
      <c r="BO30" s="7"/>
      <c r="BP30" s="7"/>
      <c r="BQ30" s="7"/>
      <c r="BR30" s="7"/>
      <c r="BS30" s="50"/>
      <c r="BT30" s="50"/>
      <c r="BU30" s="50"/>
      <c r="BV30" s="50"/>
      <c r="BW30" s="50"/>
    </row>
    <row r="31" spans="1:76" s="14" customFormat="1" ht="15.75" customHeight="1" x14ac:dyDescent="0.15">
      <c r="A31" s="310"/>
      <c r="B31" s="51"/>
      <c r="C31" s="24"/>
      <c r="D31" s="52"/>
      <c r="E31" s="25"/>
      <c r="F31" s="24"/>
      <c r="G31" s="52"/>
      <c r="H31" s="25"/>
      <c r="I31" s="24"/>
      <c r="J31" s="52"/>
      <c r="K31" s="25"/>
      <c r="L31" s="24"/>
      <c r="M31" s="52"/>
      <c r="N31" s="25"/>
      <c r="O31" s="24"/>
      <c r="P31" s="52"/>
      <c r="Q31" s="25"/>
      <c r="R31" s="53"/>
      <c r="AJ31" s="30"/>
      <c r="AK31" s="30"/>
      <c r="AM31" s="31"/>
      <c r="AP31" s="13"/>
      <c r="AU31" s="13"/>
      <c r="AV31" s="13"/>
      <c r="AW31" s="13"/>
      <c r="AX31" s="13"/>
      <c r="AY31" s="13"/>
      <c r="AZ31" s="13"/>
      <c r="BA31" s="32"/>
      <c r="BB31" s="32"/>
      <c r="BC31" s="32"/>
      <c r="BD31" s="32"/>
      <c r="BE31" s="32"/>
      <c r="BK31" s="7"/>
      <c r="BL31" s="7"/>
      <c r="BM31" s="7"/>
      <c r="BN31" s="7"/>
      <c r="BO31" s="7"/>
      <c r="BP31" s="7"/>
      <c r="BQ31" s="7"/>
      <c r="BR31" s="7"/>
      <c r="BS31" s="50"/>
      <c r="BT31" s="50"/>
      <c r="BU31" s="50"/>
      <c r="BV31" s="50"/>
      <c r="BW31" s="50"/>
    </row>
    <row r="32" spans="1:76" s="14" customFormat="1" ht="15.75" customHeight="1" x14ac:dyDescent="0.15">
      <c r="A32" s="310"/>
      <c r="B32" s="51"/>
      <c r="C32" s="24"/>
      <c r="D32" s="52"/>
      <c r="E32" s="25"/>
      <c r="F32" s="24"/>
      <c r="G32" s="52"/>
      <c r="H32" s="25"/>
      <c r="I32" s="24"/>
      <c r="J32" s="52"/>
      <c r="K32" s="25"/>
      <c r="L32" s="24"/>
      <c r="M32" s="52"/>
      <c r="N32" s="25"/>
      <c r="O32" s="24"/>
      <c r="P32" s="52"/>
      <c r="Q32" s="25"/>
      <c r="R32" s="29"/>
      <c r="AJ32" s="30"/>
      <c r="AK32" s="30"/>
      <c r="AM32" s="31"/>
      <c r="AP32" s="13"/>
      <c r="AU32" s="13"/>
      <c r="AV32" s="13"/>
      <c r="AW32" s="13"/>
      <c r="AX32" s="13"/>
      <c r="AY32" s="13"/>
      <c r="AZ32" s="13"/>
      <c r="BA32" s="32"/>
      <c r="BB32" s="32"/>
      <c r="BC32" s="32"/>
      <c r="BD32" s="32"/>
      <c r="BE32" s="32"/>
      <c r="BK32" s="7"/>
      <c r="BL32" s="7"/>
      <c r="BM32" s="7"/>
      <c r="BN32" s="7"/>
      <c r="BO32" s="7"/>
      <c r="BP32" s="7"/>
      <c r="BQ32" s="7"/>
      <c r="BR32" s="7"/>
      <c r="BS32" s="50"/>
      <c r="BT32" s="50"/>
      <c r="BU32" s="50"/>
      <c r="BV32" s="50"/>
      <c r="BW32" s="50"/>
    </row>
    <row r="33" spans="1:88" s="14" customFormat="1" ht="18" customHeight="1" x14ac:dyDescent="0.15">
      <c r="A33" s="310"/>
      <c r="B33" s="51"/>
      <c r="C33" s="24"/>
      <c r="D33" s="52"/>
      <c r="E33" s="25"/>
      <c r="F33" s="24"/>
      <c r="G33" s="52"/>
      <c r="H33" s="25"/>
      <c r="I33" s="24"/>
      <c r="J33" s="52"/>
      <c r="K33" s="25"/>
      <c r="L33" s="24"/>
      <c r="M33" s="52"/>
      <c r="N33" s="25"/>
      <c r="O33" s="24"/>
      <c r="P33" s="52"/>
      <c r="Q33" s="25"/>
      <c r="R33" s="29"/>
      <c r="AJ33" s="30"/>
      <c r="AK33" s="30"/>
      <c r="AM33" s="31"/>
      <c r="AP33" s="13"/>
      <c r="AU33" s="13"/>
      <c r="AV33" s="13"/>
      <c r="AW33" s="13"/>
      <c r="AX33" s="13"/>
      <c r="AY33" s="13"/>
      <c r="AZ33" s="13"/>
      <c r="BA33" s="32"/>
      <c r="BB33" s="32"/>
      <c r="BC33" s="32"/>
      <c r="BD33" s="32"/>
      <c r="BE33" s="32"/>
      <c r="BK33" s="7"/>
      <c r="BL33" s="7"/>
      <c r="BM33" s="7"/>
      <c r="BN33" s="7"/>
      <c r="BO33" s="7"/>
      <c r="BP33" s="7"/>
      <c r="BQ33" s="7"/>
      <c r="BR33" s="7"/>
      <c r="BS33" s="50"/>
      <c r="BT33" s="50"/>
      <c r="BU33" s="50"/>
      <c r="BV33" s="50"/>
      <c r="BW33" s="50"/>
    </row>
    <row r="34" spans="1:88" s="14" customFormat="1" ht="15.75" customHeight="1" x14ac:dyDescent="0.15">
      <c r="A34" s="311"/>
      <c r="B34" s="312"/>
      <c r="C34" s="54"/>
      <c r="D34" s="55"/>
      <c r="E34" s="56"/>
      <c r="F34" s="54"/>
      <c r="G34" s="55"/>
      <c r="H34" s="56"/>
      <c r="I34" s="54"/>
      <c r="J34" s="55"/>
      <c r="K34" s="56"/>
      <c r="L34" s="54"/>
      <c r="M34" s="55"/>
      <c r="N34" s="56"/>
      <c r="O34" s="54"/>
      <c r="P34" s="55"/>
      <c r="Q34" s="56"/>
      <c r="R34" s="29"/>
      <c r="AJ34" s="30"/>
      <c r="AK34" s="30"/>
      <c r="AP34" s="13"/>
      <c r="AU34" s="13"/>
      <c r="AV34" s="13"/>
      <c r="AW34" s="13"/>
      <c r="AX34" s="13"/>
      <c r="AY34" s="13"/>
      <c r="AZ34" s="13"/>
      <c r="BA34" s="32"/>
      <c r="BB34" s="32"/>
      <c r="BC34" s="32"/>
      <c r="BD34" s="32"/>
      <c r="BE34" s="32"/>
      <c r="BK34" s="7"/>
      <c r="BL34" s="7"/>
      <c r="BM34" s="7"/>
      <c r="BN34" s="7"/>
      <c r="BO34" s="7"/>
      <c r="BP34" s="7"/>
      <c r="BQ34" s="7"/>
      <c r="BR34" s="7"/>
      <c r="BS34" s="50"/>
      <c r="BT34" s="50"/>
      <c r="BU34" s="50"/>
      <c r="BV34" s="50"/>
      <c r="BW34" s="50"/>
    </row>
    <row r="35" spans="1:88" s="14" customFormat="1" ht="30" customHeight="1" x14ac:dyDescent="0.2">
      <c r="A35" s="57"/>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301"/>
      <c r="B36" s="257"/>
      <c r="C36" s="253"/>
      <c r="D36" s="269"/>
      <c r="E36" s="254"/>
      <c r="F36" s="278"/>
      <c r="G36" s="278"/>
      <c r="H36" s="278"/>
      <c r="I36" s="278"/>
      <c r="J36" s="278"/>
      <c r="K36" s="278"/>
      <c r="L36" s="278"/>
      <c r="M36" s="278"/>
      <c r="N36" s="278"/>
      <c r="O36" s="278"/>
      <c r="P36" s="278"/>
      <c r="Q36" s="278"/>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94"/>
      <c r="B37" s="258"/>
      <c r="C37" s="137"/>
      <c r="D37" s="47"/>
      <c r="E37" s="132"/>
      <c r="F37" s="137"/>
      <c r="G37" s="47"/>
      <c r="H37" s="132"/>
      <c r="I37" s="137"/>
      <c r="J37" s="47"/>
      <c r="K37" s="132"/>
      <c r="L37" s="137"/>
      <c r="M37" s="47"/>
      <c r="N37" s="132"/>
      <c r="O37" s="137"/>
      <c r="P37" s="47"/>
      <c r="Q37" s="132"/>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308"/>
      <c r="B38" s="309"/>
      <c r="C38" s="48"/>
      <c r="D38" s="49"/>
      <c r="E38" s="25"/>
      <c r="F38" s="48"/>
      <c r="G38" s="49"/>
      <c r="H38" s="25"/>
      <c r="I38" s="48"/>
      <c r="J38" s="49"/>
      <c r="K38" s="25"/>
      <c r="L38" s="48"/>
      <c r="M38" s="49"/>
      <c r="N38" s="25"/>
      <c r="O38" s="48"/>
      <c r="P38" s="49"/>
      <c r="Q38" s="25"/>
      <c r="R38" s="29"/>
      <c r="AJ38" s="30"/>
      <c r="AK38" s="30"/>
      <c r="AM38" s="31"/>
      <c r="AP38" s="13"/>
      <c r="AU38" s="13"/>
      <c r="AV38" s="13"/>
      <c r="AW38" s="13"/>
      <c r="AX38" s="13"/>
      <c r="AY38" s="13"/>
      <c r="AZ38" s="13"/>
      <c r="BA38" s="32"/>
      <c r="BB38" s="32"/>
      <c r="BC38" s="32"/>
      <c r="BD38" s="32"/>
      <c r="BE38" s="32"/>
      <c r="BK38" s="7"/>
      <c r="BL38" s="7"/>
      <c r="BM38" s="7"/>
      <c r="BN38" s="7"/>
      <c r="BO38" s="7"/>
      <c r="BP38" s="7"/>
      <c r="BQ38" s="7"/>
      <c r="BR38" s="7"/>
      <c r="BS38" s="50"/>
      <c r="BT38" s="50"/>
      <c r="BU38" s="50"/>
      <c r="BV38" s="50"/>
      <c r="BW38" s="50"/>
    </row>
    <row r="39" spans="1:88" s="14" customFormat="1" ht="15.75" customHeight="1" x14ac:dyDescent="0.15">
      <c r="A39" s="310"/>
      <c r="B39" s="51"/>
      <c r="C39" s="24"/>
      <c r="D39" s="52"/>
      <c r="E39" s="25"/>
      <c r="F39" s="24"/>
      <c r="G39" s="52"/>
      <c r="H39" s="25"/>
      <c r="I39" s="24"/>
      <c r="J39" s="52"/>
      <c r="K39" s="25"/>
      <c r="L39" s="24"/>
      <c r="M39" s="52"/>
      <c r="N39" s="25"/>
      <c r="O39" s="24"/>
      <c r="P39" s="52"/>
      <c r="Q39" s="25"/>
      <c r="R39" s="29"/>
      <c r="AJ39" s="30"/>
      <c r="AK39" s="30"/>
      <c r="AM39" s="31"/>
      <c r="AP39" s="13"/>
      <c r="AU39" s="13"/>
      <c r="AV39" s="13"/>
      <c r="AW39" s="13"/>
      <c r="AX39" s="13"/>
      <c r="AY39" s="13"/>
      <c r="AZ39" s="13"/>
      <c r="BA39" s="32"/>
      <c r="BB39" s="32"/>
      <c r="BC39" s="32"/>
      <c r="BD39" s="32"/>
      <c r="BE39" s="32"/>
      <c r="BK39" s="7"/>
      <c r="BL39" s="7"/>
      <c r="BM39" s="7"/>
      <c r="BN39" s="7"/>
      <c r="BO39" s="7"/>
      <c r="BP39" s="7"/>
      <c r="BQ39" s="7"/>
      <c r="BR39" s="7"/>
      <c r="BS39" s="50"/>
      <c r="BT39" s="50"/>
      <c r="BU39" s="50"/>
      <c r="BV39" s="50"/>
      <c r="BW39" s="50"/>
    </row>
    <row r="40" spans="1:88" s="14" customFormat="1" ht="25.5" customHeight="1" x14ac:dyDescent="0.15">
      <c r="A40" s="310"/>
      <c r="B40" s="51"/>
      <c r="C40" s="24"/>
      <c r="D40" s="52"/>
      <c r="E40" s="25"/>
      <c r="F40" s="24"/>
      <c r="G40" s="52"/>
      <c r="H40" s="25"/>
      <c r="I40" s="24"/>
      <c r="J40" s="52"/>
      <c r="K40" s="25"/>
      <c r="L40" s="24"/>
      <c r="M40" s="52"/>
      <c r="N40" s="25"/>
      <c r="O40" s="24"/>
      <c r="P40" s="52"/>
      <c r="Q40" s="25"/>
      <c r="R40" s="29"/>
      <c r="AJ40" s="30"/>
      <c r="AK40" s="30"/>
      <c r="AM40" s="31"/>
      <c r="AP40" s="13"/>
      <c r="AU40" s="13"/>
      <c r="AV40" s="13"/>
      <c r="AW40" s="13"/>
      <c r="AX40" s="13"/>
      <c r="AY40" s="13"/>
      <c r="AZ40" s="13"/>
      <c r="BA40" s="32"/>
      <c r="BB40" s="32"/>
      <c r="BC40" s="32"/>
      <c r="BD40" s="32"/>
      <c r="BE40" s="32"/>
      <c r="BK40" s="7"/>
      <c r="BL40" s="7"/>
      <c r="BM40" s="7"/>
      <c r="BN40" s="7"/>
      <c r="BO40" s="7"/>
      <c r="BP40" s="7"/>
      <c r="BQ40" s="7"/>
      <c r="BR40" s="7"/>
      <c r="BS40" s="50"/>
      <c r="BT40" s="50"/>
      <c r="BU40" s="50"/>
      <c r="BV40" s="50"/>
      <c r="BW40" s="50"/>
    </row>
    <row r="41" spans="1:88" s="14" customFormat="1" ht="23.25" customHeight="1" x14ac:dyDescent="0.15">
      <c r="A41" s="310"/>
      <c r="B41" s="51"/>
      <c r="C41" s="24"/>
      <c r="D41" s="52"/>
      <c r="E41" s="25"/>
      <c r="F41" s="24"/>
      <c r="G41" s="52"/>
      <c r="H41" s="25"/>
      <c r="I41" s="24"/>
      <c r="J41" s="52"/>
      <c r="K41" s="25"/>
      <c r="L41" s="24"/>
      <c r="M41" s="52"/>
      <c r="N41" s="25"/>
      <c r="O41" s="24"/>
      <c r="P41" s="52"/>
      <c r="Q41" s="25"/>
      <c r="R41" s="29"/>
      <c r="AJ41" s="30"/>
      <c r="AK41" s="30"/>
      <c r="AM41" s="31"/>
      <c r="AP41" s="13"/>
      <c r="AU41" s="13"/>
      <c r="AV41" s="13"/>
      <c r="AW41" s="13"/>
      <c r="AX41" s="13"/>
      <c r="AY41" s="13"/>
      <c r="AZ41" s="13"/>
      <c r="BA41" s="32"/>
      <c r="BB41" s="32"/>
      <c r="BC41" s="32"/>
      <c r="BD41" s="32"/>
      <c r="BE41" s="32"/>
      <c r="BK41" s="7"/>
      <c r="BL41" s="7"/>
      <c r="BM41" s="7"/>
      <c r="BN41" s="7"/>
      <c r="BO41" s="7"/>
      <c r="BP41" s="7"/>
      <c r="BQ41" s="7"/>
      <c r="BR41" s="7"/>
      <c r="BS41" s="50"/>
      <c r="BT41" s="50"/>
      <c r="BU41" s="50"/>
      <c r="BV41" s="50"/>
      <c r="BW41" s="50"/>
    </row>
    <row r="42" spans="1:88" s="14" customFormat="1" ht="15.75" customHeight="1" x14ac:dyDescent="0.15">
      <c r="A42" s="311"/>
      <c r="B42" s="312"/>
      <c r="C42" s="54"/>
      <c r="D42" s="55"/>
      <c r="E42" s="56"/>
      <c r="F42" s="54"/>
      <c r="G42" s="55"/>
      <c r="H42" s="56"/>
      <c r="I42" s="54"/>
      <c r="J42" s="55"/>
      <c r="K42" s="56"/>
      <c r="L42" s="54"/>
      <c r="M42" s="55"/>
      <c r="N42" s="56"/>
      <c r="O42" s="54"/>
      <c r="P42" s="55"/>
      <c r="Q42" s="56"/>
      <c r="R42" s="29"/>
      <c r="AJ42" s="30"/>
      <c r="AK42" s="30"/>
      <c r="AM42" s="31"/>
      <c r="AP42" s="13"/>
      <c r="AU42" s="13"/>
      <c r="AV42" s="13"/>
      <c r="AW42" s="13"/>
      <c r="AX42" s="13"/>
      <c r="AY42" s="13"/>
      <c r="AZ42" s="13"/>
      <c r="BA42" s="32"/>
      <c r="BB42" s="32"/>
      <c r="BC42" s="32"/>
      <c r="BD42" s="32"/>
      <c r="BE42" s="32"/>
      <c r="BK42" s="7"/>
      <c r="BL42" s="7"/>
      <c r="BM42" s="7"/>
      <c r="BN42" s="7"/>
      <c r="BO42" s="7"/>
      <c r="BP42" s="7"/>
      <c r="BQ42" s="7"/>
      <c r="BR42" s="7"/>
      <c r="BS42" s="50"/>
      <c r="BT42" s="50"/>
      <c r="BU42" s="50"/>
      <c r="BV42" s="50"/>
      <c r="BW42" s="50"/>
    </row>
    <row r="43" spans="1:88" s="13" customFormat="1" ht="30" customHeight="1" x14ac:dyDescent="0.2">
      <c r="A43" s="57"/>
      <c r="B43" s="57"/>
      <c r="C43" s="57"/>
      <c r="D43" s="57"/>
      <c r="E43" s="61"/>
      <c r="O43" s="16"/>
      <c r="AL43" s="14"/>
      <c r="AM43" s="14"/>
      <c r="AN43" s="14"/>
      <c r="AO43" s="14"/>
      <c r="BJ43" s="4"/>
    </row>
    <row r="44" spans="1:88" s="14" customFormat="1" ht="23.25" customHeight="1" x14ac:dyDescent="0.15">
      <c r="A44" s="301"/>
      <c r="B44" s="257"/>
      <c r="C44" s="265"/>
      <c r="D44" s="266"/>
      <c r="E44" s="253"/>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54"/>
      <c r="AM44" s="296"/>
      <c r="AN44" s="278"/>
      <c r="BX44" s="7"/>
    </row>
    <row r="45" spans="1:88" s="14" customFormat="1" ht="15.75" customHeight="1" x14ac:dyDescent="0.15">
      <c r="A45" s="315"/>
      <c r="B45" s="272"/>
      <c r="C45" s="267"/>
      <c r="D45" s="268"/>
      <c r="E45" s="253"/>
      <c r="F45" s="254"/>
      <c r="G45" s="253"/>
      <c r="H45" s="254"/>
      <c r="I45" s="253"/>
      <c r="J45" s="254"/>
      <c r="K45" s="253"/>
      <c r="L45" s="254"/>
      <c r="M45" s="253"/>
      <c r="N45" s="254"/>
      <c r="O45" s="253"/>
      <c r="P45" s="254"/>
      <c r="Q45" s="253"/>
      <c r="R45" s="254"/>
      <c r="S45" s="253"/>
      <c r="T45" s="254"/>
      <c r="U45" s="253"/>
      <c r="V45" s="254"/>
      <c r="W45" s="253"/>
      <c r="X45" s="254"/>
      <c r="Y45" s="253"/>
      <c r="Z45" s="254"/>
      <c r="AA45" s="253"/>
      <c r="AB45" s="254"/>
      <c r="AC45" s="253"/>
      <c r="AD45" s="254"/>
      <c r="AE45" s="253"/>
      <c r="AF45" s="254"/>
      <c r="AG45" s="253"/>
      <c r="AH45" s="254"/>
      <c r="AI45" s="253"/>
      <c r="AJ45" s="254"/>
      <c r="AK45" s="253"/>
      <c r="AL45" s="254"/>
      <c r="AM45" s="313"/>
      <c r="AN45" s="257"/>
      <c r="BX45" s="7"/>
    </row>
    <row r="46" spans="1:88" s="14" customFormat="1" ht="19.5" customHeight="1" x14ac:dyDescent="0.15">
      <c r="A46" s="294"/>
      <c r="B46" s="258"/>
      <c r="C46" s="128"/>
      <c r="D46" s="21"/>
      <c r="E46" s="137"/>
      <c r="F46" s="47"/>
      <c r="G46" s="137"/>
      <c r="H46" s="47"/>
      <c r="I46" s="137"/>
      <c r="J46" s="47"/>
      <c r="K46" s="137"/>
      <c r="L46" s="47"/>
      <c r="M46" s="137"/>
      <c r="N46" s="47"/>
      <c r="O46" s="137"/>
      <c r="P46" s="47"/>
      <c r="Q46" s="137"/>
      <c r="R46" s="47"/>
      <c r="S46" s="137"/>
      <c r="T46" s="47"/>
      <c r="U46" s="137"/>
      <c r="V46" s="47"/>
      <c r="W46" s="137"/>
      <c r="X46" s="47"/>
      <c r="Y46" s="137"/>
      <c r="Z46" s="47"/>
      <c r="AA46" s="137"/>
      <c r="AB46" s="47"/>
      <c r="AC46" s="137"/>
      <c r="AD46" s="47"/>
      <c r="AE46" s="137"/>
      <c r="AF46" s="47"/>
      <c r="AG46" s="137"/>
      <c r="AH46" s="47"/>
      <c r="AI46" s="137"/>
      <c r="AJ46" s="47"/>
      <c r="AK46" s="137"/>
      <c r="AL46" s="47"/>
      <c r="AM46" s="314"/>
      <c r="AN46" s="258"/>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39"/>
      <c r="B47" s="240"/>
      <c r="C47" s="63"/>
      <c r="D47" s="64"/>
      <c r="E47" s="65"/>
      <c r="F47" s="66"/>
      <c r="G47" s="65"/>
      <c r="H47" s="66"/>
      <c r="I47" s="48"/>
      <c r="J47" s="49"/>
      <c r="K47" s="48"/>
      <c r="L47" s="49"/>
      <c r="M47" s="48"/>
      <c r="N47" s="49"/>
      <c r="O47" s="48"/>
      <c r="P47" s="49"/>
      <c r="Q47" s="48"/>
      <c r="R47" s="49"/>
      <c r="S47" s="48"/>
      <c r="T47" s="49"/>
      <c r="U47" s="48"/>
      <c r="V47" s="49"/>
      <c r="W47" s="48"/>
      <c r="X47" s="49"/>
      <c r="Y47" s="48"/>
      <c r="Z47" s="49"/>
      <c r="AA47" s="48"/>
      <c r="AB47" s="49"/>
      <c r="AC47" s="48"/>
      <c r="AD47" s="49"/>
      <c r="AE47" s="48"/>
      <c r="AF47" s="49"/>
      <c r="AG47" s="48"/>
      <c r="AH47" s="49"/>
      <c r="AI47" s="48"/>
      <c r="AJ47" s="49"/>
      <c r="AK47" s="65"/>
      <c r="AL47" s="66"/>
      <c r="AM47" s="34"/>
      <c r="AN47" s="37"/>
      <c r="AO47" s="29"/>
      <c r="AP47" s="13"/>
      <c r="AQ47" s="13"/>
      <c r="AR47" s="13"/>
      <c r="AS47" s="13"/>
      <c r="AT47" s="13"/>
      <c r="AY47" s="13"/>
      <c r="BA47" s="32"/>
      <c r="BB47" s="67"/>
      <c r="BC47" s="67"/>
      <c r="BD47" s="67"/>
      <c r="BE47" s="67"/>
      <c r="BF47" s="67"/>
      <c r="BG47" s="67"/>
      <c r="BH47" s="67"/>
      <c r="BI47" s="67"/>
      <c r="BJ47" s="67"/>
      <c r="BK47" s="67"/>
      <c r="BL47" s="67"/>
      <c r="BM47" s="67"/>
      <c r="BN47" s="67"/>
      <c r="BO47" s="67"/>
      <c r="BP47" s="67"/>
      <c r="BQ47" s="67"/>
      <c r="BR47" s="67"/>
      <c r="BS47" s="32"/>
      <c r="BT47" s="67"/>
      <c r="BU47" s="67"/>
      <c r="BV47" s="67"/>
      <c r="BW47" s="67"/>
      <c r="BX47" s="67"/>
      <c r="BY47" s="67"/>
      <c r="BZ47" s="67"/>
      <c r="CA47" s="67"/>
      <c r="CB47" s="67"/>
      <c r="CC47" s="67"/>
      <c r="CD47" s="67"/>
      <c r="CE47" s="67"/>
      <c r="CF47" s="67"/>
      <c r="CG47" s="67"/>
      <c r="CH47" s="67"/>
      <c r="CI47" s="67"/>
      <c r="CJ47" s="67"/>
    </row>
    <row r="48" spans="1:88" s="14" customFormat="1" ht="15.75" customHeight="1" x14ac:dyDescent="0.15">
      <c r="A48" s="239"/>
      <c r="B48" s="240"/>
      <c r="C48" s="68"/>
      <c r="D48" s="69"/>
      <c r="E48" s="34"/>
      <c r="F48" s="70"/>
      <c r="G48" s="34"/>
      <c r="H48" s="70"/>
      <c r="I48" s="24"/>
      <c r="J48" s="52"/>
      <c r="K48" s="24"/>
      <c r="L48" s="52"/>
      <c r="M48" s="24"/>
      <c r="N48" s="52"/>
      <c r="O48" s="24"/>
      <c r="P48" s="52"/>
      <c r="Q48" s="24"/>
      <c r="R48" s="52"/>
      <c r="S48" s="24"/>
      <c r="T48" s="52"/>
      <c r="U48" s="24"/>
      <c r="V48" s="52"/>
      <c r="W48" s="24"/>
      <c r="X48" s="52"/>
      <c r="Y48" s="24"/>
      <c r="Z48" s="52"/>
      <c r="AA48" s="24"/>
      <c r="AB48" s="52"/>
      <c r="AC48" s="24"/>
      <c r="AD48" s="52"/>
      <c r="AE48" s="24"/>
      <c r="AF48" s="52"/>
      <c r="AG48" s="24"/>
      <c r="AH48" s="52"/>
      <c r="AI48" s="24"/>
      <c r="AJ48" s="52"/>
      <c r="AK48" s="34"/>
      <c r="AL48" s="70"/>
      <c r="AM48" s="34"/>
      <c r="AN48" s="37"/>
      <c r="AO48" s="29"/>
      <c r="AP48" s="13"/>
      <c r="AQ48" s="13"/>
      <c r="AR48" s="13"/>
      <c r="AS48" s="13"/>
      <c r="AT48" s="13"/>
      <c r="AY48" s="13"/>
      <c r="BA48" s="32"/>
      <c r="BB48" s="67"/>
      <c r="BC48" s="67"/>
      <c r="BD48" s="67"/>
      <c r="BE48" s="67"/>
      <c r="BF48" s="67"/>
      <c r="BG48" s="67"/>
      <c r="BH48" s="67"/>
      <c r="BI48" s="67"/>
      <c r="BJ48" s="67"/>
      <c r="BK48" s="67"/>
      <c r="BL48" s="67"/>
      <c r="BM48" s="67"/>
      <c r="BN48" s="67"/>
      <c r="BO48" s="67"/>
      <c r="BP48" s="67"/>
      <c r="BQ48" s="67"/>
      <c r="BR48" s="67"/>
      <c r="BS48" s="32"/>
      <c r="BT48" s="67"/>
      <c r="BU48" s="67"/>
      <c r="BV48" s="67"/>
      <c r="BW48" s="67"/>
      <c r="BX48" s="67"/>
      <c r="BY48" s="67"/>
      <c r="BZ48" s="67"/>
      <c r="CA48" s="67"/>
      <c r="CB48" s="67"/>
      <c r="CC48" s="67"/>
      <c r="CD48" s="67"/>
      <c r="CE48" s="67"/>
      <c r="CF48" s="67"/>
      <c r="CG48" s="67"/>
      <c r="CH48" s="67"/>
      <c r="CI48" s="67"/>
      <c r="CJ48" s="67"/>
    </row>
    <row r="49" spans="1:89" s="14" customFormat="1" ht="15.75" customHeight="1" x14ac:dyDescent="0.15">
      <c r="A49" s="239"/>
      <c r="B49" s="240"/>
      <c r="C49" s="68"/>
      <c r="D49" s="69"/>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c r="AP49" s="13"/>
      <c r="AQ49" s="13"/>
      <c r="AR49" s="13"/>
      <c r="AS49" s="13"/>
      <c r="AT49" s="13"/>
      <c r="AY49" s="13"/>
      <c r="BA49" s="32"/>
      <c r="BB49" s="67"/>
      <c r="BC49" s="67"/>
      <c r="BD49" s="67"/>
      <c r="BE49" s="67"/>
      <c r="BF49" s="67"/>
      <c r="BG49" s="67"/>
      <c r="BH49" s="67"/>
      <c r="BI49" s="67"/>
      <c r="BJ49" s="67"/>
      <c r="BK49" s="67"/>
      <c r="BL49" s="67"/>
      <c r="BM49" s="67"/>
      <c r="BN49" s="67"/>
      <c r="BO49" s="67"/>
      <c r="BP49" s="67"/>
      <c r="BQ49" s="67"/>
      <c r="BR49" s="67"/>
      <c r="BS49" s="32"/>
      <c r="BT49" s="67"/>
      <c r="BU49" s="67"/>
      <c r="BV49" s="67"/>
      <c r="BW49" s="67"/>
      <c r="BX49" s="67"/>
      <c r="BY49" s="67"/>
      <c r="BZ49" s="67"/>
      <c r="CA49" s="67"/>
      <c r="CB49" s="67"/>
      <c r="CC49" s="67"/>
      <c r="CD49" s="67"/>
      <c r="CE49" s="67"/>
      <c r="CF49" s="67"/>
      <c r="CG49" s="67"/>
      <c r="CH49" s="67"/>
      <c r="CI49" s="67"/>
      <c r="CJ49" s="67"/>
    </row>
    <row r="50" spans="1:89" s="14" customFormat="1" ht="15.75" customHeight="1" x14ac:dyDescent="0.15">
      <c r="A50" s="239"/>
      <c r="B50" s="240"/>
      <c r="C50" s="68"/>
      <c r="D50" s="72"/>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c r="AP50" s="13"/>
      <c r="AQ50" s="13"/>
      <c r="AR50" s="13"/>
      <c r="AS50" s="13"/>
      <c r="AT50" s="13"/>
      <c r="AY50" s="13"/>
      <c r="BA50" s="32"/>
      <c r="BB50" s="67"/>
      <c r="BC50" s="67"/>
      <c r="BD50" s="67"/>
      <c r="BE50" s="67"/>
      <c r="BF50" s="67"/>
      <c r="BG50" s="67"/>
      <c r="BH50" s="67"/>
      <c r="BI50" s="67"/>
      <c r="BJ50" s="67"/>
      <c r="BK50" s="67"/>
      <c r="BL50" s="67"/>
      <c r="BM50" s="67"/>
      <c r="BN50" s="67"/>
      <c r="BO50" s="67"/>
      <c r="BP50" s="67"/>
      <c r="BQ50" s="67"/>
      <c r="BR50" s="67"/>
      <c r="BS50" s="32"/>
      <c r="BT50" s="67"/>
      <c r="BU50" s="67"/>
      <c r="BV50" s="67"/>
      <c r="BW50" s="67"/>
      <c r="BX50" s="67"/>
      <c r="BY50" s="67"/>
      <c r="BZ50" s="67"/>
      <c r="CA50" s="67"/>
      <c r="CB50" s="67"/>
      <c r="CC50" s="67"/>
      <c r="CD50" s="67"/>
      <c r="CE50" s="67"/>
      <c r="CF50" s="67"/>
      <c r="CG50" s="67"/>
      <c r="CH50" s="67"/>
      <c r="CI50" s="67"/>
      <c r="CJ50" s="67"/>
    </row>
    <row r="51" spans="1:89" s="14" customFormat="1" ht="15.75" customHeight="1" x14ac:dyDescent="0.15">
      <c r="A51" s="239"/>
      <c r="B51" s="240"/>
      <c r="C51" s="73"/>
      <c r="D51" s="72"/>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c r="AP51" s="13"/>
      <c r="AQ51" s="13"/>
      <c r="AR51" s="13"/>
      <c r="AS51" s="13"/>
      <c r="AT51" s="13"/>
      <c r="AY51" s="13"/>
      <c r="BA51" s="32"/>
      <c r="BB51" s="67"/>
      <c r="BC51" s="67"/>
      <c r="BD51" s="67"/>
      <c r="BE51" s="67"/>
      <c r="BF51" s="67"/>
      <c r="BG51" s="67"/>
      <c r="BH51" s="67"/>
      <c r="BI51" s="67"/>
      <c r="BJ51" s="67"/>
      <c r="BK51" s="67"/>
      <c r="BL51" s="67"/>
      <c r="BM51" s="67"/>
      <c r="BN51" s="67"/>
      <c r="BO51" s="67"/>
      <c r="BP51" s="67"/>
      <c r="BQ51" s="67"/>
      <c r="BR51" s="67"/>
      <c r="BS51" s="32"/>
      <c r="BT51" s="67"/>
      <c r="BU51" s="67"/>
      <c r="BV51" s="67"/>
      <c r="BW51" s="67"/>
      <c r="BX51" s="67"/>
      <c r="BY51" s="67"/>
      <c r="BZ51" s="67"/>
      <c r="CA51" s="67"/>
      <c r="CB51" s="67"/>
      <c r="CC51" s="67"/>
      <c r="CD51" s="67"/>
      <c r="CE51" s="67"/>
      <c r="CF51" s="67"/>
      <c r="CG51" s="67"/>
      <c r="CH51" s="67"/>
      <c r="CI51" s="67"/>
      <c r="CJ51" s="67"/>
    </row>
    <row r="52" spans="1:89" s="14" customFormat="1" ht="18" customHeight="1" x14ac:dyDescent="0.15">
      <c r="A52" s="239"/>
      <c r="B52" s="240"/>
      <c r="C52" s="68"/>
      <c r="D52" s="69"/>
      <c r="E52" s="34"/>
      <c r="F52" s="70"/>
      <c r="G52" s="34"/>
      <c r="H52" s="70"/>
      <c r="I52" s="39"/>
      <c r="J52" s="71"/>
      <c r="K52" s="39"/>
      <c r="L52" s="71"/>
      <c r="M52" s="39"/>
      <c r="N52" s="71"/>
      <c r="O52" s="39"/>
      <c r="P52" s="71"/>
      <c r="Q52" s="39"/>
      <c r="R52" s="71"/>
      <c r="S52" s="39"/>
      <c r="T52" s="71"/>
      <c r="U52" s="39"/>
      <c r="V52" s="71"/>
      <c r="W52" s="39"/>
      <c r="X52" s="71"/>
      <c r="Y52" s="39"/>
      <c r="Z52" s="71"/>
      <c r="AA52" s="39"/>
      <c r="AB52" s="71"/>
      <c r="AC52" s="39"/>
      <c r="AD52" s="71"/>
      <c r="AE52" s="39"/>
      <c r="AF52" s="71"/>
      <c r="AG52" s="39"/>
      <c r="AH52" s="71"/>
      <c r="AI52" s="39"/>
      <c r="AJ52" s="71"/>
      <c r="AK52" s="39"/>
      <c r="AL52" s="71"/>
      <c r="AM52" s="39"/>
      <c r="AN52" s="37"/>
      <c r="AO52" s="29"/>
      <c r="AP52" s="13"/>
      <c r="AQ52" s="13"/>
      <c r="AR52" s="13"/>
      <c r="AS52" s="13"/>
      <c r="AT52" s="13"/>
      <c r="AY52" s="13"/>
      <c r="BA52" s="32"/>
      <c r="BB52" s="67"/>
      <c r="BC52" s="67"/>
      <c r="BD52" s="67"/>
      <c r="BE52" s="67"/>
      <c r="BF52" s="67"/>
      <c r="BG52" s="67"/>
      <c r="BH52" s="67"/>
      <c r="BI52" s="67"/>
      <c r="BJ52" s="67"/>
      <c r="BK52" s="67"/>
      <c r="BL52" s="67"/>
      <c r="BM52" s="67"/>
      <c r="BN52" s="67"/>
      <c r="BO52" s="67"/>
      <c r="BP52" s="67"/>
      <c r="BQ52" s="67"/>
      <c r="BR52" s="67"/>
      <c r="BS52" s="32"/>
      <c r="BT52" s="67"/>
      <c r="BU52" s="67"/>
      <c r="BV52" s="67"/>
      <c r="BW52" s="67"/>
      <c r="BX52" s="67"/>
      <c r="BY52" s="67"/>
      <c r="BZ52" s="67"/>
      <c r="CA52" s="67"/>
      <c r="CB52" s="67"/>
      <c r="CC52" s="67"/>
      <c r="CD52" s="67"/>
      <c r="CE52" s="67"/>
      <c r="CF52" s="67"/>
      <c r="CG52" s="67"/>
      <c r="CH52" s="67"/>
      <c r="CI52" s="67"/>
      <c r="CJ52" s="67"/>
    </row>
    <row r="53" spans="1:89" s="14" customFormat="1" ht="23.25" customHeight="1" x14ac:dyDescent="0.15">
      <c r="A53" s="244"/>
      <c r="B53" s="245"/>
      <c r="C53" s="68"/>
      <c r="D53" s="69"/>
      <c r="E53" s="34"/>
      <c r="F53" s="70"/>
      <c r="G53" s="34"/>
      <c r="H53" s="70"/>
      <c r="I53" s="39"/>
      <c r="J53" s="71"/>
      <c r="K53" s="39"/>
      <c r="L53" s="71"/>
      <c r="M53" s="39"/>
      <c r="N53" s="71"/>
      <c r="O53" s="39"/>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c r="AO53" s="29"/>
      <c r="AP53" s="13"/>
      <c r="AQ53" s="13"/>
      <c r="AR53" s="13"/>
      <c r="AS53" s="13"/>
      <c r="AT53" s="13"/>
      <c r="AY53" s="13"/>
      <c r="BA53" s="32"/>
      <c r="BB53" s="67"/>
      <c r="BC53" s="67"/>
      <c r="BD53" s="67"/>
      <c r="BE53" s="67"/>
      <c r="BF53" s="67"/>
      <c r="BG53" s="67"/>
      <c r="BH53" s="67"/>
      <c r="BI53" s="67"/>
      <c r="BJ53" s="67"/>
      <c r="BK53" s="67"/>
      <c r="BL53" s="67"/>
      <c r="BM53" s="67"/>
      <c r="BN53" s="67"/>
      <c r="BO53" s="67"/>
      <c r="BP53" s="67"/>
      <c r="BQ53" s="67"/>
      <c r="BR53" s="67"/>
      <c r="BS53" s="32"/>
      <c r="BT53" s="67"/>
      <c r="BU53" s="67"/>
      <c r="BV53" s="67"/>
      <c r="BW53" s="67"/>
      <c r="BX53" s="67"/>
      <c r="BY53" s="67"/>
      <c r="BZ53" s="67"/>
      <c r="CA53" s="67"/>
      <c r="CB53" s="67"/>
      <c r="CC53" s="67"/>
      <c r="CD53" s="67"/>
      <c r="CE53" s="67"/>
      <c r="CF53" s="67"/>
      <c r="CG53" s="67"/>
      <c r="CH53" s="67"/>
      <c r="CI53" s="67"/>
      <c r="CJ53" s="67"/>
    </row>
    <row r="54" spans="1:89" s="14" customFormat="1" ht="15.75" customHeight="1" x14ac:dyDescent="0.15">
      <c r="A54" s="239"/>
      <c r="B54" s="240"/>
      <c r="C54" s="73"/>
      <c r="D54" s="72"/>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c r="AP54" s="13"/>
      <c r="AQ54" s="13"/>
      <c r="AR54" s="13"/>
      <c r="AS54" s="13"/>
      <c r="AT54" s="13"/>
      <c r="AY54" s="13"/>
      <c r="BA54" s="32"/>
      <c r="BB54" s="67"/>
      <c r="BC54" s="67"/>
      <c r="BD54" s="67"/>
      <c r="BE54" s="67"/>
      <c r="BF54" s="67"/>
      <c r="BG54" s="67"/>
      <c r="BH54" s="67"/>
      <c r="BI54" s="67"/>
      <c r="BJ54" s="67"/>
      <c r="BK54" s="67"/>
      <c r="BL54" s="67"/>
      <c r="BM54" s="67"/>
      <c r="BN54" s="67"/>
      <c r="BO54" s="67"/>
      <c r="BP54" s="67"/>
      <c r="BQ54" s="67"/>
      <c r="BR54" s="67"/>
      <c r="BS54" s="32"/>
      <c r="BT54" s="67"/>
      <c r="BU54" s="67"/>
      <c r="BV54" s="67"/>
      <c r="BW54" s="67"/>
      <c r="BX54" s="67"/>
      <c r="BY54" s="67"/>
      <c r="BZ54" s="67"/>
      <c r="CA54" s="67"/>
      <c r="CB54" s="67"/>
      <c r="CC54" s="67"/>
      <c r="CD54" s="67"/>
      <c r="CE54" s="67"/>
      <c r="CF54" s="67"/>
      <c r="CG54" s="67"/>
      <c r="CH54" s="67"/>
      <c r="CI54" s="67"/>
      <c r="CJ54" s="67"/>
    </row>
    <row r="55" spans="1:89" s="14" customFormat="1" ht="15.75" customHeight="1" x14ac:dyDescent="0.15">
      <c r="A55" s="246"/>
      <c r="B55" s="247"/>
      <c r="C55" s="68"/>
      <c r="D55" s="69"/>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c r="AO55" s="29"/>
      <c r="AP55" s="13"/>
      <c r="AQ55" s="13"/>
      <c r="AR55" s="13"/>
      <c r="AS55" s="13"/>
      <c r="AT55" s="13"/>
      <c r="AY55" s="13"/>
      <c r="BA55" s="32"/>
      <c r="BB55" s="67"/>
      <c r="BC55" s="67"/>
      <c r="BD55" s="67"/>
      <c r="BE55" s="67"/>
      <c r="BF55" s="67"/>
      <c r="BG55" s="67"/>
      <c r="BH55" s="67"/>
      <c r="BI55" s="67"/>
      <c r="BJ55" s="67"/>
      <c r="BK55" s="67"/>
      <c r="BL55" s="67"/>
      <c r="BM55" s="67"/>
      <c r="BN55" s="67"/>
      <c r="BO55" s="67"/>
      <c r="BP55" s="67"/>
      <c r="BQ55" s="67"/>
      <c r="BR55" s="67"/>
      <c r="BS55" s="32"/>
      <c r="BT55" s="67"/>
      <c r="BU55" s="67"/>
      <c r="BV55" s="67"/>
      <c r="BW55" s="67"/>
      <c r="BX55" s="67"/>
      <c r="BY55" s="67"/>
      <c r="BZ55" s="67"/>
      <c r="CA55" s="67"/>
      <c r="CB55" s="67"/>
      <c r="CC55" s="67"/>
      <c r="CD55" s="67"/>
      <c r="CE55" s="67"/>
      <c r="CF55" s="67"/>
      <c r="CG55" s="67"/>
      <c r="CH55" s="67"/>
      <c r="CI55" s="67"/>
      <c r="CJ55" s="67"/>
    </row>
    <row r="56" spans="1:89" s="14" customFormat="1" ht="15.75" customHeight="1" x14ac:dyDescent="0.15">
      <c r="A56" s="316"/>
      <c r="B56" s="51"/>
      <c r="C56" s="68"/>
      <c r="D56" s="69"/>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c r="AP56" s="13"/>
      <c r="AQ56" s="13"/>
      <c r="AR56" s="13"/>
      <c r="AS56" s="13"/>
      <c r="AT56" s="13"/>
      <c r="AY56" s="13"/>
      <c r="BA56" s="32"/>
      <c r="BB56" s="67"/>
      <c r="BC56" s="67"/>
      <c r="BD56" s="67"/>
      <c r="BE56" s="67"/>
      <c r="BF56" s="67"/>
      <c r="BG56" s="67"/>
      <c r="BH56" s="67"/>
      <c r="BI56" s="67"/>
      <c r="BJ56" s="67"/>
      <c r="BK56" s="67"/>
      <c r="BL56" s="67"/>
      <c r="BM56" s="67"/>
      <c r="BN56" s="67"/>
      <c r="BO56" s="67"/>
      <c r="BP56" s="67"/>
      <c r="BQ56" s="67"/>
      <c r="BR56" s="67"/>
      <c r="BS56" s="32"/>
      <c r="BT56" s="67"/>
      <c r="BU56" s="67"/>
      <c r="BV56" s="67"/>
      <c r="BW56" s="67"/>
      <c r="BX56" s="67"/>
      <c r="BY56" s="67"/>
      <c r="BZ56" s="67"/>
      <c r="CA56" s="67"/>
      <c r="CB56" s="67"/>
      <c r="CC56" s="67"/>
      <c r="CD56" s="67"/>
      <c r="CE56" s="67"/>
      <c r="CF56" s="67"/>
      <c r="CG56" s="67"/>
      <c r="CH56" s="67"/>
      <c r="CI56" s="67"/>
      <c r="CJ56" s="67"/>
    </row>
    <row r="57" spans="1:89" s="14" customFormat="1" ht="23.25" customHeight="1" x14ac:dyDescent="0.15">
      <c r="A57" s="316"/>
      <c r="B57" s="51"/>
      <c r="C57" s="68"/>
      <c r="D57" s="69"/>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c r="AP57" s="13"/>
      <c r="AQ57" s="13"/>
      <c r="AR57" s="13"/>
      <c r="AS57" s="13"/>
      <c r="AT57" s="13"/>
      <c r="AY57" s="13"/>
      <c r="BA57" s="32"/>
      <c r="BB57" s="67"/>
      <c r="BC57" s="67"/>
      <c r="BD57" s="67"/>
      <c r="BE57" s="67"/>
      <c r="BF57" s="67"/>
      <c r="BG57" s="67"/>
      <c r="BH57" s="67"/>
      <c r="BI57" s="67"/>
      <c r="BJ57" s="67"/>
      <c r="BK57" s="67"/>
      <c r="BL57" s="67"/>
      <c r="BM57" s="67"/>
      <c r="BN57" s="67"/>
      <c r="BO57" s="67"/>
      <c r="BP57" s="67"/>
      <c r="BQ57" s="67"/>
      <c r="BR57" s="67"/>
      <c r="BS57" s="32"/>
      <c r="BT57" s="67"/>
      <c r="BU57" s="67"/>
      <c r="BV57" s="67"/>
      <c r="BW57" s="67"/>
      <c r="BX57" s="67"/>
      <c r="BY57" s="67"/>
      <c r="BZ57" s="67"/>
      <c r="CA57" s="67"/>
      <c r="CB57" s="67"/>
      <c r="CC57" s="67"/>
      <c r="CD57" s="67"/>
      <c r="CE57" s="67"/>
      <c r="CF57" s="67"/>
      <c r="CG57" s="67"/>
      <c r="CH57" s="67"/>
      <c r="CI57" s="67"/>
      <c r="CJ57" s="67"/>
    </row>
    <row r="58" spans="1:89" s="14" customFormat="1" ht="24" customHeight="1" x14ac:dyDescent="0.15">
      <c r="A58" s="316"/>
      <c r="B58" s="51"/>
      <c r="C58" s="73"/>
      <c r="D58" s="72"/>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c r="AP58" s="13"/>
      <c r="AQ58" s="13"/>
      <c r="AR58" s="13"/>
      <c r="AS58" s="13"/>
      <c r="AT58" s="13"/>
      <c r="AY58" s="13"/>
      <c r="BA58" s="32"/>
      <c r="BB58" s="67"/>
      <c r="BC58" s="67"/>
      <c r="BD58" s="67"/>
      <c r="BE58" s="67"/>
      <c r="BF58" s="67"/>
      <c r="BG58" s="67"/>
      <c r="BH58" s="67"/>
      <c r="BI58" s="67"/>
      <c r="BJ58" s="67"/>
      <c r="BK58" s="67"/>
      <c r="BL58" s="67"/>
      <c r="BM58" s="67"/>
      <c r="BN58" s="67"/>
      <c r="BO58" s="67"/>
      <c r="BP58" s="67"/>
      <c r="BQ58" s="67"/>
      <c r="BR58" s="67"/>
      <c r="BS58" s="32"/>
      <c r="BT58" s="67"/>
      <c r="BU58" s="67"/>
      <c r="BV58" s="67"/>
      <c r="BW58" s="67"/>
      <c r="BX58" s="67"/>
      <c r="BY58" s="67"/>
      <c r="BZ58" s="67"/>
      <c r="CA58" s="67"/>
      <c r="CB58" s="67"/>
      <c r="CC58" s="67"/>
      <c r="CD58" s="67"/>
      <c r="CE58" s="67"/>
      <c r="CF58" s="67"/>
      <c r="CG58" s="67"/>
      <c r="CH58" s="67"/>
      <c r="CI58" s="67"/>
      <c r="CJ58" s="67"/>
    </row>
    <row r="59" spans="1:89" s="14" customFormat="1" ht="15.75" customHeight="1" x14ac:dyDescent="0.15">
      <c r="A59" s="251"/>
      <c r="B59" s="252"/>
      <c r="C59" s="73"/>
      <c r="D59" s="72"/>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c r="AP59" s="13"/>
      <c r="AQ59" s="13"/>
      <c r="AR59" s="13"/>
      <c r="AS59" s="13"/>
      <c r="AT59" s="13"/>
      <c r="AY59" s="13"/>
      <c r="BA59" s="32"/>
      <c r="BB59" s="67"/>
      <c r="BC59" s="67"/>
      <c r="BD59" s="67"/>
      <c r="BE59" s="67"/>
      <c r="BF59" s="67"/>
      <c r="BG59" s="67"/>
      <c r="BH59" s="67"/>
      <c r="BI59" s="67"/>
      <c r="BJ59" s="67"/>
      <c r="BK59" s="67"/>
      <c r="BL59" s="67"/>
      <c r="BM59" s="67"/>
      <c r="BN59" s="67"/>
      <c r="BO59" s="67"/>
      <c r="BP59" s="67"/>
      <c r="BQ59" s="67"/>
      <c r="BR59" s="67"/>
      <c r="BS59" s="32"/>
      <c r="BT59" s="67"/>
      <c r="BU59" s="67"/>
      <c r="BV59" s="67"/>
      <c r="BW59" s="67"/>
      <c r="BX59" s="67"/>
      <c r="BY59" s="67"/>
      <c r="BZ59" s="67"/>
      <c r="CA59" s="67"/>
      <c r="CB59" s="67"/>
      <c r="CC59" s="67"/>
      <c r="CD59" s="67"/>
      <c r="CE59" s="67"/>
      <c r="CF59" s="67"/>
      <c r="CG59" s="67"/>
      <c r="CH59" s="67"/>
      <c r="CI59" s="67"/>
      <c r="CJ59" s="67"/>
    </row>
    <row r="60" spans="1:89" s="78" customFormat="1" ht="15.75" customHeight="1" x14ac:dyDescent="0.15">
      <c r="A60" s="239"/>
      <c r="B60" s="240"/>
      <c r="C60" s="76"/>
      <c r="D60" s="72"/>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c r="AP60" s="13"/>
      <c r="AQ60" s="13"/>
      <c r="AR60" s="13"/>
      <c r="AS60" s="13"/>
      <c r="AT60" s="13"/>
      <c r="AU60" s="14"/>
      <c r="AV60" s="14"/>
      <c r="AW60" s="14"/>
      <c r="AX60" s="14"/>
      <c r="AY60" s="13"/>
      <c r="AZ60" s="14"/>
      <c r="BA60" s="32"/>
      <c r="BB60" s="67"/>
      <c r="BC60" s="67"/>
      <c r="BD60" s="67"/>
      <c r="BE60" s="67"/>
      <c r="BF60" s="67"/>
      <c r="BG60" s="67"/>
      <c r="BH60" s="67"/>
      <c r="BI60" s="67"/>
      <c r="BJ60" s="67"/>
      <c r="BK60" s="67"/>
      <c r="BL60" s="67"/>
      <c r="BM60" s="67"/>
      <c r="BN60" s="67"/>
      <c r="BO60" s="67"/>
      <c r="BP60" s="67"/>
      <c r="BQ60" s="67"/>
      <c r="BR60" s="67"/>
      <c r="BS60" s="32"/>
      <c r="BT60" s="67"/>
      <c r="BU60" s="67"/>
      <c r="BV60" s="67"/>
      <c r="BW60" s="67"/>
      <c r="BX60" s="67"/>
      <c r="BY60" s="67"/>
      <c r="BZ60" s="67"/>
      <c r="CA60" s="67"/>
      <c r="CB60" s="67"/>
      <c r="CC60" s="67"/>
      <c r="CD60" s="67"/>
      <c r="CE60" s="67"/>
      <c r="CF60" s="67"/>
      <c r="CG60" s="67"/>
      <c r="CH60" s="67"/>
      <c r="CI60" s="67"/>
      <c r="CJ60" s="67"/>
      <c r="CK60" s="14"/>
    </row>
    <row r="61" spans="1:89" s="78" customFormat="1" ht="15.75" customHeight="1" x14ac:dyDescent="0.15">
      <c r="A61" s="239"/>
      <c r="B61" s="240"/>
      <c r="C61" s="76"/>
      <c r="D61" s="72"/>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c r="AP61" s="13"/>
      <c r="AQ61" s="13"/>
      <c r="AR61" s="13"/>
      <c r="AS61" s="13"/>
      <c r="AT61" s="13"/>
      <c r="AU61" s="14"/>
      <c r="AV61" s="14"/>
      <c r="AW61" s="14"/>
      <c r="AX61" s="14"/>
      <c r="AY61" s="13"/>
      <c r="AZ61" s="14"/>
      <c r="BA61" s="32"/>
      <c r="BB61" s="67"/>
      <c r="BC61" s="67"/>
      <c r="BD61" s="67"/>
      <c r="BE61" s="67"/>
      <c r="BF61" s="67"/>
      <c r="BG61" s="67"/>
      <c r="BH61" s="67"/>
      <c r="BI61" s="67"/>
      <c r="BJ61" s="67"/>
      <c r="BK61" s="67"/>
      <c r="BL61" s="67"/>
      <c r="BM61" s="67"/>
      <c r="BN61" s="67"/>
      <c r="BO61" s="67"/>
      <c r="BP61" s="67"/>
      <c r="BQ61" s="67"/>
      <c r="BR61" s="67"/>
      <c r="BS61" s="32"/>
      <c r="BT61" s="67"/>
      <c r="BU61" s="67"/>
      <c r="BV61" s="67"/>
      <c r="BW61" s="67"/>
      <c r="BX61" s="67"/>
      <c r="BY61" s="67"/>
      <c r="BZ61" s="67"/>
      <c r="CA61" s="67"/>
      <c r="CB61" s="67"/>
      <c r="CC61" s="67"/>
      <c r="CD61" s="67"/>
      <c r="CE61" s="67"/>
      <c r="CF61" s="67"/>
      <c r="CG61" s="67"/>
      <c r="CH61" s="67"/>
      <c r="CI61" s="67"/>
      <c r="CJ61" s="67"/>
      <c r="CK61" s="14"/>
    </row>
    <row r="62" spans="1:89" s="78" customFormat="1" ht="15.75" customHeight="1" x14ac:dyDescent="0.15">
      <c r="A62" s="239"/>
      <c r="B62" s="240"/>
      <c r="C62" s="79"/>
      <c r="D62" s="80"/>
      <c r="E62" s="34"/>
      <c r="F62" s="70"/>
      <c r="G62" s="34"/>
      <c r="H62" s="70"/>
      <c r="I62" s="34"/>
      <c r="J62" s="70"/>
      <c r="K62" s="74"/>
      <c r="L62" s="75"/>
      <c r="M62" s="74"/>
      <c r="N62" s="75"/>
      <c r="O62" s="74"/>
      <c r="P62" s="75"/>
      <c r="Q62" s="74"/>
      <c r="R62" s="75"/>
      <c r="S62" s="74"/>
      <c r="T62" s="75"/>
      <c r="U62" s="74"/>
      <c r="V62" s="75"/>
      <c r="W62" s="74"/>
      <c r="X62" s="75"/>
      <c r="Y62" s="74"/>
      <c r="Z62" s="75"/>
      <c r="AA62" s="74"/>
      <c r="AB62" s="75"/>
      <c r="AC62" s="74"/>
      <c r="AD62" s="75"/>
      <c r="AE62" s="74"/>
      <c r="AF62" s="75"/>
      <c r="AG62" s="74"/>
      <c r="AH62" s="75"/>
      <c r="AI62" s="74"/>
      <c r="AJ62" s="75"/>
      <c r="AK62" s="74"/>
      <c r="AL62" s="75"/>
      <c r="AM62" s="74"/>
      <c r="AN62" s="77"/>
      <c r="AO62" s="29"/>
      <c r="AP62" s="13"/>
      <c r="AQ62" s="13"/>
      <c r="AR62" s="13"/>
      <c r="AS62" s="13"/>
      <c r="AT62" s="13"/>
      <c r="AU62" s="14"/>
      <c r="AV62" s="14"/>
      <c r="AW62" s="14"/>
      <c r="AX62" s="14"/>
      <c r="AY62" s="13"/>
      <c r="AZ62" s="14"/>
      <c r="BA62" s="32"/>
      <c r="BB62" s="67"/>
      <c r="BC62" s="67"/>
      <c r="BD62" s="67"/>
      <c r="BE62" s="67"/>
      <c r="BF62" s="67"/>
      <c r="BG62" s="67"/>
      <c r="BH62" s="67"/>
      <c r="BI62" s="67"/>
      <c r="BJ62" s="67"/>
      <c r="BK62" s="67"/>
      <c r="BL62" s="67"/>
      <c r="BM62" s="67"/>
      <c r="BN62" s="67"/>
      <c r="BO62" s="67"/>
      <c r="BP62" s="67"/>
      <c r="BQ62" s="67"/>
      <c r="BR62" s="67"/>
      <c r="BS62" s="32"/>
      <c r="BT62" s="67"/>
      <c r="BU62" s="67"/>
      <c r="BV62" s="67"/>
      <c r="BW62" s="67"/>
      <c r="BX62" s="67"/>
      <c r="BY62" s="67"/>
      <c r="BZ62" s="67"/>
      <c r="CA62" s="67"/>
      <c r="CB62" s="67"/>
      <c r="CC62" s="67"/>
      <c r="CD62" s="67"/>
      <c r="CE62" s="67"/>
      <c r="CF62" s="67"/>
      <c r="CG62" s="67"/>
      <c r="CH62" s="67"/>
      <c r="CI62" s="67"/>
      <c r="CJ62" s="67"/>
      <c r="CK62" s="14"/>
    </row>
    <row r="63" spans="1:89" s="78" customFormat="1" ht="15.75" customHeight="1" x14ac:dyDescent="0.15">
      <c r="A63" s="135"/>
      <c r="B63" s="136"/>
      <c r="C63" s="79"/>
      <c r="D63" s="80"/>
      <c r="E63" s="74"/>
      <c r="F63" s="75"/>
      <c r="G63" s="74"/>
      <c r="H63" s="75"/>
      <c r="I63" s="74"/>
      <c r="J63" s="75"/>
      <c r="K63" s="74"/>
      <c r="L63" s="75"/>
      <c r="M63" s="74"/>
      <c r="N63" s="75"/>
      <c r="O63" s="74"/>
      <c r="P63" s="75"/>
      <c r="Q63" s="74"/>
      <c r="R63" s="75"/>
      <c r="S63" s="74"/>
      <c r="T63" s="75"/>
      <c r="U63" s="74"/>
      <c r="V63" s="75"/>
      <c r="W63" s="74"/>
      <c r="X63" s="75"/>
      <c r="Y63" s="74"/>
      <c r="Z63" s="75"/>
      <c r="AA63" s="74"/>
      <c r="AB63" s="75"/>
      <c r="AC63" s="74"/>
      <c r="AD63" s="75"/>
      <c r="AE63" s="74"/>
      <c r="AF63" s="75"/>
      <c r="AG63" s="74"/>
      <c r="AH63" s="75"/>
      <c r="AI63" s="74"/>
      <c r="AJ63" s="75"/>
      <c r="AK63" s="74"/>
      <c r="AL63" s="75"/>
      <c r="AM63" s="74"/>
      <c r="AN63" s="77"/>
      <c r="AO63" s="29"/>
      <c r="AP63" s="13"/>
      <c r="AQ63" s="13"/>
      <c r="AR63" s="13"/>
      <c r="AS63" s="13"/>
      <c r="AT63" s="13"/>
      <c r="AU63" s="14"/>
      <c r="AV63" s="14"/>
      <c r="AW63" s="14"/>
      <c r="AX63" s="14"/>
      <c r="AY63" s="13"/>
      <c r="AZ63" s="14"/>
      <c r="BA63" s="32"/>
      <c r="BB63" s="67"/>
      <c r="BC63" s="67"/>
      <c r="BD63" s="67"/>
      <c r="BE63" s="67"/>
      <c r="BF63" s="67"/>
      <c r="BG63" s="67"/>
      <c r="BH63" s="67"/>
      <c r="BI63" s="67"/>
      <c r="BJ63" s="67"/>
      <c r="BK63" s="67"/>
      <c r="BL63" s="67"/>
      <c r="BM63" s="67"/>
      <c r="BN63" s="67"/>
      <c r="BO63" s="67"/>
      <c r="BP63" s="67"/>
      <c r="BQ63" s="67"/>
      <c r="BR63" s="67"/>
      <c r="BS63" s="32"/>
      <c r="BT63" s="67"/>
      <c r="BU63" s="67"/>
      <c r="BV63" s="67"/>
      <c r="BW63" s="67"/>
      <c r="BX63" s="67"/>
      <c r="BY63" s="67"/>
      <c r="BZ63" s="67"/>
      <c r="CA63" s="67"/>
      <c r="CB63" s="67"/>
      <c r="CC63" s="67"/>
      <c r="CD63" s="67"/>
      <c r="CE63" s="67"/>
      <c r="CF63" s="67"/>
      <c r="CG63" s="67"/>
      <c r="CH63" s="67"/>
      <c r="CI63" s="67"/>
      <c r="CJ63" s="67"/>
      <c r="CK63" s="14"/>
    </row>
    <row r="64" spans="1:89" s="86" customFormat="1" ht="21" customHeight="1" x14ac:dyDescent="0.15">
      <c r="A64" s="241"/>
      <c r="B64" s="242"/>
      <c r="C64" s="81"/>
      <c r="D64" s="82"/>
      <c r="E64" s="83"/>
      <c r="F64" s="84"/>
      <c r="G64" s="83"/>
      <c r="H64" s="84"/>
      <c r="I64" s="43"/>
      <c r="J64" s="85"/>
      <c r="K64" s="43"/>
      <c r="L64" s="85"/>
      <c r="M64" s="43"/>
      <c r="N64" s="85"/>
      <c r="O64" s="43"/>
      <c r="P64" s="85"/>
      <c r="Q64" s="43"/>
      <c r="R64" s="85"/>
      <c r="S64" s="43"/>
      <c r="T64" s="85"/>
      <c r="U64" s="43"/>
      <c r="V64" s="85"/>
      <c r="W64" s="43"/>
      <c r="X64" s="85"/>
      <c r="Y64" s="43"/>
      <c r="Z64" s="85"/>
      <c r="AA64" s="43"/>
      <c r="AB64" s="85"/>
      <c r="AC64" s="43"/>
      <c r="AD64" s="85"/>
      <c r="AE64" s="43"/>
      <c r="AF64" s="85"/>
      <c r="AG64" s="43"/>
      <c r="AH64" s="85"/>
      <c r="AI64" s="43"/>
      <c r="AJ64" s="85"/>
      <c r="AK64" s="43"/>
      <c r="AL64" s="85"/>
      <c r="AM64" s="43"/>
      <c r="AN64" s="45"/>
      <c r="AO64" s="29"/>
      <c r="AP64" s="13"/>
      <c r="AQ64" s="13"/>
      <c r="AR64" s="13"/>
      <c r="AS64" s="13"/>
      <c r="AT64" s="13"/>
      <c r="AU64" s="14"/>
      <c r="AV64" s="14"/>
      <c r="AW64" s="14"/>
      <c r="AX64" s="14"/>
      <c r="AY64" s="13"/>
      <c r="AZ64" s="14"/>
      <c r="BA64" s="32"/>
      <c r="BB64" s="67"/>
      <c r="BC64" s="67"/>
      <c r="BD64" s="67"/>
      <c r="BE64" s="67"/>
      <c r="BF64" s="67"/>
      <c r="BG64" s="67"/>
      <c r="BH64" s="67"/>
      <c r="BI64" s="67"/>
      <c r="BJ64" s="67"/>
      <c r="BK64" s="67"/>
      <c r="BL64" s="67"/>
      <c r="BM64" s="67"/>
      <c r="BN64" s="67"/>
      <c r="BO64" s="67"/>
      <c r="BP64" s="67"/>
      <c r="BQ64" s="67"/>
      <c r="BR64" s="67"/>
      <c r="BS64" s="32"/>
      <c r="BT64" s="67"/>
      <c r="BU64" s="67"/>
      <c r="BV64" s="67"/>
      <c r="BW64" s="67"/>
      <c r="BX64" s="67"/>
      <c r="BY64" s="67"/>
      <c r="BZ64" s="67"/>
      <c r="CA64" s="67"/>
      <c r="CB64" s="67"/>
      <c r="CC64" s="67"/>
      <c r="CD64" s="67"/>
      <c r="CE64" s="67"/>
      <c r="CF64" s="67"/>
      <c r="CG64" s="67"/>
      <c r="CH64" s="67"/>
      <c r="CI64" s="67"/>
      <c r="CJ64" s="67"/>
      <c r="CK64" s="14"/>
    </row>
    <row r="65" spans="1:88" s="86" customFormat="1" ht="28.5" customHeight="1" x14ac:dyDescent="0.2">
      <c r="A65" s="57"/>
      <c r="B65" s="87"/>
      <c r="C65" s="88"/>
      <c r="D65" s="88"/>
      <c r="E65" s="88"/>
      <c r="F65" s="46"/>
      <c r="G65" s="46"/>
      <c r="H65" s="46"/>
      <c r="I65" s="13"/>
      <c r="J65" s="13"/>
      <c r="K65" s="13"/>
      <c r="L65" s="13"/>
      <c r="AL65" s="78"/>
      <c r="AM65" s="14"/>
      <c r="AN65" s="78"/>
      <c r="AO65" s="78"/>
    </row>
    <row r="66" spans="1:88" s="14" customFormat="1" ht="21.75" customHeight="1" x14ac:dyDescent="0.15">
      <c r="A66" s="259"/>
      <c r="B66" s="260"/>
      <c r="C66" s="265"/>
      <c r="D66" s="266"/>
      <c r="E66" s="253"/>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54"/>
      <c r="AM66" s="296"/>
      <c r="AN66" s="278"/>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61"/>
      <c r="B67" s="262"/>
      <c r="C67" s="267"/>
      <c r="D67" s="268"/>
      <c r="E67" s="253"/>
      <c r="F67" s="254"/>
      <c r="G67" s="253"/>
      <c r="H67" s="254"/>
      <c r="I67" s="253"/>
      <c r="J67" s="254"/>
      <c r="K67" s="253"/>
      <c r="L67" s="254"/>
      <c r="M67" s="253"/>
      <c r="N67" s="254"/>
      <c r="O67" s="253"/>
      <c r="P67" s="254"/>
      <c r="Q67" s="253"/>
      <c r="R67" s="254"/>
      <c r="S67" s="253"/>
      <c r="T67" s="254"/>
      <c r="U67" s="253"/>
      <c r="V67" s="254"/>
      <c r="W67" s="253"/>
      <c r="X67" s="254"/>
      <c r="Y67" s="253"/>
      <c r="Z67" s="254"/>
      <c r="AA67" s="253"/>
      <c r="AB67" s="254"/>
      <c r="AC67" s="253"/>
      <c r="AD67" s="254"/>
      <c r="AE67" s="253"/>
      <c r="AF67" s="254"/>
      <c r="AG67" s="253"/>
      <c r="AH67" s="254"/>
      <c r="AI67" s="253"/>
      <c r="AJ67" s="254"/>
      <c r="AK67" s="253"/>
      <c r="AL67" s="254"/>
      <c r="AM67" s="317"/>
      <c r="AN67" s="271"/>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63"/>
      <c r="B68" s="264"/>
      <c r="C68" s="137"/>
      <c r="D68" s="47"/>
      <c r="E68" s="137"/>
      <c r="F68" s="47"/>
      <c r="G68" s="137"/>
      <c r="H68" s="47"/>
      <c r="I68" s="137"/>
      <c r="J68" s="47"/>
      <c r="K68" s="137"/>
      <c r="L68" s="47"/>
      <c r="M68" s="137"/>
      <c r="N68" s="47"/>
      <c r="O68" s="137"/>
      <c r="P68" s="47"/>
      <c r="Q68" s="137"/>
      <c r="R68" s="47"/>
      <c r="S68" s="137"/>
      <c r="T68" s="47"/>
      <c r="U68" s="137"/>
      <c r="V68" s="47"/>
      <c r="W68" s="137"/>
      <c r="X68" s="47"/>
      <c r="Y68" s="137"/>
      <c r="Z68" s="47"/>
      <c r="AA68" s="137"/>
      <c r="AB68" s="47"/>
      <c r="AC68" s="137"/>
      <c r="AD68" s="47"/>
      <c r="AE68" s="137"/>
      <c r="AF68" s="47"/>
      <c r="AG68" s="137"/>
      <c r="AH68" s="47"/>
      <c r="AI68" s="137"/>
      <c r="AJ68" s="47"/>
      <c r="AK68" s="137"/>
      <c r="AL68" s="47"/>
      <c r="AM68" s="317"/>
      <c r="AN68" s="271"/>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39"/>
      <c r="B69" s="240"/>
      <c r="C69" s="63"/>
      <c r="D69" s="64"/>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c r="AP69" s="13"/>
      <c r="AQ69" s="13"/>
      <c r="AR69" s="13"/>
      <c r="AS69" s="13"/>
      <c r="AT69" s="13"/>
      <c r="AY69" s="13"/>
      <c r="BA69" s="32"/>
      <c r="BB69" s="67"/>
      <c r="BC69" s="67"/>
      <c r="BD69" s="67"/>
      <c r="BE69" s="67"/>
      <c r="BF69" s="67"/>
      <c r="BG69" s="67"/>
      <c r="BH69" s="67"/>
      <c r="BI69" s="67"/>
      <c r="BJ69" s="67"/>
      <c r="BK69" s="67"/>
      <c r="BL69" s="67"/>
      <c r="BM69" s="67"/>
      <c r="BN69" s="67"/>
      <c r="BO69" s="67"/>
      <c r="BP69" s="67"/>
      <c r="BQ69" s="67"/>
      <c r="BR69" s="67"/>
      <c r="BS69" s="32"/>
      <c r="BT69" s="67"/>
      <c r="BU69" s="67"/>
      <c r="BV69" s="67"/>
      <c r="BW69" s="67"/>
      <c r="BX69" s="67"/>
      <c r="BY69" s="67"/>
      <c r="BZ69" s="67"/>
      <c r="CA69" s="67"/>
      <c r="CB69" s="67"/>
      <c r="CC69" s="67"/>
      <c r="CD69" s="67"/>
      <c r="CE69" s="67"/>
      <c r="CF69" s="67"/>
      <c r="CG69" s="67"/>
      <c r="CH69" s="67"/>
      <c r="CI69" s="67"/>
      <c r="CJ69" s="67"/>
    </row>
    <row r="70" spans="1:88" s="14" customFormat="1" ht="15.75" customHeight="1" x14ac:dyDescent="0.15">
      <c r="A70" s="239"/>
      <c r="B70" s="240"/>
      <c r="C70" s="68"/>
      <c r="D70" s="69"/>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c r="AP70" s="13"/>
      <c r="AQ70" s="13"/>
      <c r="AR70" s="13"/>
      <c r="AS70" s="13"/>
      <c r="AT70" s="13"/>
      <c r="AY70" s="13"/>
      <c r="BA70" s="32"/>
      <c r="BB70" s="67"/>
      <c r="BC70" s="67"/>
      <c r="BD70" s="67"/>
      <c r="BE70" s="67"/>
      <c r="BF70" s="67"/>
      <c r="BG70" s="67"/>
      <c r="BH70" s="67"/>
      <c r="BI70" s="67"/>
      <c r="BJ70" s="67"/>
      <c r="BK70" s="67"/>
      <c r="BL70" s="67"/>
      <c r="BM70" s="67"/>
      <c r="BN70" s="67"/>
      <c r="BO70" s="67"/>
      <c r="BP70" s="67"/>
      <c r="BQ70" s="67"/>
      <c r="BR70" s="67"/>
      <c r="BS70" s="32"/>
      <c r="BT70" s="67"/>
      <c r="BU70" s="67"/>
      <c r="BV70" s="67"/>
      <c r="BW70" s="67"/>
      <c r="BX70" s="67"/>
      <c r="BY70" s="67"/>
      <c r="BZ70" s="67"/>
      <c r="CA70" s="67"/>
      <c r="CB70" s="67"/>
      <c r="CC70" s="67"/>
      <c r="CD70" s="67"/>
      <c r="CE70" s="67"/>
      <c r="CF70" s="67"/>
      <c r="CG70" s="67"/>
      <c r="CH70" s="67"/>
      <c r="CI70" s="67"/>
      <c r="CJ70" s="67"/>
    </row>
    <row r="71" spans="1:88" s="14" customFormat="1" ht="15.75" customHeight="1" x14ac:dyDescent="0.15">
      <c r="A71" s="239"/>
      <c r="B71" s="240"/>
      <c r="C71" s="68"/>
      <c r="D71" s="69"/>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c r="AP71" s="13"/>
      <c r="AQ71" s="13"/>
      <c r="AR71" s="13"/>
      <c r="AS71" s="13"/>
      <c r="AT71" s="13"/>
      <c r="AY71" s="13"/>
      <c r="BA71" s="32"/>
      <c r="BB71" s="67"/>
      <c r="BC71" s="67"/>
      <c r="BD71" s="67"/>
      <c r="BE71" s="67"/>
      <c r="BF71" s="67"/>
      <c r="BG71" s="67"/>
      <c r="BH71" s="67"/>
      <c r="BI71" s="67"/>
      <c r="BJ71" s="67"/>
      <c r="BK71" s="67"/>
      <c r="BL71" s="67"/>
      <c r="BM71" s="67"/>
      <c r="BN71" s="67"/>
      <c r="BO71" s="67"/>
      <c r="BP71" s="67"/>
      <c r="BQ71" s="67"/>
      <c r="BR71" s="67"/>
      <c r="BS71" s="32"/>
      <c r="BT71" s="67"/>
      <c r="BU71" s="67"/>
      <c r="BV71" s="67"/>
      <c r="BW71" s="67"/>
      <c r="BX71" s="67"/>
      <c r="BY71" s="67"/>
      <c r="BZ71" s="67"/>
      <c r="CA71" s="67"/>
      <c r="CB71" s="67"/>
      <c r="CC71" s="67"/>
      <c r="CD71" s="67"/>
      <c r="CE71" s="67"/>
      <c r="CF71" s="67"/>
      <c r="CG71" s="67"/>
      <c r="CH71" s="67"/>
      <c r="CI71" s="67"/>
      <c r="CJ71" s="67"/>
    </row>
    <row r="72" spans="1:88" s="14" customFormat="1" ht="15.75" customHeight="1" x14ac:dyDescent="0.15">
      <c r="A72" s="239"/>
      <c r="B72" s="240"/>
      <c r="C72" s="68"/>
      <c r="D72" s="72"/>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c r="AP72" s="13"/>
      <c r="AQ72" s="13"/>
      <c r="AR72" s="13"/>
      <c r="AS72" s="13"/>
      <c r="AT72" s="13"/>
      <c r="AY72" s="13"/>
      <c r="BA72" s="32"/>
      <c r="BB72" s="67"/>
      <c r="BC72" s="67"/>
      <c r="BD72" s="67"/>
      <c r="BE72" s="67"/>
      <c r="BF72" s="67"/>
      <c r="BG72" s="67"/>
      <c r="BH72" s="67"/>
      <c r="BI72" s="67"/>
      <c r="BJ72" s="67"/>
      <c r="BK72" s="67"/>
      <c r="BL72" s="67"/>
      <c r="BM72" s="67"/>
      <c r="BN72" s="67"/>
      <c r="BO72" s="67"/>
      <c r="BP72" s="67"/>
      <c r="BQ72" s="67"/>
      <c r="BR72" s="67"/>
      <c r="BS72" s="32"/>
      <c r="BT72" s="67"/>
      <c r="BU72" s="67"/>
      <c r="BV72" s="67"/>
      <c r="BW72" s="67"/>
      <c r="BX72" s="67"/>
      <c r="BY72" s="67"/>
      <c r="BZ72" s="67"/>
      <c r="CA72" s="67"/>
      <c r="CB72" s="67"/>
      <c r="CC72" s="67"/>
      <c r="CD72" s="67"/>
      <c r="CE72" s="67"/>
      <c r="CF72" s="67"/>
      <c r="CG72" s="67"/>
      <c r="CH72" s="67"/>
      <c r="CI72" s="67"/>
      <c r="CJ72" s="67"/>
    </row>
    <row r="73" spans="1:88" s="14" customFormat="1" ht="15.75" customHeight="1" x14ac:dyDescent="0.15">
      <c r="A73" s="239"/>
      <c r="B73" s="240"/>
      <c r="C73" s="73"/>
      <c r="D73" s="72"/>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c r="AP73" s="13"/>
      <c r="AQ73" s="13"/>
      <c r="AR73" s="13"/>
      <c r="AS73" s="13"/>
      <c r="AT73" s="13"/>
      <c r="AY73" s="13"/>
      <c r="BA73" s="32"/>
      <c r="BB73" s="67"/>
      <c r="BC73" s="67"/>
      <c r="BD73" s="67"/>
      <c r="BE73" s="67"/>
      <c r="BF73" s="67"/>
      <c r="BG73" s="67"/>
      <c r="BH73" s="67"/>
      <c r="BI73" s="67"/>
      <c r="BJ73" s="67"/>
      <c r="BK73" s="67"/>
      <c r="BL73" s="67"/>
      <c r="BM73" s="67"/>
      <c r="BN73" s="67"/>
      <c r="BO73" s="67"/>
      <c r="BP73" s="67"/>
      <c r="BQ73" s="67"/>
      <c r="BR73" s="67"/>
      <c r="BS73" s="32"/>
      <c r="BT73" s="67"/>
      <c r="BU73" s="67"/>
      <c r="BV73" s="67"/>
      <c r="BW73" s="67"/>
      <c r="BX73" s="67"/>
      <c r="BY73" s="67"/>
      <c r="BZ73" s="67"/>
      <c r="CA73" s="67"/>
      <c r="CB73" s="67"/>
      <c r="CC73" s="67"/>
      <c r="CD73" s="67"/>
      <c r="CE73" s="67"/>
      <c r="CF73" s="67"/>
      <c r="CG73" s="67"/>
      <c r="CH73" s="67"/>
      <c r="CI73" s="67"/>
      <c r="CJ73" s="67"/>
    </row>
    <row r="74" spans="1:88" s="14" customFormat="1" ht="18" customHeight="1" x14ac:dyDescent="0.15">
      <c r="A74" s="239"/>
      <c r="B74" s="240"/>
      <c r="C74" s="68"/>
      <c r="D74" s="69"/>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c r="AP74" s="13"/>
      <c r="AQ74" s="13"/>
      <c r="AR74" s="13"/>
      <c r="AS74" s="13"/>
      <c r="AT74" s="13"/>
      <c r="AY74" s="13"/>
      <c r="BA74" s="32"/>
      <c r="BB74" s="67"/>
      <c r="BC74" s="67"/>
      <c r="BD74" s="67"/>
      <c r="BE74" s="67"/>
      <c r="BF74" s="67"/>
      <c r="BG74" s="67"/>
      <c r="BH74" s="67"/>
      <c r="BI74" s="67"/>
      <c r="BJ74" s="67"/>
      <c r="BK74" s="67"/>
      <c r="BL74" s="67"/>
      <c r="BM74" s="67"/>
      <c r="BN74" s="67"/>
      <c r="BO74" s="67"/>
      <c r="BP74" s="67"/>
      <c r="BQ74" s="67"/>
      <c r="BR74" s="67"/>
      <c r="BS74" s="32"/>
      <c r="BT74" s="67"/>
      <c r="BU74" s="67"/>
      <c r="BV74" s="67"/>
      <c r="BW74" s="67"/>
      <c r="BX74" s="67"/>
      <c r="BY74" s="67"/>
      <c r="BZ74" s="67"/>
      <c r="CA74" s="67"/>
      <c r="CB74" s="67"/>
      <c r="CC74" s="67"/>
      <c r="CD74" s="67"/>
      <c r="CE74" s="67"/>
      <c r="CF74" s="67"/>
      <c r="CG74" s="67"/>
      <c r="CH74" s="67"/>
      <c r="CI74" s="67"/>
      <c r="CJ74" s="67"/>
    </row>
    <row r="75" spans="1:88" s="14" customFormat="1" ht="23.25" customHeight="1" x14ac:dyDescent="0.15">
      <c r="A75" s="244"/>
      <c r="B75" s="245"/>
      <c r="C75" s="68"/>
      <c r="D75" s="69"/>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c r="AP75" s="13"/>
      <c r="AQ75" s="13"/>
      <c r="AR75" s="13"/>
      <c r="AS75" s="13"/>
      <c r="AT75" s="13"/>
      <c r="AY75" s="13"/>
      <c r="BA75" s="32"/>
      <c r="BB75" s="67"/>
      <c r="BC75" s="67"/>
      <c r="BD75" s="67"/>
      <c r="BE75" s="67"/>
      <c r="BF75" s="67"/>
      <c r="BG75" s="67"/>
      <c r="BH75" s="67"/>
      <c r="BI75" s="67"/>
      <c r="BJ75" s="67"/>
      <c r="BK75" s="67"/>
      <c r="BL75" s="67"/>
      <c r="BM75" s="67"/>
      <c r="BN75" s="67"/>
      <c r="BO75" s="67"/>
      <c r="BP75" s="67"/>
      <c r="BQ75" s="67"/>
      <c r="BR75" s="67"/>
      <c r="BS75" s="32"/>
      <c r="BT75" s="67"/>
      <c r="BU75" s="67"/>
      <c r="BV75" s="67"/>
      <c r="BW75" s="67"/>
      <c r="BX75" s="67"/>
      <c r="BY75" s="67"/>
      <c r="BZ75" s="67"/>
      <c r="CA75" s="67"/>
      <c r="CB75" s="67"/>
      <c r="CC75" s="67"/>
      <c r="CD75" s="67"/>
      <c r="CE75" s="67"/>
      <c r="CF75" s="67"/>
      <c r="CG75" s="67"/>
      <c r="CH75" s="67"/>
      <c r="CI75" s="67"/>
      <c r="CJ75" s="67"/>
    </row>
    <row r="76" spans="1:88" s="14" customFormat="1" ht="15.75" customHeight="1" x14ac:dyDescent="0.15">
      <c r="A76" s="239"/>
      <c r="B76" s="240"/>
      <c r="C76" s="73"/>
      <c r="D76" s="72"/>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c r="AP76" s="13"/>
      <c r="AQ76" s="13"/>
      <c r="AR76" s="13"/>
      <c r="AS76" s="13"/>
      <c r="AT76" s="13"/>
      <c r="AY76" s="13"/>
      <c r="BA76" s="32"/>
      <c r="BB76" s="67"/>
      <c r="BC76" s="67"/>
      <c r="BD76" s="67"/>
      <c r="BE76" s="67"/>
      <c r="BF76" s="67"/>
      <c r="BG76" s="67"/>
      <c r="BH76" s="67"/>
      <c r="BI76" s="67"/>
      <c r="BJ76" s="67"/>
      <c r="BK76" s="67"/>
      <c r="BL76" s="67"/>
      <c r="BM76" s="67"/>
      <c r="BN76" s="67"/>
      <c r="BO76" s="67"/>
      <c r="BP76" s="67"/>
      <c r="BQ76" s="67"/>
      <c r="BR76" s="67"/>
      <c r="BS76" s="32"/>
      <c r="BT76" s="67"/>
      <c r="BU76" s="67"/>
      <c r="BV76" s="67"/>
      <c r="BW76" s="67"/>
      <c r="BX76" s="67"/>
      <c r="BY76" s="67"/>
      <c r="BZ76" s="67"/>
      <c r="CA76" s="67"/>
      <c r="CB76" s="67"/>
      <c r="CC76" s="67"/>
      <c r="CD76" s="67"/>
      <c r="CE76" s="67"/>
      <c r="CF76" s="67"/>
      <c r="CG76" s="67"/>
      <c r="CH76" s="67"/>
      <c r="CI76" s="67"/>
      <c r="CJ76" s="67"/>
    </row>
    <row r="77" spans="1:88" s="14" customFormat="1" ht="15.75" customHeight="1" x14ac:dyDescent="0.15">
      <c r="A77" s="246"/>
      <c r="B77" s="247"/>
      <c r="C77" s="68"/>
      <c r="D77" s="69"/>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c r="AP77" s="13"/>
      <c r="AQ77" s="13"/>
      <c r="AR77" s="13"/>
      <c r="AS77" s="13"/>
      <c r="AT77" s="13"/>
      <c r="AY77" s="13"/>
      <c r="BA77" s="32"/>
      <c r="BB77" s="67"/>
      <c r="BC77" s="67"/>
      <c r="BD77" s="67"/>
      <c r="BE77" s="67"/>
      <c r="BF77" s="67"/>
      <c r="BG77" s="67"/>
      <c r="BH77" s="67"/>
      <c r="BI77" s="67"/>
      <c r="BJ77" s="67"/>
      <c r="BK77" s="67"/>
      <c r="BL77" s="67"/>
      <c r="BM77" s="67"/>
      <c r="BN77" s="67"/>
      <c r="BO77" s="67"/>
      <c r="BP77" s="67"/>
      <c r="BQ77" s="67"/>
      <c r="BR77" s="67"/>
      <c r="BS77" s="32"/>
      <c r="BT77" s="67"/>
      <c r="BU77" s="67"/>
      <c r="BV77" s="67"/>
      <c r="BW77" s="67"/>
      <c r="BX77" s="67"/>
      <c r="BY77" s="67"/>
      <c r="BZ77" s="67"/>
      <c r="CA77" s="67"/>
      <c r="CB77" s="67"/>
      <c r="CC77" s="67"/>
      <c r="CD77" s="67"/>
      <c r="CE77" s="67"/>
      <c r="CF77" s="67"/>
      <c r="CG77" s="67"/>
      <c r="CH77" s="67"/>
      <c r="CI77" s="67"/>
      <c r="CJ77" s="67"/>
    </row>
    <row r="78" spans="1:88" s="14" customFormat="1" ht="15.75" customHeight="1" x14ac:dyDescent="0.15">
      <c r="A78" s="316"/>
      <c r="B78" s="51"/>
      <c r="C78" s="68"/>
      <c r="D78" s="69"/>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c r="AP78" s="13"/>
      <c r="AQ78" s="13"/>
      <c r="AR78" s="13"/>
      <c r="AS78" s="13"/>
      <c r="AT78" s="13"/>
      <c r="AY78" s="13"/>
      <c r="BA78" s="32"/>
      <c r="BB78" s="67"/>
      <c r="BC78" s="67"/>
      <c r="BD78" s="67"/>
      <c r="BE78" s="67"/>
      <c r="BF78" s="67"/>
      <c r="BG78" s="67"/>
      <c r="BH78" s="67"/>
      <c r="BI78" s="67"/>
      <c r="BJ78" s="67"/>
      <c r="BK78" s="67"/>
      <c r="BL78" s="67"/>
      <c r="BM78" s="67"/>
      <c r="BN78" s="67"/>
      <c r="BO78" s="67"/>
      <c r="BP78" s="67"/>
      <c r="BQ78" s="67"/>
      <c r="BR78" s="67"/>
      <c r="BS78" s="32"/>
      <c r="BT78" s="67"/>
      <c r="BU78" s="67"/>
      <c r="BV78" s="67"/>
      <c r="BW78" s="67"/>
      <c r="BX78" s="67"/>
      <c r="BY78" s="67"/>
      <c r="BZ78" s="67"/>
      <c r="CA78" s="67"/>
      <c r="CB78" s="67"/>
      <c r="CC78" s="67"/>
      <c r="CD78" s="67"/>
      <c r="CE78" s="67"/>
      <c r="CF78" s="67"/>
      <c r="CG78" s="67"/>
      <c r="CH78" s="67"/>
      <c r="CI78" s="67"/>
      <c r="CJ78" s="67"/>
    </row>
    <row r="79" spans="1:88" s="14" customFormat="1" ht="23.25" customHeight="1" x14ac:dyDescent="0.15">
      <c r="A79" s="316"/>
      <c r="B79" s="51"/>
      <c r="C79" s="68"/>
      <c r="D79" s="69"/>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c r="AP79" s="13"/>
      <c r="AQ79" s="13"/>
      <c r="AR79" s="13"/>
      <c r="AS79" s="13"/>
      <c r="AT79" s="13"/>
      <c r="AY79" s="13"/>
      <c r="BA79" s="32"/>
      <c r="BB79" s="67"/>
      <c r="BC79" s="67"/>
      <c r="BD79" s="67"/>
      <c r="BE79" s="67"/>
      <c r="BF79" s="67"/>
      <c r="BG79" s="67"/>
      <c r="BH79" s="67"/>
      <c r="BI79" s="67"/>
      <c r="BJ79" s="67"/>
      <c r="BK79" s="67"/>
      <c r="BL79" s="67"/>
      <c r="BM79" s="67"/>
      <c r="BN79" s="67"/>
      <c r="BO79" s="67"/>
      <c r="BP79" s="67"/>
      <c r="BQ79" s="67"/>
      <c r="BR79" s="67"/>
      <c r="BS79" s="32"/>
      <c r="BT79" s="67"/>
      <c r="BU79" s="67"/>
      <c r="BV79" s="67"/>
      <c r="BW79" s="67"/>
      <c r="BX79" s="67"/>
      <c r="BY79" s="67"/>
      <c r="BZ79" s="67"/>
      <c r="CA79" s="67"/>
      <c r="CB79" s="67"/>
      <c r="CC79" s="67"/>
      <c r="CD79" s="67"/>
      <c r="CE79" s="67"/>
      <c r="CF79" s="67"/>
      <c r="CG79" s="67"/>
      <c r="CH79" s="67"/>
      <c r="CI79" s="67"/>
      <c r="CJ79" s="67"/>
    </row>
    <row r="80" spans="1:88" s="14" customFormat="1" ht="24" customHeight="1" x14ac:dyDescent="0.15">
      <c r="A80" s="316"/>
      <c r="B80" s="51"/>
      <c r="C80" s="73"/>
      <c r="D80" s="72"/>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c r="AP80" s="13"/>
      <c r="AQ80" s="13"/>
      <c r="AR80" s="13"/>
      <c r="AS80" s="13"/>
      <c r="AT80" s="13"/>
      <c r="AY80" s="13"/>
      <c r="BA80" s="32"/>
      <c r="BB80" s="67"/>
      <c r="BC80" s="67"/>
      <c r="BD80" s="67"/>
      <c r="BE80" s="67"/>
      <c r="BF80" s="67"/>
      <c r="BG80" s="67"/>
      <c r="BH80" s="67"/>
      <c r="BI80" s="67"/>
      <c r="BJ80" s="67"/>
      <c r="BK80" s="67"/>
      <c r="BL80" s="67"/>
      <c r="BM80" s="67"/>
      <c r="BN80" s="67"/>
      <c r="BO80" s="67"/>
      <c r="BP80" s="67"/>
      <c r="BQ80" s="67"/>
      <c r="BR80" s="67"/>
      <c r="BS80" s="32"/>
      <c r="BT80" s="67"/>
      <c r="BU80" s="67"/>
      <c r="BV80" s="67"/>
      <c r="BW80" s="67"/>
      <c r="BX80" s="67"/>
      <c r="BY80" s="67"/>
      <c r="BZ80" s="67"/>
      <c r="CA80" s="67"/>
      <c r="CB80" s="67"/>
      <c r="CC80" s="67"/>
      <c r="CD80" s="67"/>
      <c r="CE80" s="67"/>
      <c r="CF80" s="67"/>
      <c r="CG80" s="67"/>
      <c r="CH80" s="67"/>
      <c r="CI80" s="67"/>
      <c r="CJ80" s="67"/>
    </row>
    <row r="81" spans="1:89" s="14" customFormat="1" ht="15.75" customHeight="1" x14ac:dyDescent="0.15">
      <c r="A81" s="251"/>
      <c r="B81" s="252"/>
      <c r="C81" s="73"/>
      <c r="D81" s="72"/>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c r="AP81" s="13"/>
      <c r="AQ81" s="13"/>
      <c r="AR81" s="13"/>
      <c r="AS81" s="13"/>
      <c r="AT81" s="13"/>
      <c r="AY81" s="13"/>
      <c r="BA81" s="32"/>
      <c r="BB81" s="67"/>
      <c r="BC81" s="67"/>
      <c r="BD81" s="67"/>
      <c r="BE81" s="67"/>
      <c r="BF81" s="67"/>
      <c r="BG81" s="67"/>
      <c r="BH81" s="67"/>
      <c r="BI81" s="67"/>
      <c r="BJ81" s="67"/>
      <c r="BK81" s="67"/>
      <c r="BL81" s="67"/>
      <c r="BM81" s="67"/>
      <c r="BN81" s="67"/>
      <c r="BO81" s="67"/>
      <c r="BP81" s="67"/>
      <c r="BQ81" s="67"/>
      <c r="BR81" s="67"/>
      <c r="BS81" s="32"/>
      <c r="BT81" s="67"/>
      <c r="BU81" s="67"/>
      <c r="BV81" s="67"/>
      <c r="BW81" s="67"/>
      <c r="BX81" s="67"/>
      <c r="BY81" s="67"/>
      <c r="BZ81" s="67"/>
      <c r="CA81" s="67"/>
      <c r="CB81" s="67"/>
      <c r="CC81" s="67"/>
      <c r="CD81" s="67"/>
      <c r="CE81" s="67"/>
      <c r="CF81" s="67"/>
      <c r="CG81" s="67"/>
      <c r="CH81" s="67"/>
      <c r="CI81" s="67"/>
      <c r="CJ81" s="67"/>
    </row>
    <row r="82" spans="1:89" s="78" customFormat="1" ht="15.75" customHeight="1" x14ac:dyDescent="0.15">
      <c r="A82" s="239"/>
      <c r="B82" s="240"/>
      <c r="C82" s="73"/>
      <c r="D82" s="72"/>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c r="AP82" s="13"/>
      <c r="AQ82" s="13"/>
      <c r="AR82" s="13"/>
      <c r="AS82" s="13"/>
      <c r="AT82" s="13"/>
      <c r="AU82" s="14"/>
      <c r="AV82" s="14"/>
      <c r="AW82" s="14"/>
      <c r="AX82" s="14"/>
      <c r="AY82" s="13"/>
      <c r="AZ82" s="14"/>
      <c r="BA82" s="32"/>
      <c r="BB82" s="67"/>
      <c r="BC82" s="67"/>
      <c r="BD82" s="67"/>
      <c r="BE82" s="67"/>
      <c r="BF82" s="67"/>
      <c r="BG82" s="67"/>
      <c r="BH82" s="67"/>
      <c r="BI82" s="67"/>
      <c r="BJ82" s="67"/>
      <c r="BK82" s="67"/>
      <c r="BL82" s="67"/>
      <c r="BM82" s="67"/>
      <c r="BN82" s="67"/>
      <c r="BO82" s="67"/>
      <c r="BP82" s="67"/>
      <c r="BQ82" s="67"/>
      <c r="BR82" s="67"/>
      <c r="BS82" s="32"/>
      <c r="BT82" s="67"/>
      <c r="BU82" s="67"/>
      <c r="BV82" s="67"/>
      <c r="BW82" s="67"/>
      <c r="BX82" s="67"/>
      <c r="BY82" s="67"/>
      <c r="BZ82" s="67"/>
      <c r="CA82" s="67"/>
      <c r="CB82" s="67"/>
      <c r="CC82" s="67"/>
      <c r="CD82" s="67"/>
      <c r="CE82" s="67"/>
      <c r="CF82" s="67"/>
      <c r="CG82" s="67"/>
      <c r="CH82" s="67"/>
      <c r="CI82" s="67"/>
      <c r="CJ82" s="67"/>
      <c r="CK82" s="14"/>
    </row>
    <row r="83" spans="1:89" s="78" customFormat="1" ht="15.75" customHeight="1" x14ac:dyDescent="0.15">
      <c r="A83" s="239"/>
      <c r="B83" s="240"/>
      <c r="C83" s="73"/>
      <c r="D83" s="72"/>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c r="AP83" s="13"/>
      <c r="AQ83" s="13"/>
      <c r="AR83" s="13"/>
      <c r="AS83" s="13"/>
      <c r="AT83" s="13"/>
      <c r="AU83" s="14"/>
      <c r="AV83" s="14"/>
      <c r="AW83" s="14"/>
      <c r="AX83" s="14"/>
      <c r="AY83" s="13"/>
      <c r="AZ83" s="14"/>
      <c r="BA83" s="32"/>
      <c r="BB83" s="67"/>
      <c r="BC83" s="67"/>
      <c r="BD83" s="67"/>
      <c r="BE83" s="67"/>
      <c r="BF83" s="67"/>
      <c r="BG83" s="67"/>
      <c r="BH83" s="67"/>
      <c r="BI83" s="67"/>
      <c r="BJ83" s="67"/>
      <c r="BK83" s="67"/>
      <c r="BL83" s="67"/>
      <c r="BM83" s="67"/>
      <c r="BN83" s="67"/>
      <c r="BO83" s="67"/>
      <c r="BP83" s="67"/>
      <c r="BQ83" s="67"/>
      <c r="BR83" s="67"/>
      <c r="BS83" s="32"/>
      <c r="BT83" s="67"/>
      <c r="BU83" s="67"/>
      <c r="BV83" s="67"/>
      <c r="BW83" s="67"/>
      <c r="BX83" s="67"/>
      <c r="BY83" s="67"/>
      <c r="BZ83" s="67"/>
      <c r="CA83" s="67"/>
      <c r="CB83" s="67"/>
      <c r="CC83" s="67"/>
      <c r="CD83" s="67"/>
      <c r="CE83" s="67"/>
      <c r="CF83" s="67"/>
      <c r="CG83" s="67"/>
      <c r="CH83" s="67"/>
      <c r="CI83" s="67"/>
      <c r="CJ83" s="67"/>
      <c r="CK83" s="14"/>
    </row>
    <row r="84" spans="1:89" s="78" customFormat="1" ht="15.75" customHeight="1" x14ac:dyDescent="0.15">
      <c r="A84" s="239"/>
      <c r="B84" s="240"/>
      <c r="C84" s="79"/>
      <c r="D84" s="80"/>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c r="AP84" s="13"/>
      <c r="AQ84" s="13"/>
      <c r="AR84" s="13"/>
      <c r="AS84" s="13"/>
      <c r="AT84" s="13"/>
      <c r="AU84" s="14"/>
      <c r="AV84" s="14"/>
      <c r="AW84" s="14"/>
      <c r="AX84" s="14"/>
      <c r="AY84" s="13"/>
      <c r="AZ84" s="14"/>
      <c r="BA84" s="32"/>
      <c r="BB84" s="67"/>
      <c r="BC84" s="67"/>
      <c r="BD84" s="67"/>
      <c r="BE84" s="67"/>
      <c r="BF84" s="67"/>
      <c r="BG84" s="67"/>
      <c r="BH84" s="67"/>
      <c r="BI84" s="67"/>
      <c r="BJ84" s="67"/>
      <c r="BK84" s="67"/>
      <c r="BL84" s="67"/>
      <c r="BM84" s="67"/>
      <c r="BN84" s="67"/>
      <c r="BO84" s="67"/>
      <c r="BP84" s="67"/>
      <c r="BQ84" s="67"/>
      <c r="BR84" s="67"/>
      <c r="BS84" s="32"/>
      <c r="BT84" s="67"/>
      <c r="BU84" s="67"/>
      <c r="BV84" s="67"/>
      <c r="BW84" s="67"/>
      <c r="BX84" s="67"/>
      <c r="BY84" s="67"/>
      <c r="BZ84" s="67"/>
      <c r="CA84" s="67"/>
      <c r="CB84" s="67"/>
      <c r="CC84" s="67"/>
      <c r="CD84" s="67"/>
      <c r="CE84" s="67"/>
      <c r="CF84" s="67"/>
      <c r="CG84" s="67"/>
      <c r="CH84" s="67"/>
      <c r="CI84" s="67"/>
      <c r="CJ84" s="67"/>
      <c r="CK84" s="14"/>
    </row>
    <row r="85" spans="1:89" s="78" customFormat="1" ht="15.75" customHeight="1" x14ac:dyDescent="0.15">
      <c r="A85" s="135"/>
      <c r="B85" s="136"/>
      <c r="C85" s="79"/>
      <c r="D85" s="80"/>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c r="AP85" s="13"/>
      <c r="AQ85" s="13"/>
      <c r="AR85" s="13"/>
      <c r="AS85" s="13"/>
      <c r="AT85" s="13"/>
      <c r="AU85" s="14"/>
      <c r="AV85" s="14"/>
      <c r="AW85" s="14"/>
      <c r="AX85" s="14"/>
      <c r="AY85" s="13"/>
      <c r="AZ85" s="14"/>
      <c r="BA85" s="32"/>
      <c r="BB85" s="67"/>
      <c r="BC85" s="67"/>
      <c r="BD85" s="67"/>
      <c r="BE85" s="67"/>
      <c r="BF85" s="67"/>
      <c r="BG85" s="67"/>
      <c r="BH85" s="67"/>
      <c r="BI85" s="67"/>
      <c r="BJ85" s="67"/>
      <c r="BK85" s="67"/>
      <c r="BL85" s="67"/>
      <c r="BM85" s="67"/>
      <c r="BN85" s="67"/>
      <c r="BO85" s="67"/>
      <c r="BP85" s="67"/>
      <c r="BQ85" s="67"/>
      <c r="BR85" s="67"/>
      <c r="BS85" s="32"/>
      <c r="BT85" s="67"/>
      <c r="BU85" s="67"/>
      <c r="BV85" s="67"/>
      <c r="BW85" s="67"/>
      <c r="BX85" s="67"/>
      <c r="BY85" s="67"/>
      <c r="BZ85" s="67"/>
      <c r="CA85" s="67"/>
      <c r="CB85" s="67"/>
      <c r="CC85" s="67"/>
      <c r="CD85" s="67"/>
      <c r="CE85" s="67"/>
      <c r="CF85" s="67"/>
      <c r="CG85" s="67"/>
      <c r="CH85" s="67"/>
      <c r="CI85" s="67"/>
      <c r="CJ85" s="67"/>
      <c r="CK85" s="14"/>
    </row>
    <row r="86" spans="1:89" s="86" customFormat="1" ht="21" customHeight="1" x14ac:dyDescent="0.15">
      <c r="A86" s="241"/>
      <c r="B86" s="242"/>
      <c r="C86" s="81"/>
      <c r="D86" s="82"/>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c r="AP86" s="13"/>
      <c r="AQ86" s="13"/>
      <c r="AR86" s="13"/>
      <c r="AS86" s="13"/>
      <c r="AT86" s="13"/>
      <c r="AU86" s="14"/>
      <c r="AV86" s="14"/>
      <c r="AW86" s="14"/>
      <c r="AX86" s="14"/>
      <c r="AY86" s="13"/>
      <c r="AZ86" s="14"/>
      <c r="BA86" s="32"/>
      <c r="BB86" s="67"/>
      <c r="BC86" s="67"/>
      <c r="BD86" s="67"/>
      <c r="BE86" s="67"/>
      <c r="BF86" s="67"/>
      <c r="BG86" s="67"/>
      <c r="BH86" s="67"/>
      <c r="BI86" s="67"/>
      <c r="BJ86" s="67"/>
      <c r="BK86" s="67"/>
      <c r="BL86" s="67"/>
      <c r="BM86" s="67"/>
      <c r="BN86" s="67"/>
      <c r="BO86" s="67"/>
      <c r="BP86" s="67"/>
      <c r="BQ86" s="67"/>
      <c r="BR86" s="67"/>
      <c r="BS86" s="32"/>
      <c r="BT86" s="67"/>
      <c r="BU86" s="67"/>
      <c r="BV86" s="67"/>
      <c r="BW86" s="67"/>
      <c r="BX86" s="67"/>
      <c r="BY86" s="67"/>
      <c r="BZ86" s="67"/>
      <c r="CA86" s="67"/>
      <c r="CB86" s="67"/>
      <c r="CC86" s="67"/>
      <c r="CD86" s="67"/>
      <c r="CE86" s="67"/>
      <c r="CF86" s="67"/>
      <c r="CG86" s="67"/>
      <c r="CH86" s="67"/>
      <c r="CI86" s="67"/>
      <c r="CJ86" s="67"/>
      <c r="CK86" s="14"/>
    </row>
    <row r="87" spans="1:89" ht="24.75" customHeight="1" x14ac:dyDescent="0.2">
      <c r="A87" s="91"/>
      <c r="B87" s="92"/>
      <c r="C87" s="92"/>
      <c r="D87" s="92"/>
      <c r="E87" s="92"/>
    </row>
    <row r="88" spans="1:89" ht="62.25" customHeight="1" x14ac:dyDescent="0.15">
      <c r="A88" s="94"/>
      <c r="B88" s="243"/>
      <c r="C88" s="243"/>
      <c r="D88" s="243"/>
      <c r="E88" s="243"/>
      <c r="F88" s="243"/>
      <c r="G88" s="243"/>
    </row>
    <row r="89" spans="1:89" ht="18.75" customHeight="1" x14ac:dyDescent="0.15">
      <c r="A89" s="95"/>
      <c r="B89" s="231"/>
      <c r="C89" s="232"/>
      <c r="D89" s="232"/>
      <c r="E89" s="232"/>
      <c r="F89" s="232"/>
      <c r="G89" s="233"/>
    </row>
    <row r="90" spans="1:89" ht="24.75" customHeight="1" x14ac:dyDescent="0.15">
      <c r="A90" s="95"/>
      <c r="B90" s="234"/>
      <c r="C90" s="235"/>
      <c r="D90" s="235"/>
      <c r="E90" s="235"/>
      <c r="F90" s="235"/>
      <c r="G90" s="236"/>
    </row>
    <row r="91" spans="1:89" ht="23.25" customHeight="1" x14ac:dyDescent="0.15">
      <c r="A91" s="95"/>
      <c r="B91" s="234"/>
      <c r="C91" s="235"/>
      <c r="D91" s="235"/>
      <c r="E91" s="235"/>
      <c r="F91" s="237"/>
      <c r="G91" s="238"/>
    </row>
    <row r="92" spans="1:89" ht="23.25" customHeight="1" x14ac:dyDescent="0.15">
      <c r="A92" s="95"/>
      <c r="B92" s="228"/>
      <c r="C92" s="229"/>
      <c r="D92" s="229"/>
      <c r="E92" s="229"/>
      <c r="F92" s="229"/>
      <c r="G92" s="230"/>
    </row>
    <row r="169" spans="1:71" ht="18.75" customHeight="1" x14ac:dyDescent="0.15"/>
    <row r="170" spans="1:71" ht="18.75" customHeight="1" x14ac:dyDescent="0.15"/>
    <row r="171" spans="1:71" ht="18.75" customHeight="1" x14ac:dyDescent="0.15"/>
    <row r="172" spans="1:71" ht="18.75" customHeight="1" x14ac:dyDescent="0.15">
      <c r="A172" s="96"/>
      <c r="BS172" s="97"/>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A30:B30"/>
    <mergeCell ref="A31:A33"/>
    <mergeCell ref="A34:B34"/>
    <mergeCell ref="A36:B37"/>
    <mergeCell ref="C36:E36"/>
    <mergeCell ref="F36:H36"/>
    <mergeCell ref="A28:B29"/>
    <mergeCell ref="C28:E28"/>
    <mergeCell ref="F28:H28"/>
    <mergeCell ref="I28:K28"/>
    <mergeCell ref="L28:N28"/>
    <mergeCell ref="O28:Q28"/>
    <mergeCell ref="O9:P9"/>
    <mergeCell ref="F9:G9"/>
    <mergeCell ref="H9:I9"/>
    <mergeCell ref="K9:L9"/>
    <mergeCell ref="M9:N9"/>
    <mergeCell ref="Q9:R9"/>
    <mergeCell ref="A6:P6"/>
    <mergeCell ref="A7:H7"/>
    <mergeCell ref="J7:P7"/>
    <mergeCell ref="A8:A10"/>
    <mergeCell ref="B8:E8"/>
    <mergeCell ref="B9:C9"/>
    <mergeCell ref="D9:E9"/>
    <mergeCell ref="F8:I8"/>
    <mergeCell ref="K8:N8"/>
    <mergeCell ref="O8:R8"/>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7"/>
  <sheetViews>
    <sheetView workbookViewId="0">
      <selection activeCell="G20" sqref="G20"/>
    </sheetView>
  </sheetViews>
  <sheetFormatPr baseColWidth="10" defaultRowHeight="10.5" x14ac:dyDescent="0.15"/>
  <cols>
    <col min="1" max="1" width="45.28515625" style="15" customWidth="1"/>
    <col min="2" max="2" width="15.42578125" style="15" customWidth="1"/>
    <col min="3" max="5" width="10.7109375" style="15" customWidth="1"/>
    <col min="6" max="12" width="10.42578125" style="15" customWidth="1"/>
    <col min="13" max="17" width="10.42578125" style="93" customWidth="1"/>
    <col min="18" max="18" width="9.7109375" style="93" customWidth="1"/>
    <col min="19" max="19" width="11.42578125" style="93" bestFit="1" customWidth="1"/>
    <col min="20" max="29" width="9.7109375" style="93" customWidth="1"/>
    <col min="30" max="31" width="9.85546875" style="93" customWidth="1"/>
    <col min="32" max="34" width="11.42578125" style="93"/>
    <col min="35" max="35" width="11.85546875" style="93" customWidth="1"/>
    <col min="36" max="37" width="13" style="93" customWidth="1"/>
    <col min="38" max="39" width="11.42578125" style="93"/>
    <col min="40" max="49" width="10.85546875" style="93" customWidth="1"/>
    <col min="50" max="51" width="8.5703125" style="93" customWidth="1"/>
    <col min="52" max="88" width="8.5703125" style="93" hidden="1" customWidth="1"/>
    <col min="89" max="90" width="8.5703125" style="93" customWidth="1"/>
    <col min="91" max="91" width="10.85546875" style="93" customWidth="1"/>
    <col min="92" max="93" width="11.42578125" style="93" customWidth="1"/>
    <col min="94" max="256" width="11.42578125" style="93"/>
    <col min="257" max="257" width="45.28515625" style="93" customWidth="1"/>
    <col min="258" max="258" width="15.42578125" style="93" customWidth="1"/>
    <col min="259" max="261" width="10.7109375" style="93" customWidth="1"/>
    <col min="262" max="273" width="10.42578125" style="93" customWidth="1"/>
    <col min="274" max="274" width="9.7109375" style="93" customWidth="1"/>
    <col min="275" max="275" width="11.42578125" style="93" bestFit="1" customWidth="1"/>
    <col min="276" max="285" width="9.7109375" style="93" customWidth="1"/>
    <col min="286" max="287" width="9.85546875" style="93" customWidth="1"/>
    <col min="288" max="290" width="11.42578125" style="93"/>
    <col min="291" max="291" width="11.85546875" style="93" customWidth="1"/>
    <col min="292" max="293" width="13" style="93" customWidth="1"/>
    <col min="294" max="295" width="11.42578125" style="93"/>
    <col min="296" max="305" width="10.85546875" style="93" customWidth="1"/>
    <col min="306" max="307" width="8.5703125" style="93" customWidth="1"/>
    <col min="308" max="344" width="0" style="93" hidden="1" customWidth="1"/>
    <col min="345" max="346" width="8.5703125" style="93" customWidth="1"/>
    <col min="347" max="347" width="10.85546875" style="93" customWidth="1"/>
    <col min="348" max="349" width="11.42578125" style="93" customWidth="1"/>
    <col min="350" max="512" width="11.42578125" style="93"/>
    <col min="513" max="513" width="45.28515625" style="93" customWidth="1"/>
    <col min="514" max="514" width="15.42578125" style="93" customWidth="1"/>
    <col min="515" max="517" width="10.7109375" style="93" customWidth="1"/>
    <col min="518" max="529" width="10.42578125" style="93" customWidth="1"/>
    <col min="530" max="530" width="9.7109375" style="93" customWidth="1"/>
    <col min="531" max="531" width="11.42578125" style="93" bestFit="1" customWidth="1"/>
    <col min="532" max="541" width="9.7109375" style="93" customWidth="1"/>
    <col min="542" max="543" width="9.85546875" style="93" customWidth="1"/>
    <col min="544" max="546" width="11.42578125" style="93"/>
    <col min="547" max="547" width="11.85546875" style="93" customWidth="1"/>
    <col min="548" max="549" width="13" style="93" customWidth="1"/>
    <col min="550" max="551" width="11.42578125" style="93"/>
    <col min="552" max="561" width="10.85546875" style="93" customWidth="1"/>
    <col min="562" max="563" width="8.5703125" style="93" customWidth="1"/>
    <col min="564" max="600" width="0" style="93" hidden="1" customWidth="1"/>
    <col min="601" max="602" width="8.5703125" style="93" customWidth="1"/>
    <col min="603" max="603" width="10.85546875" style="93" customWidth="1"/>
    <col min="604" max="605" width="11.42578125" style="93" customWidth="1"/>
    <col min="606" max="768" width="11.42578125" style="93"/>
    <col min="769" max="769" width="45.28515625" style="93" customWidth="1"/>
    <col min="770" max="770" width="15.42578125" style="93" customWidth="1"/>
    <col min="771" max="773" width="10.7109375" style="93" customWidth="1"/>
    <col min="774" max="785" width="10.42578125" style="93" customWidth="1"/>
    <col min="786" max="786" width="9.7109375" style="93" customWidth="1"/>
    <col min="787" max="787" width="11.42578125" style="93" bestFit="1" customWidth="1"/>
    <col min="788" max="797" width="9.7109375" style="93" customWidth="1"/>
    <col min="798" max="799" width="9.85546875" style="93" customWidth="1"/>
    <col min="800" max="802" width="11.42578125" style="93"/>
    <col min="803" max="803" width="11.85546875" style="93" customWidth="1"/>
    <col min="804" max="805" width="13" style="93" customWidth="1"/>
    <col min="806" max="807" width="11.42578125" style="93"/>
    <col min="808" max="817" width="10.85546875" style="93" customWidth="1"/>
    <col min="818" max="819" width="8.5703125" style="93" customWidth="1"/>
    <col min="820" max="856" width="0" style="93" hidden="1" customWidth="1"/>
    <col min="857" max="858" width="8.5703125" style="93" customWidth="1"/>
    <col min="859" max="859" width="10.85546875" style="93" customWidth="1"/>
    <col min="860" max="861" width="11.42578125" style="93" customWidth="1"/>
    <col min="862" max="1024" width="11.42578125" style="93"/>
    <col min="1025" max="1025" width="45.28515625" style="93" customWidth="1"/>
    <col min="1026" max="1026" width="15.42578125" style="93" customWidth="1"/>
    <col min="1027" max="1029" width="10.7109375" style="93" customWidth="1"/>
    <col min="1030" max="1041" width="10.42578125" style="93" customWidth="1"/>
    <col min="1042" max="1042" width="9.7109375" style="93" customWidth="1"/>
    <col min="1043" max="1043" width="11.42578125" style="93" bestFit="1" customWidth="1"/>
    <col min="1044" max="1053" width="9.7109375" style="93" customWidth="1"/>
    <col min="1054" max="1055" width="9.85546875" style="93" customWidth="1"/>
    <col min="1056" max="1058" width="11.42578125" style="93"/>
    <col min="1059" max="1059" width="11.85546875" style="93" customWidth="1"/>
    <col min="1060" max="1061" width="13" style="93" customWidth="1"/>
    <col min="1062" max="1063" width="11.42578125" style="93"/>
    <col min="1064" max="1073" width="10.85546875" style="93" customWidth="1"/>
    <col min="1074" max="1075" width="8.5703125" style="93" customWidth="1"/>
    <col min="1076" max="1112" width="0" style="93" hidden="1" customWidth="1"/>
    <col min="1113" max="1114" width="8.5703125" style="93" customWidth="1"/>
    <col min="1115" max="1115" width="10.85546875" style="93" customWidth="1"/>
    <col min="1116" max="1117" width="11.42578125" style="93" customWidth="1"/>
    <col min="1118" max="1280" width="11.42578125" style="93"/>
    <col min="1281" max="1281" width="45.28515625" style="93" customWidth="1"/>
    <col min="1282" max="1282" width="15.42578125" style="93" customWidth="1"/>
    <col min="1283" max="1285" width="10.7109375" style="93" customWidth="1"/>
    <col min="1286" max="1297" width="10.42578125" style="93" customWidth="1"/>
    <col min="1298" max="1298" width="9.7109375" style="93" customWidth="1"/>
    <col min="1299" max="1299" width="11.42578125" style="93" bestFit="1" customWidth="1"/>
    <col min="1300" max="1309" width="9.7109375" style="93" customWidth="1"/>
    <col min="1310" max="1311" width="9.85546875" style="93" customWidth="1"/>
    <col min="1312" max="1314" width="11.42578125" style="93"/>
    <col min="1315" max="1315" width="11.85546875" style="93" customWidth="1"/>
    <col min="1316" max="1317" width="13" style="93" customWidth="1"/>
    <col min="1318" max="1319" width="11.42578125" style="93"/>
    <col min="1320" max="1329" width="10.85546875" style="93" customWidth="1"/>
    <col min="1330" max="1331" width="8.5703125" style="93" customWidth="1"/>
    <col min="1332" max="1368" width="0" style="93" hidden="1" customWidth="1"/>
    <col min="1369" max="1370" width="8.5703125" style="93" customWidth="1"/>
    <col min="1371" max="1371" width="10.85546875" style="93" customWidth="1"/>
    <col min="1372" max="1373" width="11.42578125" style="93" customWidth="1"/>
    <col min="1374" max="1536" width="11.42578125" style="93"/>
    <col min="1537" max="1537" width="45.28515625" style="93" customWidth="1"/>
    <col min="1538" max="1538" width="15.42578125" style="93" customWidth="1"/>
    <col min="1539" max="1541" width="10.7109375" style="93" customWidth="1"/>
    <col min="1542" max="1553" width="10.42578125" style="93" customWidth="1"/>
    <col min="1554" max="1554" width="9.7109375" style="93" customWidth="1"/>
    <col min="1555" max="1555" width="11.42578125" style="93" bestFit="1" customWidth="1"/>
    <col min="1556" max="1565" width="9.7109375" style="93" customWidth="1"/>
    <col min="1566" max="1567" width="9.85546875" style="93" customWidth="1"/>
    <col min="1568" max="1570" width="11.42578125" style="93"/>
    <col min="1571" max="1571" width="11.85546875" style="93" customWidth="1"/>
    <col min="1572" max="1573" width="13" style="93" customWidth="1"/>
    <col min="1574" max="1575" width="11.42578125" style="93"/>
    <col min="1576" max="1585" width="10.85546875" style="93" customWidth="1"/>
    <col min="1586" max="1587" width="8.5703125" style="93" customWidth="1"/>
    <col min="1588" max="1624" width="0" style="93" hidden="1" customWidth="1"/>
    <col min="1625" max="1626" width="8.5703125" style="93" customWidth="1"/>
    <col min="1627" max="1627" width="10.85546875" style="93" customWidth="1"/>
    <col min="1628" max="1629" width="11.42578125" style="93" customWidth="1"/>
    <col min="1630" max="1792" width="11.42578125" style="93"/>
    <col min="1793" max="1793" width="45.28515625" style="93" customWidth="1"/>
    <col min="1794" max="1794" width="15.42578125" style="93" customWidth="1"/>
    <col min="1795" max="1797" width="10.7109375" style="93" customWidth="1"/>
    <col min="1798" max="1809" width="10.42578125" style="93" customWidth="1"/>
    <col min="1810" max="1810" width="9.7109375" style="93" customWidth="1"/>
    <col min="1811" max="1811" width="11.42578125" style="93" bestFit="1" customWidth="1"/>
    <col min="1812" max="1821" width="9.7109375" style="93" customWidth="1"/>
    <col min="1822" max="1823" width="9.85546875" style="93" customWidth="1"/>
    <col min="1824" max="1826" width="11.42578125" style="93"/>
    <col min="1827" max="1827" width="11.85546875" style="93" customWidth="1"/>
    <col min="1828" max="1829" width="13" style="93" customWidth="1"/>
    <col min="1830" max="1831" width="11.42578125" style="93"/>
    <col min="1832" max="1841" width="10.85546875" style="93" customWidth="1"/>
    <col min="1842" max="1843" width="8.5703125" style="93" customWidth="1"/>
    <col min="1844" max="1880" width="0" style="93" hidden="1" customWidth="1"/>
    <col min="1881" max="1882" width="8.5703125" style="93" customWidth="1"/>
    <col min="1883" max="1883" width="10.85546875" style="93" customWidth="1"/>
    <col min="1884" max="1885" width="11.42578125" style="93" customWidth="1"/>
    <col min="1886" max="2048" width="11.42578125" style="93"/>
    <col min="2049" max="2049" width="45.28515625" style="93" customWidth="1"/>
    <col min="2050" max="2050" width="15.42578125" style="93" customWidth="1"/>
    <col min="2051" max="2053" width="10.7109375" style="93" customWidth="1"/>
    <col min="2054" max="2065" width="10.42578125" style="93" customWidth="1"/>
    <col min="2066" max="2066" width="9.7109375" style="93" customWidth="1"/>
    <col min="2067" max="2067" width="11.42578125" style="93" bestFit="1" customWidth="1"/>
    <col min="2068" max="2077" width="9.7109375" style="93" customWidth="1"/>
    <col min="2078" max="2079" width="9.85546875" style="93" customWidth="1"/>
    <col min="2080" max="2082" width="11.42578125" style="93"/>
    <col min="2083" max="2083" width="11.85546875" style="93" customWidth="1"/>
    <col min="2084" max="2085" width="13" style="93" customWidth="1"/>
    <col min="2086" max="2087" width="11.42578125" style="93"/>
    <col min="2088" max="2097" width="10.85546875" style="93" customWidth="1"/>
    <col min="2098" max="2099" width="8.5703125" style="93" customWidth="1"/>
    <col min="2100" max="2136" width="0" style="93" hidden="1" customWidth="1"/>
    <col min="2137" max="2138" width="8.5703125" style="93" customWidth="1"/>
    <col min="2139" max="2139" width="10.85546875" style="93" customWidth="1"/>
    <col min="2140" max="2141" width="11.42578125" style="93" customWidth="1"/>
    <col min="2142" max="2304" width="11.42578125" style="93"/>
    <col min="2305" max="2305" width="45.28515625" style="93" customWidth="1"/>
    <col min="2306" max="2306" width="15.42578125" style="93" customWidth="1"/>
    <col min="2307" max="2309" width="10.7109375" style="93" customWidth="1"/>
    <col min="2310" max="2321" width="10.42578125" style="93" customWidth="1"/>
    <col min="2322" max="2322" width="9.7109375" style="93" customWidth="1"/>
    <col min="2323" max="2323" width="11.42578125" style="93" bestFit="1" customWidth="1"/>
    <col min="2324" max="2333" width="9.7109375" style="93" customWidth="1"/>
    <col min="2334" max="2335" width="9.85546875" style="93" customWidth="1"/>
    <col min="2336" max="2338" width="11.42578125" style="93"/>
    <col min="2339" max="2339" width="11.85546875" style="93" customWidth="1"/>
    <col min="2340" max="2341" width="13" style="93" customWidth="1"/>
    <col min="2342" max="2343" width="11.42578125" style="93"/>
    <col min="2344" max="2353" width="10.85546875" style="93" customWidth="1"/>
    <col min="2354" max="2355" width="8.5703125" style="93" customWidth="1"/>
    <col min="2356" max="2392" width="0" style="93" hidden="1" customWidth="1"/>
    <col min="2393" max="2394" width="8.5703125" style="93" customWidth="1"/>
    <col min="2395" max="2395" width="10.85546875" style="93" customWidth="1"/>
    <col min="2396" max="2397" width="11.42578125" style="93" customWidth="1"/>
    <col min="2398" max="2560" width="11.42578125" style="93"/>
    <col min="2561" max="2561" width="45.28515625" style="93" customWidth="1"/>
    <col min="2562" max="2562" width="15.42578125" style="93" customWidth="1"/>
    <col min="2563" max="2565" width="10.7109375" style="93" customWidth="1"/>
    <col min="2566" max="2577" width="10.42578125" style="93" customWidth="1"/>
    <col min="2578" max="2578" width="9.7109375" style="93" customWidth="1"/>
    <col min="2579" max="2579" width="11.42578125" style="93" bestFit="1" customWidth="1"/>
    <col min="2580" max="2589" width="9.7109375" style="93" customWidth="1"/>
    <col min="2590" max="2591" width="9.85546875" style="93" customWidth="1"/>
    <col min="2592" max="2594" width="11.42578125" style="93"/>
    <col min="2595" max="2595" width="11.85546875" style="93" customWidth="1"/>
    <col min="2596" max="2597" width="13" style="93" customWidth="1"/>
    <col min="2598" max="2599" width="11.42578125" style="93"/>
    <col min="2600" max="2609" width="10.85546875" style="93" customWidth="1"/>
    <col min="2610" max="2611" width="8.5703125" style="93" customWidth="1"/>
    <col min="2612" max="2648" width="0" style="93" hidden="1" customWidth="1"/>
    <col min="2649" max="2650" width="8.5703125" style="93" customWidth="1"/>
    <col min="2651" max="2651" width="10.85546875" style="93" customWidth="1"/>
    <col min="2652" max="2653" width="11.42578125" style="93" customWidth="1"/>
    <col min="2654" max="2816" width="11.42578125" style="93"/>
    <col min="2817" max="2817" width="45.28515625" style="93" customWidth="1"/>
    <col min="2818" max="2818" width="15.42578125" style="93" customWidth="1"/>
    <col min="2819" max="2821" width="10.7109375" style="93" customWidth="1"/>
    <col min="2822" max="2833" width="10.42578125" style="93" customWidth="1"/>
    <col min="2834" max="2834" width="9.7109375" style="93" customWidth="1"/>
    <col min="2835" max="2835" width="11.42578125" style="93" bestFit="1" customWidth="1"/>
    <col min="2836" max="2845" width="9.7109375" style="93" customWidth="1"/>
    <col min="2846" max="2847" width="9.85546875" style="93" customWidth="1"/>
    <col min="2848" max="2850" width="11.42578125" style="93"/>
    <col min="2851" max="2851" width="11.85546875" style="93" customWidth="1"/>
    <col min="2852" max="2853" width="13" style="93" customWidth="1"/>
    <col min="2854" max="2855" width="11.42578125" style="93"/>
    <col min="2856" max="2865" width="10.85546875" style="93" customWidth="1"/>
    <col min="2866" max="2867" width="8.5703125" style="93" customWidth="1"/>
    <col min="2868" max="2904" width="0" style="93" hidden="1" customWidth="1"/>
    <col min="2905" max="2906" width="8.5703125" style="93" customWidth="1"/>
    <col min="2907" max="2907" width="10.85546875" style="93" customWidth="1"/>
    <col min="2908" max="2909" width="11.42578125" style="93" customWidth="1"/>
    <col min="2910" max="3072" width="11.42578125" style="93"/>
    <col min="3073" max="3073" width="45.28515625" style="93" customWidth="1"/>
    <col min="3074" max="3074" width="15.42578125" style="93" customWidth="1"/>
    <col min="3075" max="3077" width="10.7109375" style="93" customWidth="1"/>
    <col min="3078" max="3089" width="10.42578125" style="93" customWidth="1"/>
    <col min="3090" max="3090" width="9.7109375" style="93" customWidth="1"/>
    <col min="3091" max="3091" width="11.42578125" style="93" bestFit="1" customWidth="1"/>
    <col min="3092" max="3101" width="9.7109375" style="93" customWidth="1"/>
    <col min="3102" max="3103" width="9.85546875" style="93" customWidth="1"/>
    <col min="3104" max="3106" width="11.42578125" style="93"/>
    <col min="3107" max="3107" width="11.85546875" style="93" customWidth="1"/>
    <col min="3108" max="3109" width="13" style="93" customWidth="1"/>
    <col min="3110" max="3111" width="11.42578125" style="93"/>
    <col min="3112" max="3121" width="10.85546875" style="93" customWidth="1"/>
    <col min="3122" max="3123" width="8.5703125" style="93" customWidth="1"/>
    <col min="3124" max="3160" width="0" style="93" hidden="1" customWidth="1"/>
    <col min="3161" max="3162" width="8.5703125" style="93" customWidth="1"/>
    <col min="3163" max="3163" width="10.85546875" style="93" customWidth="1"/>
    <col min="3164" max="3165" width="11.42578125" style="93" customWidth="1"/>
    <col min="3166" max="3328" width="11.42578125" style="93"/>
    <col min="3329" max="3329" width="45.28515625" style="93" customWidth="1"/>
    <col min="3330" max="3330" width="15.42578125" style="93" customWidth="1"/>
    <col min="3331" max="3333" width="10.7109375" style="93" customWidth="1"/>
    <col min="3334" max="3345" width="10.42578125" style="93" customWidth="1"/>
    <col min="3346" max="3346" width="9.7109375" style="93" customWidth="1"/>
    <col min="3347" max="3347" width="11.42578125" style="93" bestFit="1" customWidth="1"/>
    <col min="3348" max="3357" width="9.7109375" style="93" customWidth="1"/>
    <col min="3358" max="3359" width="9.85546875" style="93" customWidth="1"/>
    <col min="3360" max="3362" width="11.42578125" style="93"/>
    <col min="3363" max="3363" width="11.85546875" style="93" customWidth="1"/>
    <col min="3364" max="3365" width="13" style="93" customWidth="1"/>
    <col min="3366" max="3367" width="11.42578125" style="93"/>
    <col min="3368" max="3377" width="10.85546875" style="93" customWidth="1"/>
    <col min="3378" max="3379" width="8.5703125" style="93" customWidth="1"/>
    <col min="3380" max="3416" width="0" style="93" hidden="1" customWidth="1"/>
    <col min="3417" max="3418" width="8.5703125" style="93" customWidth="1"/>
    <col min="3419" max="3419" width="10.85546875" style="93" customWidth="1"/>
    <col min="3420" max="3421" width="11.42578125" style="93" customWidth="1"/>
    <col min="3422" max="3584" width="11.42578125" style="93"/>
    <col min="3585" max="3585" width="45.28515625" style="93" customWidth="1"/>
    <col min="3586" max="3586" width="15.42578125" style="93" customWidth="1"/>
    <col min="3587" max="3589" width="10.7109375" style="93" customWidth="1"/>
    <col min="3590" max="3601" width="10.42578125" style="93" customWidth="1"/>
    <col min="3602" max="3602" width="9.7109375" style="93" customWidth="1"/>
    <col min="3603" max="3603" width="11.42578125" style="93" bestFit="1" customWidth="1"/>
    <col min="3604" max="3613" width="9.7109375" style="93" customWidth="1"/>
    <col min="3614" max="3615" width="9.85546875" style="93" customWidth="1"/>
    <col min="3616" max="3618" width="11.42578125" style="93"/>
    <col min="3619" max="3619" width="11.85546875" style="93" customWidth="1"/>
    <col min="3620" max="3621" width="13" style="93" customWidth="1"/>
    <col min="3622" max="3623" width="11.42578125" style="93"/>
    <col min="3624" max="3633" width="10.85546875" style="93" customWidth="1"/>
    <col min="3634" max="3635" width="8.5703125" style="93" customWidth="1"/>
    <col min="3636" max="3672" width="0" style="93" hidden="1" customWidth="1"/>
    <col min="3673" max="3674" width="8.5703125" style="93" customWidth="1"/>
    <col min="3675" max="3675" width="10.85546875" style="93" customWidth="1"/>
    <col min="3676" max="3677" width="11.42578125" style="93" customWidth="1"/>
    <col min="3678" max="3840" width="11.42578125" style="93"/>
    <col min="3841" max="3841" width="45.28515625" style="93" customWidth="1"/>
    <col min="3842" max="3842" width="15.42578125" style="93" customWidth="1"/>
    <col min="3843" max="3845" width="10.7109375" style="93" customWidth="1"/>
    <col min="3846" max="3857" width="10.42578125" style="93" customWidth="1"/>
    <col min="3858" max="3858" width="9.7109375" style="93" customWidth="1"/>
    <col min="3859" max="3859" width="11.42578125" style="93" bestFit="1" customWidth="1"/>
    <col min="3860" max="3869" width="9.7109375" style="93" customWidth="1"/>
    <col min="3870" max="3871" width="9.85546875" style="93" customWidth="1"/>
    <col min="3872" max="3874" width="11.42578125" style="93"/>
    <col min="3875" max="3875" width="11.85546875" style="93" customWidth="1"/>
    <col min="3876" max="3877" width="13" style="93" customWidth="1"/>
    <col min="3878" max="3879" width="11.42578125" style="93"/>
    <col min="3880" max="3889" width="10.85546875" style="93" customWidth="1"/>
    <col min="3890" max="3891" width="8.5703125" style="93" customWidth="1"/>
    <col min="3892" max="3928" width="0" style="93" hidden="1" customWidth="1"/>
    <col min="3929" max="3930" width="8.5703125" style="93" customWidth="1"/>
    <col min="3931" max="3931" width="10.85546875" style="93" customWidth="1"/>
    <col min="3932" max="3933" width="11.42578125" style="93" customWidth="1"/>
    <col min="3934" max="4096" width="11.42578125" style="93"/>
    <col min="4097" max="4097" width="45.28515625" style="93" customWidth="1"/>
    <col min="4098" max="4098" width="15.42578125" style="93" customWidth="1"/>
    <col min="4099" max="4101" width="10.7109375" style="93" customWidth="1"/>
    <col min="4102" max="4113" width="10.42578125" style="93" customWidth="1"/>
    <col min="4114" max="4114" width="9.7109375" style="93" customWidth="1"/>
    <col min="4115" max="4115" width="11.42578125" style="93" bestFit="1" customWidth="1"/>
    <col min="4116" max="4125" width="9.7109375" style="93" customWidth="1"/>
    <col min="4126" max="4127" width="9.85546875" style="93" customWidth="1"/>
    <col min="4128" max="4130" width="11.42578125" style="93"/>
    <col min="4131" max="4131" width="11.85546875" style="93" customWidth="1"/>
    <col min="4132" max="4133" width="13" style="93" customWidth="1"/>
    <col min="4134" max="4135" width="11.42578125" style="93"/>
    <col min="4136" max="4145" width="10.85546875" style="93" customWidth="1"/>
    <col min="4146" max="4147" width="8.5703125" style="93" customWidth="1"/>
    <col min="4148" max="4184" width="0" style="93" hidden="1" customWidth="1"/>
    <col min="4185" max="4186" width="8.5703125" style="93" customWidth="1"/>
    <col min="4187" max="4187" width="10.85546875" style="93" customWidth="1"/>
    <col min="4188" max="4189" width="11.42578125" style="93" customWidth="1"/>
    <col min="4190" max="4352" width="11.42578125" style="93"/>
    <col min="4353" max="4353" width="45.28515625" style="93" customWidth="1"/>
    <col min="4354" max="4354" width="15.42578125" style="93" customWidth="1"/>
    <col min="4355" max="4357" width="10.7109375" style="93" customWidth="1"/>
    <col min="4358" max="4369" width="10.42578125" style="93" customWidth="1"/>
    <col min="4370" max="4370" width="9.7109375" style="93" customWidth="1"/>
    <col min="4371" max="4371" width="11.42578125" style="93" bestFit="1" customWidth="1"/>
    <col min="4372" max="4381" width="9.7109375" style="93" customWidth="1"/>
    <col min="4382" max="4383" width="9.85546875" style="93" customWidth="1"/>
    <col min="4384" max="4386" width="11.42578125" style="93"/>
    <col min="4387" max="4387" width="11.85546875" style="93" customWidth="1"/>
    <col min="4388" max="4389" width="13" style="93" customWidth="1"/>
    <col min="4390" max="4391" width="11.42578125" style="93"/>
    <col min="4392" max="4401" width="10.85546875" style="93" customWidth="1"/>
    <col min="4402" max="4403" width="8.5703125" style="93" customWidth="1"/>
    <col min="4404" max="4440" width="0" style="93" hidden="1" customWidth="1"/>
    <col min="4441" max="4442" width="8.5703125" style="93" customWidth="1"/>
    <col min="4443" max="4443" width="10.85546875" style="93" customWidth="1"/>
    <col min="4444" max="4445" width="11.42578125" style="93" customWidth="1"/>
    <col min="4446" max="4608" width="11.42578125" style="93"/>
    <col min="4609" max="4609" width="45.28515625" style="93" customWidth="1"/>
    <col min="4610" max="4610" width="15.42578125" style="93" customWidth="1"/>
    <col min="4611" max="4613" width="10.7109375" style="93" customWidth="1"/>
    <col min="4614" max="4625" width="10.42578125" style="93" customWidth="1"/>
    <col min="4626" max="4626" width="9.7109375" style="93" customWidth="1"/>
    <col min="4627" max="4627" width="11.42578125" style="93" bestFit="1" customWidth="1"/>
    <col min="4628" max="4637" width="9.7109375" style="93" customWidth="1"/>
    <col min="4638" max="4639" width="9.85546875" style="93" customWidth="1"/>
    <col min="4640" max="4642" width="11.42578125" style="93"/>
    <col min="4643" max="4643" width="11.85546875" style="93" customWidth="1"/>
    <col min="4644" max="4645" width="13" style="93" customWidth="1"/>
    <col min="4646" max="4647" width="11.42578125" style="93"/>
    <col min="4648" max="4657" width="10.85546875" style="93" customWidth="1"/>
    <col min="4658" max="4659" width="8.5703125" style="93" customWidth="1"/>
    <col min="4660" max="4696" width="0" style="93" hidden="1" customWidth="1"/>
    <col min="4697" max="4698" width="8.5703125" style="93" customWidth="1"/>
    <col min="4699" max="4699" width="10.85546875" style="93" customWidth="1"/>
    <col min="4700" max="4701" width="11.42578125" style="93" customWidth="1"/>
    <col min="4702" max="4864" width="11.42578125" style="93"/>
    <col min="4865" max="4865" width="45.28515625" style="93" customWidth="1"/>
    <col min="4866" max="4866" width="15.42578125" style="93" customWidth="1"/>
    <col min="4867" max="4869" width="10.7109375" style="93" customWidth="1"/>
    <col min="4870" max="4881" width="10.42578125" style="93" customWidth="1"/>
    <col min="4882" max="4882" width="9.7109375" style="93" customWidth="1"/>
    <col min="4883" max="4883" width="11.42578125" style="93" bestFit="1" customWidth="1"/>
    <col min="4884" max="4893" width="9.7109375" style="93" customWidth="1"/>
    <col min="4894" max="4895" width="9.85546875" style="93" customWidth="1"/>
    <col min="4896" max="4898" width="11.42578125" style="93"/>
    <col min="4899" max="4899" width="11.85546875" style="93" customWidth="1"/>
    <col min="4900" max="4901" width="13" style="93" customWidth="1"/>
    <col min="4902" max="4903" width="11.42578125" style="93"/>
    <col min="4904" max="4913" width="10.85546875" style="93" customWidth="1"/>
    <col min="4914" max="4915" width="8.5703125" style="93" customWidth="1"/>
    <col min="4916" max="4952" width="0" style="93" hidden="1" customWidth="1"/>
    <col min="4953" max="4954" width="8.5703125" style="93" customWidth="1"/>
    <col min="4955" max="4955" width="10.85546875" style="93" customWidth="1"/>
    <col min="4956" max="4957" width="11.42578125" style="93" customWidth="1"/>
    <col min="4958" max="5120" width="11.42578125" style="93"/>
    <col min="5121" max="5121" width="45.28515625" style="93" customWidth="1"/>
    <col min="5122" max="5122" width="15.42578125" style="93" customWidth="1"/>
    <col min="5123" max="5125" width="10.7109375" style="93" customWidth="1"/>
    <col min="5126" max="5137" width="10.42578125" style="93" customWidth="1"/>
    <col min="5138" max="5138" width="9.7109375" style="93" customWidth="1"/>
    <col min="5139" max="5139" width="11.42578125" style="93" bestFit="1" customWidth="1"/>
    <col min="5140" max="5149" width="9.7109375" style="93" customWidth="1"/>
    <col min="5150" max="5151" width="9.85546875" style="93" customWidth="1"/>
    <col min="5152" max="5154" width="11.42578125" style="93"/>
    <col min="5155" max="5155" width="11.85546875" style="93" customWidth="1"/>
    <col min="5156" max="5157" width="13" style="93" customWidth="1"/>
    <col min="5158" max="5159" width="11.42578125" style="93"/>
    <col min="5160" max="5169" width="10.85546875" style="93" customWidth="1"/>
    <col min="5170" max="5171" width="8.5703125" style="93" customWidth="1"/>
    <col min="5172" max="5208" width="0" style="93" hidden="1" customWidth="1"/>
    <col min="5209" max="5210" width="8.5703125" style="93" customWidth="1"/>
    <col min="5211" max="5211" width="10.85546875" style="93" customWidth="1"/>
    <col min="5212" max="5213" width="11.42578125" style="93" customWidth="1"/>
    <col min="5214" max="5376" width="11.42578125" style="93"/>
    <col min="5377" max="5377" width="45.28515625" style="93" customWidth="1"/>
    <col min="5378" max="5378" width="15.42578125" style="93" customWidth="1"/>
    <col min="5379" max="5381" width="10.7109375" style="93" customWidth="1"/>
    <col min="5382" max="5393" width="10.42578125" style="93" customWidth="1"/>
    <col min="5394" max="5394" width="9.7109375" style="93" customWidth="1"/>
    <col min="5395" max="5395" width="11.42578125" style="93" bestFit="1" customWidth="1"/>
    <col min="5396" max="5405" width="9.7109375" style="93" customWidth="1"/>
    <col min="5406" max="5407" width="9.85546875" style="93" customWidth="1"/>
    <col min="5408" max="5410" width="11.42578125" style="93"/>
    <col min="5411" max="5411" width="11.85546875" style="93" customWidth="1"/>
    <col min="5412" max="5413" width="13" style="93" customWidth="1"/>
    <col min="5414" max="5415" width="11.42578125" style="93"/>
    <col min="5416" max="5425" width="10.85546875" style="93" customWidth="1"/>
    <col min="5426" max="5427" width="8.5703125" style="93" customWidth="1"/>
    <col min="5428" max="5464" width="0" style="93" hidden="1" customWidth="1"/>
    <col min="5465" max="5466" width="8.5703125" style="93" customWidth="1"/>
    <col min="5467" max="5467" width="10.85546875" style="93" customWidth="1"/>
    <col min="5468" max="5469" width="11.42578125" style="93" customWidth="1"/>
    <col min="5470" max="5632" width="11.42578125" style="93"/>
    <col min="5633" max="5633" width="45.28515625" style="93" customWidth="1"/>
    <col min="5634" max="5634" width="15.42578125" style="93" customWidth="1"/>
    <col min="5635" max="5637" width="10.7109375" style="93" customWidth="1"/>
    <col min="5638" max="5649" width="10.42578125" style="93" customWidth="1"/>
    <col min="5650" max="5650" width="9.7109375" style="93" customWidth="1"/>
    <col min="5651" max="5651" width="11.42578125" style="93" bestFit="1" customWidth="1"/>
    <col min="5652" max="5661" width="9.7109375" style="93" customWidth="1"/>
    <col min="5662" max="5663" width="9.85546875" style="93" customWidth="1"/>
    <col min="5664" max="5666" width="11.42578125" style="93"/>
    <col min="5667" max="5667" width="11.85546875" style="93" customWidth="1"/>
    <col min="5668" max="5669" width="13" style="93" customWidth="1"/>
    <col min="5670" max="5671" width="11.42578125" style="93"/>
    <col min="5672" max="5681" width="10.85546875" style="93" customWidth="1"/>
    <col min="5682" max="5683" width="8.5703125" style="93" customWidth="1"/>
    <col min="5684" max="5720" width="0" style="93" hidden="1" customWidth="1"/>
    <col min="5721" max="5722" width="8.5703125" style="93" customWidth="1"/>
    <col min="5723" max="5723" width="10.85546875" style="93" customWidth="1"/>
    <col min="5724" max="5725" width="11.42578125" style="93" customWidth="1"/>
    <col min="5726" max="5888" width="11.42578125" style="93"/>
    <col min="5889" max="5889" width="45.28515625" style="93" customWidth="1"/>
    <col min="5890" max="5890" width="15.42578125" style="93" customWidth="1"/>
    <col min="5891" max="5893" width="10.7109375" style="93" customWidth="1"/>
    <col min="5894" max="5905" width="10.42578125" style="93" customWidth="1"/>
    <col min="5906" max="5906" width="9.7109375" style="93" customWidth="1"/>
    <col min="5907" max="5907" width="11.42578125" style="93" bestFit="1" customWidth="1"/>
    <col min="5908" max="5917" width="9.7109375" style="93" customWidth="1"/>
    <col min="5918" max="5919" width="9.85546875" style="93" customWidth="1"/>
    <col min="5920" max="5922" width="11.42578125" style="93"/>
    <col min="5923" max="5923" width="11.85546875" style="93" customWidth="1"/>
    <col min="5924" max="5925" width="13" style="93" customWidth="1"/>
    <col min="5926" max="5927" width="11.42578125" style="93"/>
    <col min="5928" max="5937" width="10.85546875" style="93" customWidth="1"/>
    <col min="5938" max="5939" width="8.5703125" style="93" customWidth="1"/>
    <col min="5940" max="5976" width="0" style="93" hidden="1" customWidth="1"/>
    <col min="5977" max="5978" width="8.5703125" style="93" customWidth="1"/>
    <col min="5979" max="5979" width="10.85546875" style="93" customWidth="1"/>
    <col min="5980" max="5981" width="11.42578125" style="93" customWidth="1"/>
    <col min="5982" max="6144" width="11.42578125" style="93"/>
    <col min="6145" max="6145" width="45.28515625" style="93" customWidth="1"/>
    <col min="6146" max="6146" width="15.42578125" style="93" customWidth="1"/>
    <col min="6147" max="6149" width="10.7109375" style="93" customWidth="1"/>
    <col min="6150" max="6161" width="10.42578125" style="93" customWidth="1"/>
    <col min="6162" max="6162" width="9.7109375" style="93" customWidth="1"/>
    <col min="6163" max="6163" width="11.42578125" style="93" bestFit="1" customWidth="1"/>
    <col min="6164" max="6173" width="9.7109375" style="93" customWidth="1"/>
    <col min="6174" max="6175" width="9.85546875" style="93" customWidth="1"/>
    <col min="6176" max="6178" width="11.42578125" style="93"/>
    <col min="6179" max="6179" width="11.85546875" style="93" customWidth="1"/>
    <col min="6180" max="6181" width="13" style="93" customWidth="1"/>
    <col min="6182" max="6183" width="11.42578125" style="93"/>
    <col min="6184" max="6193" width="10.85546875" style="93" customWidth="1"/>
    <col min="6194" max="6195" width="8.5703125" style="93" customWidth="1"/>
    <col min="6196" max="6232" width="0" style="93" hidden="1" customWidth="1"/>
    <col min="6233" max="6234" width="8.5703125" style="93" customWidth="1"/>
    <col min="6235" max="6235" width="10.85546875" style="93" customWidth="1"/>
    <col min="6236" max="6237" width="11.42578125" style="93" customWidth="1"/>
    <col min="6238" max="6400" width="11.42578125" style="93"/>
    <col min="6401" max="6401" width="45.28515625" style="93" customWidth="1"/>
    <col min="6402" max="6402" width="15.42578125" style="93" customWidth="1"/>
    <col min="6403" max="6405" width="10.7109375" style="93" customWidth="1"/>
    <col min="6406" max="6417" width="10.42578125" style="93" customWidth="1"/>
    <col min="6418" max="6418" width="9.7109375" style="93" customWidth="1"/>
    <col min="6419" max="6419" width="11.42578125" style="93" bestFit="1" customWidth="1"/>
    <col min="6420" max="6429" width="9.7109375" style="93" customWidth="1"/>
    <col min="6430" max="6431" width="9.85546875" style="93" customWidth="1"/>
    <col min="6432" max="6434" width="11.42578125" style="93"/>
    <col min="6435" max="6435" width="11.85546875" style="93" customWidth="1"/>
    <col min="6436" max="6437" width="13" style="93" customWidth="1"/>
    <col min="6438" max="6439" width="11.42578125" style="93"/>
    <col min="6440" max="6449" width="10.85546875" style="93" customWidth="1"/>
    <col min="6450" max="6451" width="8.5703125" style="93" customWidth="1"/>
    <col min="6452" max="6488" width="0" style="93" hidden="1" customWidth="1"/>
    <col min="6489" max="6490" width="8.5703125" style="93" customWidth="1"/>
    <col min="6491" max="6491" width="10.85546875" style="93" customWidth="1"/>
    <col min="6492" max="6493" width="11.42578125" style="93" customWidth="1"/>
    <col min="6494" max="6656" width="11.42578125" style="93"/>
    <col min="6657" max="6657" width="45.28515625" style="93" customWidth="1"/>
    <col min="6658" max="6658" width="15.42578125" style="93" customWidth="1"/>
    <col min="6659" max="6661" width="10.7109375" style="93" customWidth="1"/>
    <col min="6662" max="6673" width="10.42578125" style="93" customWidth="1"/>
    <col min="6674" max="6674" width="9.7109375" style="93" customWidth="1"/>
    <col min="6675" max="6675" width="11.42578125" style="93" bestFit="1" customWidth="1"/>
    <col min="6676" max="6685" width="9.7109375" style="93" customWidth="1"/>
    <col min="6686" max="6687" width="9.85546875" style="93" customWidth="1"/>
    <col min="6688" max="6690" width="11.42578125" style="93"/>
    <col min="6691" max="6691" width="11.85546875" style="93" customWidth="1"/>
    <col min="6692" max="6693" width="13" style="93" customWidth="1"/>
    <col min="6694" max="6695" width="11.42578125" style="93"/>
    <col min="6696" max="6705" width="10.85546875" style="93" customWidth="1"/>
    <col min="6706" max="6707" width="8.5703125" style="93" customWidth="1"/>
    <col min="6708" max="6744" width="0" style="93" hidden="1" customWidth="1"/>
    <col min="6745" max="6746" width="8.5703125" style="93" customWidth="1"/>
    <col min="6747" max="6747" width="10.85546875" style="93" customWidth="1"/>
    <col min="6748" max="6749" width="11.42578125" style="93" customWidth="1"/>
    <col min="6750" max="6912" width="11.42578125" style="93"/>
    <col min="6913" max="6913" width="45.28515625" style="93" customWidth="1"/>
    <col min="6914" max="6914" width="15.42578125" style="93" customWidth="1"/>
    <col min="6915" max="6917" width="10.7109375" style="93" customWidth="1"/>
    <col min="6918" max="6929" width="10.42578125" style="93" customWidth="1"/>
    <col min="6930" max="6930" width="9.7109375" style="93" customWidth="1"/>
    <col min="6931" max="6931" width="11.42578125" style="93" bestFit="1" customWidth="1"/>
    <col min="6932" max="6941" width="9.7109375" style="93" customWidth="1"/>
    <col min="6942" max="6943" width="9.85546875" style="93" customWidth="1"/>
    <col min="6944" max="6946" width="11.42578125" style="93"/>
    <col min="6947" max="6947" width="11.85546875" style="93" customWidth="1"/>
    <col min="6948" max="6949" width="13" style="93" customWidth="1"/>
    <col min="6950" max="6951" width="11.42578125" style="93"/>
    <col min="6952" max="6961" width="10.85546875" style="93" customWidth="1"/>
    <col min="6962" max="6963" width="8.5703125" style="93" customWidth="1"/>
    <col min="6964" max="7000" width="0" style="93" hidden="1" customWidth="1"/>
    <col min="7001" max="7002" width="8.5703125" style="93" customWidth="1"/>
    <col min="7003" max="7003" width="10.85546875" style="93" customWidth="1"/>
    <col min="7004" max="7005" width="11.42578125" style="93" customWidth="1"/>
    <col min="7006" max="7168" width="11.42578125" style="93"/>
    <col min="7169" max="7169" width="45.28515625" style="93" customWidth="1"/>
    <col min="7170" max="7170" width="15.42578125" style="93" customWidth="1"/>
    <col min="7171" max="7173" width="10.7109375" style="93" customWidth="1"/>
    <col min="7174" max="7185" width="10.42578125" style="93" customWidth="1"/>
    <col min="7186" max="7186" width="9.7109375" style="93" customWidth="1"/>
    <col min="7187" max="7187" width="11.42578125" style="93" bestFit="1" customWidth="1"/>
    <col min="7188" max="7197" width="9.7109375" style="93" customWidth="1"/>
    <col min="7198" max="7199" width="9.85546875" style="93" customWidth="1"/>
    <col min="7200" max="7202" width="11.42578125" style="93"/>
    <col min="7203" max="7203" width="11.85546875" style="93" customWidth="1"/>
    <col min="7204" max="7205" width="13" style="93" customWidth="1"/>
    <col min="7206" max="7207" width="11.42578125" style="93"/>
    <col min="7208" max="7217" width="10.85546875" style="93" customWidth="1"/>
    <col min="7218" max="7219" width="8.5703125" style="93" customWidth="1"/>
    <col min="7220" max="7256" width="0" style="93" hidden="1" customWidth="1"/>
    <col min="7257" max="7258" width="8.5703125" style="93" customWidth="1"/>
    <col min="7259" max="7259" width="10.85546875" style="93" customWidth="1"/>
    <col min="7260" max="7261" width="11.42578125" style="93" customWidth="1"/>
    <col min="7262" max="7424" width="11.42578125" style="93"/>
    <col min="7425" max="7425" width="45.28515625" style="93" customWidth="1"/>
    <col min="7426" max="7426" width="15.42578125" style="93" customWidth="1"/>
    <col min="7427" max="7429" width="10.7109375" style="93" customWidth="1"/>
    <col min="7430" max="7441" width="10.42578125" style="93" customWidth="1"/>
    <col min="7442" max="7442" width="9.7109375" style="93" customWidth="1"/>
    <col min="7443" max="7443" width="11.42578125" style="93" bestFit="1" customWidth="1"/>
    <col min="7444" max="7453" width="9.7109375" style="93" customWidth="1"/>
    <col min="7454" max="7455" width="9.85546875" style="93" customWidth="1"/>
    <col min="7456" max="7458" width="11.42578125" style="93"/>
    <col min="7459" max="7459" width="11.85546875" style="93" customWidth="1"/>
    <col min="7460" max="7461" width="13" style="93" customWidth="1"/>
    <col min="7462" max="7463" width="11.42578125" style="93"/>
    <col min="7464" max="7473" width="10.85546875" style="93" customWidth="1"/>
    <col min="7474" max="7475" width="8.5703125" style="93" customWidth="1"/>
    <col min="7476" max="7512" width="0" style="93" hidden="1" customWidth="1"/>
    <col min="7513" max="7514" width="8.5703125" style="93" customWidth="1"/>
    <col min="7515" max="7515" width="10.85546875" style="93" customWidth="1"/>
    <col min="7516" max="7517" width="11.42578125" style="93" customWidth="1"/>
    <col min="7518" max="7680" width="11.42578125" style="93"/>
    <col min="7681" max="7681" width="45.28515625" style="93" customWidth="1"/>
    <col min="7682" max="7682" width="15.42578125" style="93" customWidth="1"/>
    <col min="7683" max="7685" width="10.7109375" style="93" customWidth="1"/>
    <col min="7686" max="7697" width="10.42578125" style="93" customWidth="1"/>
    <col min="7698" max="7698" width="9.7109375" style="93" customWidth="1"/>
    <col min="7699" max="7699" width="11.42578125" style="93" bestFit="1" customWidth="1"/>
    <col min="7700" max="7709" width="9.7109375" style="93" customWidth="1"/>
    <col min="7710" max="7711" width="9.85546875" style="93" customWidth="1"/>
    <col min="7712" max="7714" width="11.42578125" style="93"/>
    <col min="7715" max="7715" width="11.85546875" style="93" customWidth="1"/>
    <col min="7716" max="7717" width="13" style="93" customWidth="1"/>
    <col min="7718" max="7719" width="11.42578125" style="93"/>
    <col min="7720" max="7729" width="10.85546875" style="93" customWidth="1"/>
    <col min="7730" max="7731" width="8.5703125" style="93" customWidth="1"/>
    <col min="7732" max="7768" width="0" style="93" hidden="1" customWidth="1"/>
    <col min="7769" max="7770" width="8.5703125" style="93" customWidth="1"/>
    <col min="7771" max="7771" width="10.85546875" style="93" customWidth="1"/>
    <col min="7772" max="7773" width="11.42578125" style="93" customWidth="1"/>
    <col min="7774" max="7936" width="11.42578125" style="93"/>
    <col min="7937" max="7937" width="45.28515625" style="93" customWidth="1"/>
    <col min="7938" max="7938" width="15.42578125" style="93" customWidth="1"/>
    <col min="7939" max="7941" width="10.7109375" style="93" customWidth="1"/>
    <col min="7942" max="7953" width="10.42578125" style="93" customWidth="1"/>
    <col min="7954" max="7954" width="9.7109375" style="93" customWidth="1"/>
    <col min="7955" max="7955" width="11.42578125" style="93" bestFit="1" customWidth="1"/>
    <col min="7956" max="7965" width="9.7109375" style="93" customWidth="1"/>
    <col min="7966" max="7967" width="9.85546875" style="93" customWidth="1"/>
    <col min="7968" max="7970" width="11.42578125" style="93"/>
    <col min="7971" max="7971" width="11.85546875" style="93" customWidth="1"/>
    <col min="7972" max="7973" width="13" style="93" customWidth="1"/>
    <col min="7974" max="7975" width="11.42578125" style="93"/>
    <col min="7976" max="7985" width="10.85546875" style="93" customWidth="1"/>
    <col min="7986" max="7987" width="8.5703125" style="93" customWidth="1"/>
    <col min="7988" max="8024" width="0" style="93" hidden="1" customWidth="1"/>
    <col min="8025" max="8026" width="8.5703125" style="93" customWidth="1"/>
    <col min="8027" max="8027" width="10.85546875" style="93" customWidth="1"/>
    <col min="8028" max="8029" width="11.42578125" style="93" customWidth="1"/>
    <col min="8030" max="8192" width="11.42578125" style="93"/>
    <col min="8193" max="8193" width="45.28515625" style="93" customWidth="1"/>
    <col min="8194" max="8194" width="15.42578125" style="93" customWidth="1"/>
    <col min="8195" max="8197" width="10.7109375" style="93" customWidth="1"/>
    <col min="8198" max="8209" width="10.42578125" style="93" customWidth="1"/>
    <col min="8210" max="8210" width="9.7109375" style="93" customWidth="1"/>
    <col min="8211" max="8211" width="11.42578125" style="93" bestFit="1" customWidth="1"/>
    <col min="8212" max="8221" width="9.7109375" style="93" customWidth="1"/>
    <col min="8222" max="8223" width="9.85546875" style="93" customWidth="1"/>
    <col min="8224" max="8226" width="11.42578125" style="93"/>
    <col min="8227" max="8227" width="11.85546875" style="93" customWidth="1"/>
    <col min="8228" max="8229" width="13" style="93" customWidth="1"/>
    <col min="8230" max="8231" width="11.42578125" style="93"/>
    <col min="8232" max="8241" width="10.85546875" style="93" customWidth="1"/>
    <col min="8242" max="8243" width="8.5703125" style="93" customWidth="1"/>
    <col min="8244" max="8280" width="0" style="93" hidden="1" customWidth="1"/>
    <col min="8281" max="8282" width="8.5703125" style="93" customWidth="1"/>
    <col min="8283" max="8283" width="10.85546875" style="93" customWidth="1"/>
    <col min="8284" max="8285" width="11.42578125" style="93" customWidth="1"/>
    <col min="8286" max="8448" width="11.42578125" style="93"/>
    <col min="8449" max="8449" width="45.28515625" style="93" customWidth="1"/>
    <col min="8450" max="8450" width="15.42578125" style="93" customWidth="1"/>
    <col min="8451" max="8453" width="10.7109375" style="93" customWidth="1"/>
    <col min="8454" max="8465" width="10.42578125" style="93" customWidth="1"/>
    <col min="8466" max="8466" width="9.7109375" style="93" customWidth="1"/>
    <col min="8467" max="8467" width="11.42578125" style="93" bestFit="1" customWidth="1"/>
    <col min="8468" max="8477" width="9.7109375" style="93" customWidth="1"/>
    <col min="8478" max="8479" width="9.85546875" style="93" customWidth="1"/>
    <col min="8480" max="8482" width="11.42578125" style="93"/>
    <col min="8483" max="8483" width="11.85546875" style="93" customWidth="1"/>
    <col min="8484" max="8485" width="13" style="93" customWidth="1"/>
    <col min="8486" max="8487" width="11.42578125" style="93"/>
    <col min="8488" max="8497" width="10.85546875" style="93" customWidth="1"/>
    <col min="8498" max="8499" width="8.5703125" style="93" customWidth="1"/>
    <col min="8500" max="8536" width="0" style="93" hidden="1" customWidth="1"/>
    <col min="8537" max="8538" width="8.5703125" style="93" customWidth="1"/>
    <col min="8539" max="8539" width="10.85546875" style="93" customWidth="1"/>
    <col min="8540" max="8541" width="11.42578125" style="93" customWidth="1"/>
    <col min="8542" max="8704" width="11.42578125" style="93"/>
    <col min="8705" max="8705" width="45.28515625" style="93" customWidth="1"/>
    <col min="8706" max="8706" width="15.42578125" style="93" customWidth="1"/>
    <col min="8707" max="8709" width="10.7109375" style="93" customWidth="1"/>
    <col min="8710" max="8721" width="10.42578125" style="93" customWidth="1"/>
    <col min="8722" max="8722" width="9.7109375" style="93" customWidth="1"/>
    <col min="8723" max="8723" width="11.42578125" style="93" bestFit="1" customWidth="1"/>
    <col min="8724" max="8733" width="9.7109375" style="93" customWidth="1"/>
    <col min="8734" max="8735" width="9.85546875" style="93" customWidth="1"/>
    <col min="8736" max="8738" width="11.42578125" style="93"/>
    <col min="8739" max="8739" width="11.85546875" style="93" customWidth="1"/>
    <col min="8740" max="8741" width="13" style="93" customWidth="1"/>
    <col min="8742" max="8743" width="11.42578125" style="93"/>
    <col min="8744" max="8753" width="10.85546875" style="93" customWidth="1"/>
    <col min="8754" max="8755" width="8.5703125" style="93" customWidth="1"/>
    <col min="8756" max="8792" width="0" style="93" hidden="1" customWidth="1"/>
    <col min="8793" max="8794" width="8.5703125" style="93" customWidth="1"/>
    <col min="8795" max="8795" width="10.85546875" style="93" customWidth="1"/>
    <col min="8796" max="8797" width="11.42578125" style="93" customWidth="1"/>
    <col min="8798" max="8960" width="11.42578125" style="93"/>
    <col min="8961" max="8961" width="45.28515625" style="93" customWidth="1"/>
    <col min="8962" max="8962" width="15.42578125" style="93" customWidth="1"/>
    <col min="8963" max="8965" width="10.7109375" style="93" customWidth="1"/>
    <col min="8966" max="8977" width="10.42578125" style="93" customWidth="1"/>
    <col min="8978" max="8978" width="9.7109375" style="93" customWidth="1"/>
    <col min="8979" max="8979" width="11.42578125" style="93" bestFit="1" customWidth="1"/>
    <col min="8980" max="8989" width="9.7109375" style="93" customWidth="1"/>
    <col min="8990" max="8991" width="9.85546875" style="93" customWidth="1"/>
    <col min="8992" max="8994" width="11.42578125" style="93"/>
    <col min="8995" max="8995" width="11.85546875" style="93" customWidth="1"/>
    <col min="8996" max="8997" width="13" style="93" customWidth="1"/>
    <col min="8998" max="8999" width="11.42578125" style="93"/>
    <col min="9000" max="9009" width="10.85546875" style="93" customWidth="1"/>
    <col min="9010" max="9011" width="8.5703125" style="93" customWidth="1"/>
    <col min="9012" max="9048" width="0" style="93" hidden="1" customWidth="1"/>
    <col min="9049" max="9050" width="8.5703125" style="93" customWidth="1"/>
    <col min="9051" max="9051" width="10.85546875" style="93" customWidth="1"/>
    <col min="9052" max="9053" width="11.42578125" style="93" customWidth="1"/>
    <col min="9054" max="9216" width="11.42578125" style="93"/>
    <col min="9217" max="9217" width="45.28515625" style="93" customWidth="1"/>
    <col min="9218" max="9218" width="15.42578125" style="93" customWidth="1"/>
    <col min="9219" max="9221" width="10.7109375" style="93" customWidth="1"/>
    <col min="9222" max="9233" width="10.42578125" style="93" customWidth="1"/>
    <col min="9234" max="9234" width="9.7109375" style="93" customWidth="1"/>
    <col min="9235" max="9235" width="11.42578125" style="93" bestFit="1" customWidth="1"/>
    <col min="9236" max="9245" width="9.7109375" style="93" customWidth="1"/>
    <col min="9246" max="9247" width="9.85546875" style="93" customWidth="1"/>
    <col min="9248" max="9250" width="11.42578125" style="93"/>
    <col min="9251" max="9251" width="11.85546875" style="93" customWidth="1"/>
    <col min="9252" max="9253" width="13" style="93" customWidth="1"/>
    <col min="9254" max="9255" width="11.42578125" style="93"/>
    <col min="9256" max="9265" width="10.85546875" style="93" customWidth="1"/>
    <col min="9266" max="9267" width="8.5703125" style="93" customWidth="1"/>
    <col min="9268" max="9304" width="0" style="93" hidden="1" customWidth="1"/>
    <col min="9305" max="9306" width="8.5703125" style="93" customWidth="1"/>
    <col min="9307" max="9307" width="10.85546875" style="93" customWidth="1"/>
    <col min="9308" max="9309" width="11.42578125" style="93" customWidth="1"/>
    <col min="9310" max="9472" width="11.42578125" style="93"/>
    <col min="9473" max="9473" width="45.28515625" style="93" customWidth="1"/>
    <col min="9474" max="9474" width="15.42578125" style="93" customWidth="1"/>
    <col min="9475" max="9477" width="10.7109375" style="93" customWidth="1"/>
    <col min="9478" max="9489" width="10.42578125" style="93" customWidth="1"/>
    <col min="9490" max="9490" width="9.7109375" style="93" customWidth="1"/>
    <col min="9491" max="9491" width="11.42578125" style="93" bestFit="1" customWidth="1"/>
    <col min="9492" max="9501" width="9.7109375" style="93" customWidth="1"/>
    <col min="9502" max="9503" width="9.85546875" style="93" customWidth="1"/>
    <col min="9504" max="9506" width="11.42578125" style="93"/>
    <col min="9507" max="9507" width="11.85546875" style="93" customWidth="1"/>
    <col min="9508" max="9509" width="13" style="93" customWidth="1"/>
    <col min="9510" max="9511" width="11.42578125" style="93"/>
    <col min="9512" max="9521" width="10.85546875" style="93" customWidth="1"/>
    <col min="9522" max="9523" width="8.5703125" style="93" customWidth="1"/>
    <col min="9524" max="9560" width="0" style="93" hidden="1" customWidth="1"/>
    <col min="9561" max="9562" width="8.5703125" style="93" customWidth="1"/>
    <col min="9563" max="9563" width="10.85546875" style="93" customWidth="1"/>
    <col min="9564" max="9565" width="11.42578125" style="93" customWidth="1"/>
    <col min="9566" max="9728" width="11.42578125" style="93"/>
    <col min="9729" max="9729" width="45.28515625" style="93" customWidth="1"/>
    <col min="9730" max="9730" width="15.42578125" style="93" customWidth="1"/>
    <col min="9731" max="9733" width="10.7109375" style="93" customWidth="1"/>
    <col min="9734" max="9745" width="10.42578125" style="93" customWidth="1"/>
    <col min="9746" max="9746" width="9.7109375" style="93" customWidth="1"/>
    <col min="9747" max="9747" width="11.42578125" style="93" bestFit="1" customWidth="1"/>
    <col min="9748" max="9757" width="9.7109375" style="93" customWidth="1"/>
    <col min="9758" max="9759" width="9.85546875" style="93" customWidth="1"/>
    <col min="9760" max="9762" width="11.42578125" style="93"/>
    <col min="9763" max="9763" width="11.85546875" style="93" customWidth="1"/>
    <col min="9764" max="9765" width="13" style="93" customWidth="1"/>
    <col min="9766" max="9767" width="11.42578125" style="93"/>
    <col min="9768" max="9777" width="10.85546875" style="93" customWidth="1"/>
    <col min="9778" max="9779" width="8.5703125" style="93" customWidth="1"/>
    <col min="9780" max="9816" width="0" style="93" hidden="1" customWidth="1"/>
    <col min="9817" max="9818" width="8.5703125" style="93" customWidth="1"/>
    <col min="9819" max="9819" width="10.85546875" style="93" customWidth="1"/>
    <col min="9820" max="9821" width="11.42578125" style="93" customWidth="1"/>
    <col min="9822" max="9984" width="11.42578125" style="93"/>
    <col min="9985" max="9985" width="45.28515625" style="93" customWidth="1"/>
    <col min="9986" max="9986" width="15.42578125" style="93" customWidth="1"/>
    <col min="9987" max="9989" width="10.7109375" style="93" customWidth="1"/>
    <col min="9990" max="10001" width="10.42578125" style="93" customWidth="1"/>
    <col min="10002" max="10002" width="9.7109375" style="93" customWidth="1"/>
    <col min="10003" max="10003" width="11.42578125" style="93" bestFit="1" customWidth="1"/>
    <col min="10004" max="10013" width="9.7109375" style="93" customWidth="1"/>
    <col min="10014" max="10015" width="9.85546875" style="93" customWidth="1"/>
    <col min="10016" max="10018" width="11.42578125" style="93"/>
    <col min="10019" max="10019" width="11.85546875" style="93" customWidth="1"/>
    <col min="10020" max="10021" width="13" style="93" customWidth="1"/>
    <col min="10022" max="10023" width="11.42578125" style="93"/>
    <col min="10024" max="10033" width="10.85546875" style="93" customWidth="1"/>
    <col min="10034" max="10035" width="8.5703125" style="93" customWidth="1"/>
    <col min="10036" max="10072" width="0" style="93" hidden="1" customWidth="1"/>
    <col min="10073" max="10074" width="8.5703125" style="93" customWidth="1"/>
    <col min="10075" max="10075" width="10.85546875" style="93" customWidth="1"/>
    <col min="10076" max="10077" width="11.42578125" style="93" customWidth="1"/>
    <col min="10078" max="10240" width="11.42578125" style="93"/>
    <col min="10241" max="10241" width="45.28515625" style="93" customWidth="1"/>
    <col min="10242" max="10242" width="15.42578125" style="93" customWidth="1"/>
    <col min="10243" max="10245" width="10.7109375" style="93" customWidth="1"/>
    <col min="10246" max="10257" width="10.42578125" style="93" customWidth="1"/>
    <col min="10258" max="10258" width="9.7109375" style="93" customWidth="1"/>
    <col min="10259" max="10259" width="11.42578125" style="93" bestFit="1" customWidth="1"/>
    <col min="10260" max="10269" width="9.7109375" style="93" customWidth="1"/>
    <col min="10270" max="10271" width="9.85546875" style="93" customWidth="1"/>
    <col min="10272" max="10274" width="11.42578125" style="93"/>
    <col min="10275" max="10275" width="11.85546875" style="93" customWidth="1"/>
    <col min="10276" max="10277" width="13" style="93" customWidth="1"/>
    <col min="10278" max="10279" width="11.42578125" style="93"/>
    <col min="10280" max="10289" width="10.85546875" style="93" customWidth="1"/>
    <col min="10290" max="10291" width="8.5703125" style="93" customWidth="1"/>
    <col min="10292" max="10328" width="0" style="93" hidden="1" customWidth="1"/>
    <col min="10329" max="10330" width="8.5703125" style="93" customWidth="1"/>
    <col min="10331" max="10331" width="10.85546875" style="93" customWidth="1"/>
    <col min="10332" max="10333" width="11.42578125" style="93" customWidth="1"/>
    <col min="10334" max="10496" width="11.42578125" style="93"/>
    <col min="10497" max="10497" width="45.28515625" style="93" customWidth="1"/>
    <col min="10498" max="10498" width="15.42578125" style="93" customWidth="1"/>
    <col min="10499" max="10501" width="10.7109375" style="93" customWidth="1"/>
    <col min="10502" max="10513" width="10.42578125" style="93" customWidth="1"/>
    <col min="10514" max="10514" width="9.7109375" style="93" customWidth="1"/>
    <col min="10515" max="10515" width="11.42578125" style="93" bestFit="1" customWidth="1"/>
    <col min="10516" max="10525" width="9.7109375" style="93" customWidth="1"/>
    <col min="10526" max="10527" width="9.85546875" style="93" customWidth="1"/>
    <col min="10528" max="10530" width="11.42578125" style="93"/>
    <col min="10531" max="10531" width="11.85546875" style="93" customWidth="1"/>
    <col min="10532" max="10533" width="13" style="93" customWidth="1"/>
    <col min="10534" max="10535" width="11.42578125" style="93"/>
    <col min="10536" max="10545" width="10.85546875" style="93" customWidth="1"/>
    <col min="10546" max="10547" width="8.5703125" style="93" customWidth="1"/>
    <col min="10548" max="10584" width="0" style="93" hidden="1" customWidth="1"/>
    <col min="10585" max="10586" width="8.5703125" style="93" customWidth="1"/>
    <col min="10587" max="10587" width="10.85546875" style="93" customWidth="1"/>
    <col min="10588" max="10589" width="11.42578125" style="93" customWidth="1"/>
    <col min="10590" max="10752" width="11.42578125" style="93"/>
    <col min="10753" max="10753" width="45.28515625" style="93" customWidth="1"/>
    <col min="10754" max="10754" width="15.42578125" style="93" customWidth="1"/>
    <col min="10755" max="10757" width="10.7109375" style="93" customWidth="1"/>
    <col min="10758" max="10769" width="10.42578125" style="93" customWidth="1"/>
    <col min="10770" max="10770" width="9.7109375" style="93" customWidth="1"/>
    <col min="10771" max="10771" width="11.42578125" style="93" bestFit="1" customWidth="1"/>
    <col min="10772" max="10781" width="9.7109375" style="93" customWidth="1"/>
    <col min="10782" max="10783" width="9.85546875" style="93" customWidth="1"/>
    <col min="10784" max="10786" width="11.42578125" style="93"/>
    <col min="10787" max="10787" width="11.85546875" style="93" customWidth="1"/>
    <col min="10788" max="10789" width="13" style="93" customWidth="1"/>
    <col min="10790" max="10791" width="11.42578125" style="93"/>
    <col min="10792" max="10801" width="10.85546875" style="93" customWidth="1"/>
    <col min="10802" max="10803" width="8.5703125" style="93" customWidth="1"/>
    <col min="10804" max="10840" width="0" style="93" hidden="1" customWidth="1"/>
    <col min="10841" max="10842" width="8.5703125" style="93" customWidth="1"/>
    <col min="10843" max="10843" width="10.85546875" style="93" customWidth="1"/>
    <col min="10844" max="10845" width="11.42578125" style="93" customWidth="1"/>
    <col min="10846" max="11008" width="11.42578125" style="93"/>
    <col min="11009" max="11009" width="45.28515625" style="93" customWidth="1"/>
    <col min="11010" max="11010" width="15.42578125" style="93" customWidth="1"/>
    <col min="11011" max="11013" width="10.7109375" style="93" customWidth="1"/>
    <col min="11014" max="11025" width="10.42578125" style="93" customWidth="1"/>
    <col min="11026" max="11026" width="9.7109375" style="93" customWidth="1"/>
    <col min="11027" max="11027" width="11.42578125" style="93" bestFit="1" customWidth="1"/>
    <col min="11028" max="11037" width="9.7109375" style="93" customWidth="1"/>
    <col min="11038" max="11039" width="9.85546875" style="93" customWidth="1"/>
    <col min="11040" max="11042" width="11.42578125" style="93"/>
    <col min="11043" max="11043" width="11.85546875" style="93" customWidth="1"/>
    <col min="11044" max="11045" width="13" style="93" customWidth="1"/>
    <col min="11046" max="11047" width="11.42578125" style="93"/>
    <col min="11048" max="11057" width="10.85546875" style="93" customWidth="1"/>
    <col min="11058" max="11059" width="8.5703125" style="93" customWidth="1"/>
    <col min="11060" max="11096" width="0" style="93" hidden="1" customWidth="1"/>
    <col min="11097" max="11098" width="8.5703125" style="93" customWidth="1"/>
    <col min="11099" max="11099" width="10.85546875" style="93" customWidth="1"/>
    <col min="11100" max="11101" width="11.42578125" style="93" customWidth="1"/>
    <col min="11102" max="11264" width="11.42578125" style="93"/>
    <col min="11265" max="11265" width="45.28515625" style="93" customWidth="1"/>
    <col min="11266" max="11266" width="15.42578125" style="93" customWidth="1"/>
    <col min="11267" max="11269" width="10.7109375" style="93" customWidth="1"/>
    <col min="11270" max="11281" width="10.42578125" style="93" customWidth="1"/>
    <col min="11282" max="11282" width="9.7109375" style="93" customWidth="1"/>
    <col min="11283" max="11283" width="11.42578125" style="93" bestFit="1" customWidth="1"/>
    <col min="11284" max="11293" width="9.7109375" style="93" customWidth="1"/>
    <col min="11294" max="11295" width="9.85546875" style="93" customWidth="1"/>
    <col min="11296" max="11298" width="11.42578125" style="93"/>
    <col min="11299" max="11299" width="11.85546875" style="93" customWidth="1"/>
    <col min="11300" max="11301" width="13" style="93" customWidth="1"/>
    <col min="11302" max="11303" width="11.42578125" style="93"/>
    <col min="11304" max="11313" width="10.85546875" style="93" customWidth="1"/>
    <col min="11314" max="11315" width="8.5703125" style="93" customWidth="1"/>
    <col min="11316" max="11352" width="0" style="93" hidden="1" customWidth="1"/>
    <col min="11353" max="11354" width="8.5703125" style="93" customWidth="1"/>
    <col min="11355" max="11355" width="10.85546875" style="93" customWidth="1"/>
    <col min="11356" max="11357" width="11.42578125" style="93" customWidth="1"/>
    <col min="11358" max="11520" width="11.42578125" style="93"/>
    <col min="11521" max="11521" width="45.28515625" style="93" customWidth="1"/>
    <col min="11522" max="11522" width="15.42578125" style="93" customWidth="1"/>
    <col min="11523" max="11525" width="10.7109375" style="93" customWidth="1"/>
    <col min="11526" max="11537" width="10.42578125" style="93" customWidth="1"/>
    <col min="11538" max="11538" width="9.7109375" style="93" customWidth="1"/>
    <col min="11539" max="11539" width="11.42578125" style="93" bestFit="1" customWidth="1"/>
    <col min="11540" max="11549" width="9.7109375" style="93" customWidth="1"/>
    <col min="11550" max="11551" width="9.85546875" style="93" customWidth="1"/>
    <col min="11552" max="11554" width="11.42578125" style="93"/>
    <col min="11555" max="11555" width="11.85546875" style="93" customWidth="1"/>
    <col min="11556" max="11557" width="13" style="93" customWidth="1"/>
    <col min="11558" max="11559" width="11.42578125" style="93"/>
    <col min="11560" max="11569" width="10.85546875" style="93" customWidth="1"/>
    <col min="11570" max="11571" width="8.5703125" style="93" customWidth="1"/>
    <col min="11572" max="11608" width="0" style="93" hidden="1" customWidth="1"/>
    <col min="11609" max="11610" width="8.5703125" style="93" customWidth="1"/>
    <col min="11611" max="11611" width="10.85546875" style="93" customWidth="1"/>
    <col min="11612" max="11613" width="11.42578125" style="93" customWidth="1"/>
    <col min="11614" max="11776" width="11.42578125" style="93"/>
    <col min="11777" max="11777" width="45.28515625" style="93" customWidth="1"/>
    <col min="11778" max="11778" width="15.42578125" style="93" customWidth="1"/>
    <col min="11779" max="11781" width="10.7109375" style="93" customWidth="1"/>
    <col min="11782" max="11793" width="10.42578125" style="93" customWidth="1"/>
    <col min="11794" max="11794" width="9.7109375" style="93" customWidth="1"/>
    <col min="11795" max="11795" width="11.42578125" style="93" bestFit="1" customWidth="1"/>
    <col min="11796" max="11805" width="9.7109375" style="93" customWidth="1"/>
    <col min="11806" max="11807" width="9.85546875" style="93" customWidth="1"/>
    <col min="11808" max="11810" width="11.42578125" style="93"/>
    <col min="11811" max="11811" width="11.85546875" style="93" customWidth="1"/>
    <col min="11812" max="11813" width="13" style="93" customWidth="1"/>
    <col min="11814" max="11815" width="11.42578125" style="93"/>
    <col min="11816" max="11825" width="10.85546875" style="93" customWidth="1"/>
    <col min="11826" max="11827" width="8.5703125" style="93" customWidth="1"/>
    <col min="11828" max="11864" width="0" style="93" hidden="1" customWidth="1"/>
    <col min="11865" max="11866" width="8.5703125" style="93" customWidth="1"/>
    <col min="11867" max="11867" width="10.85546875" style="93" customWidth="1"/>
    <col min="11868" max="11869" width="11.42578125" style="93" customWidth="1"/>
    <col min="11870" max="12032" width="11.42578125" style="93"/>
    <col min="12033" max="12033" width="45.28515625" style="93" customWidth="1"/>
    <col min="12034" max="12034" width="15.42578125" style="93" customWidth="1"/>
    <col min="12035" max="12037" width="10.7109375" style="93" customWidth="1"/>
    <col min="12038" max="12049" width="10.42578125" style="93" customWidth="1"/>
    <col min="12050" max="12050" width="9.7109375" style="93" customWidth="1"/>
    <col min="12051" max="12051" width="11.42578125" style="93" bestFit="1" customWidth="1"/>
    <col min="12052" max="12061" width="9.7109375" style="93" customWidth="1"/>
    <col min="12062" max="12063" width="9.85546875" style="93" customWidth="1"/>
    <col min="12064" max="12066" width="11.42578125" style="93"/>
    <col min="12067" max="12067" width="11.85546875" style="93" customWidth="1"/>
    <col min="12068" max="12069" width="13" style="93" customWidth="1"/>
    <col min="12070" max="12071" width="11.42578125" style="93"/>
    <col min="12072" max="12081" width="10.85546875" style="93" customWidth="1"/>
    <col min="12082" max="12083" width="8.5703125" style="93" customWidth="1"/>
    <col min="12084" max="12120" width="0" style="93" hidden="1" customWidth="1"/>
    <col min="12121" max="12122" width="8.5703125" style="93" customWidth="1"/>
    <col min="12123" max="12123" width="10.85546875" style="93" customWidth="1"/>
    <col min="12124" max="12125" width="11.42578125" style="93" customWidth="1"/>
    <col min="12126" max="12288" width="11.42578125" style="93"/>
    <col min="12289" max="12289" width="45.28515625" style="93" customWidth="1"/>
    <col min="12290" max="12290" width="15.42578125" style="93" customWidth="1"/>
    <col min="12291" max="12293" width="10.7109375" style="93" customWidth="1"/>
    <col min="12294" max="12305" width="10.42578125" style="93" customWidth="1"/>
    <col min="12306" max="12306" width="9.7109375" style="93" customWidth="1"/>
    <col min="12307" max="12307" width="11.42578125" style="93" bestFit="1" customWidth="1"/>
    <col min="12308" max="12317" width="9.7109375" style="93" customWidth="1"/>
    <col min="12318" max="12319" width="9.85546875" style="93" customWidth="1"/>
    <col min="12320" max="12322" width="11.42578125" style="93"/>
    <col min="12323" max="12323" width="11.85546875" style="93" customWidth="1"/>
    <col min="12324" max="12325" width="13" style="93" customWidth="1"/>
    <col min="12326" max="12327" width="11.42578125" style="93"/>
    <col min="12328" max="12337" width="10.85546875" style="93" customWidth="1"/>
    <col min="12338" max="12339" width="8.5703125" style="93" customWidth="1"/>
    <col min="12340" max="12376" width="0" style="93" hidden="1" customWidth="1"/>
    <col min="12377" max="12378" width="8.5703125" style="93" customWidth="1"/>
    <col min="12379" max="12379" width="10.85546875" style="93" customWidth="1"/>
    <col min="12380" max="12381" width="11.42578125" style="93" customWidth="1"/>
    <col min="12382" max="12544" width="11.42578125" style="93"/>
    <col min="12545" max="12545" width="45.28515625" style="93" customWidth="1"/>
    <col min="12546" max="12546" width="15.42578125" style="93" customWidth="1"/>
    <col min="12547" max="12549" width="10.7109375" style="93" customWidth="1"/>
    <col min="12550" max="12561" width="10.42578125" style="93" customWidth="1"/>
    <col min="12562" max="12562" width="9.7109375" style="93" customWidth="1"/>
    <col min="12563" max="12563" width="11.42578125" style="93" bestFit="1" customWidth="1"/>
    <col min="12564" max="12573" width="9.7109375" style="93" customWidth="1"/>
    <col min="12574" max="12575" width="9.85546875" style="93" customWidth="1"/>
    <col min="12576" max="12578" width="11.42578125" style="93"/>
    <col min="12579" max="12579" width="11.85546875" style="93" customWidth="1"/>
    <col min="12580" max="12581" width="13" style="93" customWidth="1"/>
    <col min="12582" max="12583" width="11.42578125" style="93"/>
    <col min="12584" max="12593" width="10.85546875" style="93" customWidth="1"/>
    <col min="12594" max="12595" width="8.5703125" style="93" customWidth="1"/>
    <col min="12596" max="12632" width="0" style="93" hidden="1" customWidth="1"/>
    <col min="12633" max="12634" width="8.5703125" style="93" customWidth="1"/>
    <col min="12635" max="12635" width="10.85546875" style="93" customWidth="1"/>
    <col min="12636" max="12637" width="11.42578125" style="93" customWidth="1"/>
    <col min="12638" max="12800" width="11.42578125" style="93"/>
    <col min="12801" max="12801" width="45.28515625" style="93" customWidth="1"/>
    <col min="12802" max="12802" width="15.42578125" style="93" customWidth="1"/>
    <col min="12803" max="12805" width="10.7109375" style="93" customWidth="1"/>
    <col min="12806" max="12817" width="10.42578125" style="93" customWidth="1"/>
    <col min="12818" max="12818" width="9.7109375" style="93" customWidth="1"/>
    <col min="12819" max="12819" width="11.42578125" style="93" bestFit="1" customWidth="1"/>
    <col min="12820" max="12829" width="9.7109375" style="93" customWidth="1"/>
    <col min="12830" max="12831" width="9.85546875" style="93" customWidth="1"/>
    <col min="12832" max="12834" width="11.42578125" style="93"/>
    <col min="12835" max="12835" width="11.85546875" style="93" customWidth="1"/>
    <col min="12836" max="12837" width="13" style="93" customWidth="1"/>
    <col min="12838" max="12839" width="11.42578125" style="93"/>
    <col min="12840" max="12849" width="10.85546875" style="93" customWidth="1"/>
    <col min="12850" max="12851" width="8.5703125" style="93" customWidth="1"/>
    <col min="12852" max="12888" width="0" style="93" hidden="1" customWidth="1"/>
    <col min="12889" max="12890" width="8.5703125" style="93" customWidth="1"/>
    <col min="12891" max="12891" width="10.85546875" style="93" customWidth="1"/>
    <col min="12892" max="12893" width="11.42578125" style="93" customWidth="1"/>
    <col min="12894" max="13056" width="11.42578125" style="93"/>
    <col min="13057" max="13057" width="45.28515625" style="93" customWidth="1"/>
    <col min="13058" max="13058" width="15.42578125" style="93" customWidth="1"/>
    <col min="13059" max="13061" width="10.7109375" style="93" customWidth="1"/>
    <col min="13062" max="13073" width="10.42578125" style="93" customWidth="1"/>
    <col min="13074" max="13074" width="9.7109375" style="93" customWidth="1"/>
    <col min="13075" max="13075" width="11.42578125" style="93" bestFit="1" customWidth="1"/>
    <col min="13076" max="13085" width="9.7109375" style="93" customWidth="1"/>
    <col min="13086" max="13087" width="9.85546875" style="93" customWidth="1"/>
    <col min="13088" max="13090" width="11.42578125" style="93"/>
    <col min="13091" max="13091" width="11.85546875" style="93" customWidth="1"/>
    <col min="13092" max="13093" width="13" style="93" customWidth="1"/>
    <col min="13094" max="13095" width="11.42578125" style="93"/>
    <col min="13096" max="13105" width="10.85546875" style="93" customWidth="1"/>
    <col min="13106" max="13107" width="8.5703125" style="93" customWidth="1"/>
    <col min="13108" max="13144" width="0" style="93" hidden="1" customWidth="1"/>
    <col min="13145" max="13146" width="8.5703125" style="93" customWidth="1"/>
    <col min="13147" max="13147" width="10.85546875" style="93" customWidth="1"/>
    <col min="13148" max="13149" width="11.42578125" style="93" customWidth="1"/>
    <col min="13150" max="13312" width="11.42578125" style="93"/>
    <col min="13313" max="13313" width="45.28515625" style="93" customWidth="1"/>
    <col min="13314" max="13314" width="15.42578125" style="93" customWidth="1"/>
    <col min="13315" max="13317" width="10.7109375" style="93" customWidth="1"/>
    <col min="13318" max="13329" width="10.42578125" style="93" customWidth="1"/>
    <col min="13330" max="13330" width="9.7109375" style="93" customWidth="1"/>
    <col min="13331" max="13331" width="11.42578125" style="93" bestFit="1" customWidth="1"/>
    <col min="13332" max="13341" width="9.7109375" style="93" customWidth="1"/>
    <col min="13342" max="13343" width="9.85546875" style="93" customWidth="1"/>
    <col min="13344" max="13346" width="11.42578125" style="93"/>
    <col min="13347" max="13347" width="11.85546875" style="93" customWidth="1"/>
    <col min="13348" max="13349" width="13" style="93" customWidth="1"/>
    <col min="13350" max="13351" width="11.42578125" style="93"/>
    <col min="13352" max="13361" width="10.85546875" style="93" customWidth="1"/>
    <col min="13362" max="13363" width="8.5703125" style="93" customWidth="1"/>
    <col min="13364" max="13400" width="0" style="93" hidden="1" customWidth="1"/>
    <col min="13401" max="13402" width="8.5703125" style="93" customWidth="1"/>
    <col min="13403" max="13403" width="10.85546875" style="93" customWidth="1"/>
    <col min="13404" max="13405" width="11.42578125" style="93" customWidth="1"/>
    <col min="13406" max="13568" width="11.42578125" style="93"/>
    <col min="13569" max="13569" width="45.28515625" style="93" customWidth="1"/>
    <col min="13570" max="13570" width="15.42578125" style="93" customWidth="1"/>
    <col min="13571" max="13573" width="10.7109375" style="93" customWidth="1"/>
    <col min="13574" max="13585" width="10.42578125" style="93" customWidth="1"/>
    <col min="13586" max="13586" width="9.7109375" style="93" customWidth="1"/>
    <col min="13587" max="13587" width="11.42578125" style="93" bestFit="1" customWidth="1"/>
    <col min="13588" max="13597" width="9.7109375" style="93" customWidth="1"/>
    <col min="13598" max="13599" width="9.85546875" style="93" customWidth="1"/>
    <col min="13600" max="13602" width="11.42578125" style="93"/>
    <col min="13603" max="13603" width="11.85546875" style="93" customWidth="1"/>
    <col min="13604" max="13605" width="13" style="93" customWidth="1"/>
    <col min="13606" max="13607" width="11.42578125" style="93"/>
    <col min="13608" max="13617" width="10.85546875" style="93" customWidth="1"/>
    <col min="13618" max="13619" width="8.5703125" style="93" customWidth="1"/>
    <col min="13620" max="13656" width="0" style="93" hidden="1" customWidth="1"/>
    <col min="13657" max="13658" width="8.5703125" style="93" customWidth="1"/>
    <col min="13659" max="13659" width="10.85546875" style="93" customWidth="1"/>
    <col min="13660" max="13661" width="11.42578125" style="93" customWidth="1"/>
    <col min="13662" max="13824" width="11.42578125" style="93"/>
    <col min="13825" max="13825" width="45.28515625" style="93" customWidth="1"/>
    <col min="13826" max="13826" width="15.42578125" style="93" customWidth="1"/>
    <col min="13827" max="13829" width="10.7109375" style="93" customWidth="1"/>
    <col min="13830" max="13841" width="10.42578125" style="93" customWidth="1"/>
    <col min="13842" max="13842" width="9.7109375" style="93" customWidth="1"/>
    <col min="13843" max="13843" width="11.42578125" style="93" bestFit="1" customWidth="1"/>
    <col min="13844" max="13853" width="9.7109375" style="93" customWidth="1"/>
    <col min="13854" max="13855" width="9.85546875" style="93" customWidth="1"/>
    <col min="13856" max="13858" width="11.42578125" style="93"/>
    <col min="13859" max="13859" width="11.85546875" style="93" customWidth="1"/>
    <col min="13860" max="13861" width="13" style="93" customWidth="1"/>
    <col min="13862" max="13863" width="11.42578125" style="93"/>
    <col min="13864" max="13873" width="10.85546875" style="93" customWidth="1"/>
    <col min="13874" max="13875" width="8.5703125" style="93" customWidth="1"/>
    <col min="13876" max="13912" width="0" style="93" hidden="1" customWidth="1"/>
    <col min="13913" max="13914" width="8.5703125" style="93" customWidth="1"/>
    <col min="13915" max="13915" width="10.85546875" style="93" customWidth="1"/>
    <col min="13916" max="13917" width="11.42578125" style="93" customWidth="1"/>
    <col min="13918" max="14080" width="11.42578125" style="93"/>
    <col min="14081" max="14081" width="45.28515625" style="93" customWidth="1"/>
    <col min="14082" max="14082" width="15.42578125" style="93" customWidth="1"/>
    <col min="14083" max="14085" width="10.7109375" style="93" customWidth="1"/>
    <col min="14086" max="14097" width="10.42578125" style="93" customWidth="1"/>
    <col min="14098" max="14098" width="9.7109375" style="93" customWidth="1"/>
    <col min="14099" max="14099" width="11.42578125" style="93" bestFit="1" customWidth="1"/>
    <col min="14100" max="14109" width="9.7109375" style="93" customWidth="1"/>
    <col min="14110" max="14111" width="9.85546875" style="93" customWidth="1"/>
    <col min="14112" max="14114" width="11.42578125" style="93"/>
    <col min="14115" max="14115" width="11.85546875" style="93" customWidth="1"/>
    <col min="14116" max="14117" width="13" style="93" customWidth="1"/>
    <col min="14118" max="14119" width="11.42578125" style="93"/>
    <col min="14120" max="14129" width="10.85546875" style="93" customWidth="1"/>
    <col min="14130" max="14131" width="8.5703125" style="93" customWidth="1"/>
    <col min="14132" max="14168" width="0" style="93" hidden="1" customWidth="1"/>
    <col min="14169" max="14170" width="8.5703125" style="93" customWidth="1"/>
    <col min="14171" max="14171" width="10.85546875" style="93" customWidth="1"/>
    <col min="14172" max="14173" width="11.42578125" style="93" customWidth="1"/>
    <col min="14174" max="14336" width="11.42578125" style="93"/>
    <col min="14337" max="14337" width="45.28515625" style="93" customWidth="1"/>
    <col min="14338" max="14338" width="15.42578125" style="93" customWidth="1"/>
    <col min="14339" max="14341" width="10.7109375" style="93" customWidth="1"/>
    <col min="14342" max="14353" width="10.42578125" style="93" customWidth="1"/>
    <col min="14354" max="14354" width="9.7109375" style="93" customWidth="1"/>
    <col min="14355" max="14355" width="11.42578125" style="93" bestFit="1" customWidth="1"/>
    <col min="14356" max="14365" width="9.7109375" style="93" customWidth="1"/>
    <col min="14366" max="14367" width="9.85546875" style="93" customWidth="1"/>
    <col min="14368" max="14370" width="11.42578125" style="93"/>
    <col min="14371" max="14371" width="11.85546875" style="93" customWidth="1"/>
    <col min="14372" max="14373" width="13" style="93" customWidth="1"/>
    <col min="14374" max="14375" width="11.42578125" style="93"/>
    <col min="14376" max="14385" width="10.85546875" style="93" customWidth="1"/>
    <col min="14386" max="14387" width="8.5703125" style="93" customWidth="1"/>
    <col min="14388" max="14424" width="0" style="93" hidden="1" customWidth="1"/>
    <col min="14425" max="14426" width="8.5703125" style="93" customWidth="1"/>
    <col min="14427" max="14427" width="10.85546875" style="93" customWidth="1"/>
    <col min="14428" max="14429" width="11.42578125" style="93" customWidth="1"/>
    <col min="14430" max="14592" width="11.42578125" style="93"/>
    <col min="14593" max="14593" width="45.28515625" style="93" customWidth="1"/>
    <col min="14594" max="14594" width="15.42578125" style="93" customWidth="1"/>
    <col min="14595" max="14597" width="10.7109375" style="93" customWidth="1"/>
    <col min="14598" max="14609" width="10.42578125" style="93" customWidth="1"/>
    <col min="14610" max="14610" width="9.7109375" style="93" customWidth="1"/>
    <col min="14611" max="14611" width="11.42578125" style="93" bestFit="1" customWidth="1"/>
    <col min="14612" max="14621" width="9.7109375" style="93" customWidth="1"/>
    <col min="14622" max="14623" width="9.85546875" style="93" customWidth="1"/>
    <col min="14624" max="14626" width="11.42578125" style="93"/>
    <col min="14627" max="14627" width="11.85546875" style="93" customWidth="1"/>
    <col min="14628" max="14629" width="13" style="93" customWidth="1"/>
    <col min="14630" max="14631" width="11.42578125" style="93"/>
    <col min="14632" max="14641" width="10.85546875" style="93" customWidth="1"/>
    <col min="14642" max="14643" width="8.5703125" style="93" customWidth="1"/>
    <col min="14644" max="14680" width="0" style="93" hidden="1" customWidth="1"/>
    <col min="14681" max="14682" width="8.5703125" style="93" customWidth="1"/>
    <col min="14683" max="14683" width="10.85546875" style="93" customWidth="1"/>
    <col min="14684" max="14685" width="11.42578125" style="93" customWidth="1"/>
    <col min="14686" max="14848" width="11.42578125" style="93"/>
    <col min="14849" max="14849" width="45.28515625" style="93" customWidth="1"/>
    <col min="14850" max="14850" width="15.42578125" style="93" customWidth="1"/>
    <col min="14851" max="14853" width="10.7109375" style="93" customWidth="1"/>
    <col min="14854" max="14865" width="10.42578125" style="93" customWidth="1"/>
    <col min="14866" max="14866" width="9.7109375" style="93" customWidth="1"/>
    <col min="14867" max="14867" width="11.42578125" style="93" bestFit="1" customWidth="1"/>
    <col min="14868" max="14877" width="9.7109375" style="93" customWidth="1"/>
    <col min="14878" max="14879" width="9.85546875" style="93" customWidth="1"/>
    <col min="14880" max="14882" width="11.42578125" style="93"/>
    <col min="14883" max="14883" width="11.85546875" style="93" customWidth="1"/>
    <col min="14884" max="14885" width="13" style="93" customWidth="1"/>
    <col min="14886" max="14887" width="11.42578125" style="93"/>
    <col min="14888" max="14897" width="10.85546875" style="93" customWidth="1"/>
    <col min="14898" max="14899" width="8.5703125" style="93" customWidth="1"/>
    <col min="14900" max="14936" width="0" style="93" hidden="1" customWidth="1"/>
    <col min="14937" max="14938" width="8.5703125" style="93" customWidth="1"/>
    <col min="14939" max="14939" width="10.85546875" style="93" customWidth="1"/>
    <col min="14940" max="14941" width="11.42578125" style="93" customWidth="1"/>
    <col min="14942" max="15104" width="11.42578125" style="93"/>
    <col min="15105" max="15105" width="45.28515625" style="93" customWidth="1"/>
    <col min="15106" max="15106" width="15.42578125" style="93" customWidth="1"/>
    <col min="15107" max="15109" width="10.7109375" style="93" customWidth="1"/>
    <col min="15110" max="15121" width="10.42578125" style="93" customWidth="1"/>
    <col min="15122" max="15122" width="9.7109375" style="93" customWidth="1"/>
    <col min="15123" max="15123" width="11.42578125" style="93" bestFit="1" customWidth="1"/>
    <col min="15124" max="15133" width="9.7109375" style="93" customWidth="1"/>
    <col min="15134" max="15135" width="9.85546875" style="93" customWidth="1"/>
    <col min="15136" max="15138" width="11.42578125" style="93"/>
    <col min="15139" max="15139" width="11.85546875" style="93" customWidth="1"/>
    <col min="15140" max="15141" width="13" style="93" customWidth="1"/>
    <col min="15142" max="15143" width="11.42578125" style="93"/>
    <col min="15144" max="15153" width="10.85546875" style="93" customWidth="1"/>
    <col min="15154" max="15155" width="8.5703125" style="93" customWidth="1"/>
    <col min="15156" max="15192" width="0" style="93" hidden="1" customWidth="1"/>
    <col min="15193" max="15194" width="8.5703125" style="93" customWidth="1"/>
    <col min="15195" max="15195" width="10.85546875" style="93" customWidth="1"/>
    <col min="15196" max="15197" width="11.42578125" style="93" customWidth="1"/>
    <col min="15198" max="15360" width="11.42578125" style="93"/>
    <col min="15361" max="15361" width="45.28515625" style="93" customWidth="1"/>
    <col min="15362" max="15362" width="15.42578125" style="93" customWidth="1"/>
    <col min="15363" max="15365" width="10.7109375" style="93" customWidth="1"/>
    <col min="15366" max="15377" width="10.42578125" style="93" customWidth="1"/>
    <col min="15378" max="15378" width="9.7109375" style="93" customWidth="1"/>
    <col min="15379" max="15379" width="11.42578125" style="93" bestFit="1" customWidth="1"/>
    <col min="15380" max="15389" width="9.7109375" style="93" customWidth="1"/>
    <col min="15390" max="15391" width="9.85546875" style="93" customWidth="1"/>
    <col min="15392" max="15394" width="11.42578125" style="93"/>
    <col min="15395" max="15395" width="11.85546875" style="93" customWidth="1"/>
    <col min="15396" max="15397" width="13" style="93" customWidth="1"/>
    <col min="15398" max="15399" width="11.42578125" style="93"/>
    <col min="15400" max="15409" width="10.85546875" style="93" customWidth="1"/>
    <col min="15410" max="15411" width="8.5703125" style="93" customWidth="1"/>
    <col min="15412" max="15448" width="0" style="93" hidden="1" customWidth="1"/>
    <col min="15449" max="15450" width="8.5703125" style="93" customWidth="1"/>
    <col min="15451" max="15451" width="10.85546875" style="93" customWidth="1"/>
    <col min="15452" max="15453" width="11.42578125" style="93" customWidth="1"/>
    <col min="15454" max="15616" width="11.42578125" style="93"/>
    <col min="15617" max="15617" width="45.28515625" style="93" customWidth="1"/>
    <col min="15618" max="15618" width="15.42578125" style="93" customWidth="1"/>
    <col min="15619" max="15621" width="10.7109375" style="93" customWidth="1"/>
    <col min="15622" max="15633" width="10.42578125" style="93" customWidth="1"/>
    <col min="15634" max="15634" width="9.7109375" style="93" customWidth="1"/>
    <col min="15635" max="15635" width="11.42578125" style="93" bestFit="1" customWidth="1"/>
    <col min="15636" max="15645" width="9.7109375" style="93" customWidth="1"/>
    <col min="15646" max="15647" width="9.85546875" style="93" customWidth="1"/>
    <col min="15648" max="15650" width="11.42578125" style="93"/>
    <col min="15651" max="15651" width="11.85546875" style="93" customWidth="1"/>
    <col min="15652" max="15653" width="13" style="93" customWidth="1"/>
    <col min="15654" max="15655" width="11.42578125" style="93"/>
    <col min="15656" max="15665" width="10.85546875" style="93" customWidth="1"/>
    <col min="15666" max="15667" width="8.5703125" style="93" customWidth="1"/>
    <col min="15668" max="15704" width="0" style="93" hidden="1" customWidth="1"/>
    <col min="15705" max="15706" width="8.5703125" style="93" customWidth="1"/>
    <col min="15707" max="15707" width="10.85546875" style="93" customWidth="1"/>
    <col min="15708" max="15709" width="11.42578125" style="93" customWidth="1"/>
    <col min="15710" max="15872" width="11.42578125" style="93"/>
    <col min="15873" max="15873" width="45.28515625" style="93" customWidth="1"/>
    <col min="15874" max="15874" width="15.42578125" style="93" customWidth="1"/>
    <col min="15875" max="15877" width="10.7109375" style="93" customWidth="1"/>
    <col min="15878" max="15889" width="10.42578125" style="93" customWidth="1"/>
    <col min="15890" max="15890" width="9.7109375" style="93" customWidth="1"/>
    <col min="15891" max="15891" width="11.42578125" style="93" bestFit="1" customWidth="1"/>
    <col min="15892" max="15901" width="9.7109375" style="93" customWidth="1"/>
    <col min="15902" max="15903" width="9.85546875" style="93" customWidth="1"/>
    <col min="15904" max="15906" width="11.42578125" style="93"/>
    <col min="15907" max="15907" width="11.85546875" style="93" customWidth="1"/>
    <col min="15908" max="15909" width="13" style="93" customWidth="1"/>
    <col min="15910" max="15911" width="11.42578125" style="93"/>
    <col min="15912" max="15921" width="10.85546875" style="93" customWidth="1"/>
    <col min="15922" max="15923" width="8.5703125" style="93" customWidth="1"/>
    <col min="15924" max="15960" width="0" style="93" hidden="1" customWidth="1"/>
    <col min="15961" max="15962" width="8.5703125" style="93" customWidth="1"/>
    <col min="15963" max="15963" width="10.85546875" style="93" customWidth="1"/>
    <col min="15964" max="15965" width="11.42578125" style="93" customWidth="1"/>
    <col min="15966" max="16128" width="11.42578125" style="93"/>
    <col min="16129" max="16129" width="45.28515625" style="93" customWidth="1"/>
    <col min="16130" max="16130" width="15.42578125" style="93" customWidth="1"/>
    <col min="16131" max="16133" width="10.7109375" style="93" customWidth="1"/>
    <col min="16134" max="16145" width="10.42578125" style="93" customWidth="1"/>
    <col min="16146" max="16146" width="9.7109375" style="93" customWidth="1"/>
    <col min="16147" max="16147" width="11.42578125" style="93" bestFit="1" customWidth="1"/>
    <col min="16148" max="16157" width="9.7109375" style="93" customWidth="1"/>
    <col min="16158" max="16159" width="9.85546875" style="93" customWidth="1"/>
    <col min="16160" max="16162" width="11.42578125" style="93"/>
    <col min="16163" max="16163" width="11.85546875" style="93" customWidth="1"/>
    <col min="16164" max="16165" width="13" style="93" customWidth="1"/>
    <col min="16166" max="16167" width="11.42578125" style="93"/>
    <col min="16168" max="16177" width="10.85546875" style="93" customWidth="1"/>
    <col min="16178" max="16179" width="8.5703125" style="93" customWidth="1"/>
    <col min="16180" max="16216" width="0" style="93" hidden="1" customWidth="1"/>
    <col min="16217" max="16218" width="8.5703125" style="93" customWidth="1"/>
    <col min="16219" max="16219" width="10.85546875" style="93" customWidth="1"/>
    <col min="16220" max="16221" width="11.42578125" style="93" customWidth="1"/>
    <col min="16222" max="16384" width="11.42578125" style="93"/>
  </cols>
  <sheetData>
    <row r="1" spans="1:76" s="4" customFormat="1" ht="12.75" customHeight="1" x14ac:dyDescent="0.2">
      <c r="A1" s="1"/>
      <c r="B1" s="2"/>
      <c r="C1" s="2"/>
      <c r="D1" s="3"/>
      <c r="E1" s="3"/>
      <c r="F1" s="3"/>
      <c r="G1" s="3"/>
      <c r="H1" s="3"/>
      <c r="I1" s="3"/>
      <c r="J1" s="3"/>
      <c r="K1" s="3"/>
      <c r="Q1" s="5"/>
      <c r="R1" s="6"/>
      <c r="S1" s="6"/>
      <c r="T1" s="6"/>
      <c r="U1" s="6"/>
      <c r="V1" s="6"/>
      <c r="W1" s="6"/>
      <c r="X1" s="6"/>
      <c r="Y1" s="6"/>
      <c r="Z1" s="6"/>
      <c r="AA1" s="6"/>
      <c r="AB1" s="6"/>
      <c r="AC1" s="6"/>
      <c r="AD1" s="6"/>
      <c r="AE1" s="6"/>
      <c r="AL1" s="7"/>
      <c r="AM1" s="7"/>
      <c r="AN1" s="7"/>
      <c r="AO1" s="7"/>
    </row>
    <row r="2" spans="1:76" s="4" customFormat="1" ht="12.75" customHeight="1" x14ac:dyDescent="0.2">
      <c r="A2" s="1"/>
      <c r="B2" s="2"/>
      <c r="C2" s="2"/>
      <c r="D2" s="3"/>
      <c r="E2" s="3"/>
      <c r="F2" s="3"/>
      <c r="G2" s="3"/>
      <c r="H2" s="3"/>
      <c r="I2" s="3"/>
      <c r="J2" s="3"/>
      <c r="K2" s="3"/>
      <c r="Q2" s="5"/>
      <c r="R2" s="6"/>
      <c r="S2" s="6"/>
      <c r="T2" s="6"/>
      <c r="U2" s="6"/>
      <c r="V2" s="6"/>
      <c r="W2" s="6"/>
      <c r="X2" s="6"/>
      <c r="Y2" s="6"/>
      <c r="Z2" s="6"/>
      <c r="AA2" s="6"/>
      <c r="AB2" s="6"/>
      <c r="AC2" s="6"/>
      <c r="AD2" s="6"/>
      <c r="AE2" s="6"/>
      <c r="AL2" s="7"/>
      <c r="AM2" s="7"/>
      <c r="AN2" s="7"/>
      <c r="AO2" s="7"/>
    </row>
    <row r="3" spans="1:76" s="4" customFormat="1" ht="12.75" customHeight="1" x14ac:dyDescent="0.2">
      <c r="A3" s="1"/>
      <c r="B3" s="2"/>
      <c r="C3" s="2"/>
      <c r="D3" s="8"/>
      <c r="E3" s="3"/>
      <c r="F3" s="3"/>
      <c r="G3" s="3"/>
      <c r="H3" s="3"/>
      <c r="I3" s="3"/>
      <c r="J3" s="3"/>
      <c r="K3" s="3"/>
      <c r="Q3" s="5"/>
      <c r="R3" s="6"/>
      <c r="S3" s="6"/>
      <c r="T3" s="6"/>
      <c r="U3" s="6"/>
      <c r="V3" s="6"/>
      <c r="W3" s="6"/>
      <c r="X3" s="6"/>
      <c r="Y3" s="6"/>
      <c r="Z3" s="6"/>
      <c r="AA3" s="6"/>
      <c r="AB3" s="6"/>
      <c r="AC3" s="6"/>
      <c r="AD3" s="6"/>
      <c r="AE3" s="6"/>
      <c r="AL3" s="7"/>
      <c r="AM3" s="7"/>
      <c r="AN3" s="7"/>
      <c r="AO3" s="7"/>
    </row>
    <row r="4" spans="1:76" s="4" customFormat="1" ht="14.25" customHeight="1" x14ac:dyDescent="0.45">
      <c r="A4" s="1"/>
      <c r="B4" s="2"/>
      <c r="C4" s="2"/>
      <c r="D4" s="3"/>
      <c r="E4" s="3"/>
      <c r="F4" s="9"/>
      <c r="G4" s="3"/>
      <c r="H4" s="3"/>
      <c r="I4" s="3"/>
      <c r="J4" s="3"/>
      <c r="K4" s="3"/>
      <c r="Q4" s="5"/>
      <c r="R4" s="6"/>
      <c r="S4" s="6"/>
      <c r="T4" s="6"/>
      <c r="U4" s="6"/>
      <c r="V4" s="6"/>
      <c r="W4" s="6"/>
      <c r="X4" s="6"/>
      <c r="Y4" s="6"/>
      <c r="Z4" s="6"/>
      <c r="AA4" s="6"/>
      <c r="AB4" s="6"/>
      <c r="AC4" s="6"/>
      <c r="AD4" s="6"/>
      <c r="AE4" s="6"/>
      <c r="AL4" s="7"/>
      <c r="AM4" s="7"/>
      <c r="AN4" s="7"/>
      <c r="AO4" s="7"/>
    </row>
    <row r="5" spans="1:76" s="4" customFormat="1" ht="16.5" customHeight="1" x14ac:dyDescent="0.25">
      <c r="A5" s="10"/>
      <c r="B5" s="2"/>
      <c r="C5" s="2"/>
      <c r="D5" s="11"/>
      <c r="E5" s="3"/>
      <c r="F5" s="3"/>
      <c r="G5" s="3"/>
      <c r="H5" s="3"/>
      <c r="I5" s="3"/>
      <c r="J5" s="3"/>
      <c r="K5" s="3"/>
      <c r="Q5" s="5"/>
      <c r="R5" s="6"/>
      <c r="S5" s="6"/>
      <c r="T5" s="6"/>
      <c r="U5" s="6"/>
      <c r="V5" s="6"/>
      <c r="W5" s="6"/>
      <c r="X5" s="6"/>
      <c r="Y5" s="6"/>
      <c r="Z5" s="6"/>
      <c r="AA5" s="6"/>
      <c r="AB5" s="6"/>
      <c r="AC5" s="6"/>
      <c r="AD5" s="6"/>
      <c r="AE5" s="6"/>
      <c r="AL5" s="7"/>
      <c r="AM5" s="7"/>
      <c r="AN5" s="7"/>
      <c r="AO5" s="7"/>
    </row>
    <row r="6" spans="1:76" s="13" customFormat="1" ht="39.75" customHeight="1" x14ac:dyDescent="0.2">
      <c r="A6" s="292"/>
      <c r="B6" s="292"/>
      <c r="C6" s="292"/>
      <c r="D6" s="292"/>
      <c r="E6" s="292"/>
      <c r="F6" s="292"/>
      <c r="G6" s="292"/>
      <c r="H6" s="292"/>
      <c r="I6" s="292"/>
      <c r="J6" s="292"/>
      <c r="K6" s="292"/>
      <c r="L6" s="292"/>
      <c r="M6" s="292"/>
      <c r="N6" s="292"/>
      <c r="O6" s="292"/>
      <c r="P6" s="292"/>
      <c r="Q6" s="12"/>
      <c r="R6" s="12"/>
      <c r="S6" s="12"/>
      <c r="T6" s="12"/>
      <c r="U6" s="12"/>
      <c r="V6" s="12"/>
      <c r="W6" s="12"/>
      <c r="X6" s="12"/>
      <c r="Y6" s="12"/>
      <c r="Z6" s="12"/>
      <c r="AA6" s="12"/>
      <c r="AB6" s="12"/>
      <c r="AC6" s="12"/>
      <c r="AD6" s="12"/>
      <c r="AE6" s="12"/>
      <c r="AL6" s="14"/>
      <c r="AM6" s="14"/>
      <c r="AN6" s="14"/>
      <c r="AO6" s="14"/>
      <c r="BJ6" s="4"/>
    </row>
    <row r="7" spans="1:76" s="13" customFormat="1" ht="45" customHeight="1" x14ac:dyDescent="0.2">
      <c r="A7" s="307"/>
      <c r="B7" s="307"/>
      <c r="C7" s="307"/>
      <c r="D7" s="307"/>
      <c r="E7" s="307"/>
      <c r="F7" s="307"/>
      <c r="G7" s="307"/>
      <c r="H7" s="307"/>
      <c r="I7" s="15"/>
      <c r="J7" s="307"/>
      <c r="K7" s="307"/>
      <c r="L7" s="307"/>
      <c r="M7" s="307"/>
      <c r="N7" s="307"/>
      <c r="O7" s="293"/>
      <c r="P7" s="293"/>
      <c r="Q7" s="16"/>
      <c r="AL7" s="14"/>
      <c r="AM7" s="14"/>
      <c r="AN7" s="14"/>
      <c r="AO7" s="14"/>
      <c r="BK7" s="4"/>
      <c r="BL7" s="4"/>
      <c r="BM7" s="4"/>
      <c r="BN7" s="4"/>
      <c r="BO7" s="4"/>
      <c r="BP7" s="4"/>
      <c r="BQ7" s="4"/>
      <c r="BR7" s="4"/>
    </row>
    <row r="8" spans="1:76" s="14" customFormat="1" ht="24.75" customHeight="1" x14ac:dyDescent="0.15">
      <c r="A8" s="273"/>
      <c r="B8" s="270"/>
      <c r="C8" s="291"/>
      <c r="D8" s="291"/>
      <c r="E8" s="295"/>
      <c r="F8" s="298"/>
      <c r="G8" s="291"/>
      <c r="H8" s="291"/>
      <c r="I8" s="271"/>
      <c r="J8" s="17"/>
      <c r="K8" s="270"/>
      <c r="L8" s="291"/>
      <c r="M8" s="291"/>
      <c r="N8" s="291"/>
      <c r="O8" s="298"/>
      <c r="P8" s="291"/>
      <c r="Q8" s="291"/>
      <c r="R8" s="271"/>
      <c r="S8" s="13"/>
      <c r="T8" s="13"/>
      <c r="U8" s="13"/>
      <c r="V8" s="13"/>
      <c r="W8" s="13"/>
      <c r="X8" s="13"/>
      <c r="Y8" s="13"/>
      <c r="Z8" s="13"/>
      <c r="AA8" s="13"/>
      <c r="AB8" s="13"/>
      <c r="AC8" s="13"/>
      <c r="AD8" s="13"/>
      <c r="AE8" s="13"/>
      <c r="AF8" s="13"/>
      <c r="AG8" s="13"/>
      <c r="AH8" s="13"/>
      <c r="AI8" s="13"/>
      <c r="AJ8" s="13"/>
      <c r="AK8" s="13"/>
      <c r="AL8" s="13"/>
      <c r="AQ8" s="13"/>
      <c r="AR8" s="13"/>
      <c r="AS8" s="13"/>
      <c r="AT8" s="13"/>
      <c r="AU8" s="13"/>
      <c r="AV8" s="13"/>
      <c r="AW8" s="13"/>
      <c r="AX8" s="13"/>
      <c r="AY8" s="13"/>
      <c r="AZ8" s="13"/>
      <c r="BA8" s="13"/>
      <c r="BB8" s="13"/>
      <c r="BC8" s="13"/>
      <c r="BD8" s="13"/>
      <c r="BE8" s="13"/>
      <c r="BF8" s="13"/>
      <c r="BG8" s="7"/>
    </row>
    <row r="9" spans="1:76" s="14" customFormat="1" ht="14.25" customHeight="1" x14ac:dyDescent="0.15">
      <c r="A9" s="274"/>
      <c r="B9" s="296"/>
      <c r="C9" s="296"/>
      <c r="D9" s="296"/>
      <c r="E9" s="297"/>
      <c r="F9" s="270"/>
      <c r="G9" s="271"/>
      <c r="H9" s="270"/>
      <c r="I9" s="271"/>
      <c r="J9" s="17"/>
      <c r="K9" s="270"/>
      <c r="L9" s="271"/>
      <c r="M9" s="270"/>
      <c r="N9" s="291"/>
      <c r="O9" s="298"/>
      <c r="P9" s="271"/>
      <c r="Q9" s="270"/>
      <c r="R9" s="271"/>
      <c r="S9" s="13"/>
      <c r="T9" s="13"/>
      <c r="U9" s="13"/>
      <c r="V9" s="13"/>
      <c r="W9" s="13"/>
      <c r="X9" s="13"/>
      <c r="Y9" s="13"/>
      <c r="Z9" s="13"/>
      <c r="AA9" s="13"/>
      <c r="AB9" s="13"/>
      <c r="AC9" s="13"/>
      <c r="AD9" s="13"/>
      <c r="AE9" s="13"/>
      <c r="AF9" s="13"/>
      <c r="AG9" s="13"/>
      <c r="AH9" s="13"/>
      <c r="AI9" s="13"/>
      <c r="AJ9" s="13"/>
      <c r="AK9" s="13"/>
      <c r="AL9" s="13"/>
      <c r="AM9" s="13"/>
      <c r="AR9" s="13"/>
      <c r="AS9" s="13"/>
      <c r="AT9" s="13"/>
      <c r="AU9" s="13"/>
      <c r="AV9" s="13"/>
      <c r="AW9" s="13"/>
      <c r="AX9" s="13"/>
      <c r="AY9" s="13"/>
      <c r="AZ9" s="13"/>
      <c r="BA9" s="13"/>
      <c r="BB9" s="13"/>
      <c r="BC9" s="13"/>
      <c r="BD9" s="13"/>
      <c r="BE9" s="13"/>
      <c r="BF9" s="13"/>
      <c r="BG9" s="13"/>
      <c r="BH9" s="7"/>
    </row>
    <row r="10" spans="1:76" s="14" customFormat="1" ht="17.25" customHeight="1" x14ac:dyDescent="0.15">
      <c r="A10" s="275"/>
      <c r="B10" s="18"/>
      <c r="C10" s="19"/>
      <c r="D10" s="137"/>
      <c r="E10" s="20"/>
      <c r="F10" s="98"/>
      <c r="G10" s="19"/>
      <c r="H10" s="137"/>
      <c r="I10" s="21"/>
      <c r="J10" s="22"/>
      <c r="K10" s="18"/>
      <c r="L10" s="19"/>
      <c r="M10" s="137"/>
      <c r="N10" s="99"/>
      <c r="O10" s="98"/>
      <c r="P10" s="19"/>
      <c r="Q10" s="137"/>
      <c r="R10" s="21"/>
      <c r="S10" s="13"/>
      <c r="T10" s="13"/>
      <c r="U10" s="13"/>
      <c r="V10" s="13"/>
      <c r="W10" s="13"/>
      <c r="X10" s="13"/>
      <c r="Y10" s="13"/>
      <c r="Z10" s="13"/>
      <c r="AA10" s="13"/>
      <c r="AB10" s="13"/>
      <c r="AC10" s="13"/>
      <c r="AD10" s="13"/>
      <c r="AE10" s="13"/>
      <c r="AF10" s="13"/>
      <c r="AG10" s="13"/>
      <c r="AH10" s="13"/>
      <c r="AI10" s="13"/>
      <c r="AJ10" s="13"/>
      <c r="AK10" s="13"/>
      <c r="AL10" s="13"/>
      <c r="AM10" s="13"/>
      <c r="AR10" s="13"/>
      <c r="AS10" s="13"/>
      <c r="AT10" s="13"/>
      <c r="AU10" s="13"/>
      <c r="AV10" s="13"/>
      <c r="AW10" s="13"/>
      <c r="AX10" s="13"/>
      <c r="AY10" s="13"/>
      <c r="AZ10" s="13"/>
      <c r="BA10" s="13"/>
      <c r="BB10" s="13"/>
      <c r="BC10" s="13"/>
      <c r="BD10" s="13"/>
      <c r="BE10" s="13"/>
      <c r="BF10" s="13"/>
      <c r="BG10" s="13"/>
      <c r="BJ10" s="7"/>
    </row>
    <row r="11" spans="1:76" s="14" customFormat="1" ht="15.75" customHeight="1" x14ac:dyDescent="0.15">
      <c r="A11" s="23"/>
      <c r="B11" s="24"/>
      <c r="C11" s="25"/>
      <c r="D11" s="26"/>
      <c r="E11" s="100"/>
      <c r="F11" s="101"/>
      <c r="G11" s="35"/>
      <c r="H11" s="26"/>
      <c r="I11" s="27"/>
      <c r="J11" s="28"/>
      <c r="K11" s="24"/>
      <c r="L11" s="25"/>
      <c r="M11" s="26"/>
      <c r="N11" s="100"/>
      <c r="O11" s="101"/>
      <c r="P11" s="27"/>
      <c r="Q11" s="26"/>
      <c r="R11" s="27"/>
      <c r="S11" s="29"/>
      <c r="T11" s="13"/>
      <c r="U11" s="13"/>
      <c r="V11" s="13"/>
      <c r="W11" s="13"/>
      <c r="X11" s="30"/>
      <c r="Y11" s="30"/>
      <c r="Z11" s="30"/>
      <c r="AA11" s="30"/>
      <c r="AB11" s="30"/>
      <c r="AC11" s="30"/>
      <c r="AD11" s="30"/>
      <c r="AE11" s="30"/>
      <c r="AF11" s="30"/>
      <c r="AG11" s="30"/>
      <c r="AH11" s="30"/>
      <c r="AI11" s="13"/>
      <c r="AJ11" s="13"/>
      <c r="AN11" s="31"/>
      <c r="AO11" s="31"/>
      <c r="AR11" s="13"/>
      <c r="AW11" s="13"/>
      <c r="AX11" s="13"/>
      <c r="AY11" s="13"/>
      <c r="AZ11" s="13"/>
      <c r="BA11" s="13"/>
      <c r="BB11" s="13"/>
      <c r="BC11" s="32"/>
      <c r="BD11" s="32"/>
      <c r="BE11" s="32"/>
      <c r="BF11" s="32"/>
      <c r="BG11" s="33"/>
      <c r="BH11" s="33"/>
      <c r="BJ11" s="7"/>
      <c r="BS11" s="50"/>
      <c r="BT11" s="50"/>
      <c r="BU11" s="50"/>
      <c r="BV11" s="50"/>
      <c r="BW11" s="50"/>
      <c r="BX11" s="50"/>
    </row>
    <row r="12" spans="1:76" s="14" customFormat="1" ht="15.75" customHeight="1" x14ac:dyDescent="0.15">
      <c r="A12" s="23"/>
      <c r="B12" s="24"/>
      <c r="C12" s="25"/>
      <c r="D12" s="34"/>
      <c r="E12" s="100"/>
      <c r="F12" s="102"/>
      <c r="G12" s="35"/>
      <c r="H12" s="34"/>
      <c r="I12" s="35"/>
      <c r="J12" s="28"/>
      <c r="K12" s="24"/>
      <c r="L12" s="25"/>
      <c r="M12" s="34"/>
      <c r="N12" s="100"/>
      <c r="O12" s="102"/>
      <c r="P12" s="35"/>
      <c r="Q12" s="34"/>
      <c r="R12" s="35"/>
      <c r="S12" s="29"/>
      <c r="T12" s="13"/>
      <c r="U12" s="13"/>
      <c r="V12" s="13"/>
      <c r="W12" s="13"/>
      <c r="X12" s="30"/>
      <c r="Y12" s="30"/>
      <c r="Z12" s="30"/>
      <c r="AA12" s="30"/>
      <c r="AB12" s="30"/>
      <c r="AC12" s="30"/>
      <c r="AD12" s="30"/>
      <c r="AE12" s="30"/>
      <c r="AF12" s="30"/>
      <c r="AG12" s="30"/>
      <c r="AH12" s="30"/>
      <c r="AI12" s="13"/>
      <c r="AJ12" s="13"/>
      <c r="AN12" s="31"/>
      <c r="AO12" s="31"/>
      <c r="AR12" s="13"/>
      <c r="AW12" s="13"/>
      <c r="AX12" s="13"/>
      <c r="AY12" s="13"/>
      <c r="AZ12" s="13"/>
      <c r="BA12" s="13"/>
      <c r="BB12" s="13"/>
      <c r="BC12" s="32"/>
      <c r="BD12" s="32"/>
      <c r="BE12" s="32"/>
      <c r="BF12" s="32"/>
      <c r="BG12" s="33"/>
      <c r="BH12" s="33"/>
      <c r="BJ12" s="7"/>
      <c r="BS12" s="50"/>
      <c r="BT12" s="50"/>
      <c r="BU12" s="50"/>
      <c r="BV12" s="50"/>
      <c r="BW12" s="50"/>
      <c r="BX12" s="50"/>
    </row>
    <row r="13" spans="1:76" s="14" customFormat="1" ht="15.75" customHeight="1" x14ac:dyDescent="0.15">
      <c r="A13" s="23"/>
      <c r="B13" s="24"/>
      <c r="C13" s="25"/>
      <c r="D13" s="34"/>
      <c r="E13" s="100"/>
      <c r="F13" s="102"/>
      <c r="G13" s="35"/>
      <c r="H13" s="34"/>
      <c r="I13" s="35"/>
      <c r="J13" s="28"/>
      <c r="K13" s="24"/>
      <c r="L13" s="25"/>
      <c r="M13" s="34"/>
      <c r="N13" s="100"/>
      <c r="O13" s="102"/>
      <c r="P13" s="35"/>
      <c r="Q13" s="34"/>
      <c r="R13" s="35"/>
      <c r="S13" s="29"/>
      <c r="T13" s="13"/>
      <c r="U13" s="13"/>
      <c r="V13" s="13"/>
      <c r="W13" s="13"/>
      <c r="X13" s="30"/>
      <c r="Y13" s="30"/>
      <c r="Z13" s="30"/>
      <c r="AA13" s="30"/>
      <c r="AB13" s="30"/>
      <c r="AC13" s="30"/>
      <c r="AD13" s="30"/>
      <c r="AE13" s="30"/>
      <c r="AF13" s="30"/>
      <c r="AG13" s="30"/>
      <c r="AH13" s="30"/>
      <c r="AI13" s="13"/>
      <c r="AJ13" s="13"/>
      <c r="AN13" s="31"/>
      <c r="AO13" s="31"/>
      <c r="AR13" s="13"/>
      <c r="AW13" s="13"/>
      <c r="AX13" s="13"/>
      <c r="AY13" s="13"/>
      <c r="AZ13" s="13"/>
      <c r="BA13" s="13"/>
      <c r="BB13" s="13"/>
      <c r="BC13" s="32"/>
      <c r="BD13" s="32"/>
      <c r="BE13" s="32"/>
      <c r="BF13" s="32"/>
      <c r="BG13" s="33"/>
      <c r="BH13" s="33"/>
      <c r="BJ13" s="7"/>
      <c r="BS13" s="50"/>
      <c r="BT13" s="50"/>
      <c r="BU13" s="50"/>
      <c r="BV13" s="50"/>
      <c r="BW13" s="50"/>
      <c r="BX13" s="50"/>
    </row>
    <row r="14" spans="1:76" s="14" customFormat="1" ht="20.25" customHeight="1" x14ac:dyDescent="0.15">
      <c r="A14" s="23"/>
      <c r="B14" s="24"/>
      <c r="C14" s="25"/>
      <c r="D14" s="34"/>
      <c r="E14" s="100"/>
      <c r="F14" s="102"/>
      <c r="G14" s="35"/>
      <c r="H14" s="34"/>
      <c r="I14" s="35"/>
      <c r="J14" s="28"/>
      <c r="K14" s="24"/>
      <c r="L14" s="25"/>
      <c r="M14" s="34"/>
      <c r="N14" s="100"/>
      <c r="O14" s="102"/>
      <c r="P14" s="35"/>
      <c r="Q14" s="34"/>
      <c r="R14" s="35"/>
      <c r="S14" s="29"/>
      <c r="T14" s="13"/>
      <c r="U14" s="13"/>
      <c r="V14" s="13"/>
      <c r="W14" s="13"/>
      <c r="X14" s="30"/>
      <c r="Y14" s="30"/>
      <c r="Z14" s="30"/>
      <c r="AA14" s="30"/>
      <c r="AB14" s="30"/>
      <c r="AC14" s="30"/>
      <c r="AD14" s="30"/>
      <c r="AE14" s="30"/>
      <c r="AF14" s="30"/>
      <c r="AG14" s="30"/>
      <c r="AH14" s="30"/>
      <c r="AI14" s="13"/>
      <c r="AJ14" s="13"/>
      <c r="AN14" s="31"/>
      <c r="AO14" s="31"/>
      <c r="AR14" s="13"/>
      <c r="AW14" s="13"/>
      <c r="AX14" s="13"/>
      <c r="AY14" s="13"/>
      <c r="AZ14" s="13"/>
      <c r="BA14" s="13"/>
      <c r="BB14" s="13"/>
      <c r="BC14" s="32"/>
      <c r="BD14" s="32"/>
      <c r="BE14" s="32"/>
      <c r="BF14" s="32"/>
      <c r="BG14" s="33"/>
      <c r="BH14" s="33"/>
      <c r="BJ14" s="7"/>
      <c r="BS14" s="50"/>
      <c r="BT14" s="50"/>
      <c r="BU14" s="50"/>
      <c r="BV14" s="50"/>
      <c r="BW14" s="50"/>
      <c r="BX14" s="50"/>
    </row>
    <row r="15" spans="1:76" s="14" customFormat="1" ht="20.25" customHeight="1" x14ac:dyDescent="0.15">
      <c r="A15" s="36"/>
      <c r="B15" s="24"/>
      <c r="C15" s="25"/>
      <c r="D15" s="34"/>
      <c r="E15" s="100"/>
      <c r="F15" s="102"/>
      <c r="G15" s="35"/>
      <c r="H15" s="34"/>
      <c r="I15" s="37"/>
      <c r="J15" s="28"/>
      <c r="K15" s="24"/>
      <c r="L15" s="25"/>
      <c r="M15" s="34"/>
      <c r="N15" s="100"/>
      <c r="O15" s="102"/>
      <c r="P15" s="35"/>
      <c r="Q15" s="34"/>
      <c r="R15" s="37"/>
      <c r="S15" s="29"/>
      <c r="T15" s="13"/>
      <c r="U15" s="13"/>
      <c r="V15" s="13"/>
      <c r="W15" s="13"/>
      <c r="X15" s="30"/>
      <c r="Y15" s="30"/>
      <c r="Z15" s="30"/>
      <c r="AA15" s="30"/>
      <c r="AB15" s="30"/>
      <c r="AC15" s="30"/>
      <c r="AD15" s="30"/>
      <c r="AE15" s="30"/>
      <c r="AF15" s="30"/>
      <c r="AG15" s="30"/>
      <c r="AH15" s="30"/>
      <c r="AI15" s="13"/>
      <c r="AJ15" s="13"/>
      <c r="AN15" s="31"/>
      <c r="AO15" s="31"/>
      <c r="AR15" s="13"/>
      <c r="AW15" s="13"/>
      <c r="AX15" s="13"/>
      <c r="AY15" s="13"/>
      <c r="AZ15" s="13"/>
      <c r="BA15" s="13"/>
      <c r="BB15" s="13"/>
      <c r="BC15" s="32"/>
      <c r="BD15" s="32"/>
      <c r="BE15" s="32"/>
      <c r="BF15" s="32"/>
      <c r="BG15" s="33"/>
      <c r="BH15" s="33"/>
      <c r="BJ15" s="7"/>
      <c r="BS15" s="50"/>
      <c r="BT15" s="50"/>
      <c r="BU15" s="50"/>
      <c r="BV15" s="50"/>
      <c r="BW15" s="50"/>
      <c r="BX15" s="50"/>
    </row>
    <row r="16" spans="1:76" s="14" customFormat="1" ht="15.75" customHeight="1" x14ac:dyDescent="0.15">
      <c r="A16" s="38"/>
      <c r="B16" s="39"/>
      <c r="C16" s="40"/>
      <c r="D16" s="34"/>
      <c r="E16" s="100"/>
      <c r="F16" s="102"/>
      <c r="G16" s="35"/>
      <c r="H16" s="34"/>
      <c r="I16" s="41"/>
      <c r="J16" s="28"/>
      <c r="K16" s="39"/>
      <c r="L16" s="40"/>
      <c r="M16" s="34"/>
      <c r="N16" s="100"/>
      <c r="O16" s="102"/>
      <c r="P16" s="35"/>
      <c r="Q16" s="34"/>
      <c r="R16" s="41"/>
      <c r="S16" s="29"/>
      <c r="T16" s="13"/>
      <c r="U16" s="13"/>
      <c r="V16" s="13"/>
      <c r="W16" s="13"/>
      <c r="X16" s="30"/>
      <c r="Y16" s="30"/>
      <c r="Z16" s="30"/>
      <c r="AA16" s="30"/>
      <c r="AB16" s="30"/>
      <c r="AC16" s="30"/>
      <c r="AD16" s="30"/>
      <c r="AE16" s="30"/>
      <c r="AF16" s="30"/>
      <c r="AG16" s="30"/>
      <c r="AH16" s="30"/>
      <c r="AI16" s="13"/>
      <c r="AJ16" s="13"/>
      <c r="AN16" s="31"/>
      <c r="AO16" s="31"/>
      <c r="AR16" s="13"/>
      <c r="AW16" s="13"/>
      <c r="AX16" s="13"/>
      <c r="AY16" s="13"/>
      <c r="AZ16" s="13"/>
      <c r="BA16" s="13"/>
      <c r="BB16" s="13"/>
      <c r="BC16" s="32"/>
      <c r="BD16" s="32"/>
      <c r="BE16" s="32"/>
      <c r="BF16" s="32"/>
      <c r="BG16" s="33"/>
      <c r="BH16" s="33"/>
      <c r="BJ16" s="7"/>
      <c r="BS16" s="50"/>
      <c r="BT16" s="50"/>
      <c r="BU16" s="50"/>
      <c r="BV16" s="50"/>
      <c r="BW16" s="50"/>
      <c r="BX16" s="50"/>
    </row>
    <row r="17" spans="1:76" s="14" customFormat="1" ht="15.75" customHeight="1" x14ac:dyDescent="0.15">
      <c r="A17" s="38"/>
      <c r="B17" s="39"/>
      <c r="C17" s="40"/>
      <c r="D17" s="34"/>
      <c r="E17" s="100"/>
      <c r="F17" s="102"/>
      <c r="G17" s="35"/>
      <c r="H17" s="34"/>
      <c r="I17" s="37"/>
      <c r="J17" s="28"/>
      <c r="K17" s="39"/>
      <c r="L17" s="40"/>
      <c r="M17" s="34"/>
      <c r="N17" s="100"/>
      <c r="O17" s="102"/>
      <c r="P17" s="35"/>
      <c r="Q17" s="34"/>
      <c r="R17" s="37"/>
      <c r="S17" s="29"/>
      <c r="T17" s="13"/>
      <c r="U17" s="13"/>
      <c r="V17" s="13"/>
      <c r="W17" s="13"/>
      <c r="X17" s="30"/>
      <c r="Y17" s="30"/>
      <c r="Z17" s="30"/>
      <c r="AA17" s="30"/>
      <c r="AB17" s="30"/>
      <c r="AC17" s="30"/>
      <c r="AD17" s="30"/>
      <c r="AE17" s="30"/>
      <c r="AF17" s="30"/>
      <c r="AG17" s="30"/>
      <c r="AH17" s="30"/>
      <c r="AI17" s="13"/>
      <c r="AJ17" s="13"/>
      <c r="AN17" s="31"/>
      <c r="AO17" s="31"/>
      <c r="AR17" s="13"/>
      <c r="AW17" s="13"/>
      <c r="AX17" s="13"/>
      <c r="AY17" s="13"/>
      <c r="AZ17" s="13"/>
      <c r="BA17" s="13"/>
      <c r="BB17" s="13"/>
      <c r="BC17" s="32"/>
      <c r="BD17" s="32"/>
      <c r="BE17" s="32"/>
      <c r="BF17" s="32"/>
      <c r="BG17" s="33"/>
      <c r="BH17" s="33"/>
      <c r="BJ17" s="7"/>
      <c r="BS17" s="50"/>
      <c r="BT17" s="50"/>
      <c r="BU17" s="50"/>
      <c r="BV17" s="50"/>
      <c r="BW17" s="50"/>
      <c r="BX17" s="50"/>
    </row>
    <row r="18" spans="1:76" s="14" customFormat="1" ht="15.75" customHeight="1" x14ac:dyDescent="0.15">
      <c r="A18" s="38"/>
      <c r="B18" s="39"/>
      <c r="C18" s="40"/>
      <c r="D18" s="34"/>
      <c r="E18" s="100"/>
      <c r="F18" s="102"/>
      <c r="G18" s="35"/>
      <c r="H18" s="34"/>
      <c r="I18" s="37"/>
      <c r="J18" s="28"/>
      <c r="K18" s="39"/>
      <c r="L18" s="40"/>
      <c r="M18" s="34"/>
      <c r="N18" s="100"/>
      <c r="O18" s="102"/>
      <c r="P18" s="35"/>
      <c r="Q18" s="34"/>
      <c r="R18" s="37"/>
      <c r="S18" s="29"/>
      <c r="T18" s="13"/>
      <c r="U18" s="13"/>
      <c r="V18" s="13"/>
      <c r="W18" s="13"/>
      <c r="X18" s="30"/>
      <c r="Y18" s="30"/>
      <c r="Z18" s="30"/>
      <c r="AA18" s="30"/>
      <c r="AB18" s="30"/>
      <c r="AC18" s="30"/>
      <c r="AD18" s="30"/>
      <c r="AE18" s="30"/>
      <c r="AF18" s="30"/>
      <c r="AG18" s="30"/>
      <c r="AH18" s="30"/>
      <c r="AI18" s="13"/>
      <c r="AJ18" s="13"/>
      <c r="AN18" s="31"/>
      <c r="AO18" s="31"/>
      <c r="AR18" s="13"/>
      <c r="AW18" s="13"/>
      <c r="AX18" s="13"/>
      <c r="AY18" s="13"/>
      <c r="AZ18" s="13"/>
      <c r="BA18" s="13"/>
      <c r="BB18" s="13"/>
      <c r="BC18" s="32"/>
      <c r="BD18" s="32"/>
      <c r="BE18" s="32"/>
      <c r="BF18" s="32"/>
      <c r="BG18" s="33"/>
      <c r="BH18" s="33"/>
      <c r="BJ18" s="7"/>
      <c r="BS18" s="50"/>
      <c r="BT18" s="50"/>
      <c r="BU18" s="50"/>
      <c r="BV18" s="50"/>
      <c r="BW18" s="50"/>
      <c r="BX18" s="50"/>
    </row>
    <row r="19" spans="1:76" s="14" customFormat="1" ht="24.75" customHeight="1" x14ac:dyDescent="0.15">
      <c r="A19" s="36"/>
      <c r="B19" s="39"/>
      <c r="C19" s="40"/>
      <c r="D19" s="39"/>
      <c r="E19" s="103"/>
      <c r="F19" s="104"/>
      <c r="G19" s="37"/>
      <c r="H19" s="39"/>
      <c r="I19" s="37"/>
      <c r="J19" s="28"/>
      <c r="K19" s="39"/>
      <c r="L19" s="40"/>
      <c r="M19" s="39"/>
      <c r="N19" s="103"/>
      <c r="O19" s="104"/>
      <c r="P19" s="37"/>
      <c r="Q19" s="39"/>
      <c r="R19" s="37"/>
      <c r="S19" s="29"/>
      <c r="T19" s="13"/>
      <c r="U19" s="13"/>
      <c r="V19" s="13"/>
      <c r="W19" s="13"/>
      <c r="X19" s="30"/>
      <c r="Y19" s="30"/>
      <c r="Z19" s="30"/>
      <c r="AA19" s="30"/>
      <c r="AB19" s="30"/>
      <c r="AC19" s="30"/>
      <c r="AD19" s="30"/>
      <c r="AE19" s="30"/>
      <c r="AF19" s="30"/>
      <c r="AG19" s="30"/>
      <c r="AH19" s="30"/>
      <c r="AI19" s="13"/>
      <c r="AJ19" s="13"/>
      <c r="AN19" s="31"/>
      <c r="AO19" s="31"/>
      <c r="AR19" s="13"/>
      <c r="AW19" s="13"/>
      <c r="AX19" s="13"/>
      <c r="AY19" s="13"/>
      <c r="AZ19" s="13"/>
      <c r="BA19" s="13"/>
      <c r="BB19" s="13"/>
      <c r="BC19" s="32"/>
      <c r="BD19" s="32"/>
      <c r="BE19" s="32"/>
      <c r="BF19" s="32"/>
      <c r="BG19" s="33"/>
      <c r="BH19" s="33"/>
      <c r="BJ19" s="7"/>
      <c r="BS19" s="50"/>
      <c r="BT19" s="50"/>
      <c r="BU19" s="50"/>
      <c r="BV19" s="50"/>
      <c r="BW19" s="50"/>
      <c r="BX19" s="50"/>
    </row>
    <row r="20" spans="1:76" s="14" customFormat="1" ht="15.75" customHeight="1" x14ac:dyDescent="0.15">
      <c r="A20" s="36"/>
      <c r="B20" s="39"/>
      <c r="C20" s="40"/>
      <c r="D20" s="39"/>
      <c r="E20" s="103"/>
      <c r="F20" s="104"/>
      <c r="G20" s="37"/>
      <c r="H20" s="39"/>
      <c r="I20" s="37"/>
      <c r="J20" s="28"/>
      <c r="K20" s="39"/>
      <c r="L20" s="40"/>
      <c r="M20" s="39"/>
      <c r="N20" s="103"/>
      <c r="O20" s="104"/>
      <c r="P20" s="37"/>
      <c r="Q20" s="39"/>
      <c r="R20" s="37"/>
      <c r="S20" s="29"/>
      <c r="T20" s="13"/>
      <c r="U20" s="13"/>
      <c r="V20" s="13"/>
      <c r="W20" s="13"/>
      <c r="X20" s="30"/>
      <c r="Y20" s="30"/>
      <c r="Z20" s="30"/>
      <c r="AA20" s="30"/>
      <c r="AB20" s="30"/>
      <c r="AC20" s="30"/>
      <c r="AD20" s="30"/>
      <c r="AE20" s="30"/>
      <c r="AF20" s="30"/>
      <c r="AG20" s="30"/>
      <c r="AH20" s="30"/>
      <c r="AI20" s="13"/>
      <c r="AJ20" s="13"/>
      <c r="AN20" s="31"/>
      <c r="AO20" s="31"/>
      <c r="AR20" s="13"/>
      <c r="AW20" s="13"/>
      <c r="AX20" s="13"/>
      <c r="AY20" s="13"/>
      <c r="AZ20" s="13"/>
      <c r="BA20" s="13"/>
      <c r="BB20" s="13"/>
      <c r="BC20" s="32"/>
      <c r="BD20" s="32"/>
      <c r="BE20" s="32"/>
      <c r="BF20" s="32"/>
      <c r="BG20" s="33"/>
      <c r="BH20" s="33"/>
      <c r="BJ20" s="7"/>
      <c r="BS20" s="50"/>
      <c r="BT20" s="50"/>
      <c r="BU20" s="50"/>
      <c r="BV20" s="50"/>
      <c r="BW20" s="50"/>
      <c r="BX20" s="50"/>
    </row>
    <row r="21" spans="1:76" s="14" customFormat="1" ht="15.75" customHeight="1" x14ac:dyDescent="0.15">
      <c r="A21" s="38"/>
      <c r="B21" s="39"/>
      <c r="C21" s="40"/>
      <c r="D21" s="39"/>
      <c r="E21" s="103"/>
      <c r="F21" s="104"/>
      <c r="G21" s="37"/>
      <c r="H21" s="39"/>
      <c r="I21" s="37"/>
      <c r="J21" s="28"/>
      <c r="K21" s="39"/>
      <c r="L21" s="40"/>
      <c r="M21" s="39"/>
      <c r="N21" s="103"/>
      <c r="O21" s="104"/>
      <c r="P21" s="37"/>
      <c r="Q21" s="39"/>
      <c r="R21" s="37"/>
      <c r="S21" s="29"/>
      <c r="T21" s="13"/>
      <c r="U21" s="13"/>
      <c r="V21" s="13"/>
      <c r="W21" s="13"/>
      <c r="X21" s="30"/>
      <c r="Y21" s="30"/>
      <c r="Z21" s="30"/>
      <c r="AA21" s="30"/>
      <c r="AB21" s="30"/>
      <c r="AC21" s="30"/>
      <c r="AD21" s="30"/>
      <c r="AE21" s="30"/>
      <c r="AF21" s="30"/>
      <c r="AG21" s="30"/>
      <c r="AH21" s="30"/>
      <c r="AI21" s="13"/>
      <c r="AJ21" s="13"/>
      <c r="AN21" s="31"/>
      <c r="AO21" s="31"/>
      <c r="AR21" s="13"/>
      <c r="AW21" s="13"/>
      <c r="AX21" s="13"/>
      <c r="AY21" s="13"/>
      <c r="AZ21" s="13"/>
      <c r="BA21" s="13"/>
      <c r="BB21" s="13"/>
      <c r="BC21" s="32"/>
      <c r="BD21" s="32"/>
      <c r="BE21" s="32"/>
      <c r="BF21" s="32"/>
      <c r="BG21" s="33"/>
      <c r="BH21" s="33"/>
      <c r="BJ21" s="7"/>
      <c r="BS21" s="50"/>
      <c r="BT21" s="50"/>
      <c r="BU21" s="50"/>
      <c r="BV21" s="50"/>
      <c r="BW21" s="50"/>
      <c r="BX21" s="50"/>
    </row>
    <row r="22" spans="1:76" s="14" customFormat="1" ht="15.75" customHeight="1" x14ac:dyDescent="0.15">
      <c r="A22" s="38"/>
      <c r="B22" s="39"/>
      <c r="C22" s="40"/>
      <c r="D22" s="39"/>
      <c r="E22" s="103"/>
      <c r="F22" s="104"/>
      <c r="G22" s="37"/>
      <c r="H22" s="39"/>
      <c r="I22" s="37"/>
      <c r="J22" s="28"/>
      <c r="K22" s="39"/>
      <c r="L22" s="40"/>
      <c r="M22" s="39"/>
      <c r="N22" s="103"/>
      <c r="O22" s="104"/>
      <c r="P22" s="37"/>
      <c r="Q22" s="39"/>
      <c r="R22" s="37"/>
      <c r="S22" s="29"/>
      <c r="T22" s="13"/>
      <c r="U22" s="13"/>
      <c r="V22" s="13"/>
      <c r="W22" s="13"/>
      <c r="X22" s="30"/>
      <c r="Y22" s="30"/>
      <c r="Z22" s="30"/>
      <c r="AA22" s="30"/>
      <c r="AB22" s="30"/>
      <c r="AC22" s="30"/>
      <c r="AD22" s="30"/>
      <c r="AE22" s="30"/>
      <c r="AF22" s="30"/>
      <c r="AG22" s="30"/>
      <c r="AH22" s="30"/>
      <c r="AI22" s="13"/>
      <c r="AJ22" s="13"/>
      <c r="AN22" s="31"/>
      <c r="AO22" s="31"/>
      <c r="AR22" s="13"/>
      <c r="AW22" s="13"/>
      <c r="AX22" s="13"/>
      <c r="AY22" s="13"/>
      <c r="AZ22" s="13"/>
      <c r="BA22" s="13"/>
      <c r="BB22" s="13"/>
      <c r="BC22" s="32"/>
      <c r="BD22" s="32"/>
      <c r="BE22" s="32"/>
      <c r="BF22" s="32"/>
      <c r="BG22" s="33"/>
      <c r="BH22" s="33"/>
      <c r="BJ22" s="7"/>
      <c r="BS22" s="50"/>
      <c r="BT22" s="50"/>
      <c r="BU22" s="50"/>
      <c r="BV22" s="50"/>
      <c r="BW22" s="50"/>
      <c r="BX22" s="50"/>
    </row>
    <row r="23" spans="1:76" s="14" customFormat="1" ht="15.75" customHeight="1" x14ac:dyDescent="0.15">
      <c r="A23" s="38"/>
      <c r="B23" s="39"/>
      <c r="C23" s="40"/>
      <c r="D23" s="39"/>
      <c r="E23" s="103"/>
      <c r="F23" s="104"/>
      <c r="G23" s="37"/>
      <c r="H23" s="39"/>
      <c r="I23" s="37"/>
      <c r="J23" s="28"/>
      <c r="K23" s="39"/>
      <c r="L23" s="40"/>
      <c r="M23" s="39"/>
      <c r="N23" s="103"/>
      <c r="O23" s="104"/>
      <c r="P23" s="37"/>
      <c r="Q23" s="39"/>
      <c r="R23" s="37"/>
      <c r="S23" s="29"/>
      <c r="T23" s="13"/>
      <c r="U23" s="13"/>
      <c r="V23" s="13"/>
      <c r="W23" s="13"/>
      <c r="X23" s="30"/>
      <c r="Y23" s="30"/>
      <c r="Z23" s="30"/>
      <c r="AA23" s="30"/>
      <c r="AB23" s="30"/>
      <c r="AC23" s="30"/>
      <c r="AD23" s="30"/>
      <c r="AE23" s="30"/>
      <c r="AF23" s="30"/>
      <c r="AG23" s="30"/>
      <c r="AH23" s="30"/>
      <c r="AI23" s="13"/>
      <c r="AJ23" s="13"/>
      <c r="AN23" s="31"/>
      <c r="AO23" s="31"/>
      <c r="AR23" s="13"/>
      <c r="AW23" s="13"/>
      <c r="AX23" s="13"/>
      <c r="AY23" s="13"/>
      <c r="AZ23" s="13"/>
      <c r="BA23" s="13"/>
      <c r="BB23" s="13"/>
      <c r="BC23" s="32"/>
      <c r="BD23" s="32"/>
      <c r="BE23" s="32"/>
      <c r="BF23" s="32"/>
      <c r="BG23" s="33"/>
      <c r="BH23" s="33"/>
      <c r="BJ23" s="7"/>
      <c r="BS23" s="50"/>
      <c r="BT23" s="50"/>
      <c r="BU23" s="50"/>
      <c r="BV23" s="50"/>
      <c r="BW23" s="50"/>
      <c r="BX23" s="50"/>
    </row>
    <row r="24" spans="1:76" s="14" customFormat="1" ht="15.75" customHeight="1" x14ac:dyDescent="0.15">
      <c r="A24" s="38"/>
      <c r="B24" s="39"/>
      <c r="C24" s="40"/>
      <c r="D24" s="39"/>
      <c r="E24" s="103"/>
      <c r="F24" s="104"/>
      <c r="G24" s="37"/>
      <c r="H24" s="39"/>
      <c r="I24" s="37"/>
      <c r="J24" s="28"/>
      <c r="K24" s="39"/>
      <c r="L24" s="40"/>
      <c r="M24" s="39"/>
      <c r="N24" s="103"/>
      <c r="O24" s="104"/>
      <c r="P24" s="37"/>
      <c r="Q24" s="39"/>
      <c r="R24" s="37"/>
      <c r="S24" s="29"/>
      <c r="T24" s="13"/>
      <c r="U24" s="13"/>
      <c r="V24" s="13"/>
      <c r="W24" s="13"/>
      <c r="X24" s="30"/>
      <c r="Y24" s="30"/>
      <c r="Z24" s="30"/>
      <c r="AA24" s="30"/>
      <c r="AB24" s="30"/>
      <c r="AC24" s="30"/>
      <c r="AD24" s="30"/>
      <c r="AE24" s="30"/>
      <c r="AF24" s="30"/>
      <c r="AG24" s="30"/>
      <c r="AH24" s="30"/>
      <c r="AI24" s="13"/>
      <c r="AJ24" s="13"/>
      <c r="AN24" s="31"/>
      <c r="AO24" s="31"/>
      <c r="AR24" s="13"/>
      <c r="AW24" s="13"/>
      <c r="AX24" s="13"/>
      <c r="AY24" s="13"/>
      <c r="AZ24" s="13"/>
      <c r="BA24" s="13"/>
      <c r="BB24" s="13"/>
      <c r="BC24" s="32"/>
      <c r="BD24" s="32"/>
      <c r="BE24" s="32"/>
      <c r="BF24" s="32"/>
      <c r="BG24" s="33"/>
      <c r="BH24" s="33"/>
      <c r="BJ24" s="7"/>
      <c r="BS24" s="50"/>
      <c r="BT24" s="50"/>
      <c r="BU24" s="50"/>
      <c r="BV24" s="50"/>
      <c r="BW24" s="50"/>
      <c r="BX24" s="50"/>
    </row>
    <row r="25" spans="1:76" s="14" customFormat="1" ht="15.75" customHeight="1" x14ac:dyDescent="0.15">
      <c r="A25" s="38"/>
      <c r="B25" s="39"/>
      <c r="C25" s="40"/>
      <c r="D25" s="39"/>
      <c r="E25" s="103"/>
      <c r="F25" s="104"/>
      <c r="G25" s="37"/>
      <c r="H25" s="39"/>
      <c r="I25" s="37"/>
      <c r="J25" s="28"/>
      <c r="K25" s="39"/>
      <c r="L25" s="40"/>
      <c r="M25" s="39"/>
      <c r="N25" s="103"/>
      <c r="O25" s="104"/>
      <c r="P25" s="37"/>
      <c r="Q25" s="39"/>
      <c r="R25" s="37"/>
      <c r="S25" s="29"/>
      <c r="T25" s="13"/>
      <c r="U25" s="13"/>
      <c r="V25" s="13"/>
      <c r="W25" s="13"/>
      <c r="X25" s="30"/>
      <c r="Y25" s="30"/>
      <c r="Z25" s="30"/>
      <c r="AA25" s="30"/>
      <c r="AB25" s="30"/>
      <c r="AC25" s="30"/>
      <c r="AD25" s="30"/>
      <c r="AE25" s="30"/>
      <c r="AF25" s="30"/>
      <c r="AG25" s="30"/>
      <c r="AH25" s="30"/>
      <c r="AI25" s="13"/>
      <c r="AJ25" s="13"/>
      <c r="AN25" s="31"/>
      <c r="AO25" s="31"/>
      <c r="AR25" s="13"/>
      <c r="AW25" s="13"/>
      <c r="AX25" s="13"/>
      <c r="AY25" s="13"/>
      <c r="AZ25" s="13"/>
      <c r="BA25" s="13"/>
      <c r="BB25" s="13"/>
      <c r="BC25" s="32"/>
      <c r="BD25" s="32"/>
      <c r="BE25" s="32"/>
      <c r="BF25" s="32"/>
      <c r="BG25" s="33"/>
      <c r="BH25" s="33"/>
      <c r="BJ25" s="7"/>
      <c r="BS25" s="50"/>
      <c r="BT25" s="50"/>
      <c r="BU25" s="50"/>
      <c r="BV25" s="50"/>
      <c r="BW25" s="50"/>
      <c r="BX25" s="50"/>
    </row>
    <row r="26" spans="1:76" s="14" customFormat="1" ht="15.75" customHeight="1" x14ac:dyDescent="0.15">
      <c r="A26" s="42"/>
      <c r="B26" s="43"/>
      <c r="C26" s="44"/>
      <c r="D26" s="43"/>
      <c r="E26" s="105"/>
      <c r="F26" s="106"/>
      <c r="G26" s="45"/>
      <c r="H26" s="43"/>
      <c r="I26" s="45"/>
      <c r="J26" s="28"/>
      <c r="K26" s="43"/>
      <c r="L26" s="44"/>
      <c r="M26" s="43"/>
      <c r="N26" s="105"/>
      <c r="O26" s="106"/>
      <c r="P26" s="45"/>
      <c r="Q26" s="43"/>
      <c r="R26" s="45"/>
      <c r="S26" s="29"/>
      <c r="T26" s="13"/>
      <c r="U26" s="13"/>
      <c r="V26" s="13"/>
      <c r="W26" s="13"/>
      <c r="X26" s="30"/>
      <c r="Y26" s="30"/>
      <c r="Z26" s="30"/>
      <c r="AA26" s="30"/>
      <c r="AB26" s="30"/>
      <c r="AC26" s="30"/>
      <c r="AD26" s="30"/>
      <c r="AE26" s="30"/>
      <c r="AF26" s="30"/>
      <c r="AG26" s="30"/>
      <c r="AH26" s="30"/>
      <c r="AI26" s="13"/>
      <c r="AJ26" s="13"/>
      <c r="AN26" s="31"/>
      <c r="AO26" s="31"/>
      <c r="AR26" s="13"/>
      <c r="AW26" s="13"/>
      <c r="AX26" s="13"/>
      <c r="AY26" s="13"/>
      <c r="AZ26" s="13"/>
      <c r="BA26" s="13"/>
      <c r="BB26" s="13"/>
      <c r="BC26" s="32"/>
      <c r="BD26" s="32"/>
      <c r="BE26" s="32"/>
      <c r="BF26" s="32"/>
      <c r="BG26" s="33"/>
      <c r="BH26" s="33"/>
      <c r="BJ26" s="7"/>
      <c r="BS26" s="50"/>
      <c r="BT26" s="50"/>
      <c r="BU26" s="50"/>
      <c r="BV26" s="50"/>
      <c r="BW26" s="50"/>
      <c r="BX26" s="50"/>
    </row>
    <row r="27" spans="1:76" s="13" customFormat="1" ht="30" customHeight="1" x14ac:dyDescent="0.2">
      <c r="A27" s="46"/>
      <c r="B27" s="46"/>
      <c r="C27" s="46"/>
      <c r="D27" s="46"/>
      <c r="E27" s="46"/>
      <c r="F27" s="46"/>
      <c r="G27" s="46"/>
      <c r="H27" s="46"/>
      <c r="I27" s="46"/>
      <c r="J27" s="46"/>
      <c r="K27" s="16"/>
      <c r="L27" s="16"/>
      <c r="M27" s="16"/>
      <c r="N27" s="16"/>
      <c r="O27" s="16"/>
      <c r="AL27" s="14"/>
      <c r="AM27" s="31"/>
      <c r="AN27" s="14"/>
      <c r="AO27" s="14"/>
      <c r="BJ27" s="4"/>
    </row>
    <row r="28" spans="1:76" s="14" customFormat="1" ht="15.75" customHeight="1" x14ac:dyDescent="0.15">
      <c r="A28" s="301"/>
      <c r="B28" s="257"/>
      <c r="C28" s="253"/>
      <c r="D28" s="269"/>
      <c r="E28" s="254"/>
      <c r="F28" s="278"/>
      <c r="G28" s="278"/>
      <c r="H28" s="278"/>
      <c r="I28" s="278"/>
      <c r="J28" s="278"/>
      <c r="K28" s="278"/>
      <c r="L28" s="278"/>
      <c r="M28" s="278"/>
      <c r="N28" s="278"/>
      <c r="O28" s="278"/>
      <c r="P28" s="278"/>
      <c r="Q28" s="278"/>
      <c r="R28" s="13"/>
      <c r="AJ28" s="13"/>
      <c r="AK28" s="13"/>
      <c r="AM28" s="31"/>
      <c r="AP28" s="13"/>
      <c r="AU28" s="13"/>
      <c r="AV28" s="13"/>
      <c r="AW28" s="13"/>
      <c r="AX28" s="13"/>
      <c r="AY28" s="13"/>
      <c r="AZ28" s="13"/>
      <c r="BA28" s="13"/>
      <c r="BB28" s="13"/>
      <c r="BC28" s="13"/>
      <c r="BD28" s="13"/>
      <c r="BK28" s="7"/>
      <c r="BL28" s="7"/>
      <c r="BM28" s="7"/>
      <c r="BN28" s="7"/>
      <c r="BO28" s="7"/>
      <c r="BP28" s="7"/>
      <c r="BQ28" s="7"/>
      <c r="BR28" s="7"/>
    </row>
    <row r="29" spans="1:76" s="14" customFormat="1" ht="27" customHeight="1" x14ac:dyDescent="0.15">
      <c r="A29" s="294"/>
      <c r="B29" s="258"/>
      <c r="C29" s="137"/>
      <c r="D29" s="47"/>
      <c r="E29" s="132"/>
      <c r="F29" s="137"/>
      <c r="G29" s="47"/>
      <c r="H29" s="132"/>
      <c r="I29" s="137"/>
      <c r="J29" s="47"/>
      <c r="K29" s="132"/>
      <c r="L29" s="137"/>
      <c r="M29" s="47"/>
      <c r="N29" s="132"/>
      <c r="O29" s="137"/>
      <c r="P29" s="47"/>
      <c r="Q29" s="132"/>
      <c r="R29" s="13"/>
      <c r="AJ29" s="30"/>
      <c r="AK29" s="30"/>
      <c r="AM29" s="31"/>
      <c r="AP29" s="13"/>
      <c r="AU29" s="13"/>
      <c r="AV29" s="13"/>
      <c r="AW29" s="13"/>
      <c r="AX29" s="13"/>
      <c r="AY29" s="13"/>
      <c r="AZ29" s="13"/>
      <c r="BA29" s="13"/>
      <c r="BB29" s="13"/>
      <c r="BC29" s="13"/>
      <c r="BD29" s="13"/>
      <c r="BK29" s="7"/>
      <c r="BL29" s="7"/>
      <c r="BM29" s="7"/>
      <c r="BN29" s="7"/>
      <c r="BO29" s="7"/>
      <c r="BP29" s="7"/>
      <c r="BQ29" s="7"/>
      <c r="BR29" s="7"/>
    </row>
    <row r="30" spans="1:76" s="14" customFormat="1" ht="15.75" customHeight="1" x14ac:dyDescent="0.15">
      <c r="A30" s="308"/>
      <c r="B30" s="309"/>
      <c r="C30" s="48"/>
      <c r="D30" s="49"/>
      <c r="E30" s="25"/>
      <c r="F30" s="48"/>
      <c r="G30" s="49"/>
      <c r="H30" s="25"/>
      <c r="I30" s="48"/>
      <c r="J30" s="49"/>
      <c r="K30" s="25"/>
      <c r="L30" s="48"/>
      <c r="M30" s="49"/>
      <c r="N30" s="25"/>
      <c r="O30" s="48"/>
      <c r="P30" s="49"/>
      <c r="Q30" s="25"/>
      <c r="R30" s="29"/>
      <c r="AJ30" s="30"/>
      <c r="AK30" s="30"/>
      <c r="AM30" s="31"/>
      <c r="AP30" s="13"/>
      <c r="AU30" s="13"/>
      <c r="AV30" s="13"/>
      <c r="AW30" s="13"/>
      <c r="AX30" s="13"/>
      <c r="AY30" s="13"/>
      <c r="AZ30" s="13"/>
      <c r="BA30" s="32"/>
      <c r="BB30" s="32"/>
      <c r="BC30" s="32"/>
      <c r="BD30" s="32"/>
      <c r="BE30" s="32"/>
      <c r="BK30" s="7"/>
      <c r="BL30" s="7"/>
      <c r="BM30" s="7"/>
      <c r="BN30" s="7"/>
      <c r="BO30" s="7"/>
      <c r="BP30" s="7"/>
      <c r="BQ30" s="7"/>
      <c r="BR30" s="7"/>
      <c r="BS30" s="50"/>
      <c r="BT30" s="50"/>
      <c r="BU30" s="50"/>
      <c r="BV30" s="50"/>
      <c r="BW30" s="50"/>
    </row>
    <row r="31" spans="1:76" s="14" customFormat="1" ht="15.75" customHeight="1" x14ac:dyDescent="0.15">
      <c r="A31" s="310"/>
      <c r="B31" s="51"/>
      <c r="C31" s="24"/>
      <c r="D31" s="52"/>
      <c r="E31" s="25"/>
      <c r="F31" s="24"/>
      <c r="G31" s="52"/>
      <c r="H31" s="25"/>
      <c r="I31" s="24"/>
      <c r="J31" s="52"/>
      <c r="K31" s="25"/>
      <c r="L31" s="24"/>
      <c r="M31" s="52"/>
      <c r="N31" s="25"/>
      <c r="O31" s="24"/>
      <c r="P31" s="52"/>
      <c r="Q31" s="25"/>
      <c r="R31" s="53"/>
      <c r="AJ31" s="30"/>
      <c r="AK31" s="30"/>
      <c r="AM31" s="31"/>
      <c r="AP31" s="13"/>
      <c r="AU31" s="13"/>
      <c r="AV31" s="13"/>
      <c r="AW31" s="13"/>
      <c r="AX31" s="13"/>
      <c r="AY31" s="13"/>
      <c r="AZ31" s="13"/>
      <c r="BA31" s="32"/>
      <c r="BB31" s="32"/>
      <c r="BC31" s="32"/>
      <c r="BD31" s="32"/>
      <c r="BE31" s="32"/>
      <c r="BK31" s="7"/>
      <c r="BL31" s="7"/>
      <c r="BM31" s="7"/>
      <c r="BN31" s="7"/>
      <c r="BO31" s="7"/>
      <c r="BP31" s="7"/>
      <c r="BQ31" s="7"/>
      <c r="BR31" s="7"/>
      <c r="BS31" s="50"/>
      <c r="BT31" s="50"/>
      <c r="BU31" s="50"/>
      <c r="BV31" s="50"/>
      <c r="BW31" s="50"/>
    </row>
    <row r="32" spans="1:76" s="14" customFormat="1" ht="15.75" customHeight="1" x14ac:dyDescent="0.15">
      <c r="A32" s="310"/>
      <c r="B32" s="51"/>
      <c r="C32" s="24"/>
      <c r="D32" s="52"/>
      <c r="E32" s="25"/>
      <c r="F32" s="24"/>
      <c r="G32" s="52"/>
      <c r="H32" s="25"/>
      <c r="I32" s="24"/>
      <c r="J32" s="52"/>
      <c r="K32" s="25"/>
      <c r="L32" s="24"/>
      <c r="M32" s="52"/>
      <c r="N32" s="25"/>
      <c r="O32" s="24"/>
      <c r="P32" s="52"/>
      <c r="Q32" s="25"/>
      <c r="R32" s="29"/>
      <c r="AJ32" s="30"/>
      <c r="AK32" s="30"/>
      <c r="AM32" s="31"/>
      <c r="AP32" s="13"/>
      <c r="AU32" s="13"/>
      <c r="AV32" s="13"/>
      <c r="AW32" s="13"/>
      <c r="AX32" s="13"/>
      <c r="AY32" s="13"/>
      <c r="AZ32" s="13"/>
      <c r="BA32" s="32"/>
      <c r="BB32" s="32"/>
      <c r="BC32" s="32"/>
      <c r="BD32" s="32"/>
      <c r="BE32" s="32"/>
      <c r="BK32" s="7"/>
      <c r="BL32" s="7"/>
      <c r="BM32" s="7"/>
      <c r="BN32" s="7"/>
      <c r="BO32" s="7"/>
      <c r="BP32" s="7"/>
      <c r="BQ32" s="7"/>
      <c r="BR32" s="7"/>
      <c r="BS32" s="50"/>
      <c r="BT32" s="50"/>
      <c r="BU32" s="50"/>
      <c r="BV32" s="50"/>
      <c r="BW32" s="50"/>
    </row>
    <row r="33" spans="1:88" s="14" customFormat="1" ht="18" customHeight="1" x14ac:dyDescent="0.15">
      <c r="A33" s="310"/>
      <c r="B33" s="51"/>
      <c r="C33" s="24"/>
      <c r="D33" s="52"/>
      <c r="E33" s="25"/>
      <c r="F33" s="24"/>
      <c r="G33" s="52"/>
      <c r="H33" s="25"/>
      <c r="I33" s="24"/>
      <c r="J33" s="52"/>
      <c r="K33" s="25"/>
      <c r="L33" s="24"/>
      <c r="M33" s="52"/>
      <c r="N33" s="25"/>
      <c r="O33" s="24"/>
      <c r="P33" s="52"/>
      <c r="Q33" s="25"/>
      <c r="R33" s="29"/>
      <c r="AJ33" s="30"/>
      <c r="AK33" s="30"/>
      <c r="AM33" s="31"/>
      <c r="AP33" s="13"/>
      <c r="AU33" s="13"/>
      <c r="AV33" s="13"/>
      <c r="AW33" s="13"/>
      <c r="AX33" s="13"/>
      <c r="AY33" s="13"/>
      <c r="AZ33" s="13"/>
      <c r="BA33" s="32"/>
      <c r="BB33" s="32"/>
      <c r="BC33" s="32"/>
      <c r="BD33" s="32"/>
      <c r="BE33" s="32"/>
      <c r="BK33" s="7"/>
      <c r="BL33" s="7"/>
      <c r="BM33" s="7"/>
      <c r="BN33" s="7"/>
      <c r="BO33" s="7"/>
      <c r="BP33" s="7"/>
      <c r="BQ33" s="7"/>
      <c r="BR33" s="7"/>
      <c r="BS33" s="50"/>
      <c r="BT33" s="50"/>
      <c r="BU33" s="50"/>
      <c r="BV33" s="50"/>
      <c r="BW33" s="50"/>
    </row>
    <row r="34" spans="1:88" s="14" customFormat="1" ht="15.75" customHeight="1" x14ac:dyDescent="0.15">
      <c r="A34" s="311"/>
      <c r="B34" s="312"/>
      <c r="C34" s="54"/>
      <c r="D34" s="55"/>
      <c r="E34" s="56"/>
      <c r="F34" s="54"/>
      <c r="G34" s="55"/>
      <c r="H34" s="56"/>
      <c r="I34" s="54"/>
      <c r="J34" s="55"/>
      <c r="K34" s="56"/>
      <c r="L34" s="54"/>
      <c r="M34" s="55"/>
      <c r="N34" s="56"/>
      <c r="O34" s="54"/>
      <c r="P34" s="55"/>
      <c r="Q34" s="56"/>
      <c r="R34" s="29"/>
      <c r="AJ34" s="30"/>
      <c r="AK34" s="30"/>
      <c r="AP34" s="13"/>
      <c r="AU34" s="13"/>
      <c r="AV34" s="13"/>
      <c r="AW34" s="13"/>
      <c r="AX34" s="13"/>
      <c r="AY34" s="13"/>
      <c r="AZ34" s="13"/>
      <c r="BA34" s="32"/>
      <c r="BB34" s="32"/>
      <c r="BC34" s="32"/>
      <c r="BD34" s="32"/>
      <c r="BE34" s="32"/>
      <c r="BK34" s="7"/>
      <c r="BL34" s="7"/>
      <c r="BM34" s="7"/>
      <c r="BN34" s="7"/>
      <c r="BO34" s="7"/>
      <c r="BP34" s="7"/>
      <c r="BQ34" s="7"/>
      <c r="BR34" s="7"/>
      <c r="BS34" s="50"/>
      <c r="BT34" s="50"/>
      <c r="BU34" s="50"/>
      <c r="BV34" s="50"/>
      <c r="BW34" s="50"/>
    </row>
    <row r="35" spans="1:88" s="14" customFormat="1" ht="30" customHeight="1" x14ac:dyDescent="0.2">
      <c r="A35" s="57"/>
      <c r="B35" s="57"/>
      <c r="C35" s="57"/>
      <c r="D35" s="57"/>
      <c r="E35" s="57"/>
      <c r="F35" s="57"/>
      <c r="G35" s="57"/>
      <c r="H35" s="57"/>
      <c r="I35" s="57"/>
      <c r="J35" s="57"/>
      <c r="K35" s="57"/>
      <c r="L35" s="57"/>
      <c r="M35" s="57"/>
      <c r="N35" s="57"/>
      <c r="O35" s="57"/>
      <c r="P35" s="57"/>
      <c r="Q35" s="57"/>
      <c r="R35" s="58"/>
      <c r="S35" s="59"/>
      <c r="T35" s="15"/>
      <c r="U35" s="28"/>
      <c r="V35" s="28"/>
      <c r="W35" s="28"/>
      <c r="X35" s="28"/>
      <c r="Y35" s="28"/>
      <c r="Z35" s="28"/>
      <c r="AA35" s="28"/>
      <c r="AB35" s="28"/>
      <c r="AC35" s="28"/>
      <c r="AD35" s="28"/>
      <c r="AE35" s="28"/>
      <c r="AF35" s="60"/>
      <c r="AG35" s="60"/>
      <c r="AH35" s="60"/>
      <c r="AI35" s="60"/>
      <c r="AJ35" s="30"/>
      <c r="AK35" s="30"/>
      <c r="AP35" s="13"/>
      <c r="AU35" s="13"/>
      <c r="AV35" s="13"/>
      <c r="AW35" s="13"/>
      <c r="AX35" s="13"/>
      <c r="AY35" s="13"/>
      <c r="AZ35" s="13"/>
      <c r="BA35" s="13"/>
      <c r="BB35" s="13"/>
      <c r="BC35" s="13"/>
      <c r="BD35" s="13"/>
      <c r="BK35" s="7"/>
      <c r="BL35" s="7"/>
      <c r="BM35" s="7"/>
      <c r="BN35" s="7"/>
      <c r="BO35" s="7"/>
      <c r="BP35" s="7"/>
      <c r="BQ35" s="7"/>
      <c r="BR35" s="7"/>
    </row>
    <row r="36" spans="1:88" s="14" customFormat="1" ht="15.75" customHeight="1" x14ac:dyDescent="0.15">
      <c r="A36" s="301"/>
      <c r="B36" s="257"/>
      <c r="C36" s="253"/>
      <c r="D36" s="269"/>
      <c r="E36" s="254"/>
      <c r="F36" s="278"/>
      <c r="G36" s="278"/>
      <c r="H36" s="278"/>
      <c r="I36" s="278"/>
      <c r="J36" s="278"/>
      <c r="K36" s="278"/>
      <c r="L36" s="278"/>
      <c r="M36" s="278"/>
      <c r="N36" s="278"/>
      <c r="O36" s="278"/>
      <c r="P36" s="278"/>
      <c r="Q36" s="278"/>
      <c r="R36" s="58"/>
      <c r="S36" s="59"/>
      <c r="T36" s="15"/>
      <c r="U36" s="28"/>
      <c r="V36" s="28"/>
      <c r="W36" s="28"/>
      <c r="X36" s="28"/>
      <c r="Y36" s="28"/>
      <c r="Z36" s="28"/>
      <c r="AA36" s="28"/>
      <c r="AB36" s="28"/>
      <c r="AC36" s="28"/>
      <c r="AD36" s="28"/>
      <c r="AE36" s="28"/>
      <c r="AF36" s="60"/>
      <c r="AG36" s="60"/>
      <c r="AH36" s="60"/>
      <c r="AI36" s="60"/>
      <c r="AJ36" s="30"/>
      <c r="AK36" s="30"/>
      <c r="AP36" s="13"/>
      <c r="AU36" s="13"/>
      <c r="AV36" s="13"/>
      <c r="AW36" s="13"/>
      <c r="AX36" s="13"/>
      <c r="AY36" s="13"/>
      <c r="AZ36" s="13"/>
      <c r="BA36" s="13"/>
      <c r="BB36" s="13"/>
      <c r="BC36" s="13"/>
      <c r="BD36" s="13"/>
      <c r="BK36" s="7"/>
      <c r="BL36" s="7"/>
      <c r="BM36" s="7"/>
      <c r="BN36" s="7"/>
      <c r="BO36" s="7"/>
      <c r="BP36" s="7"/>
      <c r="BQ36" s="7"/>
      <c r="BR36" s="7"/>
    </row>
    <row r="37" spans="1:88" s="14" customFormat="1" ht="15.75" customHeight="1" x14ac:dyDescent="0.15">
      <c r="A37" s="294"/>
      <c r="B37" s="258"/>
      <c r="C37" s="137"/>
      <c r="D37" s="47"/>
      <c r="E37" s="132"/>
      <c r="F37" s="137"/>
      <c r="G37" s="47"/>
      <c r="H37" s="132"/>
      <c r="I37" s="137"/>
      <c r="J37" s="47"/>
      <c r="K37" s="132"/>
      <c r="L37" s="137"/>
      <c r="M37" s="47"/>
      <c r="N37" s="132"/>
      <c r="O37" s="137"/>
      <c r="P37" s="47"/>
      <c r="Q37" s="132"/>
      <c r="R37" s="58"/>
      <c r="S37" s="59"/>
      <c r="T37" s="15"/>
      <c r="U37" s="28"/>
      <c r="V37" s="28"/>
      <c r="W37" s="28"/>
      <c r="X37" s="28"/>
      <c r="Y37" s="28"/>
      <c r="Z37" s="28"/>
      <c r="AA37" s="28"/>
      <c r="AB37" s="28"/>
      <c r="AC37" s="28"/>
      <c r="AD37" s="28"/>
      <c r="AE37" s="28"/>
      <c r="AF37" s="60"/>
      <c r="AG37" s="60"/>
      <c r="AH37" s="60"/>
      <c r="AI37" s="60"/>
      <c r="AJ37" s="30"/>
      <c r="AK37" s="30"/>
      <c r="AP37" s="13"/>
      <c r="AU37" s="13"/>
      <c r="AV37" s="13"/>
      <c r="AW37" s="13"/>
      <c r="AX37" s="13"/>
      <c r="AY37" s="13"/>
      <c r="AZ37" s="13"/>
      <c r="BA37" s="13"/>
      <c r="BB37" s="13"/>
      <c r="BC37" s="13"/>
      <c r="BD37" s="13"/>
      <c r="BK37" s="7"/>
      <c r="BL37" s="7"/>
      <c r="BM37" s="7"/>
      <c r="BN37" s="7"/>
      <c r="BO37" s="7"/>
      <c r="BP37" s="7"/>
      <c r="BQ37" s="7"/>
      <c r="BR37" s="7"/>
    </row>
    <row r="38" spans="1:88" s="14" customFormat="1" ht="15.75" customHeight="1" x14ac:dyDescent="0.15">
      <c r="A38" s="308"/>
      <c r="B38" s="309"/>
      <c r="C38" s="48"/>
      <c r="D38" s="49"/>
      <c r="E38" s="25"/>
      <c r="F38" s="48"/>
      <c r="G38" s="49"/>
      <c r="H38" s="25"/>
      <c r="I38" s="48"/>
      <c r="J38" s="49"/>
      <c r="K38" s="25"/>
      <c r="L38" s="48"/>
      <c r="M38" s="49"/>
      <c r="N38" s="25"/>
      <c r="O38" s="48"/>
      <c r="P38" s="49"/>
      <c r="Q38" s="25"/>
      <c r="R38" s="29"/>
      <c r="AJ38" s="30"/>
      <c r="AK38" s="30"/>
      <c r="AM38" s="31"/>
      <c r="AP38" s="13"/>
      <c r="AU38" s="13"/>
      <c r="AV38" s="13"/>
      <c r="AW38" s="13"/>
      <c r="AX38" s="13"/>
      <c r="AY38" s="13"/>
      <c r="AZ38" s="13"/>
      <c r="BA38" s="32"/>
      <c r="BB38" s="32"/>
      <c r="BC38" s="32"/>
      <c r="BD38" s="32"/>
      <c r="BE38" s="32"/>
      <c r="BK38" s="7"/>
      <c r="BL38" s="7"/>
      <c r="BM38" s="7"/>
      <c r="BN38" s="7"/>
      <c r="BO38" s="7"/>
      <c r="BP38" s="7"/>
      <c r="BQ38" s="7"/>
      <c r="BR38" s="7"/>
      <c r="BS38" s="50"/>
      <c r="BT38" s="50"/>
      <c r="BU38" s="50"/>
      <c r="BV38" s="50"/>
      <c r="BW38" s="50"/>
    </row>
    <row r="39" spans="1:88" s="14" customFormat="1" ht="15.75" customHeight="1" x14ac:dyDescent="0.15">
      <c r="A39" s="310"/>
      <c r="B39" s="51"/>
      <c r="C39" s="24"/>
      <c r="D39" s="52"/>
      <c r="E39" s="25"/>
      <c r="F39" s="24"/>
      <c r="G39" s="52"/>
      <c r="H39" s="25"/>
      <c r="I39" s="24"/>
      <c r="J39" s="52"/>
      <c r="K39" s="25"/>
      <c r="L39" s="24"/>
      <c r="M39" s="52"/>
      <c r="N39" s="25"/>
      <c r="O39" s="24"/>
      <c r="P39" s="52"/>
      <c r="Q39" s="25"/>
      <c r="R39" s="29"/>
      <c r="AJ39" s="30"/>
      <c r="AK39" s="30"/>
      <c r="AM39" s="31"/>
      <c r="AP39" s="13"/>
      <c r="AU39" s="13"/>
      <c r="AV39" s="13"/>
      <c r="AW39" s="13"/>
      <c r="AX39" s="13"/>
      <c r="AY39" s="13"/>
      <c r="AZ39" s="13"/>
      <c r="BA39" s="32"/>
      <c r="BB39" s="32"/>
      <c r="BC39" s="32"/>
      <c r="BD39" s="32"/>
      <c r="BE39" s="32"/>
      <c r="BK39" s="7"/>
      <c r="BL39" s="7"/>
      <c r="BM39" s="7"/>
      <c r="BN39" s="7"/>
      <c r="BO39" s="7"/>
      <c r="BP39" s="7"/>
      <c r="BQ39" s="7"/>
      <c r="BR39" s="7"/>
      <c r="BS39" s="50"/>
      <c r="BT39" s="50"/>
      <c r="BU39" s="50"/>
      <c r="BV39" s="50"/>
      <c r="BW39" s="50"/>
    </row>
    <row r="40" spans="1:88" s="14" customFormat="1" ht="25.5" customHeight="1" x14ac:dyDescent="0.15">
      <c r="A40" s="310"/>
      <c r="B40" s="51"/>
      <c r="C40" s="24"/>
      <c r="D40" s="52"/>
      <c r="E40" s="25"/>
      <c r="F40" s="24"/>
      <c r="G40" s="52"/>
      <c r="H40" s="25"/>
      <c r="I40" s="24"/>
      <c r="J40" s="52"/>
      <c r="K40" s="25"/>
      <c r="L40" s="24"/>
      <c r="M40" s="52"/>
      <c r="N40" s="25"/>
      <c r="O40" s="24"/>
      <c r="P40" s="52"/>
      <c r="Q40" s="25"/>
      <c r="R40" s="29"/>
      <c r="AJ40" s="30"/>
      <c r="AK40" s="30"/>
      <c r="AM40" s="31"/>
      <c r="AP40" s="13"/>
      <c r="AU40" s="13"/>
      <c r="AV40" s="13"/>
      <c r="AW40" s="13"/>
      <c r="AX40" s="13"/>
      <c r="AY40" s="13"/>
      <c r="AZ40" s="13"/>
      <c r="BA40" s="32"/>
      <c r="BB40" s="32"/>
      <c r="BC40" s="32"/>
      <c r="BD40" s="32"/>
      <c r="BE40" s="32"/>
      <c r="BK40" s="7"/>
      <c r="BL40" s="7"/>
      <c r="BM40" s="7"/>
      <c r="BN40" s="7"/>
      <c r="BO40" s="7"/>
      <c r="BP40" s="7"/>
      <c r="BQ40" s="7"/>
      <c r="BR40" s="7"/>
      <c r="BS40" s="50"/>
      <c r="BT40" s="50"/>
      <c r="BU40" s="50"/>
      <c r="BV40" s="50"/>
      <c r="BW40" s="50"/>
    </row>
    <row r="41" spans="1:88" s="14" customFormat="1" ht="23.25" customHeight="1" x14ac:dyDescent="0.15">
      <c r="A41" s="310"/>
      <c r="B41" s="51"/>
      <c r="C41" s="24"/>
      <c r="D41" s="52"/>
      <c r="E41" s="25"/>
      <c r="F41" s="24"/>
      <c r="G41" s="52"/>
      <c r="H41" s="25"/>
      <c r="I41" s="24"/>
      <c r="J41" s="52"/>
      <c r="K41" s="25"/>
      <c r="L41" s="24"/>
      <c r="M41" s="52"/>
      <c r="N41" s="25"/>
      <c r="O41" s="24"/>
      <c r="P41" s="52"/>
      <c r="Q41" s="25"/>
      <c r="R41" s="29"/>
      <c r="AJ41" s="30"/>
      <c r="AK41" s="30"/>
      <c r="AM41" s="31"/>
      <c r="AP41" s="13"/>
      <c r="AU41" s="13"/>
      <c r="AV41" s="13"/>
      <c r="AW41" s="13"/>
      <c r="AX41" s="13"/>
      <c r="AY41" s="13"/>
      <c r="AZ41" s="13"/>
      <c r="BA41" s="32"/>
      <c r="BB41" s="32"/>
      <c r="BC41" s="32"/>
      <c r="BD41" s="32"/>
      <c r="BE41" s="32"/>
      <c r="BK41" s="7"/>
      <c r="BL41" s="7"/>
      <c r="BM41" s="7"/>
      <c r="BN41" s="7"/>
      <c r="BO41" s="7"/>
      <c r="BP41" s="7"/>
      <c r="BQ41" s="7"/>
      <c r="BR41" s="7"/>
      <c r="BS41" s="50"/>
      <c r="BT41" s="50"/>
      <c r="BU41" s="50"/>
      <c r="BV41" s="50"/>
      <c r="BW41" s="50"/>
    </row>
    <row r="42" spans="1:88" s="14" customFormat="1" ht="15.75" customHeight="1" x14ac:dyDescent="0.15">
      <c r="A42" s="311"/>
      <c r="B42" s="312"/>
      <c r="C42" s="54"/>
      <c r="D42" s="55"/>
      <c r="E42" s="56"/>
      <c r="F42" s="54"/>
      <c r="G42" s="55"/>
      <c r="H42" s="56"/>
      <c r="I42" s="54"/>
      <c r="J42" s="55"/>
      <c r="K42" s="56"/>
      <c r="L42" s="54"/>
      <c r="M42" s="55"/>
      <c r="N42" s="56"/>
      <c r="O42" s="54"/>
      <c r="P42" s="55"/>
      <c r="Q42" s="56"/>
      <c r="R42" s="29"/>
      <c r="AJ42" s="30"/>
      <c r="AK42" s="30"/>
      <c r="AM42" s="31"/>
      <c r="AP42" s="13"/>
      <c r="AU42" s="13"/>
      <c r="AV42" s="13"/>
      <c r="AW42" s="13"/>
      <c r="AX42" s="13"/>
      <c r="AY42" s="13"/>
      <c r="AZ42" s="13"/>
      <c r="BA42" s="32"/>
      <c r="BB42" s="32"/>
      <c r="BC42" s="32"/>
      <c r="BD42" s="32"/>
      <c r="BE42" s="32"/>
      <c r="BK42" s="7"/>
      <c r="BL42" s="7"/>
      <c r="BM42" s="7"/>
      <c r="BN42" s="7"/>
      <c r="BO42" s="7"/>
      <c r="BP42" s="7"/>
      <c r="BQ42" s="7"/>
      <c r="BR42" s="7"/>
      <c r="BS42" s="50"/>
      <c r="BT42" s="50"/>
      <c r="BU42" s="50"/>
      <c r="BV42" s="50"/>
      <c r="BW42" s="50"/>
    </row>
    <row r="43" spans="1:88" s="13" customFormat="1" ht="30" customHeight="1" x14ac:dyDescent="0.2">
      <c r="A43" s="57"/>
      <c r="B43" s="57"/>
      <c r="C43" s="57"/>
      <c r="D43" s="57"/>
      <c r="E43" s="61"/>
      <c r="O43" s="16"/>
      <c r="AL43" s="14"/>
      <c r="AM43" s="14"/>
      <c r="AN43" s="14"/>
      <c r="AO43" s="14"/>
      <c r="BJ43" s="4"/>
    </row>
    <row r="44" spans="1:88" s="14" customFormat="1" ht="23.25" customHeight="1" x14ac:dyDescent="0.15">
      <c r="A44" s="301"/>
      <c r="B44" s="257"/>
      <c r="C44" s="265"/>
      <c r="D44" s="266"/>
      <c r="E44" s="253"/>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c r="AH44" s="269"/>
      <c r="AI44" s="269"/>
      <c r="AJ44" s="269"/>
      <c r="AK44" s="269"/>
      <c r="AL44" s="254"/>
      <c r="AM44" s="296"/>
      <c r="AN44" s="278"/>
      <c r="BX44" s="7"/>
    </row>
    <row r="45" spans="1:88" s="14" customFormat="1" ht="15.75" customHeight="1" x14ac:dyDescent="0.15">
      <c r="A45" s="315"/>
      <c r="B45" s="272"/>
      <c r="C45" s="267"/>
      <c r="D45" s="268"/>
      <c r="E45" s="253"/>
      <c r="F45" s="254"/>
      <c r="G45" s="253"/>
      <c r="H45" s="254"/>
      <c r="I45" s="253"/>
      <c r="J45" s="254"/>
      <c r="K45" s="253"/>
      <c r="L45" s="254"/>
      <c r="M45" s="253"/>
      <c r="N45" s="254"/>
      <c r="O45" s="253"/>
      <c r="P45" s="254"/>
      <c r="Q45" s="253"/>
      <c r="R45" s="254"/>
      <c r="S45" s="253"/>
      <c r="T45" s="254"/>
      <c r="U45" s="253"/>
      <c r="V45" s="254"/>
      <c r="W45" s="253"/>
      <c r="X45" s="254"/>
      <c r="Y45" s="253"/>
      <c r="Z45" s="254"/>
      <c r="AA45" s="253"/>
      <c r="AB45" s="254"/>
      <c r="AC45" s="253"/>
      <c r="AD45" s="254"/>
      <c r="AE45" s="253"/>
      <c r="AF45" s="254"/>
      <c r="AG45" s="253"/>
      <c r="AH45" s="254"/>
      <c r="AI45" s="253"/>
      <c r="AJ45" s="254"/>
      <c r="AK45" s="253"/>
      <c r="AL45" s="254"/>
      <c r="AM45" s="313"/>
      <c r="AN45" s="257"/>
      <c r="BX45" s="7"/>
    </row>
    <row r="46" spans="1:88" s="14" customFormat="1" ht="19.5" customHeight="1" x14ac:dyDescent="0.15">
      <c r="A46" s="294"/>
      <c r="B46" s="258"/>
      <c r="C46" s="128"/>
      <c r="D46" s="21"/>
      <c r="E46" s="137"/>
      <c r="F46" s="47"/>
      <c r="G46" s="137"/>
      <c r="H46" s="47"/>
      <c r="I46" s="137"/>
      <c r="J46" s="47"/>
      <c r="K46" s="137"/>
      <c r="L46" s="47"/>
      <c r="M46" s="137"/>
      <c r="N46" s="47"/>
      <c r="O46" s="137"/>
      <c r="P46" s="47"/>
      <c r="Q46" s="137"/>
      <c r="R46" s="47"/>
      <c r="S46" s="137"/>
      <c r="T46" s="47"/>
      <c r="U46" s="137"/>
      <c r="V46" s="47"/>
      <c r="W46" s="137"/>
      <c r="X46" s="47"/>
      <c r="Y46" s="137"/>
      <c r="Z46" s="47"/>
      <c r="AA46" s="137"/>
      <c r="AB46" s="47"/>
      <c r="AC46" s="137"/>
      <c r="AD46" s="47"/>
      <c r="AE46" s="137"/>
      <c r="AF46" s="47"/>
      <c r="AG46" s="137"/>
      <c r="AH46" s="47"/>
      <c r="AI46" s="137"/>
      <c r="AJ46" s="47"/>
      <c r="AK46" s="137"/>
      <c r="AL46" s="47"/>
      <c r="AM46" s="314"/>
      <c r="AN46" s="258"/>
      <c r="BA46" s="31"/>
      <c r="BB46" s="31"/>
      <c r="BC46" s="31"/>
      <c r="BD46" s="62"/>
      <c r="BE46" s="62"/>
      <c r="BF46" s="62"/>
      <c r="BG46" s="62"/>
      <c r="BH46" s="62"/>
      <c r="BI46" s="62"/>
      <c r="BJ46" s="62"/>
      <c r="BK46" s="62"/>
      <c r="BL46" s="62"/>
      <c r="BM46" s="62"/>
      <c r="BN46" s="62"/>
      <c r="BO46" s="62"/>
      <c r="BP46" s="62"/>
      <c r="BQ46" s="62"/>
      <c r="BR46" s="62"/>
      <c r="BS46" s="62"/>
      <c r="BT46" s="31"/>
      <c r="BU46" s="31"/>
      <c r="BV46" s="31"/>
      <c r="BW46" s="31"/>
      <c r="BX46" s="31"/>
      <c r="BY46" s="31"/>
      <c r="BZ46" s="31"/>
      <c r="CA46" s="31"/>
      <c r="CB46" s="31"/>
      <c r="CC46" s="31"/>
    </row>
    <row r="47" spans="1:88" s="14" customFormat="1" ht="15.75" customHeight="1" x14ac:dyDescent="0.15">
      <c r="A47" s="239"/>
      <c r="B47" s="240"/>
      <c r="C47" s="63"/>
      <c r="D47" s="64"/>
      <c r="E47" s="65"/>
      <c r="F47" s="66"/>
      <c r="G47" s="65"/>
      <c r="H47" s="66"/>
      <c r="I47" s="48"/>
      <c r="J47" s="49"/>
      <c r="K47" s="48"/>
      <c r="L47" s="49"/>
      <c r="M47" s="48"/>
      <c r="N47" s="49"/>
      <c r="O47" s="48"/>
      <c r="P47" s="49"/>
      <c r="Q47" s="48"/>
      <c r="R47" s="49"/>
      <c r="S47" s="48"/>
      <c r="T47" s="49"/>
      <c r="U47" s="48"/>
      <c r="V47" s="49"/>
      <c r="W47" s="48"/>
      <c r="X47" s="49"/>
      <c r="Y47" s="48"/>
      <c r="Z47" s="49"/>
      <c r="AA47" s="48"/>
      <c r="AB47" s="49"/>
      <c r="AC47" s="48"/>
      <c r="AD47" s="49"/>
      <c r="AE47" s="48"/>
      <c r="AF47" s="49"/>
      <c r="AG47" s="48"/>
      <c r="AH47" s="49"/>
      <c r="AI47" s="48"/>
      <c r="AJ47" s="49"/>
      <c r="AK47" s="65"/>
      <c r="AL47" s="66"/>
      <c r="AM47" s="34"/>
      <c r="AN47" s="37"/>
      <c r="AO47" s="29"/>
      <c r="AP47" s="13"/>
      <c r="AQ47" s="13"/>
      <c r="AR47" s="13"/>
      <c r="AS47" s="13"/>
      <c r="AT47" s="13"/>
      <c r="AY47" s="13"/>
      <c r="BA47" s="32"/>
      <c r="BB47" s="67"/>
      <c r="BC47" s="67"/>
      <c r="BD47" s="67"/>
      <c r="BE47" s="67"/>
      <c r="BF47" s="67"/>
      <c r="BG47" s="67"/>
      <c r="BH47" s="67"/>
      <c r="BI47" s="67"/>
      <c r="BJ47" s="67"/>
      <c r="BK47" s="67"/>
      <c r="BL47" s="67"/>
      <c r="BM47" s="67"/>
      <c r="BN47" s="67"/>
      <c r="BO47" s="67"/>
      <c r="BP47" s="67"/>
      <c r="BQ47" s="67"/>
      <c r="BR47" s="67"/>
      <c r="BS47" s="32"/>
      <c r="BT47" s="67"/>
      <c r="BU47" s="67"/>
      <c r="BV47" s="67"/>
      <c r="BW47" s="67"/>
      <c r="BX47" s="67"/>
      <c r="BY47" s="67"/>
      <c r="BZ47" s="67"/>
      <c r="CA47" s="67"/>
      <c r="CB47" s="67"/>
      <c r="CC47" s="67"/>
      <c r="CD47" s="67"/>
      <c r="CE47" s="67"/>
      <c r="CF47" s="67"/>
      <c r="CG47" s="67"/>
      <c r="CH47" s="67"/>
      <c r="CI47" s="67"/>
      <c r="CJ47" s="67"/>
    </row>
    <row r="48" spans="1:88" s="14" customFormat="1" ht="15.75" customHeight="1" x14ac:dyDescent="0.15">
      <c r="A48" s="239"/>
      <c r="B48" s="240"/>
      <c r="C48" s="68"/>
      <c r="D48" s="69"/>
      <c r="E48" s="34"/>
      <c r="F48" s="70"/>
      <c r="G48" s="34"/>
      <c r="H48" s="70"/>
      <c r="I48" s="24"/>
      <c r="J48" s="52"/>
      <c r="K48" s="24"/>
      <c r="L48" s="52"/>
      <c r="M48" s="24"/>
      <c r="N48" s="52"/>
      <c r="O48" s="24"/>
      <c r="P48" s="52"/>
      <c r="Q48" s="24"/>
      <c r="R48" s="52"/>
      <c r="S48" s="24"/>
      <c r="T48" s="52"/>
      <c r="U48" s="24"/>
      <c r="V48" s="52"/>
      <c r="W48" s="24"/>
      <c r="X48" s="52"/>
      <c r="Y48" s="24"/>
      <c r="Z48" s="52"/>
      <c r="AA48" s="24"/>
      <c r="AB48" s="52"/>
      <c r="AC48" s="24"/>
      <c r="AD48" s="52"/>
      <c r="AE48" s="24"/>
      <c r="AF48" s="52"/>
      <c r="AG48" s="24"/>
      <c r="AH48" s="52"/>
      <c r="AI48" s="24"/>
      <c r="AJ48" s="52"/>
      <c r="AK48" s="34"/>
      <c r="AL48" s="70"/>
      <c r="AM48" s="34"/>
      <c r="AN48" s="37"/>
      <c r="AO48" s="29"/>
      <c r="AP48" s="13"/>
      <c r="AQ48" s="13"/>
      <c r="AR48" s="13"/>
      <c r="AS48" s="13"/>
      <c r="AT48" s="13"/>
      <c r="AY48" s="13"/>
      <c r="BA48" s="32"/>
      <c r="BB48" s="67"/>
      <c r="BC48" s="67"/>
      <c r="BD48" s="67"/>
      <c r="BE48" s="67"/>
      <c r="BF48" s="67"/>
      <c r="BG48" s="67"/>
      <c r="BH48" s="67"/>
      <c r="BI48" s="67"/>
      <c r="BJ48" s="67"/>
      <c r="BK48" s="67"/>
      <c r="BL48" s="67"/>
      <c r="BM48" s="67"/>
      <c r="BN48" s="67"/>
      <c r="BO48" s="67"/>
      <c r="BP48" s="67"/>
      <c r="BQ48" s="67"/>
      <c r="BR48" s="67"/>
      <c r="BS48" s="32"/>
      <c r="BT48" s="67"/>
      <c r="BU48" s="67"/>
      <c r="BV48" s="67"/>
      <c r="BW48" s="67"/>
      <c r="BX48" s="67"/>
      <c r="BY48" s="67"/>
      <c r="BZ48" s="67"/>
      <c r="CA48" s="67"/>
      <c r="CB48" s="67"/>
      <c r="CC48" s="67"/>
      <c r="CD48" s="67"/>
      <c r="CE48" s="67"/>
      <c r="CF48" s="67"/>
      <c r="CG48" s="67"/>
      <c r="CH48" s="67"/>
      <c r="CI48" s="67"/>
      <c r="CJ48" s="67"/>
    </row>
    <row r="49" spans="1:89" s="14" customFormat="1" ht="15.75" customHeight="1" x14ac:dyDescent="0.15">
      <c r="A49" s="239"/>
      <c r="B49" s="240"/>
      <c r="C49" s="68"/>
      <c r="D49" s="69"/>
      <c r="E49" s="34"/>
      <c r="F49" s="70"/>
      <c r="G49" s="34"/>
      <c r="H49" s="70"/>
      <c r="I49" s="24"/>
      <c r="J49" s="52"/>
      <c r="K49" s="39"/>
      <c r="L49" s="71"/>
      <c r="M49" s="39"/>
      <c r="N49" s="71"/>
      <c r="O49" s="39"/>
      <c r="P49" s="71"/>
      <c r="Q49" s="39"/>
      <c r="R49" s="71"/>
      <c r="S49" s="39"/>
      <c r="T49" s="71"/>
      <c r="U49" s="39"/>
      <c r="V49" s="71"/>
      <c r="W49" s="39"/>
      <c r="X49" s="71"/>
      <c r="Y49" s="39"/>
      <c r="Z49" s="71"/>
      <c r="AA49" s="39"/>
      <c r="AB49" s="71"/>
      <c r="AC49" s="39"/>
      <c r="AD49" s="71"/>
      <c r="AE49" s="39"/>
      <c r="AF49" s="71"/>
      <c r="AG49" s="39"/>
      <c r="AH49" s="71"/>
      <c r="AI49" s="39"/>
      <c r="AJ49" s="71"/>
      <c r="AK49" s="34"/>
      <c r="AL49" s="70"/>
      <c r="AM49" s="34"/>
      <c r="AN49" s="37"/>
      <c r="AO49" s="29"/>
      <c r="AP49" s="13"/>
      <c r="AQ49" s="13"/>
      <c r="AR49" s="13"/>
      <c r="AS49" s="13"/>
      <c r="AT49" s="13"/>
      <c r="AY49" s="13"/>
      <c r="BA49" s="32"/>
      <c r="BB49" s="67"/>
      <c r="BC49" s="67"/>
      <c r="BD49" s="67"/>
      <c r="BE49" s="67"/>
      <c r="BF49" s="67"/>
      <c r="BG49" s="67"/>
      <c r="BH49" s="67"/>
      <c r="BI49" s="67"/>
      <c r="BJ49" s="67"/>
      <c r="BK49" s="67"/>
      <c r="BL49" s="67"/>
      <c r="BM49" s="67"/>
      <c r="BN49" s="67"/>
      <c r="BO49" s="67"/>
      <c r="BP49" s="67"/>
      <c r="BQ49" s="67"/>
      <c r="BR49" s="67"/>
      <c r="BS49" s="32"/>
      <c r="BT49" s="67"/>
      <c r="BU49" s="67"/>
      <c r="BV49" s="67"/>
      <c r="BW49" s="67"/>
      <c r="BX49" s="67"/>
      <c r="BY49" s="67"/>
      <c r="BZ49" s="67"/>
      <c r="CA49" s="67"/>
      <c r="CB49" s="67"/>
      <c r="CC49" s="67"/>
      <c r="CD49" s="67"/>
      <c r="CE49" s="67"/>
      <c r="CF49" s="67"/>
      <c r="CG49" s="67"/>
      <c r="CH49" s="67"/>
      <c r="CI49" s="67"/>
      <c r="CJ49" s="67"/>
    </row>
    <row r="50" spans="1:89" s="14" customFormat="1" ht="15.75" customHeight="1" x14ac:dyDescent="0.15">
      <c r="A50" s="239"/>
      <c r="B50" s="240"/>
      <c r="C50" s="68"/>
      <c r="D50" s="72"/>
      <c r="E50" s="34"/>
      <c r="F50" s="70"/>
      <c r="G50" s="34"/>
      <c r="H50" s="70"/>
      <c r="I50" s="34"/>
      <c r="J50" s="70"/>
      <c r="K50" s="39"/>
      <c r="L50" s="71"/>
      <c r="M50" s="39"/>
      <c r="N50" s="71"/>
      <c r="O50" s="39"/>
      <c r="P50" s="71"/>
      <c r="Q50" s="39"/>
      <c r="R50" s="71"/>
      <c r="S50" s="39"/>
      <c r="T50" s="71"/>
      <c r="U50" s="39"/>
      <c r="V50" s="71"/>
      <c r="W50" s="39"/>
      <c r="X50" s="71"/>
      <c r="Y50" s="39"/>
      <c r="Z50" s="71"/>
      <c r="AA50" s="39"/>
      <c r="AB50" s="71"/>
      <c r="AC50" s="39"/>
      <c r="AD50" s="71"/>
      <c r="AE50" s="39"/>
      <c r="AF50" s="71"/>
      <c r="AG50" s="39"/>
      <c r="AH50" s="71"/>
      <c r="AI50" s="39"/>
      <c r="AJ50" s="71"/>
      <c r="AK50" s="39"/>
      <c r="AL50" s="71"/>
      <c r="AM50" s="39"/>
      <c r="AN50" s="37"/>
      <c r="AO50" s="29"/>
      <c r="AP50" s="13"/>
      <c r="AQ50" s="13"/>
      <c r="AR50" s="13"/>
      <c r="AS50" s="13"/>
      <c r="AT50" s="13"/>
      <c r="AY50" s="13"/>
      <c r="BA50" s="32"/>
      <c r="BB50" s="67"/>
      <c r="BC50" s="67"/>
      <c r="BD50" s="67"/>
      <c r="BE50" s="67"/>
      <c r="BF50" s="67"/>
      <c r="BG50" s="67"/>
      <c r="BH50" s="67"/>
      <c r="BI50" s="67"/>
      <c r="BJ50" s="67"/>
      <c r="BK50" s="67"/>
      <c r="BL50" s="67"/>
      <c r="BM50" s="67"/>
      <c r="BN50" s="67"/>
      <c r="BO50" s="67"/>
      <c r="BP50" s="67"/>
      <c r="BQ50" s="67"/>
      <c r="BR50" s="67"/>
      <c r="BS50" s="32"/>
      <c r="BT50" s="67"/>
      <c r="BU50" s="67"/>
      <c r="BV50" s="67"/>
      <c r="BW50" s="67"/>
      <c r="BX50" s="67"/>
      <c r="BY50" s="67"/>
      <c r="BZ50" s="67"/>
      <c r="CA50" s="67"/>
      <c r="CB50" s="67"/>
      <c r="CC50" s="67"/>
      <c r="CD50" s="67"/>
      <c r="CE50" s="67"/>
      <c r="CF50" s="67"/>
      <c r="CG50" s="67"/>
      <c r="CH50" s="67"/>
      <c r="CI50" s="67"/>
      <c r="CJ50" s="67"/>
    </row>
    <row r="51" spans="1:89" s="14" customFormat="1" ht="15.75" customHeight="1" x14ac:dyDescent="0.15">
      <c r="A51" s="239"/>
      <c r="B51" s="240"/>
      <c r="C51" s="73"/>
      <c r="D51" s="72"/>
      <c r="E51" s="39"/>
      <c r="F51" s="71"/>
      <c r="G51" s="39"/>
      <c r="H51" s="71"/>
      <c r="I51" s="39"/>
      <c r="J51" s="71"/>
      <c r="K51" s="39"/>
      <c r="L51" s="71"/>
      <c r="M51" s="39"/>
      <c r="N51" s="71"/>
      <c r="O51" s="39"/>
      <c r="P51" s="71"/>
      <c r="Q51" s="39"/>
      <c r="R51" s="71"/>
      <c r="S51" s="39"/>
      <c r="T51" s="71"/>
      <c r="U51" s="39"/>
      <c r="V51" s="71"/>
      <c r="W51" s="39"/>
      <c r="X51" s="71"/>
      <c r="Y51" s="39"/>
      <c r="Z51" s="71"/>
      <c r="AA51" s="39"/>
      <c r="AB51" s="71"/>
      <c r="AC51" s="39"/>
      <c r="AD51" s="71"/>
      <c r="AE51" s="39"/>
      <c r="AF51" s="71"/>
      <c r="AG51" s="39"/>
      <c r="AH51" s="71"/>
      <c r="AI51" s="39"/>
      <c r="AJ51" s="71"/>
      <c r="AK51" s="39"/>
      <c r="AL51" s="71"/>
      <c r="AM51" s="39"/>
      <c r="AN51" s="37"/>
      <c r="AO51" s="29"/>
      <c r="AP51" s="13"/>
      <c r="AQ51" s="13"/>
      <c r="AR51" s="13"/>
      <c r="AS51" s="13"/>
      <c r="AT51" s="13"/>
      <c r="AY51" s="13"/>
      <c r="BA51" s="32"/>
      <c r="BB51" s="67"/>
      <c r="BC51" s="67"/>
      <c r="BD51" s="67"/>
      <c r="BE51" s="67"/>
      <c r="BF51" s="67"/>
      <c r="BG51" s="67"/>
      <c r="BH51" s="67"/>
      <c r="BI51" s="67"/>
      <c r="BJ51" s="67"/>
      <c r="BK51" s="67"/>
      <c r="BL51" s="67"/>
      <c r="BM51" s="67"/>
      <c r="BN51" s="67"/>
      <c r="BO51" s="67"/>
      <c r="BP51" s="67"/>
      <c r="BQ51" s="67"/>
      <c r="BR51" s="67"/>
      <c r="BS51" s="32"/>
      <c r="BT51" s="67"/>
      <c r="BU51" s="67"/>
      <c r="BV51" s="67"/>
      <c r="BW51" s="67"/>
      <c r="BX51" s="67"/>
      <c r="BY51" s="67"/>
      <c r="BZ51" s="67"/>
      <c r="CA51" s="67"/>
      <c r="CB51" s="67"/>
      <c r="CC51" s="67"/>
      <c r="CD51" s="67"/>
      <c r="CE51" s="67"/>
      <c r="CF51" s="67"/>
      <c r="CG51" s="67"/>
      <c r="CH51" s="67"/>
      <c r="CI51" s="67"/>
      <c r="CJ51" s="67"/>
    </row>
    <row r="52" spans="1:89" s="14" customFormat="1" ht="18" customHeight="1" x14ac:dyDescent="0.15">
      <c r="A52" s="239"/>
      <c r="B52" s="240"/>
      <c r="C52" s="68"/>
      <c r="D52" s="69"/>
      <c r="E52" s="34"/>
      <c r="F52" s="70"/>
      <c r="G52" s="34"/>
      <c r="H52" s="70"/>
      <c r="I52" s="39"/>
      <c r="J52" s="71"/>
      <c r="K52" s="39"/>
      <c r="L52" s="71"/>
      <c r="M52" s="39"/>
      <c r="N52" s="71"/>
      <c r="O52" s="39"/>
      <c r="P52" s="71"/>
      <c r="Q52" s="39"/>
      <c r="R52" s="71"/>
      <c r="S52" s="39"/>
      <c r="T52" s="71"/>
      <c r="U52" s="39"/>
      <c r="V52" s="71"/>
      <c r="W52" s="39"/>
      <c r="X52" s="71"/>
      <c r="Y52" s="39"/>
      <c r="Z52" s="71"/>
      <c r="AA52" s="39"/>
      <c r="AB52" s="71"/>
      <c r="AC52" s="39"/>
      <c r="AD52" s="71"/>
      <c r="AE52" s="39"/>
      <c r="AF52" s="71"/>
      <c r="AG52" s="39"/>
      <c r="AH52" s="71"/>
      <c r="AI52" s="39"/>
      <c r="AJ52" s="71"/>
      <c r="AK52" s="39"/>
      <c r="AL52" s="71"/>
      <c r="AM52" s="39"/>
      <c r="AN52" s="37"/>
      <c r="AO52" s="29"/>
      <c r="AP52" s="13"/>
      <c r="AQ52" s="13"/>
      <c r="AR52" s="13"/>
      <c r="AS52" s="13"/>
      <c r="AT52" s="13"/>
      <c r="AY52" s="13"/>
      <c r="BA52" s="32"/>
      <c r="BB52" s="67"/>
      <c r="BC52" s="67"/>
      <c r="BD52" s="67"/>
      <c r="BE52" s="67"/>
      <c r="BF52" s="67"/>
      <c r="BG52" s="67"/>
      <c r="BH52" s="67"/>
      <c r="BI52" s="67"/>
      <c r="BJ52" s="67"/>
      <c r="BK52" s="67"/>
      <c r="BL52" s="67"/>
      <c r="BM52" s="67"/>
      <c r="BN52" s="67"/>
      <c r="BO52" s="67"/>
      <c r="BP52" s="67"/>
      <c r="BQ52" s="67"/>
      <c r="BR52" s="67"/>
      <c r="BS52" s="32"/>
      <c r="BT52" s="67"/>
      <c r="BU52" s="67"/>
      <c r="BV52" s="67"/>
      <c r="BW52" s="67"/>
      <c r="BX52" s="67"/>
      <c r="BY52" s="67"/>
      <c r="BZ52" s="67"/>
      <c r="CA52" s="67"/>
      <c r="CB52" s="67"/>
      <c r="CC52" s="67"/>
      <c r="CD52" s="67"/>
      <c r="CE52" s="67"/>
      <c r="CF52" s="67"/>
      <c r="CG52" s="67"/>
      <c r="CH52" s="67"/>
      <c r="CI52" s="67"/>
      <c r="CJ52" s="67"/>
    </row>
    <row r="53" spans="1:89" s="14" customFormat="1" ht="23.25" customHeight="1" x14ac:dyDescent="0.15">
      <c r="A53" s="244"/>
      <c r="B53" s="245"/>
      <c r="C53" s="68"/>
      <c r="D53" s="69"/>
      <c r="E53" s="34"/>
      <c r="F53" s="70"/>
      <c r="G53" s="34"/>
      <c r="H53" s="70"/>
      <c r="I53" s="39"/>
      <c r="J53" s="71"/>
      <c r="K53" s="39"/>
      <c r="L53" s="71"/>
      <c r="M53" s="39"/>
      <c r="N53" s="71"/>
      <c r="O53" s="39"/>
      <c r="P53" s="71"/>
      <c r="Q53" s="39"/>
      <c r="R53" s="71"/>
      <c r="S53" s="39"/>
      <c r="T53" s="71"/>
      <c r="U53" s="39"/>
      <c r="V53" s="71"/>
      <c r="W53" s="39"/>
      <c r="X53" s="71"/>
      <c r="Y53" s="39"/>
      <c r="Z53" s="71"/>
      <c r="AA53" s="39"/>
      <c r="AB53" s="71"/>
      <c r="AC53" s="39"/>
      <c r="AD53" s="71"/>
      <c r="AE53" s="39"/>
      <c r="AF53" s="71"/>
      <c r="AG53" s="39"/>
      <c r="AH53" s="71"/>
      <c r="AI53" s="39"/>
      <c r="AJ53" s="71"/>
      <c r="AK53" s="39"/>
      <c r="AL53" s="71"/>
      <c r="AM53" s="39"/>
      <c r="AN53" s="37"/>
      <c r="AO53" s="29"/>
      <c r="AP53" s="13"/>
      <c r="AQ53" s="13"/>
      <c r="AR53" s="13"/>
      <c r="AS53" s="13"/>
      <c r="AT53" s="13"/>
      <c r="AY53" s="13"/>
      <c r="BA53" s="32"/>
      <c r="BB53" s="67"/>
      <c r="BC53" s="67"/>
      <c r="BD53" s="67"/>
      <c r="BE53" s="67"/>
      <c r="BF53" s="67"/>
      <c r="BG53" s="67"/>
      <c r="BH53" s="67"/>
      <c r="BI53" s="67"/>
      <c r="BJ53" s="67"/>
      <c r="BK53" s="67"/>
      <c r="BL53" s="67"/>
      <c r="BM53" s="67"/>
      <c r="BN53" s="67"/>
      <c r="BO53" s="67"/>
      <c r="BP53" s="67"/>
      <c r="BQ53" s="67"/>
      <c r="BR53" s="67"/>
      <c r="BS53" s="32"/>
      <c r="BT53" s="67"/>
      <c r="BU53" s="67"/>
      <c r="BV53" s="67"/>
      <c r="BW53" s="67"/>
      <c r="BX53" s="67"/>
      <c r="BY53" s="67"/>
      <c r="BZ53" s="67"/>
      <c r="CA53" s="67"/>
      <c r="CB53" s="67"/>
      <c r="CC53" s="67"/>
      <c r="CD53" s="67"/>
      <c r="CE53" s="67"/>
      <c r="CF53" s="67"/>
      <c r="CG53" s="67"/>
      <c r="CH53" s="67"/>
      <c r="CI53" s="67"/>
      <c r="CJ53" s="67"/>
    </row>
    <row r="54" spans="1:89" s="14" customFormat="1" ht="15.75" customHeight="1" x14ac:dyDescent="0.15">
      <c r="A54" s="239"/>
      <c r="B54" s="240"/>
      <c r="C54" s="73"/>
      <c r="D54" s="72"/>
      <c r="E54" s="39"/>
      <c r="F54" s="71"/>
      <c r="G54" s="39"/>
      <c r="H54" s="71"/>
      <c r="I54" s="39"/>
      <c r="J54" s="71"/>
      <c r="K54" s="39"/>
      <c r="L54" s="71"/>
      <c r="M54" s="39"/>
      <c r="N54" s="71"/>
      <c r="O54" s="39"/>
      <c r="P54" s="71"/>
      <c r="Q54" s="39"/>
      <c r="R54" s="71"/>
      <c r="S54" s="39"/>
      <c r="T54" s="71"/>
      <c r="U54" s="39"/>
      <c r="V54" s="71"/>
      <c r="W54" s="39"/>
      <c r="X54" s="71"/>
      <c r="Y54" s="39"/>
      <c r="Z54" s="71"/>
      <c r="AA54" s="39"/>
      <c r="AB54" s="71"/>
      <c r="AC54" s="39"/>
      <c r="AD54" s="71"/>
      <c r="AE54" s="39"/>
      <c r="AF54" s="71"/>
      <c r="AG54" s="39"/>
      <c r="AH54" s="71"/>
      <c r="AI54" s="39"/>
      <c r="AJ54" s="71"/>
      <c r="AK54" s="39"/>
      <c r="AL54" s="71"/>
      <c r="AM54" s="39"/>
      <c r="AN54" s="37"/>
      <c r="AO54" s="29"/>
      <c r="AP54" s="13"/>
      <c r="AQ54" s="13"/>
      <c r="AR54" s="13"/>
      <c r="AS54" s="13"/>
      <c r="AT54" s="13"/>
      <c r="AY54" s="13"/>
      <c r="BA54" s="32"/>
      <c r="BB54" s="67"/>
      <c r="BC54" s="67"/>
      <c r="BD54" s="67"/>
      <c r="BE54" s="67"/>
      <c r="BF54" s="67"/>
      <c r="BG54" s="67"/>
      <c r="BH54" s="67"/>
      <c r="BI54" s="67"/>
      <c r="BJ54" s="67"/>
      <c r="BK54" s="67"/>
      <c r="BL54" s="67"/>
      <c r="BM54" s="67"/>
      <c r="BN54" s="67"/>
      <c r="BO54" s="67"/>
      <c r="BP54" s="67"/>
      <c r="BQ54" s="67"/>
      <c r="BR54" s="67"/>
      <c r="BS54" s="32"/>
      <c r="BT54" s="67"/>
      <c r="BU54" s="67"/>
      <c r="BV54" s="67"/>
      <c r="BW54" s="67"/>
      <c r="BX54" s="67"/>
      <c r="BY54" s="67"/>
      <c r="BZ54" s="67"/>
      <c r="CA54" s="67"/>
      <c r="CB54" s="67"/>
      <c r="CC54" s="67"/>
      <c r="CD54" s="67"/>
      <c r="CE54" s="67"/>
      <c r="CF54" s="67"/>
      <c r="CG54" s="67"/>
      <c r="CH54" s="67"/>
      <c r="CI54" s="67"/>
      <c r="CJ54" s="67"/>
    </row>
    <row r="55" spans="1:89" s="14" customFormat="1" ht="15.75" customHeight="1" x14ac:dyDescent="0.15">
      <c r="A55" s="246"/>
      <c r="B55" s="247"/>
      <c r="C55" s="68"/>
      <c r="D55" s="69"/>
      <c r="E55" s="34"/>
      <c r="F55" s="70"/>
      <c r="G55" s="34"/>
      <c r="H55" s="70"/>
      <c r="I55" s="34"/>
      <c r="J55" s="70"/>
      <c r="K55" s="39"/>
      <c r="L55" s="71"/>
      <c r="M55" s="39"/>
      <c r="N55" s="71"/>
      <c r="O55" s="39"/>
      <c r="P55" s="71"/>
      <c r="Q55" s="39"/>
      <c r="R55" s="71"/>
      <c r="S55" s="39"/>
      <c r="T55" s="71"/>
      <c r="U55" s="39"/>
      <c r="V55" s="71"/>
      <c r="W55" s="39"/>
      <c r="X55" s="71"/>
      <c r="Y55" s="39"/>
      <c r="Z55" s="71"/>
      <c r="AA55" s="39"/>
      <c r="AB55" s="71"/>
      <c r="AC55" s="39"/>
      <c r="AD55" s="71"/>
      <c r="AE55" s="39"/>
      <c r="AF55" s="71"/>
      <c r="AG55" s="39"/>
      <c r="AH55" s="71"/>
      <c r="AI55" s="39"/>
      <c r="AJ55" s="71"/>
      <c r="AK55" s="39"/>
      <c r="AL55" s="71"/>
      <c r="AM55" s="39"/>
      <c r="AN55" s="37"/>
      <c r="AO55" s="29"/>
      <c r="AP55" s="13"/>
      <c r="AQ55" s="13"/>
      <c r="AR55" s="13"/>
      <c r="AS55" s="13"/>
      <c r="AT55" s="13"/>
      <c r="AY55" s="13"/>
      <c r="BA55" s="32"/>
      <c r="BB55" s="67"/>
      <c r="BC55" s="67"/>
      <c r="BD55" s="67"/>
      <c r="BE55" s="67"/>
      <c r="BF55" s="67"/>
      <c r="BG55" s="67"/>
      <c r="BH55" s="67"/>
      <c r="BI55" s="67"/>
      <c r="BJ55" s="67"/>
      <c r="BK55" s="67"/>
      <c r="BL55" s="67"/>
      <c r="BM55" s="67"/>
      <c r="BN55" s="67"/>
      <c r="BO55" s="67"/>
      <c r="BP55" s="67"/>
      <c r="BQ55" s="67"/>
      <c r="BR55" s="67"/>
      <c r="BS55" s="32"/>
      <c r="BT55" s="67"/>
      <c r="BU55" s="67"/>
      <c r="BV55" s="67"/>
      <c r="BW55" s="67"/>
      <c r="BX55" s="67"/>
      <c r="BY55" s="67"/>
      <c r="BZ55" s="67"/>
      <c r="CA55" s="67"/>
      <c r="CB55" s="67"/>
      <c r="CC55" s="67"/>
      <c r="CD55" s="67"/>
      <c r="CE55" s="67"/>
      <c r="CF55" s="67"/>
      <c r="CG55" s="67"/>
      <c r="CH55" s="67"/>
      <c r="CI55" s="67"/>
      <c r="CJ55" s="67"/>
    </row>
    <row r="56" spans="1:89" s="14" customFormat="1" ht="15.75" customHeight="1" x14ac:dyDescent="0.15">
      <c r="A56" s="316"/>
      <c r="B56" s="51"/>
      <c r="C56" s="68"/>
      <c r="D56" s="69"/>
      <c r="E56" s="34"/>
      <c r="F56" s="70"/>
      <c r="G56" s="34"/>
      <c r="H56" s="70"/>
      <c r="I56" s="34"/>
      <c r="J56" s="70"/>
      <c r="K56" s="39"/>
      <c r="L56" s="71"/>
      <c r="M56" s="39"/>
      <c r="N56" s="71"/>
      <c r="O56" s="39"/>
      <c r="P56" s="71"/>
      <c r="Q56" s="39"/>
      <c r="R56" s="71"/>
      <c r="S56" s="39"/>
      <c r="T56" s="71"/>
      <c r="U56" s="39"/>
      <c r="V56" s="71"/>
      <c r="W56" s="39"/>
      <c r="X56" s="71"/>
      <c r="Y56" s="39"/>
      <c r="Z56" s="71"/>
      <c r="AA56" s="39"/>
      <c r="AB56" s="71"/>
      <c r="AC56" s="39"/>
      <c r="AD56" s="71"/>
      <c r="AE56" s="39"/>
      <c r="AF56" s="71"/>
      <c r="AG56" s="39"/>
      <c r="AH56" s="71"/>
      <c r="AI56" s="39"/>
      <c r="AJ56" s="71"/>
      <c r="AK56" s="39"/>
      <c r="AL56" s="71"/>
      <c r="AM56" s="39"/>
      <c r="AN56" s="37"/>
      <c r="AO56" s="29"/>
      <c r="AP56" s="13"/>
      <c r="AQ56" s="13"/>
      <c r="AR56" s="13"/>
      <c r="AS56" s="13"/>
      <c r="AT56" s="13"/>
      <c r="AY56" s="13"/>
      <c r="BA56" s="32"/>
      <c r="BB56" s="67"/>
      <c r="BC56" s="67"/>
      <c r="BD56" s="67"/>
      <c r="BE56" s="67"/>
      <c r="BF56" s="67"/>
      <c r="BG56" s="67"/>
      <c r="BH56" s="67"/>
      <c r="BI56" s="67"/>
      <c r="BJ56" s="67"/>
      <c r="BK56" s="67"/>
      <c r="BL56" s="67"/>
      <c r="BM56" s="67"/>
      <c r="BN56" s="67"/>
      <c r="BO56" s="67"/>
      <c r="BP56" s="67"/>
      <c r="BQ56" s="67"/>
      <c r="BR56" s="67"/>
      <c r="BS56" s="32"/>
      <c r="BT56" s="67"/>
      <c r="BU56" s="67"/>
      <c r="BV56" s="67"/>
      <c r="BW56" s="67"/>
      <c r="BX56" s="67"/>
      <c r="BY56" s="67"/>
      <c r="BZ56" s="67"/>
      <c r="CA56" s="67"/>
      <c r="CB56" s="67"/>
      <c r="CC56" s="67"/>
      <c r="CD56" s="67"/>
      <c r="CE56" s="67"/>
      <c r="CF56" s="67"/>
      <c r="CG56" s="67"/>
      <c r="CH56" s="67"/>
      <c r="CI56" s="67"/>
      <c r="CJ56" s="67"/>
    </row>
    <row r="57" spans="1:89" s="14" customFormat="1" ht="23.25" customHeight="1" x14ac:dyDescent="0.15">
      <c r="A57" s="316"/>
      <c r="B57" s="51"/>
      <c r="C57" s="68"/>
      <c r="D57" s="69"/>
      <c r="E57" s="34"/>
      <c r="F57" s="70"/>
      <c r="G57" s="34"/>
      <c r="H57" s="70"/>
      <c r="I57" s="34"/>
      <c r="J57" s="70"/>
      <c r="K57" s="39"/>
      <c r="L57" s="71"/>
      <c r="M57" s="39"/>
      <c r="N57" s="71"/>
      <c r="O57" s="39"/>
      <c r="P57" s="71"/>
      <c r="Q57" s="39"/>
      <c r="R57" s="71"/>
      <c r="S57" s="39"/>
      <c r="T57" s="71"/>
      <c r="U57" s="39"/>
      <c r="V57" s="71"/>
      <c r="W57" s="39"/>
      <c r="X57" s="71"/>
      <c r="Y57" s="39"/>
      <c r="Z57" s="71"/>
      <c r="AA57" s="39"/>
      <c r="AB57" s="71"/>
      <c r="AC57" s="39"/>
      <c r="AD57" s="71"/>
      <c r="AE57" s="39"/>
      <c r="AF57" s="71"/>
      <c r="AG57" s="39"/>
      <c r="AH57" s="71"/>
      <c r="AI57" s="39"/>
      <c r="AJ57" s="71"/>
      <c r="AK57" s="39"/>
      <c r="AL57" s="71"/>
      <c r="AM57" s="39"/>
      <c r="AN57" s="37"/>
      <c r="AO57" s="29"/>
      <c r="AP57" s="13"/>
      <c r="AQ57" s="13"/>
      <c r="AR57" s="13"/>
      <c r="AS57" s="13"/>
      <c r="AT57" s="13"/>
      <c r="AY57" s="13"/>
      <c r="BA57" s="32"/>
      <c r="BB57" s="67"/>
      <c r="BC57" s="67"/>
      <c r="BD57" s="67"/>
      <c r="BE57" s="67"/>
      <c r="BF57" s="67"/>
      <c r="BG57" s="67"/>
      <c r="BH57" s="67"/>
      <c r="BI57" s="67"/>
      <c r="BJ57" s="67"/>
      <c r="BK57" s="67"/>
      <c r="BL57" s="67"/>
      <c r="BM57" s="67"/>
      <c r="BN57" s="67"/>
      <c r="BO57" s="67"/>
      <c r="BP57" s="67"/>
      <c r="BQ57" s="67"/>
      <c r="BR57" s="67"/>
      <c r="BS57" s="32"/>
      <c r="BT57" s="67"/>
      <c r="BU57" s="67"/>
      <c r="BV57" s="67"/>
      <c r="BW57" s="67"/>
      <c r="BX57" s="67"/>
      <c r="BY57" s="67"/>
      <c r="BZ57" s="67"/>
      <c r="CA57" s="67"/>
      <c r="CB57" s="67"/>
      <c r="CC57" s="67"/>
      <c r="CD57" s="67"/>
      <c r="CE57" s="67"/>
      <c r="CF57" s="67"/>
      <c r="CG57" s="67"/>
      <c r="CH57" s="67"/>
      <c r="CI57" s="67"/>
      <c r="CJ57" s="67"/>
    </row>
    <row r="58" spans="1:89" s="14" customFormat="1" ht="24" customHeight="1" x14ac:dyDescent="0.15">
      <c r="A58" s="316"/>
      <c r="B58" s="51"/>
      <c r="C58" s="73"/>
      <c r="D58" s="72"/>
      <c r="E58" s="39"/>
      <c r="F58" s="71"/>
      <c r="G58" s="39"/>
      <c r="H58" s="71"/>
      <c r="I58" s="39"/>
      <c r="J58" s="71"/>
      <c r="K58" s="39"/>
      <c r="L58" s="71"/>
      <c r="M58" s="39"/>
      <c r="N58" s="71"/>
      <c r="O58" s="39"/>
      <c r="P58" s="71"/>
      <c r="Q58" s="39"/>
      <c r="R58" s="71"/>
      <c r="S58" s="39"/>
      <c r="T58" s="71"/>
      <c r="U58" s="39"/>
      <c r="V58" s="71"/>
      <c r="W58" s="39"/>
      <c r="X58" s="71"/>
      <c r="Y58" s="39"/>
      <c r="Z58" s="71"/>
      <c r="AA58" s="39"/>
      <c r="AB58" s="71"/>
      <c r="AC58" s="39"/>
      <c r="AD58" s="71"/>
      <c r="AE58" s="39"/>
      <c r="AF58" s="71"/>
      <c r="AG58" s="39"/>
      <c r="AH58" s="71"/>
      <c r="AI58" s="39"/>
      <c r="AJ58" s="71"/>
      <c r="AK58" s="39"/>
      <c r="AL58" s="71"/>
      <c r="AM58" s="39"/>
      <c r="AN58" s="37"/>
      <c r="AO58" s="29"/>
      <c r="AP58" s="13"/>
      <c r="AQ58" s="13"/>
      <c r="AR58" s="13"/>
      <c r="AS58" s="13"/>
      <c r="AT58" s="13"/>
      <c r="AY58" s="13"/>
      <c r="BA58" s="32"/>
      <c r="BB58" s="67"/>
      <c r="BC58" s="67"/>
      <c r="BD58" s="67"/>
      <c r="BE58" s="67"/>
      <c r="BF58" s="67"/>
      <c r="BG58" s="67"/>
      <c r="BH58" s="67"/>
      <c r="BI58" s="67"/>
      <c r="BJ58" s="67"/>
      <c r="BK58" s="67"/>
      <c r="BL58" s="67"/>
      <c r="BM58" s="67"/>
      <c r="BN58" s="67"/>
      <c r="BO58" s="67"/>
      <c r="BP58" s="67"/>
      <c r="BQ58" s="67"/>
      <c r="BR58" s="67"/>
      <c r="BS58" s="32"/>
      <c r="BT58" s="67"/>
      <c r="BU58" s="67"/>
      <c r="BV58" s="67"/>
      <c r="BW58" s="67"/>
      <c r="BX58" s="67"/>
      <c r="BY58" s="67"/>
      <c r="BZ58" s="67"/>
      <c r="CA58" s="67"/>
      <c r="CB58" s="67"/>
      <c r="CC58" s="67"/>
      <c r="CD58" s="67"/>
      <c r="CE58" s="67"/>
      <c r="CF58" s="67"/>
      <c r="CG58" s="67"/>
      <c r="CH58" s="67"/>
      <c r="CI58" s="67"/>
      <c r="CJ58" s="67"/>
    </row>
    <row r="59" spans="1:89" s="14" customFormat="1" ht="15.75" customHeight="1" x14ac:dyDescent="0.15">
      <c r="A59" s="251"/>
      <c r="B59" s="252"/>
      <c r="C59" s="73"/>
      <c r="D59" s="72"/>
      <c r="E59" s="39"/>
      <c r="F59" s="71"/>
      <c r="G59" s="74"/>
      <c r="H59" s="75"/>
      <c r="I59" s="74"/>
      <c r="J59" s="75"/>
      <c r="K59" s="74"/>
      <c r="L59" s="75"/>
      <c r="M59" s="74"/>
      <c r="N59" s="75"/>
      <c r="O59" s="74"/>
      <c r="P59" s="75"/>
      <c r="Q59" s="74"/>
      <c r="R59" s="75"/>
      <c r="S59" s="74"/>
      <c r="T59" s="75"/>
      <c r="U59" s="74"/>
      <c r="V59" s="75"/>
      <c r="W59" s="74"/>
      <c r="X59" s="75"/>
      <c r="Y59" s="74"/>
      <c r="Z59" s="75"/>
      <c r="AA59" s="74"/>
      <c r="AB59" s="75"/>
      <c r="AC59" s="74"/>
      <c r="AD59" s="75"/>
      <c r="AE59" s="74"/>
      <c r="AF59" s="75"/>
      <c r="AG59" s="74"/>
      <c r="AH59" s="75"/>
      <c r="AI59" s="74"/>
      <c r="AJ59" s="75"/>
      <c r="AK59" s="74"/>
      <c r="AL59" s="75"/>
      <c r="AM59" s="39"/>
      <c r="AN59" s="37"/>
      <c r="AO59" s="29"/>
      <c r="AP59" s="13"/>
      <c r="AQ59" s="13"/>
      <c r="AR59" s="13"/>
      <c r="AS59" s="13"/>
      <c r="AT59" s="13"/>
      <c r="AY59" s="13"/>
      <c r="BA59" s="32"/>
      <c r="BB59" s="67"/>
      <c r="BC59" s="67"/>
      <c r="BD59" s="67"/>
      <c r="BE59" s="67"/>
      <c r="BF59" s="67"/>
      <c r="BG59" s="67"/>
      <c r="BH59" s="67"/>
      <c r="BI59" s="67"/>
      <c r="BJ59" s="67"/>
      <c r="BK59" s="67"/>
      <c r="BL59" s="67"/>
      <c r="BM59" s="67"/>
      <c r="BN59" s="67"/>
      <c r="BO59" s="67"/>
      <c r="BP59" s="67"/>
      <c r="BQ59" s="67"/>
      <c r="BR59" s="67"/>
      <c r="BS59" s="32"/>
      <c r="BT59" s="67"/>
      <c r="BU59" s="67"/>
      <c r="BV59" s="67"/>
      <c r="BW59" s="67"/>
      <c r="BX59" s="67"/>
      <c r="BY59" s="67"/>
      <c r="BZ59" s="67"/>
      <c r="CA59" s="67"/>
      <c r="CB59" s="67"/>
      <c r="CC59" s="67"/>
      <c r="CD59" s="67"/>
      <c r="CE59" s="67"/>
      <c r="CF59" s="67"/>
      <c r="CG59" s="67"/>
      <c r="CH59" s="67"/>
      <c r="CI59" s="67"/>
      <c r="CJ59" s="67"/>
    </row>
    <row r="60" spans="1:89" s="78" customFormat="1" ht="15.75" customHeight="1" x14ac:dyDescent="0.15">
      <c r="A60" s="239"/>
      <c r="B60" s="240"/>
      <c r="C60" s="76"/>
      <c r="D60" s="72"/>
      <c r="E60" s="39"/>
      <c r="F60" s="71"/>
      <c r="G60" s="39"/>
      <c r="H60" s="71"/>
      <c r="I60" s="39"/>
      <c r="J60" s="71"/>
      <c r="K60" s="74"/>
      <c r="L60" s="75"/>
      <c r="M60" s="74"/>
      <c r="N60" s="75"/>
      <c r="O60" s="74"/>
      <c r="P60" s="75"/>
      <c r="Q60" s="74"/>
      <c r="R60" s="75"/>
      <c r="S60" s="74"/>
      <c r="T60" s="75"/>
      <c r="U60" s="74"/>
      <c r="V60" s="75"/>
      <c r="W60" s="74"/>
      <c r="X60" s="75"/>
      <c r="Y60" s="74"/>
      <c r="Z60" s="75"/>
      <c r="AA60" s="74"/>
      <c r="AB60" s="75"/>
      <c r="AC60" s="74"/>
      <c r="AD60" s="75"/>
      <c r="AE60" s="74"/>
      <c r="AF60" s="75"/>
      <c r="AG60" s="74"/>
      <c r="AH60" s="75"/>
      <c r="AI60" s="74"/>
      <c r="AJ60" s="75"/>
      <c r="AK60" s="74"/>
      <c r="AL60" s="75"/>
      <c r="AM60" s="74"/>
      <c r="AN60" s="77"/>
      <c r="AO60" s="29"/>
      <c r="AP60" s="13"/>
      <c r="AQ60" s="13"/>
      <c r="AR60" s="13"/>
      <c r="AS60" s="13"/>
      <c r="AT60" s="13"/>
      <c r="AU60" s="14"/>
      <c r="AV60" s="14"/>
      <c r="AW60" s="14"/>
      <c r="AX60" s="14"/>
      <c r="AY60" s="13"/>
      <c r="AZ60" s="14"/>
      <c r="BA60" s="32"/>
      <c r="BB60" s="67"/>
      <c r="BC60" s="67"/>
      <c r="BD60" s="67"/>
      <c r="BE60" s="67"/>
      <c r="BF60" s="67"/>
      <c r="BG60" s="67"/>
      <c r="BH60" s="67"/>
      <c r="BI60" s="67"/>
      <c r="BJ60" s="67"/>
      <c r="BK60" s="67"/>
      <c r="BL60" s="67"/>
      <c r="BM60" s="67"/>
      <c r="BN60" s="67"/>
      <c r="BO60" s="67"/>
      <c r="BP60" s="67"/>
      <c r="BQ60" s="67"/>
      <c r="BR60" s="67"/>
      <c r="BS60" s="32"/>
      <c r="BT60" s="67"/>
      <c r="BU60" s="67"/>
      <c r="BV60" s="67"/>
      <c r="BW60" s="67"/>
      <c r="BX60" s="67"/>
      <c r="BY60" s="67"/>
      <c r="BZ60" s="67"/>
      <c r="CA60" s="67"/>
      <c r="CB60" s="67"/>
      <c r="CC60" s="67"/>
      <c r="CD60" s="67"/>
      <c r="CE60" s="67"/>
      <c r="CF60" s="67"/>
      <c r="CG60" s="67"/>
      <c r="CH60" s="67"/>
      <c r="CI60" s="67"/>
      <c r="CJ60" s="67"/>
      <c r="CK60" s="14"/>
    </row>
    <row r="61" spans="1:89" s="78" customFormat="1" ht="15.75" customHeight="1" x14ac:dyDescent="0.15">
      <c r="A61" s="239"/>
      <c r="B61" s="240"/>
      <c r="C61" s="76"/>
      <c r="D61" s="72"/>
      <c r="E61" s="39"/>
      <c r="F61" s="71"/>
      <c r="G61" s="39"/>
      <c r="H61" s="71"/>
      <c r="I61" s="39"/>
      <c r="J61" s="71"/>
      <c r="K61" s="74"/>
      <c r="L61" s="75"/>
      <c r="M61" s="74"/>
      <c r="N61" s="75"/>
      <c r="O61" s="74"/>
      <c r="P61" s="75"/>
      <c r="Q61" s="74"/>
      <c r="R61" s="75"/>
      <c r="S61" s="74"/>
      <c r="T61" s="75"/>
      <c r="U61" s="74"/>
      <c r="V61" s="75"/>
      <c r="W61" s="74"/>
      <c r="X61" s="75"/>
      <c r="Y61" s="74"/>
      <c r="Z61" s="75"/>
      <c r="AA61" s="74"/>
      <c r="AB61" s="75"/>
      <c r="AC61" s="74"/>
      <c r="AD61" s="75"/>
      <c r="AE61" s="74"/>
      <c r="AF61" s="75"/>
      <c r="AG61" s="74"/>
      <c r="AH61" s="75"/>
      <c r="AI61" s="74"/>
      <c r="AJ61" s="75"/>
      <c r="AK61" s="74"/>
      <c r="AL61" s="75"/>
      <c r="AM61" s="74"/>
      <c r="AN61" s="77"/>
      <c r="AO61" s="29"/>
      <c r="AP61" s="13"/>
      <c r="AQ61" s="13"/>
      <c r="AR61" s="13"/>
      <c r="AS61" s="13"/>
      <c r="AT61" s="13"/>
      <c r="AU61" s="14"/>
      <c r="AV61" s="14"/>
      <c r="AW61" s="14"/>
      <c r="AX61" s="14"/>
      <c r="AY61" s="13"/>
      <c r="AZ61" s="14"/>
      <c r="BA61" s="32"/>
      <c r="BB61" s="67"/>
      <c r="BC61" s="67"/>
      <c r="BD61" s="67"/>
      <c r="BE61" s="67"/>
      <c r="BF61" s="67"/>
      <c r="BG61" s="67"/>
      <c r="BH61" s="67"/>
      <c r="BI61" s="67"/>
      <c r="BJ61" s="67"/>
      <c r="BK61" s="67"/>
      <c r="BL61" s="67"/>
      <c r="BM61" s="67"/>
      <c r="BN61" s="67"/>
      <c r="BO61" s="67"/>
      <c r="BP61" s="67"/>
      <c r="BQ61" s="67"/>
      <c r="BR61" s="67"/>
      <c r="BS61" s="32"/>
      <c r="BT61" s="67"/>
      <c r="BU61" s="67"/>
      <c r="BV61" s="67"/>
      <c r="BW61" s="67"/>
      <c r="BX61" s="67"/>
      <c r="BY61" s="67"/>
      <c r="BZ61" s="67"/>
      <c r="CA61" s="67"/>
      <c r="CB61" s="67"/>
      <c r="CC61" s="67"/>
      <c r="CD61" s="67"/>
      <c r="CE61" s="67"/>
      <c r="CF61" s="67"/>
      <c r="CG61" s="67"/>
      <c r="CH61" s="67"/>
      <c r="CI61" s="67"/>
      <c r="CJ61" s="67"/>
      <c r="CK61" s="14"/>
    </row>
    <row r="62" spans="1:89" s="78" customFormat="1" ht="15.75" customHeight="1" x14ac:dyDescent="0.15">
      <c r="A62" s="239"/>
      <c r="B62" s="240"/>
      <c r="C62" s="79"/>
      <c r="D62" s="80"/>
      <c r="E62" s="34"/>
      <c r="F62" s="70"/>
      <c r="G62" s="34"/>
      <c r="H62" s="70"/>
      <c r="I62" s="34"/>
      <c r="J62" s="70"/>
      <c r="K62" s="74"/>
      <c r="L62" s="75"/>
      <c r="M62" s="74"/>
      <c r="N62" s="75"/>
      <c r="O62" s="74"/>
      <c r="P62" s="75"/>
      <c r="Q62" s="74"/>
      <c r="R62" s="75"/>
      <c r="S62" s="74"/>
      <c r="T62" s="75"/>
      <c r="U62" s="74"/>
      <c r="V62" s="75"/>
      <c r="W62" s="74"/>
      <c r="X62" s="75"/>
      <c r="Y62" s="74"/>
      <c r="Z62" s="75"/>
      <c r="AA62" s="74"/>
      <c r="AB62" s="75"/>
      <c r="AC62" s="74"/>
      <c r="AD62" s="75"/>
      <c r="AE62" s="74"/>
      <c r="AF62" s="75"/>
      <c r="AG62" s="74"/>
      <c r="AH62" s="75"/>
      <c r="AI62" s="74"/>
      <c r="AJ62" s="75"/>
      <c r="AK62" s="74"/>
      <c r="AL62" s="75"/>
      <c r="AM62" s="74"/>
      <c r="AN62" s="77"/>
      <c r="AO62" s="29"/>
      <c r="AP62" s="13"/>
      <c r="AQ62" s="13"/>
      <c r="AR62" s="13"/>
      <c r="AS62" s="13"/>
      <c r="AT62" s="13"/>
      <c r="AU62" s="14"/>
      <c r="AV62" s="14"/>
      <c r="AW62" s="14"/>
      <c r="AX62" s="14"/>
      <c r="AY62" s="13"/>
      <c r="AZ62" s="14"/>
      <c r="BA62" s="32"/>
      <c r="BB62" s="67"/>
      <c r="BC62" s="67"/>
      <c r="BD62" s="67"/>
      <c r="BE62" s="67"/>
      <c r="BF62" s="67"/>
      <c r="BG62" s="67"/>
      <c r="BH62" s="67"/>
      <c r="BI62" s="67"/>
      <c r="BJ62" s="67"/>
      <c r="BK62" s="67"/>
      <c r="BL62" s="67"/>
      <c r="BM62" s="67"/>
      <c r="BN62" s="67"/>
      <c r="BO62" s="67"/>
      <c r="BP62" s="67"/>
      <c r="BQ62" s="67"/>
      <c r="BR62" s="67"/>
      <c r="BS62" s="32"/>
      <c r="BT62" s="67"/>
      <c r="BU62" s="67"/>
      <c r="BV62" s="67"/>
      <c r="BW62" s="67"/>
      <c r="BX62" s="67"/>
      <c r="BY62" s="67"/>
      <c r="BZ62" s="67"/>
      <c r="CA62" s="67"/>
      <c r="CB62" s="67"/>
      <c r="CC62" s="67"/>
      <c r="CD62" s="67"/>
      <c r="CE62" s="67"/>
      <c r="CF62" s="67"/>
      <c r="CG62" s="67"/>
      <c r="CH62" s="67"/>
      <c r="CI62" s="67"/>
      <c r="CJ62" s="67"/>
      <c r="CK62" s="14"/>
    </row>
    <row r="63" spans="1:89" s="78" customFormat="1" ht="15.75" customHeight="1" x14ac:dyDescent="0.15">
      <c r="A63" s="135"/>
      <c r="B63" s="136"/>
      <c r="C63" s="79"/>
      <c r="D63" s="80"/>
      <c r="E63" s="74"/>
      <c r="F63" s="75"/>
      <c r="G63" s="74"/>
      <c r="H63" s="75"/>
      <c r="I63" s="74"/>
      <c r="J63" s="75"/>
      <c r="K63" s="74"/>
      <c r="L63" s="75"/>
      <c r="M63" s="74"/>
      <c r="N63" s="75"/>
      <c r="O63" s="74"/>
      <c r="P63" s="75"/>
      <c r="Q63" s="74"/>
      <c r="R63" s="75"/>
      <c r="S63" s="74"/>
      <c r="T63" s="75"/>
      <c r="U63" s="74"/>
      <c r="V63" s="75"/>
      <c r="W63" s="74"/>
      <c r="X63" s="75"/>
      <c r="Y63" s="74"/>
      <c r="Z63" s="75"/>
      <c r="AA63" s="74"/>
      <c r="AB63" s="75"/>
      <c r="AC63" s="74"/>
      <c r="AD63" s="75"/>
      <c r="AE63" s="74"/>
      <c r="AF63" s="75"/>
      <c r="AG63" s="74"/>
      <c r="AH63" s="75"/>
      <c r="AI63" s="74"/>
      <c r="AJ63" s="75"/>
      <c r="AK63" s="74"/>
      <c r="AL63" s="75"/>
      <c r="AM63" s="74"/>
      <c r="AN63" s="77"/>
      <c r="AO63" s="29"/>
      <c r="AP63" s="13"/>
      <c r="AQ63" s="13"/>
      <c r="AR63" s="13"/>
      <c r="AS63" s="13"/>
      <c r="AT63" s="13"/>
      <c r="AU63" s="14"/>
      <c r="AV63" s="14"/>
      <c r="AW63" s="14"/>
      <c r="AX63" s="14"/>
      <c r="AY63" s="13"/>
      <c r="AZ63" s="14"/>
      <c r="BA63" s="32"/>
      <c r="BB63" s="67"/>
      <c r="BC63" s="67"/>
      <c r="BD63" s="67"/>
      <c r="BE63" s="67"/>
      <c r="BF63" s="67"/>
      <c r="BG63" s="67"/>
      <c r="BH63" s="67"/>
      <c r="BI63" s="67"/>
      <c r="BJ63" s="67"/>
      <c r="BK63" s="67"/>
      <c r="BL63" s="67"/>
      <c r="BM63" s="67"/>
      <c r="BN63" s="67"/>
      <c r="BO63" s="67"/>
      <c r="BP63" s="67"/>
      <c r="BQ63" s="67"/>
      <c r="BR63" s="67"/>
      <c r="BS63" s="32"/>
      <c r="BT63" s="67"/>
      <c r="BU63" s="67"/>
      <c r="BV63" s="67"/>
      <c r="BW63" s="67"/>
      <c r="BX63" s="67"/>
      <c r="BY63" s="67"/>
      <c r="BZ63" s="67"/>
      <c r="CA63" s="67"/>
      <c r="CB63" s="67"/>
      <c r="CC63" s="67"/>
      <c r="CD63" s="67"/>
      <c r="CE63" s="67"/>
      <c r="CF63" s="67"/>
      <c r="CG63" s="67"/>
      <c r="CH63" s="67"/>
      <c r="CI63" s="67"/>
      <c r="CJ63" s="67"/>
      <c r="CK63" s="14"/>
    </row>
    <row r="64" spans="1:89" s="86" customFormat="1" ht="21" customHeight="1" x14ac:dyDescent="0.15">
      <c r="A64" s="241"/>
      <c r="B64" s="242"/>
      <c r="C64" s="81"/>
      <c r="D64" s="82"/>
      <c r="E64" s="83"/>
      <c r="F64" s="84"/>
      <c r="G64" s="83"/>
      <c r="H64" s="84"/>
      <c r="I64" s="43"/>
      <c r="J64" s="85"/>
      <c r="K64" s="43"/>
      <c r="L64" s="85"/>
      <c r="M64" s="43"/>
      <c r="N64" s="85"/>
      <c r="O64" s="43"/>
      <c r="P64" s="85"/>
      <c r="Q64" s="43"/>
      <c r="R64" s="85"/>
      <c r="S64" s="43"/>
      <c r="T64" s="85"/>
      <c r="U64" s="43"/>
      <c r="V64" s="85"/>
      <c r="W64" s="43"/>
      <c r="X64" s="85"/>
      <c r="Y64" s="43"/>
      <c r="Z64" s="85"/>
      <c r="AA64" s="43"/>
      <c r="AB64" s="85"/>
      <c r="AC64" s="43"/>
      <c r="AD64" s="85"/>
      <c r="AE64" s="43"/>
      <c r="AF64" s="85"/>
      <c r="AG64" s="43"/>
      <c r="AH64" s="85"/>
      <c r="AI64" s="43"/>
      <c r="AJ64" s="85"/>
      <c r="AK64" s="43"/>
      <c r="AL64" s="85"/>
      <c r="AM64" s="43"/>
      <c r="AN64" s="45"/>
      <c r="AO64" s="29"/>
      <c r="AP64" s="13"/>
      <c r="AQ64" s="13"/>
      <c r="AR64" s="13"/>
      <c r="AS64" s="13"/>
      <c r="AT64" s="13"/>
      <c r="AU64" s="14"/>
      <c r="AV64" s="14"/>
      <c r="AW64" s="14"/>
      <c r="AX64" s="14"/>
      <c r="AY64" s="13"/>
      <c r="AZ64" s="14"/>
      <c r="BA64" s="32"/>
      <c r="BB64" s="67"/>
      <c r="BC64" s="67"/>
      <c r="BD64" s="67"/>
      <c r="BE64" s="67"/>
      <c r="BF64" s="67"/>
      <c r="BG64" s="67"/>
      <c r="BH64" s="67"/>
      <c r="BI64" s="67"/>
      <c r="BJ64" s="67"/>
      <c r="BK64" s="67"/>
      <c r="BL64" s="67"/>
      <c r="BM64" s="67"/>
      <c r="BN64" s="67"/>
      <c r="BO64" s="67"/>
      <c r="BP64" s="67"/>
      <c r="BQ64" s="67"/>
      <c r="BR64" s="67"/>
      <c r="BS64" s="32"/>
      <c r="BT64" s="67"/>
      <c r="BU64" s="67"/>
      <c r="BV64" s="67"/>
      <c r="BW64" s="67"/>
      <c r="BX64" s="67"/>
      <c r="BY64" s="67"/>
      <c r="BZ64" s="67"/>
      <c r="CA64" s="67"/>
      <c r="CB64" s="67"/>
      <c r="CC64" s="67"/>
      <c r="CD64" s="67"/>
      <c r="CE64" s="67"/>
      <c r="CF64" s="67"/>
      <c r="CG64" s="67"/>
      <c r="CH64" s="67"/>
      <c r="CI64" s="67"/>
      <c r="CJ64" s="67"/>
      <c r="CK64" s="14"/>
    </row>
    <row r="65" spans="1:88" s="86" customFormat="1" ht="28.5" customHeight="1" x14ac:dyDescent="0.2">
      <c r="A65" s="57"/>
      <c r="B65" s="87"/>
      <c r="C65" s="88"/>
      <c r="D65" s="88"/>
      <c r="E65" s="88"/>
      <c r="F65" s="46"/>
      <c r="G65" s="46"/>
      <c r="H65" s="46"/>
      <c r="I65" s="13"/>
      <c r="J65" s="13"/>
      <c r="K65" s="13"/>
      <c r="L65" s="13"/>
      <c r="AL65" s="78"/>
      <c r="AM65" s="14"/>
      <c r="AN65" s="78"/>
      <c r="AO65" s="78"/>
    </row>
    <row r="66" spans="1:88" s="14" customFormat="1" ht="21.75" customHeight="1" x14ac:dyDescent="0.15">
      <c r="A66" s="259"/>
      <c r="B66" s="260"/>
      <c r="C66" s="265"/>
      <c r="D66" s="266"/>
      <c r="E66" s="253"/>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c r="AH66" s="269"/>
      <c r="AI66" s="269"/>
      <c r="AJ66" s="269"/>
      <c r="AK66" s="269"/>
      <c r="AL66" s="254"/>
      <c r="AM66" s="296"/>
      <c r="AN66" s="278"/>
      <c r="AO66" s="13"/>
      <c r="AP66" s="13"/>
      <c r="AQ66" s="13"/>
      <c r="AR66" s="13"/>
      <c r="AW66" s="13"/>
      <c r="BB66" s="13"/>
      <c r="BC66" s="13"/>
      <c r="BD66" s="13"/>
      <c r="BE66" s="13"/>
      <c r="BF66" s="13"/>
      <c r="BG66" s="13"/>
      <c r="BH66" s="13"/>
      <c r="BI66" s="13"/>
      <c r="BJ66" s="13"/>
      <c r="BK66" s="13"/>
      <c r="BL66" s="13"/>
      <c r="BM66" s="13"/>
      <c r="BN66" s="13"/>
      <c r="BO66" s="13"/>
      <c r="BP66" s="13"/>
      <c r="BQ66" s="13"/>
      <c r="BR66" s="13"/>
      <c r="BS66" s="13"/>
      <c r="BT66" s="13"/>
      <c r="BU66" s="13"/>
      <c r="BV66" s="4"/>
    </row>
    <row r="67" spans="1:88" s="14" customFormat="1" ht="15.75" customHeight="1" x14ac:dyDescent="0.15">
      <c r="A67" s="261"/>
      <c r="B67" s="262"/>
      <c r="C67" s="267"/>
      <c r="D67" s="268"/>
      <c r="E67" s="253"/>
      <c r="F67" s="254"/>
      <c r="G67" s="253"/>
      <c r="H67" s="254"/>
      <c r="I67" s="253"/>
      <c r="J67" s="254"/>
      <c r="K67" s="253"/>
      <c r="L67" s="254"/>
      <c r="M67" s="253"/>
      <c r="N67" s="254"/>
      <c r="O67" s="253"/>
      <c r="P67" s="254"/>
      <c r="Q67" s="253"/>
      <c r="R67" s="254"/>
      <c r="S67" s="253"/>
      <c r="T67" s="254"/>
      <c r="U67" s="253"/>
      <c r="V67" s="254"/>
      <c r="W67" s="253"/>
      <c r="X67" s="254"/>
      <c r="Y67" s="253"/>
      <c r="Z67" s="254"/>
      <c r="AA67" s="253"/>
      <c r="AB67" s="254"/>
      <c r="AC67" s="253"/>
      <c r="AD67" s="254"/>
      <c r="AE67" s="253"/>
      <c r="AF67" s="254"/>
      <c r="AG67" s="253"/>
      <c r="AH67" s="254"/>
      <c r="AI67" s="253"/>
      <c r="AJ67" s="254"/>
      <c r="AK67" s="253"/>
      <c r="AL67" s="254"/>
      <c r="AM67" s="317"/>
      <c r="AN67" s="271"/>
      <c r="AO67" s="13"/>
      <c r="AP67" s="13"/>
      <c r="AQ67" s="13"/>
      <c r="AR67" s="13"/>
      <c r="AT67" s="78"/>
      <c r="AW67" s="13"/>
      <c r="BB67" s="13"/>
      <c r="BC67" s="13"/>
      <c r="BD67" s="13"/>
      <c r="BE67" s="13"/>
      <c r="BF67" s="13"/>
      <c r="BG67" s="13"/>
      <c r="BH67" s="13"/>
      <c r="BI67" s="13"/>
      <c r="BJ67" s="13"/>
      <c r="BK67" s="13"/>
      <c r="BL67" s="13"/>
      <c r="BM67" s="13"/>
      <c r="BN67" s="13"/>
      <c r="BO67" s="13"/>
      <c r="BP67" s="13"/>
      <c r="BQ67" s="13"/>
      <c r="BR67" s="13"/>
      <c r="BS67" s="13"/>
      <c r="BT67" s="13"/>
      <c r="BU67" s="13"/>
      <c r="BV67" s="4"/>
    </row>
    <row r="68" spans="1:88" s="14" customFormat="1" ht="19.5" customHeight="1" x14ac:dyDescent="0.15">
      <c r="A68" s="263"/>
      <c r="B68" s="264"/>
      <c r="C68" s="137"/>
      <c r="D68" s="47"/>
      <c r="E68" s="137"/>
      <c r="F68" s="47"/>
      <c r="G68" s="137"/>
      <c r="H68" s="47"/>
      <c r="I68" s="137"/>
      <c r="J68" s="47"/>
      <c r="K68" s="137"/>
      <c r="L68" s="47"/>
      <c r="M68" s="137"/>
      <c r="N68" s="47"/>
      <c r="O68" s="137"/>
      <c r="P68" s="47"/>
      <c r="Q68" s="137"/>
      <c r="R68" s="47"/>
      <c r="S68" s="137"/>
      <c r="T68" s="47"/>
      <c r="U68" s="137"/>
      <c r="V68" s="47"/>
      <c r="W68" s="137"/>
      <c r="X68" s="47"/>
      <c r="Y68" s="137"/>
      <c r="Z68" s="47"/>
      <c r="AA68" s="137"/>
      <c r="AB68" s="47"/>
      <c r="AC68" s="137"/>
      <c r="AD68" s="47"/>
      <c r="AE68" s="137"/>
      <c r="AF68" s="47"/>
      <c r="AG68" s="137"/>
      <c r="AH68" s="47"/>
      <c r="AI68" s="137"/>
      <c r="AJ68" s="47"/>
      <c r="AK68" s="137"/>
      <c r="AL68" s="47"/>
      <c r="AM68" s="317"/>
      <c r="AN68" s="271"/>
      <c r="AO68" s="13"/>
      <c r="AP68" s="13"/>
      <c r="AQ68" s="13"/>
      <c r="AR68" s="13"/>
      <c r="AT68" s="78"/>
      <c r="AW68" s="13"/>
      <c r="BB68" s="13"/>
      <c r="BC68" s="13"/>
      <c r="BD68" s="13"/>
      <c r="BE68" s="13"/>
      <c r="BF68" s="13"/>
      <c r="BG68" s="13"/>
      <c r="BH68" s="13"/>
      <c r="BI68" s="13"/>
      <c r="BJ68" s="13"/>
      <c r="BK68" s="13"/>
      <c r="BL68" s="13"/>
      <c r="BM68" s="13"/>
      <c r="BN68" s="13"/>
      <c r="BO68" s="13"/>
      <c r="BP68" s="13"/>
      <c r="BQ68" s="13"/>
      <c r="BR68" s="13"/>
      <c r="BS68" s="13"/>
      <c r="BT68" s="13"/>
      <c r="BU68" s="13"/>
      <c r="BV68" s="4"/>
    </row>
    <row r="69" spans="1:88" s="14" customFormat="1" ht="15.75" customHeight="1" x14ac:dyDescent="0.15">
      <c r="A69" s="239"/>
      <c r="B69" s="240"/>
      <c r="C69" s="63"/>
      <c r="D69" s="64"/>
      <c r="E69" s="65"/>
      <c r="F69" s="66"/>
      <c r="G69" s="65"/>
      <c r="H69" s="66"/>
      <c r="I69" s="48"/>
      <c r="J69" s="49"/>
      <c r="K69" s="48"/>
      <c r="L69" s="49"/>
      <c r="M69" s="48"/>
      <c r="N69" s="49"/>
      <c r="O69" s="48"/>
      <c r="P69" s="49"/>
      <c r="Q69" s="48"/>
      <c r="R69" s="49"/>
      <c r="S69" s="48"/>
      <c r="T69" s="49"/>
      <c r="U69" s="48"/>
      <c r="V69" s="49"/>
      <c r="W69" s="48"/>
      <c r="X69" s="49"/>
      <c r="Y69" s="48"/>
      <c r="Z69" s="49"/>
      <c r="AA69" s="48"/>
      <c r="AB69" s="49"/>
      <c r="AC69" s="48"/>
      <c r="AD69" s="49"/>
      <c r="AE69" s="48"/>
      <c r="AF69" s="49"/>
      <c r="AG69" s="48"/>
      <c r="AH69" s="49"/>
      <c r="AI69" s="48"/>
      <c r="AJ69" s="49"/>
      <c r="AK69" s="65"/>
      <c r="AL69" s="66"/>
      <c r="AM69" s="34"/>
      <c r="AN69" s="37"/>
      <c r="AO69" s="29"/>
      <c r="AP69" s="13"/>
      <c r="AQ69" s="13"/>
      <c r="AR69" s="13"/>
      <c r="AS69" s="13"/>
      <c r="AT69" s="13"/>
      <c r="AY69" s="13"/>
      <c r="BA69" s="32"/>
      <c r="BB69" s="67"/>
      <c r="BC69" s="67"/>
      <c r="BD69" s="67"/>
      <c r="BE69" s="67"/>
      <c r="BF69" s="67"/>
      <c r="BG69" s="67"/>
      <c r="BH69" s="67"/>
      <c r="BI69" s="67"/>
      <c r="BJ69" s="67"/>
      <c r="BK69" s="67"/>
      <c r="BL69" s="67"/>
      <c r="BM69" s="67"/>
      <c r="BN69" s="67"/>
      <c r="BO69" s="67"/>
      <c r="BP69" s="67"/>
      <c r="BQ69" s="67"/>
      <c r="BR69" s="67"/>
      <c r="BS69" s="32"/>
      <c r="BT69" s="67"/>
      <c r="BU69" s="67"/>
      <c r="BV69" s="67"/>
      <c r="BW69" s="67"/>
      <c r="BX69" s="67"/>
      <c r="BY69" s="67"/>
      <c r="BZ69" s="67"/>
      <c r="CA69" s="67"/>
      <c r="CB69" s="67"/>
      <c r="CC69" s="67"/>
      <c r="CD69" s="67"/>
      <c r="CE69" s="67"/>
      <c r="CF69" s="67"/>
      <c r="CG69" s="67"/>
      <c r="CH69" s="67"/>
      <c r="CI69" s="67"/>
      <c r="CJ69" s="67"/>
    </row>
    <row r="70" spans="1:88" s="14" customFormat="1" ht="15.75" customHeight="1" x14ac:dyDescent="0.15">
      <c r="A70" s="239"/>
      <c r="B70" s="240"/>
      <c r="C70" s="68"/>
      <c r="D70" s="69"/>
      <c r="E70" s="34"/>
      <c r="F70" s="70"/>
      <c r="G70" s="34"/>
      <c r="H70" s="70"/>
      <c r="I70" s="24"/>
      <c r="J70" s="52"/>
      <c r="K70" s="24"/>
      <c r="L70" s="52"/>
      <c r="M70" s="24"/>
      <c r="N70" s="52"/>
      <c r="O70" s="24"/>
      <c r="P70" s="52"/>
      <c r="Q70" s="24"/>
      <c r="R70" s="52"/>
      <c r="S70" s="24"/>
      <c r="T70" s="52"/>
      <c r="U70" s="24"/>
      <c r="V70" s="52"/>
      <c r="W70" s="24"/>
      <c r="X70" s="52"/>
      <c r="Y70" s="24"/>
      <c r="Z70" s="52"/>
      <c r="AA70" s="24"/>
      <c r="AB70" s="52"/>
      <c r="AC70" s="24"/>
      <c r="AD70" s="52"/>
      <c r="AE70" s="24"/>
      <c r="AF70" s="52"/>
      <c r="AG70" s="24"/>
      <c r="AH70" s="52"/>
      <c r="AI70" s="24"/>
      <c r="AJ70" s="52"/>
      <c r="AK70" s="34"/>
      <c r="AL70" s="70"/>
      <c r="AM70" s="34"/>
      <c r="AN70" s="37"/>
      <c r="AO70" s="29"/>
      <c r="AP70" s="13"/>
      <c r="AQ70" s="13"/>
      <c r="AR70" s="13"/>
      <c r="AS70" s="13"/>
      <c r="AT70" s="13"/>
      <c r="AY70" s="13"/>
      <c r="BA70" s="32"/>
      <c r="BB70" s="67"/>
      <c r="BC70" s="67"/>
      <c r="BD70" s="67"/>
      <c r="BE70" s="67"/>
      <c r="BF70" s="67"/>
      <c r="BG70" s="67"/>
      <c r="BH70" s="67"/>
      <c r="BI70" s="67"/>
      <c r="BJ70" s="67"/>
      <c r="BK70" s="67"/>
      <c r="BL70" s="67"/>
      <c r="BM70" s="67"/>
      <c r="BN70" s="67"/>
      <c r="BO70" s="67"/>
      <c r="BP70" s="67"/>
      <c r="BQ70" s="67"/>
      <c r="BR70" s="67"/>
      <c r="BS70" s="32"/>
      <c r="BT70" s="67"/>
      <c r="BU70" s="67"/>
      <c r="BV70" s="67"/>
      <c r="BW70" s="67"/>
      <c r="BX70" s="67"/>
      <c r="BY70" s="67"/>
      <c r="BZ70" s="67"/>
      <c r="CA70" s="67"/>
      <c r="CB70" s="67"/>
      <c r="CC70" s="67"/>
      <c r="CD70" s="67"/>
      <c r="CE70" s="67"/>
      <c r="CF70" s="67"/>
      <c r="CG70" s="67"/>
      <c r="CH70" s="67"/>
      <c r="CI70" s="67"/>
      <c r="CJ70" s="67"/>
    </row>
    <row r="71" spans="1:88" s="14" customFormat="1" ht="15.75" customHeight="1" x14ac:dyDescent="0.15">
      <c r="A71" s="239"/>
      <c r="B71" s="240"/>
      <c r="C71" s="68"/>
      <c r="D71" s="69"/>
      <c r="E71" s="34"/>
      <c r="F71" s="70"/>
      <c r="G71" s="34"/>
      <c r="H71" s="70"/>
      <c r="I71" s="24"/>
      <c r="J71" s="52"/>
      <c r="K71" s="39"/>
      <c r="L71" s="71"/>
      <c r="M71" s="39"/>
      <c r="N71" s="71"/>
      <c r="O71" s="39"/>
      <c r="P71" s="71"/>
      <c r="Q71" s="39"/>
      <c r="R71" s="71"/>
      <c r="S71" s="39"/>
      <c r="T71" s="71"/>
      <c r="U71" s="39"/>
      <c r="V71" s="71"/>
      <c r="W71" s="39"/>
      <c r="X71" s="71"/>
      <c r="Y71" s="39"/>
      <c r="Z71" s="71"/>
      <c r="AA71" s="39"/>
      <c r="AB71" s="71"/>
      <c r="AC71" s="39"/>
      <c r="AD71" s="71"/>
      <c r="AE71" s="39"/>
      <c r="AF71" s="71"/>
      <c r="AG71" s="39"/>
      <c r="AH71" s="71"/>
      <c r="AI71" s="39"/>
      <c r="AJ71" s="71"/>
      <c r="AK71" s="34"/>
      <c r="AL71" s="70"/>
      <c r="AM71" s="34"/>
      <c r="AN71" s="37"/>
      <c r="AO71" s="29"/>
      <c r="AP71" s="13"/>
      <c r="AQ71" s="13"/>
      <c r="AR71" s="13"/>
      <c r="AS71" s="13"/>
      <c r="AT71" s="13"/>
      <c r="AY71" s="13"/>
      <c r="BA71" s="32"/>
      <c r="BB71" s="67"/>
      <c r="BC71" s="67"/>
      <c r="BD71" s="67"/>
      <c r="BE71" s="67"/>
      <c r="BF71" s="67"/>
      <c r="BG71" s="67"/>
      <c r="BH71" s="67"/>
      <c r="BI71" s="67"/>
      <c r="BJ71" s="67"/>
      <c r="BK71" s="67"/>
      <c r="BL71" s="67"/>
      <c r="BM71" s="67"/>
      <c r="BN71" s="67"/>
      <c r="BO71" s="67"/>
      <c r="BP71" s="67"/>
      <c r="BQ71" s="67"/>
      <c r="BR71" s="67"/>
      <c r="BS71" s="32"/>
      <c r="BT71" s="67"/>
      <c r="BU71" s="67"/>
      <c r="BV71" s="67"/>
      <c r="BW71" s="67"/>
      <c r="BX71" s="67"/>
      <c r="BY71" s="67"/>
      <c r="BZ71" s="67"/>
      <c r="CA71" s="67"/>
      <c r="CB71" s="67"/>
      <c r="CC71" s="67"/>
      <c r="CD71" s="67"/>
      <c r="CE71" s="67"/>
      <c r="CF71" s="67"/>
      <c r="CG71" s="67"/>
      <c r="CH71" s="67"/>
      <c r="CI71" s="67"/>
      <c r="CJ71" s="67"/>
    </row>
    <row r="72" spans="1:88" s="14" customFormat="1" ht="15.75" customHeight="1" x14ac:dyDescent="0.15">
      <c r="A72" s="239"/>
      <c r="B72" s="240"/>
      <c r="C72" s="68"/>
      <c r="D72" s="72"/>
      <c r="E72" s="34"/>
      <c r="F72" s="70"/>
      <c r="G72" s="34"/>
      <c r="H72" s="70"/>
      <c r="I72" s="34"/>
      <c r="J72" s="70"/>
      <c r="K72" s="39"/>
      <c r="L72" s="71"/>
      <c r="M72" s="39"/>
      <c r="N72" s="71"/>
      <c r="O72" s="39"/>
      <c r="P72" s="71"/>
      <c r="Q72" s="39"/>
      <c r="R72" s="71"/>
      <c r="S72" s="39"/>
      <c r="T72" s="71"/>
      <c r="U72" s="39"/>
      <c r="V72" s="71"/>
      <c r="W72" s="39"/>
      <c r="X72" s="71"/>
      <c r="Y72" s="39"/>
      <c r="Z72" s="71"/>
      <c r="AA72" s="39"/>
      <c r="AB72" s="71"/>
      <c r="AC72" s="39"/>
      <c r="AD72" s="71"/>
      <c r="AE72" s="39"/>
      <c r="AF72" s="71"/>
      <c r="AG72" s="39"/>
      <c r="AH72" s="71"/>
      <c r="AI72" s="39"/>
      <c r="AJ72" s="71"/>
      <c r="AK72" s="39"/>
      <c r="AL72" s="71"/>
      <c r="AM72" s="39"/>
      <c r="AN72" s="37"/>
      <c r="AO72" s="29"/>
      <c r="AP72" s="13"/>
      <c r="AQ72" s="13"/>
      <c r="AR72" s="13"/>
      <c r="AS72" s="13"/>
      <c r="AT72" s="13"/>
      <c r="AY72" s="13"/>
      <c r="BA72" s="32"/>
      <c r="BB72" s="67"/>
      <c r="BC72" s="67"/>
      <c r="BD72" s="67"/>
      <c r="BE72" s="67"/>
      <c r="BF72" s="67"/>
      <c r="BG72" s="67"/>
      <c r="BH72" s="67"/>
      <c r="BI72" s="67"/>
      <c r="BJ72" s="67"/>
      <c r="BK72" s="67"/>
      <c r="BL72" s="67"/>
      <c r="BM72" s="67"/>
      <c r="BN72" s="67"/>
      <c r="BO72" s="67"/>
      <c r="BP72" s="67"/>
      <c r="BQ72" s="67"/>
      <c r="BR72" s="67"/>
      <c r="BS72" s="32"/>
      <c r="BT72" s="67"/>
      <c r="BU72" s="67"/>
      <c r="BV72" s="67"/>
      <c r="BW72" s="67"/>
      <c r="BX72" s="67"/>
      <c r="BY72" s="67"/>
      <c r="BZ72" s="67"/>
      <c r="CA72" s="67"/>
      <c r="CB72" s="67"/>
      <c r="CC72" s="67"/>
      <c r="CD72" s="67"/>
      <c r="CE72" s="67"/>
      <c r="CF72" s="67"/>
      <c r="CG72" s="67"/>
      <c r="CH72" s="67"/>
      <c r="CI72" s="67"/>
      <c r="CJ72" s="67"/>
    </row>
    <row r="73" spans="1:88" s="14" customFormat="1" ht="15.75" customHeight="1" x14ac:dyDescent="0.15">
      <c r="A73" s="239"/>
      <c r="B73" s="240"/>
      <c r="C73" s="73"/>
      <c r="D73" s="72"/>
      <c r="E73" s="39"/>
      <c r="F73" s="71"/>
      <c r="G73" s="39"/>
      <c r="H73" s="71"/>
      <c r="I73" s="39"/>
      <c r="J73" s="71"/>
      <c r="K73" s="39"/>
      <c r="L73" s="71"/>
      <c r="M73" s="39"/>
      <c r="N73" s="71"/>
      <c r="O73" s="39"/>
      <c r="P73" s="71"/>
      <c r="Q73" s="39"/>
      <c r="R73" s="71"/>
      <c r="S73" s="39"/>
      <c r="T73" s="71"/>
      <c r="U73" s="39"/>
      <c r="V73" s="71"/>
      <c r="W73" s="39"/>
      <c r="X73" s="71"/>
      <c r="Y73" s="39"/>
      <c r="Z73" s="71"/>
      <c r="AA73" s="39"/>
      <c r="AB73" s="71"/>
      <c r="AC73" s="39"/>
      <c r="AD73" s="71"/>
      <c r="AE73" s="39"/>
      <c r="AF73" s="71"/>
      <c r="AG73" s="39"/>
      <c r="AH73" s="71"/>
      <c r="AI73" s="39"/>
      <c r="AJ73" s="71"/>
      <c r="AK73" s="39"/>
      <c r="AL73" s="71"/>
      <c r="AM73" s="39"/>
      <c r="AN73" s="37"/>
      <c r="AO73" s="29"/>
      <c r="AP73" s="13"/>
      <c r="AQ73" s="13"/>
      <c r="AR73" s="13"/>
      <c r="AS73" s="13"/>
      <c r="AT73" s="13"/>
      <c r="AY73" s="13"/>
      <c r="BA73" s="32"/>
      <c r="BB73" s="67"/>
      <c r="BC73" s="67"/>
      <c r="BD73" s="67"/>
      <c r="BE73" s="67"/>
      <c r="BF73" s="67"/>
      <c r="BG73" s="67"/>
      <c r="BH73" s="67"/>
      <c r="BI73" s="67"/>
      <c r="BJ73" s="67"/>
      <c r="BK73" s="67"/>
      <c r="BL73" s="67"/>
      <c r="BM73" s="67"/>
      <c r="BN73" s="67"/>
      <c r="BO73" s="67"/>
      <c r="BP73" s="67"/>
      <c r="BQ73" s="67"/>
      <c r="BR73" s="67"/>
      <c r="BS73" s="32"/>
      <c r="BT73" s="67"/>
      <c r="BU73" s="67"/>
      <c r="BV73" s="67"/>
      <c r="BW73" s="67"/>
      <c r="BX73" s="67"/>
      <c r="BY73" s="67"/>
      <c r="BZ73" s="67"/>
      <c r="CA73" s="67"/>
      <c r="CB73" s="67"/>
      <c r="CC73" s="67"/>
      <c r="CD73" s="67"/>
      <c r="CE73" s="67"/>
      <c r="CF73" s="67"/>
      <c r="CG73" s="67"/>
      <c r="CH73" s="67"/>
      <c r="CI73" s="67"/>
      <c r="CJ73" s="67"/>
    </row>
    <row r="74" spans="1:88" s="14" customFormat="1" ht="18" customHeight="1" x14ac:dyDescent="0.15">
      <c r="A74" s="239"/>
      <c r="B74" s="240"/>
      <c r="C74" s="68"/>
      <c r="D74" s="69"/>
      <c r="E74" s="34"/>
      <c r="F74" s="70"/>
      <c r="G74" s="34"/>
      <c r="H74" s="70"/>
      <c r="I74" s="39"/>
      <c r="J74" s="71"/>
      <c r="K74" s="39"/>
      <c r="L74" s="71"/>
      <c r="M74" s="39"/>
      <c r="N74" s="71"/>
      <c r="O74" s="39"/>
      <c r="P74" s="71"/>
      <c r="Q74" s="39"/>
      <c r="R74" s="71"/>
      <c r="S74" s="39"/>
      <c r="T74" s="71"/>
      <c r="U74" s="39"/>
      <c r="V74" s="71"/>
      <c r="W74" s="39"/>
      <c r="X74" s="71"/>
      <c r="Y74" s="39"/>
      <c r="Z74" s="71"/>
      <c r="AA74" s="39"/>
      <c r="AB74" s="71"/>
      <c r="AC74" s="39"/>
      <c r="AD74" s="71"/>
      <c r="AE74" s="39"/>
      <c r="AF74" s="71"/>
      <c r="AG74" s="39"/>
      <c r="AH74" s="71"/>
      <c r="AI74" s="39"/>
      <c r="AJ74" s="71"/>
      <c r="AK74" s="39"/>
      <c r="AL74" s="71"/>
      <c r="AM74" s="39"/>
      <c r="AN74" s="37"/>
      <c r="AO74" s="29"/>
      <c r="AP74" s="13"/>
      <c r="AQ74" s="13"/>
      <c r="AR74" s="13"/>
      <c r="AS74" s="13"/>
      <c r="AT74" s="13"/>
      <c r="AY74" s="13"/>
      <c r="BA74" s="32"/>
      <c r="BB74" s="67"/>
      <c r="BC74" s="67"/>
      <c r="BD74" s="67"/>
      <c r="BE74" s="67"/>
      <c r="BF74" s="67"/>
      <c r="BG74" s="67"/>
      <c r="BH74" s="67"/>
      <c r="BI74" s="67"/>
      <c r="BJ74" s="67"/>
      <c r="BK74" s="67"/>
      <c r="BL74" s="67"/>
      <c r="BM74" s="67"/>
      <c r="BN74" s="67"/>
      <c r="BO74" s="67"/>
      <c r="BP74" s="67"/>
      <c r="BQ74" s="67"/>
      <c r="BR74" s="67"/>
      <c r="BS74" s="32"/>
      <c r="BT74" s="67"/>
      <c r="BU74" s="67"/>
      <c r="BV74" s="67"/>
      <c r="BW74" s="67"/>
      <c r="BX74" s="67"/>
      <c r="BY74" s="67"/>
      <c r="BZ74" s="67"/>
      <c r="CA74" s="67"/>
      <c r="CB74" s="67"/>
      <c r="CC74" s="67"/>
      <c r="CD74" s="67"/>
      <c r="CE74" s="67"/>
      <c r="CF74" s="67"/>
      <c r="CG74" s="67"/>
      <c r="CH74" s="67"/>
      <c r="CI74" s="67"/>
      <c r="CJ74" s="67"/>
    </row>
    <row r="75" spans="1:88" s="14" customFormat="1" ht="23.25" customHeight="1" x14ac:dyDescent="0.15">
      <c r="A75" s="244"/>
      <c r="B75" s="245"/>
      <c r="C75" s="68"/>
      <c r="D75" s="69"/>
      <c r="E75" s="34"/>
      <c r="F75" s="70"/>
      <c r="G75" s="34"/>
      <c r="H75" s="70"/>
      <c r="I75" s="39"/>
      <c r="J75" s="71"/>
      <c r="K75" s="39"/>
      <c r="L75" s="71"/>
      <c r="M75" s="39"/>
      <c r="N75" s="71"/>
      <c r="O75" s="39"/>
      <c r="P75" s="71"/>
      <c r="Q75" s="39"/>
      <c r="R75" s="71"/>
      <c r="S75" s="39"/>
      <c r="T75" s="71"/>
      <c r="U75" s="39"/>
      <c r="V75" s="71"/>
      <c r="W75" s="39"/>
      <c r="X75" s="71"/>
      <c r="Y75" s="39"/>
      <c r="Z75" s="71"/>
      <c r="AA75" s="39"/>
      <c r="AB75" s="71"/>
      <c r="AC75" s="39"/>
      <c r="AD75" s="71"/>
      <c r="AE75" s="39"/>
      <c r="AF75" s="71"/>
      <c r="AG75" s="39"/>
      <c r="AH75" s="71"/>
      <c r="AI75" s="39"/>
      <c r="AJ75" s="71"/>
      <c r="AK75" s="39"/>
      <c r="AL75" s="71"/>
      <c r="AM75" s="39"/>
      <c r="AN75" s="37"/>
      <c r="AO75" s="29"/>
      <c r="AP75" s="13"/>
      <c r="AQ75" s="13"/>
      <c r="AR75" s="13"/>
      <c r="AS75" s="13"/>
      <c r="AT75" s="13"/>
      <c r="AY75" s="13"/>
      <c r="BA75" s="32"/>
      <c r="BB75" s="67"/>
      <c r="BC75" s="67"/>
      <c r="BD75" s="67"/>
      <c r="BE75" s="67"/>
      <c r="BF75" s="67"/>
      <c r="BG75" s="67"/>
      <c r="BH75" s="67"/>
      <c r="BI75" s="67"/>
      <c r="BJ75" s="67"/>
      <c r="BK75" s="67"/>
      <c r="BL75" s="67"/>
      <c r="BM75" s="67"/>
      <c r="BN75" s="67"/>
      <c r="BO75" s="67"/>
      <c r="BP75" s="67"/>
      <c r="BQ75" s="67"/>
      <c r="BR75" s="67"/>
      <c r="BS75" s="32"/>
      <c r="BT75" s="67"/>
      <c r="BU75" s="67"/>
      <c r="BV75" s="67"/>
      <c r="BW75" s="67"/>
      <c r="BX75" s="67"/>
      <c r="BY75" s="67"/>
      <c r="BZ75" s="67"/>
      <c r="CA75" s="67"/>
      <c r="CB75" s="67"/>
      <c r="CC75" s="67"/>
      <c r="CD75" s="67"/>
      <c r="CE75" s="67"/>
      <c r="CF75" s="67"/>
      <c r="CG75" s="67"/>
      <c r="CH75" s="67"/>
      <c r="CI75" s="67"/>
      <c r="CJ75" s="67"/>
    </row>
    <row r="76" spans="1:88" s="14" customFormat="1" ht="15.75" customHeight="1" x14ac:dyDescent="0.15">
      <c r="A76" s="239"/>
      <c r="B76" s="240"/>
      <c r="C76" s="73"/>
      <c r="D76" s="72"/>
      <c r="E76" s="39"/>
      <c r="F76" s="71"/>
      <c r="G76" s="39"/>
      <c r="H76" s="71"/>
      <c r="I76" s="39"/>
      <c r="J76" s="71"/>
      <c r="K76" s="39"/>
      <c r="L76" s="71"/>
      <c r="M76" s="39"/>
      <c r="N76" s="71"/>
      <c r="O76" s="39"/>
      <c r="P76" s="71"/>
      <c r="Q76" s="39"/>
      <c r="R76" s="71"/>
      <c r="S76" s="39"/>
      <c r="T76" s="71"/>
      <c r="U76" s="39"/>
      <c r="V76" s="71"/>
      <c r="W76" s="39"/>
      <c r="X76" s="71"/>
      <c r="Y76" s="39"/>
      <c r="Z76" s="71"/>
      <c r="AA76" s="39"/>
      <c r="AB76" s="71"/>
      <c r="AC76" s="39"/>
      <c r="AD76" s="71"/>
      <c r="AE76" s="39"/>
      <c r="AF76" s="71"/>
      <c r="AG76" s="39"/>
      <c r="AH76" s="71"/>
      <c r="AI76" s="39"/>
      <c r="AJ76" s="71"/>
      <c r="AK76" s="39"/>
      <c r="AL76" s="71"/>
      <c r="AM76" s="39"/>
      <c r="AN76" s="37"/>
      <c r="AO76" s="29"/>
      <c r="AP76" s="13"/>
      <c r="AQ76" s="13"/>
      <c r="AR76" s="13"/>
      <c r="AS76" s="13"/>
      <c r="AT76" s="13"/>
      <c r="AY76" s="13"/>
      <c r="BA76" s="32"/>
      <c r="BB76" s="67"/>
      <c r="BC76" s="67"/>
      <c r="BD76" s="67"/>
      <c r="BE76" s="67"/>
      <c r="BF76" s="67"/>
      <c r="BG76" s="67"/>
      <c r="BH76" s="67"/>
      <c r="BI76" s="67"/>
      <c r="BJ76" s="67"/>
      <c r="BK76" s="67"/>
      <c r="BL76" s="67"/>
      <c r="BM76" s="67"/>
      <c r="BN76" s="67"/>
      <c r="BO76" s="67"/>
      <c r="BP76" s="67"/>
      <c r="BQ76" s="67"/>
      <c r="BR76" s="67"/>
      <c r="BS76" s="32"/>
      <c r="BT76" s="67"/>
      <c r="BU76" s="67"/>
      <c r="BV76" s="67"/>
      <c r="BW76" s="67"/>
      <c r="BX76" s="67"/>
      <c r="BY76" s="67"/>
      <c r="BZ76" s="67"/>
      <c r="CA76" s="67"/>
      <c r="CB76" s="67"/>
      <c r="CC76" s="67"/>
      <c r="CD76" s="67"/>
      <c r="CE76" s="67"/>
      <c r="CF76" s="67"/>
      <c r="CG76" s="67"/>
      <c r="CH76" s="67"/>
      <c r="CI76" s="67"/>
      <c r="CJ76" s="67"/>
    </row>
    <row r="77" spans="1:88" s="14" customFormat="1" ht="15.75" customHeight="1" x14ac:dyDescent="0.15">
      <c r="A77" s="246"/>
      <c r="B77" s="247"/>
      <c r="C77" s="68"/>
      <c r="D77" s="69"/>
      <c r="E77" s="34"/>
      <c r="F77" s="70"/>
      <c r="G77" s="34"/>
      <c r="H77" s="70"/>
      <c r="I77" s="34"/>
      <c r="J77" s="70"/>
      <c r="K77" s="39"/>
      <c r="L77" s="71"/>
      <c r="M77" s="39"/>
      <c r="N77" s="71"/>
      <c r="O77" s="39"/>
      <c r="P77" s="71"/>
      <c r="Q77" s="39"/>
      <c r="R77" s="71"/>
      <c r="S77" s="39"/>
      <c r="T77" s="71"/>
      <c r="U77" s="39"/>
      <c r="V77" s="71"/>
      <c r="W77" s="39"/>
      <c r="X77" s="71"/>
      <c r="Y77" s="39"/>
      <c r="Z77" s="71"/>
      <c r="AA77" s="39"/>
      <c r="AB77" s="71"/>
      <c r="AC77" s="39"/>
      <c r="AD77" s="71"/>
      <c r="AE77" s="39"/>
      <c r="AF77" s="71"/>
      <c r="AG77" s="39"/>
      <c r="AH77" s="71"/>
      <c r="AI77" s="39"/>
      <c r="AJ77" s="71"/>
      <c r="AK77" s="39"/>
      <c r="AL77" s="71"/>
      <c r="AM77" s="39"/>
      <c r="AN77" s="37"/>
      <c r="AO77" s="29"/>
      <c r="AP77" s="13"/>
      <c r="AQ77" s="13"/>
      <c r="AR77" s="13"/>
      <c r="AS77" s="13"/>
      <c r="AT77" s="13"/>
      <c r="AY77" s="13"/>
      <c r="BA77" s="32"/>
      <c r="BB77" s="67"/>
      <c r="BC77" s="67"/>
      <c r="BD77" s="67"/>
      <c r="BE77" s="67"/>
      <c r="BF77" s="67"/>
      <c r="BG77" s="67"/>
      <c r="BH77" s="67"/>
      <c r="BI77" s="67"/>
      <c r="BJ77" s="67"/>
      <c r="BK77" s="67"/>
      <c r="BL77" s="67"/>
      <c r="BM77" s="67"/>
      <c r="BN77" s="67"/>
      <c r="BO77" s="67"/>
      <c r="BP77" s="67"/>
      <c r="BQ77" s="67"/>
      <c r="BR77" s="67"/>
      <c r="BS77" s="32"/>
      <c r="BT77" s="67"/>
      <c r="BU77" s="67"/>
      <c r="BV77" s="67"/>
      <c r="BW77" s="67"/>
      <c r="BX77" s="67"/>
      <c r="BY77" s="67"/>
      <c r="BZ77" s="67"/>
      <c r="CA77" s="67"/>
      <c r="CB77" s="67"/>
      <c r="CC77" s="67"/>
      <c r="CD77" s="67"/>
      <c r="CE77" s="67"/>
      <c r="CF77" s="67"/>
      <c r="CG77" s="67"/>
      <c r="CH77" s="67"/>
      <c r="CI77" s="67"/>
      <c r="CJ77" s="67"/>
    </row>
    <row r="78" spans="1:88" s="14" customFormat="1" ht="15.75" customHeight="1" x14ac:dyDescent="0.15">
      <c r="A78" s="316"/>
      <c r="B78" s="51"/>
      <c r="C78" s="68"/>
      <c r="D78" s="69"/>
      <c r="E78" s="34"/>
      <c r="F78" s="70"/>
      <c r="G78" s="34"/>
      <c r="H78" s="70"/>
      <c r="I78" s="34"/>
      <c r="J78" s="70"/>
      <c r="K78" s="39"/>
      <c r="L78" s="71"/>
      <c r="M78" s="39"/>
      <c r="N78" s="71"/>
      <c r="O78" s="39"/>
      <c r="P78" s="71"/>
      <c r="Q78" s="39"/>
      <c r="R78" s="71"/>
      <c r="S78" s="39"/>
      <c r="T78" s="71"/>
      <c r="U78" s="39"/>
      <c r="V78" s="71"/>
      <c r="W78" s="39"/>
      <c r="X78" s="71"/>
      <c r="Y78" s="39"/>
      <c r="Z78" s="71"/>
      <c r="AA78" s="39"/>
      <c r="AB78" s="71"/>
      <c r="AC78" s="39"/>
      <c r="AD78" s="71"/>
      <c r="AE78" s="39"/>
      <c r="AF78" s="71"/>
      <c r="AG78" s="39"/>
      <c r="AH78" s="71"/>
      <c r="AI78" s="39"/>
      <c r="AJ78" s="71"/>
      <c r="AK78" s="39"/>
      <c r="AL78" s="71"/>
      <c r="AM78" s="39"/>
      <c r="AN78" s="37"/>
      <c r="AO78" s="29"/>
      <c r="AP78" s="13"/>
      <c r="AQ78" s="13"/>
      <c r="AR78" s="13"/>
      <c r="AS78" s="13"/>
      <c r="AT78" s="13"/>
      <c r="AY78" s="13"/>
      <c r="BA78" s="32"/>
      <c r="BB78" s="67"/>
      <c r="BC78" s="67"/>
      <c r="BD78" s="67"/>
      <c r="BE78" s="67"/>
      <c r="BF78" s="67"/>
      <c r="BG78" s="67"/>
      <c r="BH78" s="67"/>
      <c r="BI78" s="67"/>
      <c r="BJ78" s="67"/>
      <c r="BK78" s="67"/>
      <c r="BL78" s="67"/>
      <c r="BM78" s="67"/>
      <c r="BN78" s="67"/>
      <c r="BO78" s="67"/>
      <c r="BP78" s="67"/>
      <c r="BQ78" s="67"/>
      <c r="BR78" s="67"/>
      <c r="BS78" s="32"/>
      <c r="BT78" s="67"/>
      <c r="BU78" s="67"/>
      <c r="BV78" s="67"/>
      <c r="BW78" s="67"/>
      <c r="BX78" s="67"/>
      <c r="BY78" s="67"/>
      <c r="BZ78" s="67"/>
      <c r="CA78" s="67"/>
      <c r="CB78" s="67"/>
      <c r="CC78" s="67"/>
      <c r="CD78" s="67"/>
      <c r="CE78" s="67"/>
      <c r="CF78" s="67"/>
      <c r="CG78" s="67"/>
      <c r="CH78" s="67"/>
      <c r="CI78" s="67"/>
      <c r="CJ78" s="67"/>
    </row>
    <row r="79" spans="1:88" s="14" customFormat="1" ht="23.25" customHeight="1" x14ac:dyDescent="0.15">
      <c r="A79" s="316"/>
      <c r="B79" s="51"/>
      <c r="C79" s="68"/>
      <c r="D79" s="69"/>
      <c r="E79" s="34"/>
      <c r="F79" s="70"/>
      <c r="G79" s="34"/>
      <c r="H79" s="70"/>
      <c r="I79" s="34"/>
      <c r="J79" s="70"/>
      <c r="K79" s="39"/>
      <c r="L79" s="71"/>
      <c r="M79" s="39"/>
      <c r="N79" s="71"/>
      <c r="O79" s="39"/>
      <c r="P79" s="71"/>
      <c r="Q79" s="39"/>
      <c r="R79" s="71"/>
      <c r="S79" s="39"/>
      <c r="T79" s="71"/>
      <c r="U79" s="39"/>
      <c r="V79" s="71"/>
      <c r="W79" s="39"/>
      <c r="X79" s="71"/>
      <c r="Y79" s="39"/>
      <c r="Z79" s="71"/>
      <c r="AA79" s="39"/>
      <c r="AB79" s="71"/>
      <c r="AC79" s="39"/>
      <c r="AD79" s="71"/>
      <c r="AE79" s="39"/>
      <c r="AF79" s="71"/>
      <c r="AG79" s="39"/>
      <c r="AH79" s="71"/>
      <c r="AI79" s="39"/>
      <c r="AJ79" s="71"/>
      <c r="AK79" s="39"/>
      <c r="AL79" s="71"/>
      <c r="AM79" s="39"/>
      <c r="AN79" s="37"/>
      <c r="AO79" s="29"/>
      <c r="AP79" s="13"/>
      <c r="AQ79" s="13"/>
      <c r="AR79" s="13"/>
      <c r="AS79" s="13"/>
      <c r="AT79" s="13"/>
      <c r="AY79" s="13"/>
      <c r="BA79" s="32"/>
      <c r="BB79" s="67"/>
      <c r="BC79" s="67"/>
      <c r="BD79" s="67"/>
      <c r="BE79" s="67"/>
      <c r="BF79" s="67"/>
      <c r="BG79" s="67"/>
      <c r="BH79" s="67"/>
      <c r="BI79" s="67"/>
      <c r="BJ79" s="67"/>
      <c r="BK79" s="67"/>
      <c r="BL79" s="67"/>
      <c r="BM79" s="67"/>
      <c r="BN79" s="67"/>
      <c r="BO79" s="67"/>
      <c r="BP79" s="67"/>
      <c r="BQ79" s="67"/>
      <c r="BR79" s="67"/>
      <c r="BS79" s="32"/>
      <c r="BT79" s="67"/>
      <c r="BU79" s="67"/>
      <c r="BV79" s="67"/>
      <c r="BW79" s="67"/>
      <c r="BX79" s="67"/>
      <c r="BY79" s="67"/>
      <c r="BZ79" s="67"/>
      <c r="CA79" s="67"/>
      <c r="CB79" s="67"/>
      <c r="CC79" s="67"/>
      <c r="CD79" s="67"/>
      <c r="CE79" s="67"/>
      <c r="CF79" s="67"/>
      <c r="CG79" s="67"/>
      <c r="CH79" s="67"/>
      <c r="CI79" s="67"/>
      <c r="CJ79" s="67"/>
    </row>
    <row r="80" spans="1:88" s="14" customFormat="1" ht="24" customHeight="1" x14ac:dyDescent="0.15">
      <c r="A80" s="316"/>
      <c r="B80" s="51"/>
      <c r="C80" s="73"/>
      <c r="D80" s="72"/>
      <c r="E80" s="39"/>
      <c r="F80" s="71"/>
      <c r="G80" s="39"/>
      <c r="H80" s="71"/>
      <c r="I80" s="39"/>
      <c r="J80" s="71"/>
      <c r="K80" s="39"/>
      <c r="L80" s="71"/>
      <c r="M80" s="39"/>
      <c r="N80" s="71"/>
      <c r="O80" s="39"/>
      <c r="P80" s="71"/>
      <c r="Q80" s="39"/>
      <c r="R80" s="71"/>
      <c r="S80" s="39"/>
      <c r="T80" s="71"/>
      <c r="U80" s="39"/>
      <c r="V80" s="71"/>
      <c r="W80" s="39"/>
      <c r="X80" s="71"/>
      <c r="Y80" s="39"/>
      <c r="Z80" s="71"/>
      <c r="AA80" s="39"/>
      <c r="AB80" s="71"/>
      <c r="AC80" s="39"/>
      <c r="AD80" s="71"/>
      <c r="AE80" s="39"/>
      <c r="AF80" s="71"/>
      <c r="AG80" s="39"/>
      <c r="AH80" s="71"/>
      <c r="AI80" s="39"/>
      <c r="AJ80" s="71"/>
      <c r="AK80" s="39"/>
      <c r="AL80" s="71"/>
      <c r="AM80" s="39"/>
      <c r="AN80" s="37"/>
      <c r="AO80" s="29"/>
      <c r="AP80" s="13"/>
      <c r="AQ80" s="13"/>
      <c r="AR80" s="13"/>
      <c r="AS80" s="13"/>
      <c r="AT80" s="13"/>
      <c r="AY80" s="13"/>
      <c r="BA80" s="32"/>
      <c r="BB80" s="67"/>
      <c r="BC80" s="67"/>
      <c r="BD80" s="67"/>
      <c r="BE80" s="67"/>
      <c r="BF80" s="67"/>
      <c r="BG80" s="67"/>
      <c r="BH80" s="67"/>
      <c r="BI80" s="67"/>
      <c r="BJ80" s="67"/>
      <c r="BK80" s="67"/>
      <c r="BL80" s="67"/>
      <c r="BM80" s="67"/>
      <c r="BN80" s="67"/>
      <c r="BO80" s="67"/>
      <c r="BP80" s="67"/>
      <c r="BQ80" s="67"/>
      <c r="BR80" s="67"/>
      <c r="BS80" s="32"/>
      <c r="BT80" s="67"/>
      <c r="BU80" s="67"/>
      <c r="BV80" s="67"/>
      <c r="BW80" s="67"/>
      <c r="BX80" s="67"/>
      <c r="BY80" s="67"/>
      <c r="BZ80" s="67"/>
      <c r="CA80" s="67"/>
      <c r="CB80" s="67"/>
      <c r="CC80" s="67"/>
      <c r="CD80" s="67"/>
      <c r="CE80" s="67"/>
      <c r="CF80" s="67"/>
      <c r="CG80" s="67"/>
      <c r="CH80" s="67"/>
      <c r="CI80" s="67"/>
      <c r="CJ80" s="67"/>
    </row>
    <row r="81" spans="1:89" s="14" customFormat="1" ht="15.75" customHeight="1" x14ac:dyDescent="0.15">
      <c r="A81" s="251"/>
      <c r="B81" s="252"/>
      <c r="C81" s="73"/>
      <c r="D81" s="72"/>
      <c r="E81" s="39"/>
      <c r="F81" s="71"/>
      <c r="G81" s="74"/>
      <c r="H81" s="75"/>
      <c r="I81" s="74"/>
      <c r="J81" s="75"/>
      <c r="K81" s="74"/>
      <c r="L81" s="75"/>
      <c r="M81" s="74"/>
      <c r="N81" s="75"/>
      <c r="O81" s="74"/>
      <c r="P81" s="75"/>
      <c r="Q81" s="74"/>
      <c r="R81" s="75"/>
      <c r="S81" s="74"/>
      <c r="T81" s="75"/>
      <c r="U81" s="74"/>
      <c r="V81" s="75"/>
      <c r="W81" s="74"/>
      <c r="X81" s="75"/>
      <c r="Y81" s="74"/>
      <c r="Z81" s="75"/>
      <c r="AA81" s="74"/>
      <c r="AB81" s="75"/>
      <c r="AC81" s="74"/>
      <c r="AD81" s="75"/>
      <c r="AE81" s="74"/>
      <c r="AF81" s="75"/>
      <c r="AG81" s="74"/>
      <c r="AH81" s="75"/>
      <c r="AI81" s="74"/>
      <c r="AJ81" s="75"/>
      <c r="AK81" s="74"/>
      <c r="AL81" s="75"/>
      <c r="AM81" s="39"/>
      <c r="AN81" s="37"/>
      <c r="AO81" s="29"/>
      <c r="AP81" s="13"/>
      <c r="AQ81" s="13"/>
      <c r="AR81" s="13"/>
      <c r="AS81" s="13"/>
      <c r="AT81" s="13"/>
      <c r="AY81" s="13"/>
      <c r="BA81" s="32"/>
      <c r="BB81" s="67"/>
      <c r="BC81" s="67"/>
      <c r="BD81" s="67"/>
      <c r="BE81" s="67"/>
      <c r="BF81" s="67"/>
      <c r="BG81" s="67"/>
      <c r="BH81" s="67"/>
      <c r="BI81" s="67"/>
      <c r="BJ81" s="67"/>
      <c r="BK81" s="67"/>
      <c r="BL81" s="67"/>
      <c r="BM81" s="67"/>
      <c r="BN81" s="67"/>
      <c r="BO81" s="67"/>
      <c r="BP81" s="67"/>
      <c r="BQ81" s="67"/>
      <c r="BR81" s="67"/>
      <c r="BS81" s="32"/>
      <c r="BT81" s="67"/>
      <c r="BU81" s="67"/>
      <c r="BV81" s="67"/>
      <c r="BW81" s="67"/>
      <c r="BX81" s="67"/>
      <c r="BY81" s="67"/>
      <c r="BZ81" s="67"/>
      <c r="CA81" s="67"/>
      <c r="CB81" s="67"/>
      <c r="CC81" s="67"/>
      <c r="CD81" s="67"/>
      <c r="CE81" s="67"/>
      <c r="CF81" s="67"/>
      <c r="CG81" s="67"/>
      <c r="CH81" s="67"/>
      <c r="CI81" s="67"/>
      <c r="CJ81" s="67"/>
    </row>
    <row r="82" spans="1:89" s="78" customFormat="1" ht="15.75" customHeight="1" x14ac:dyDescent="0.15">
      <c r="A82" s="239"/>
      <c r="B82" s="240"/>
      <c r="C82" s="73"/>
      <c r="D82" s="72"/>
      <c r="E82" s="74"/>
      <c r="F82" s="75"/>
      <c r="G82" s="74"/>
      <c r="H82" s="75"/>
      <c r="I82" s="74"/>
      <c r="J82" s="75"/>
      <c r="K82" s="74"/>
      <c r="L82" s="75"/>
      <c r="M82" s="74"/>
      <c r="N82" s="75"/>
      <c r="O82" s="74"/>
      <c r="P82" s="75"/>
      <c r="Q82" s="74"/>
      <c r="R82" s="75"/>
      <c r="S82" s="74"/>
      <c r="T82" s="75"/>
      <c r="U82" s="74"/>
      <c r="V82" s="75"/>
      <c r="W82" s="74"/>
      <c r="X82" s="75"/>
      <c r="Y82" s="74"/>
      <c r="Z82" s="75"/>
      <c r="AA82" s="74"/>
      <c r="AB82" s="75"/>
      <c r="AC82" s="74"/>
      <c r="AD82" s="75"/>
      <c r="AE82" s="74"/>
      <c r="AF82" s="75"/>
      <c r="AG82" s="74"/>
      <c r="AH82" s="75"/>
      <c r="AI82" s="74"/>
      <c r="AJ82" s="75"/>
      <c r="AK82" s="74"/>
      <c r="AL82" s="75"/>
      <c r="AM82" s="74"/>
      <c r="AN82" s="77"/>
      <c r="AO82" s="29"/>
      <c r="AP82" s="13"/>
      <c r="AQ82" s="13"/>
      <c r="AR82" s="13"/>
      <c r="AS82" s="13"/>
      <c r="AT82" s="13"/>
      <c r="AU82" s="14"/>
      <c r="AV82" s="14"/>
      <c r="AW82" s="14"/>
      <c r="AX82" s="14"/>
      <c r="AY82" s="13"/>
      <c r="AZ82" s="14"/>
      <c r="BA82" s="32"/>
      <c r="BB82" s="67"/>
      <c r="BC82" s="67"/>
      <c r="BD82" s="67"/>
      <c r="BE82" s="67"/>
      <c r="BF82" s="67"/>
      <c r="BG82" s="67"/>
      <c r="BH82" s="67"/>
      <c r="BI82" s="67"/>
      <c r="BJ82" s="67"/>
      <c r="BK82" s="67"/>
      <c r="BL82" s="67"/>
      <c r="BM82" s="67"/>
      <c r="BN82" s="67"/>
      <c r="BO82" s="67"/>
      <c r="BP82" s="67"/>
      <c r="BQ82" s="67"/>
      <c r="BR82" s="67"/>
      <c r="BS82" s="32"/>
      <c r="BT82" s="67"/>
      <c r="BU82" s="67"/>
      <c r="BV82" s="67"/>
      <c r="BW82" s="67"/>
      <c r="BX82" s="67"/>
      <c r="BY82" s="67"/>
      <c r="BZ82" s="67"/>
      <c r="CA82" s="67"/>
      <c r="CB82" s="67"/>
      <c r="CC82" s="67"/>
      <c r="CD82" s="67"/>
      <c r="CE82" s="67"/>
      <c r="CF82" s="67"/>
      <c r="CG82" s="67"/>
      <c r="CH82" s="67"/>
      <c r="CI82" s="67"/>
      <c r="CJ82" s="67"/>
      <c r="CK82" s="14"/>
    </row>
    <row r="83" spans="1:89" s="78" customFormat="1" ht="15.75" customHeight="1" x14ac:dyDescent="0.15">
      <c r="A83" s="239"/>
      <c r="B83" s="240"/>
      <c r="C83" s="73"/>
      <c r="D83" s="72"/>
      <c r="E83" s="74"/>
      <c r="F83" s="75"/>
      <c r="G83" s="74"/>
      <c r="H83" s="75"/>
      <c r="I83" s="74"/>
      <c r="J83" s="75"/>
      <c r="K83" s="74"/>
      <c r="L83" s="75"/>
      <c r="M83" s="74"/>
      <c r="N83" s="75"/>
      <c r="O83" s="74"/>
      <c r="P83" s="75"/>
      <c r="Q83" s="74"/>
      <c r="R83" s="75"/>
      <c r="S83" s="74"/>
      <c r="T83" s="75"/>
      <c r="U83" s="74"/>
      <c r="V83" s="75"/>
      <c r="W83" s="74"/>
      <c r="X83" s="75"/>
      <c r="Y83" s="74"/>
      <c r="Z83" s="75"/>
      <c r="AA83" s="74"/>
      <c r="AB83" s="75"/>
      <c r="AC83" s="74"/>
      <c r="AD83" s="75"/>
      <c r="AE83" s="74"/>
      <c r="AF83" s="75"/>
      <c r="AG83" s="74"/>
      <c r="AH83" s="75"/>
      <c r="AI83" s="74"/>
      <c r="AJ83" s="75"/>
      <c r="AK83" s="74"/>
      <c r="AL83" s="75"/>
      <c r="AM83" s="74"/>
      <c r="AN83" s="77"/>
      <c r="AO83" s="29"/>
      <c r="AP83" s="13"/>
      <c r="AQ83" s="13"/>
      <c r="AR83" s="13"/>
      <c r="AS83" s="13"/>
      <c r="AT83" s="13"/>
      <c r="AU83" s="14"/>
      <c r="AV83" s="14"/>
      <c r="AW83" s="14"/>
      <c r="AX83" s="14"/>
      <c r="AY83" s="13"/>
      <c r="AZ83" s="14"/>
      <c r="BA83" s="32"/>
      <c r="BB83" s="67"/>
      <c r="BC83" s="67"/>
      <c r="BD83" s="67"/>
      <c r="BE83" s="67"/>
      <c r="BF83" s="67"/>
      <c r="BG83" s="67"/>
      <c r="BH83" s="67"/>
      <c r="BI83" s="67"/>
      <c r="BJ83" s="67"/>
      <c r="BK83" s="67"/>
      <c r="BL83" s="67"/>
      <c r="BM83" s="67"/>
      <c r="BN83" s="67"/>
      <c r="BO83" s="67"/>
      <c r="BP83" s="67"/>
      <c r="BQ83" s="67"/>
      <c r="BR83" s="67"/>
      <c r="BS83" s="32"/>
      <c r="BT83" s="67"/>
      <c r="BU83" s="67"/>
      <c r="BV83" s="67"/>
      <c r="BW83" s="67"/>
      <c r="BX83" s="67"/>
      <c r="BY83" s="67"/>
      <c r="BZ83" s="67"/>
      <c r="CA83" s="67"/>
      <c r="CB83" s="67"/>
      <c r="CC83" s="67"/>
      <c r="CD83" s="67"/>
      <c r="CE83" s="67"/>
      <c r="CF83" s="67"/>
      <c r="CG83" s="67"/>
      <c r="CH83" s="67"/>
      <c r="CI83" s="67"/>
      <c r="CJ83" s="67"/>
      <c r="CK83" s="14"/>
    </row>
    <row r="84" spans="1:89" s="78" customFormat="1" ht="15.75" customHeight="1" x14ac:dyDescent="0.15">
      <c r="A84" s="239"/>
      <c r="B84" s="240"/>
      <c r="C84" s="79"/>
      <c r="D84" s="80"/>
      <c r="E84" s="89"/>
      <c r="F84" s="90"/>
      <c r="G84" s="89"/>
      <c r="H84" s="90"/>
      <c r="I84" s="89"/>
      <c r="J84" s="90"/>
      <c r="K84" s="74"/>
      <c r="L84" s="75"/>
      <c r="M84" s="74"/>
      <c r="N84" s="75"/>
      <c r="O84" s="74"/>
      <c r="P84" s="75"/>
      <c r="Q84" s="74"/>
      <c r="R84" s="75"/>
      <c r="S84" s="74"/>
      <c r="T84" s="75"/>
      <c r="U84" s="74"/>
      <c r="V84" s="75"/>
      <c r="W84" s="74"/>
      <c r="X84" s="75"/>
      <c r="Y84" s="74"/>
      <c r="Z84" s="75"/>
      <c r="AA84" s="74"/>
      <c r="AB84" s="75"/>
      <c r="AC84" s="74"/>
      <c r="AD84" s="75"/>
      <c r="AE84" s="74"/>
      <c r="AF84" s="75"/>
      <c r="AG84" s="74"/>
      <c r="AH84" s="75"/>
      <c r="AI84" s="74"/>
      <c r="AJ84" s="75"/>
      <c r="AK84" s="74"/>
      <c r="AL84" s="75"/>
      <c r="AM84" s="74"/>
      <c r="AN84" s="77"/>
      <c r="AO84" s="29"/>
      <c r="AP84" s="13"/>
      <c r="AQ84" s="13"/>
      <c r="AR84" s="13"/>
      <c r="AS84" s="13"/>
      <c r="AT84" s="13"/>
      <c r="AU84" s="14"/>
      <c r="AV84" s="14"/>
      <c r="AW84" s="14"/>
      <c r="AX84" s="14"/>
      <c r="AY84" s="13"/>
      <c r="AZ84" s="14"/>
      <c r="BA84" s="32"/>
      <c r="BB84" s="67"/>
      <c r="BC84" s="67"/>
      <c r="BD84" s="67"/>
      <c r="BE84" s="67"/>
      <c r="BF84" s="67"/>
      <c r="BG84" s="67"/>
      <c r="BH84" s="67"/>
      <c r="BI84" s="67"/>
      <c r="BJ84" s="67"/>
      <c r="BK84" s="67"/>
      <c r="BL84" s="67"/>
      <c r="BM84" s="67"/>
      <c r="BN84" s="67"/>
      <c r="BO84" s="67"/>
      <c r="BP84" s="67"/>
      <c r="BQ84" s="67"/>
      <c r="BR84" s="67"/>
      <c r="BS84" s="32"/>
      <c r="BT84" s="67"/>
      <c r="BU84" s="67"/>
      <c r="BV84" s="67"/>
      <c r="BW84" s="67"/>
      <c r="BX84" s="67"/>
      <c r="BY84" s="67"/>
      <c r="BZ84" s="67"/>
      <c r="CA84" s="67"/>
      <c r="CB84" s="67"/>
      <c r="CC84" s="67"/>
      <c r="CD84" s="67"/>
      <c r="CE84" s="67"/>
      <c r="CF84" s="67"/>
      <c r="CG84" s="67"/>
      <c r="CH84" s="67"/>
      <c r="CI84" s="67"/>
      <c r="CJ84" s="67"/>
      <c r="CK84" s="14"/>
    </row>
    <row r="85" spans="1:89" s="78" customFormat="1" ht="15.75" customHeight="1" x14ac:dyDescent="0.15">
      <c r="A85" s="135"/>
      <c r="B85" s="136"/>
      <c r="C85" s="79"/>
      <c r="D85" s="80"/>
      <c r="E85" s="74"/>
      <c r="F85" s="75"/>
      <c r="G85" s="74"/>
      <c r="H85" s="75"/>
      <c r="I85" s="74"/>
      <c r="J85" s="75"/>
      <c r="K85" s="74"/>
      <c r="L85" s="75"/>
      <c r="M85" s="74"/>
      <c r="N85" s="75"/>
      <c r="O85" s="74"/>
      <c r="P85" s="75"/>
      <c r="Q85" s="74"/>
      <c r="R85" s="75"/>
      <c r="S85" s="74"/>
      <c r="T85" s="75"/>
      <c r="U85" s="74"/>
      <c r="V85" s="75"/>
      <c r="W85" s="74"/>
      <c r="X85" s="75"/>
      <c r="Y85" s="74"/>
      <c r="Z85" s="75"/>
      <c r="AA85" s="74"/>
      <c r="AB85" s="75"/>
      <c r="AC85" s="74"/>
      <c r="AD85" s="75"/>
      <c r="AE85" s="74"/>
      <c r="AF85" s="75"/>
      <c r="AG85" s="74"/>
      <c r="AH85" s="75"/>
      <c r="AI85" s="74"/>
      <c r="AJ85" s="75"/>
      <c r="AK85" s="74"/>
      <c r="AL85" s="75"/>
      <c r="AM85" s="74"/>
      <c r="AN85" s="77"/>
      <c r="AO85" s="29"/>
      <c r="AP85" s="13"/>
      <c r="AQ85" s="13"/>
      <c r="AR85" s="13"/>
      <c r="AS85" s="13"/>
      <c r="AT85" s="13"/>
      <c r="AU85" s="14"/>
      <c r="AV85" s="14"/>
      <c r="AW85" s="14"/>
      <c r="AX85" s="14"/>
      <c r="AY85" s="13"/>
      <c r="AZ85" s="14"/>
      <c r="BA85" s="32"/>
      <c r="BB85" s="67"/>
      <c r="BC85" s="67"/>
      <c r="BD85" s="67"/>
      <c r="BE85" s="67"/>
      <c r="BF85" s="67"/>
      <c r="BG85" s="67"/>
      <c r="BH85" s="67"/>
      <c r="BI85" s="67"/>
      <c r="BJ85" s="67"/>
      <c r="BK85" s="67"/>
      <c r="BL85" s="67"/>
      <c r="BM85" s="67"/>
      <c r="BN85" s="67"/>
      <c r="BO85" s="67"/>
      <c r="BP85" s="67"/>
      <c r="BQ85" s="67"/>
      <c r="BR85" s="67"/>
      <c r="BS85" s="32"/>
      <c r="BT85" s="67"/>
      <c r="BU85" s="67"/>
      <c r="BV85" s="67"/>
      <c r="BW85" s="67"/>
      <c r="BX85" s="67"/>
      <c r="BY85" s="67"/>
      <c r="BZ85" s="67"/>
      <c r="CA85" s="67"/>
      <c r="CB85" s="67"/>
      <c r="CC85" s="67"/>
      <c r="CD85" s="67"/>
      <c r="CE85" s="67"/>
      <c r="CF85" s="67"/>
      <c r="CG85" s="67"/>
      <c r="CH85" s="67"/>
      <c r="CI85" s="67"/>
      <c r="CJ85" s="67"/>
      <c r="CK85" s="14"/>
    </row>
    <row r="86" spans="1:89" s="86" customFormat="1" ht="21" customHeight="1" x14ac:dyDescent="0.15">
      <c r="A86" s="241"/>
      <c r="B86" s="242"/>
      <c r="C86" s="81"/>
      <c r="D86" s="82"/>
      <c r="E86" s="83"/>
      <c r="F86" s="84"/>
      <c r="G86" s="83"/>
      <c r="H86" s="84"/>
      <c r="I86" s="43"/>
      <c r="J86" s="85"/>
      <c r="K86" s="43"/>
      <c r="L86" s="85"/>
      <c r="M86" s="43"/>
      <c r="N86" s="85"/>
      <c r="O86" s="43"/>
      <c r="P86" s="85"/>
      <c r="Q86" s="43"/>
      <c r="R86" s="85"/>
      <c r="S86" s="43"/>
      <c r="T86" s="85"/>
      <c r="U86" s="43"/>
      <c r="V86" s="85"/>
      <c r="W86" s="43"/>
      <c r="X86" s="85"/>
      <c r="Y86" s="43"/>
      <c r="Z86" s="85"/>
      <c r="AA86" s="43"/>
      <c r="AB86" s="85"/>
      <c r="AC86" s="43"/>
      <c r="AD86" s="85"/>
      <c r="AE86" s="43"/>
      <c r="AF86" s="85"/>
      <c r="AG86" s="43"/>
      <c r="AH86" s="85"/>
      <c r="AI86" s="43"/>
      <c r="AJ86" s="85"/>
      <c r="AK86" s="43"/>
      <c r="AL86" s="85"/>
      <c r="AM86" s="43"/>
      <c r="AN86" s="45"/>
      <c r="AO86" s="29"/>
      <c r="AP86" s="13"/>
      <c r="AQ86" s="13"/>
      <c r="AR86" s="13"/>
      <c r="AS86" s="13"/>
      <c r="AT86" s="13"/>
      <c r="AU86" s="14"/>
      <c r="AV86" s="14"/>
      <c r="AW86" s="14"/>
      <c r="AX86" s="14"/>
      <c r="AY86" s="13"/>
      <c r="AZ86" s="14"/>
      <c r="BA86" s="32"/>
      <c r="BB86" s="67"/>
      <c r="BC86" s="67"/>
      <c r="BD86" s="67"/>
      <c r="BE86" s="67"/>
      <c r="BF86" s="67"/>
      <c r="BG86" s="67"/>
      <c r="BH86" s="67"/>
      <c r="BI86" s="67"/>
      <c r="BJ86" s="67"/>
      <c r="BK86" s="67"/>
      <c r="BL86" s="67"/>
      <c r="BM86" s="67"/>
      <c r="BN86" s="67"/>
      <c r="BO86" s="67"/>
      <c r="BP86" s="67"/>
      <c r="BQ86" s="67"/>
      <c r="BR86" s="67"/>
      <c r="BS86" s="32"/>
      <c r="BT86" s="67"/>
      <c r="BU86" s="67"/>
      <c r="BV86" s="67"/>
      <c r="BW86" s="67"/>
      <c r="BX86" s="67"/>
      <c r="BY86" s="67"/>
      <c r="BZ86" s="67"/>
      <c r="CA86" s="67"/>
      <c r="CB86" s="67"/>
      <c r="CC86" s="67"/>
      <c r="CD86" s="67"/>
      <c r="CE86" s="67"/>
      <c r="CF86" s="67"/>
      <c r="CG86" s="67"/>
      <c r="CH86" s="67"/>
      <c r="CI86" s="67"/>
      <c r="CJ86" s="67"/>
      <c r="CK86" s="14"/>
    </row>
    <row r="87" spans="1:89" ht="24.75" customHeight="1" x14ac:dyDescent="0.2">
      <c r="A87" s="91"/>
      <c r="B87" s="92"/>
      <c r="C87" s="92"/>
      <c r="D87" s="92"/>
      <c r="E87" s="92"/>
    </row>
    <row r="88" spans="1:89" ht="62.25" customHeight="1" x14ac:dyDescent="0.15">
      <c r="A88" s="94"/>
      <c r="B88" s="243"/>
      <c r="C88" s="243"/>
      <c r="D88" s="243"/>
      <c r="E88" s="243"/>
      <c r="F88" s="243"/>
      <c r="G88" s="243"/>
    </row>
    <row r="89" spans="1:89" ht="18.75" customHeight="1" x14ac:dyDescent="0.15">
      <c r="A89" s="95"/>
      <c r="B89" s="231"/>
      <c r="C89" s="232"/>
      <c r="D89" s="232"/>
      <c r="E89" s="232"/>
      <c r="F89" s="232"/>
      <c r="G89" s="233"/>
    </row>
    <row r="90" spans="1:89" ht="24.75" customHeight="1" x14ac:dyDescent="0.15">
      <c r="A90" s="95"/>
      <c r="B90" s="234"/>
      <c r="C90" s="235"/>
      <c r="D90" s="235"/>
      <c r="E90" s="235"/>
      <c r="F90" s="235"/>
      <c r="G90" s="236"/>
    </row>
    <row r="91" spans="1:89" ht="23.25" customHeight="1" x14ac:dyDescent="0.15">
      <c r="A91" s="95"/>
      <c r="B91" s="234"/>
      <c r="C91" s="235"/>
      <c r="D91" s="235"/>
      <c r="E91" s="235"/>
      <c r="F91" s="237"/>
      <c r="G91" s="238"/>
    </row>
    <row r="92" spans="1:89" ht="23.25" customHeight="1" x14ac:dyDescent="0.15">
      <c r="A92" s="95"/>
      <c r="B92" s="228"/>
      <c r="C92" s="229"/>
      <c r="D92" s="229"/>
      <c r="E92" s="229"/>
      <c r="F92" s="229"/>
      <c r="G92" s="230"/>
    </row>
    <row r="169" spans="1:71" ht="18.75" customHeight="1" x14ac:dyDescent="0.15"/>
    <row r="170" spans="1:71" ht="18.75" customHeight="1" x14ac:dyDescent="0.15"/>
    <row r="171" spans="1:71" ht="18.75" customHeight="1" x14ac:dyDescent="0.15"/>
    <row r="172" spans="1:71" ht="18.75" customHeight="1" x14ac:dyDescent="0.15">
      <c r="A172" s="96"/>
      <c r="BS172" s="97"/>
    </row>
    <row r="173" spans="1:71" ht="18.75" customHeight="1" x14ac:dyDescent="0.15"/>
    <row r="174" spans="1:71" ht="18.75" customHeight="1" x14ac:dyDescent="0.15"/>
    <row r="175" spans="1:71" ht="18.75" customHeight="1" x14ac:dyDescent="0.15"/>
    <row r="176" spans="1:71" ht="18.75" customHeight="1" x14ac:dyDescent="0.15"/>
    <row r="177" ht="18.75" customHeight="1" x14ac:dyDescent="0.15"/>
  </sheetData>
  <mergeCells count="125">
    <mergeCell ref="B92:C92"/>
    <mergeCell ref="D92:E92"/>
    <mergeCell ref="F92:G92"/>
    <mergeCell ref="B90:C90"/>
    <mergeCell ref="D90:E90"/>
    <mergeCell ref="F90:G90"/>
    <mergeCell ref="B91:C91"/>
    <mergeCell ref="D91:E91"/>
    <mergeCell ref="F91:G91"/>
    <mergeCell ref="B88:C88"/>
    <mergeCell ref="D88:E88"/>
    <mergeCell ref="F88:G88"/>
    <mergeCell ref="B89:C89"/>
    <mergeCell ref="D89:E89"/>
    <mergeCell ref="F89:G89"/>
    <mergeCell ref="A76:B76"/>
    <mergeCell ref="A77:B77"/>
    <mergeCell ref="A78:A80"/>
    <mergeCell ref="A81:B81"/>
    <mergeCell ref="A82:B82"/>
    <mergeCell ref="A83:B83"/>
    <mergeCell ref="A72:B72"/>
    <mergeCell ref="A73:B73"/>
    <mergeCell ref="A74:B74"/>
    <mergeCell ref="A75:B75"/>
    <mergeCell ref="AG67:AH67"/>
    <mergeCell ref="AI67:AJ67"/>
    <mergeCell ref="AK67:AL67"/>
    <mergeCell ref="A84:B84"/>
    <mergeCell ref="A86:B86"/>
    <mergeCell ref="A69:B69"/>
    <mergeCell ref="U67:V67"/>
    <mergeCell ref="W67:X67"/>
    <mergeCell ref="Y67:Z67"/>
    <mergeCell ref="AA67:AB67"/>
    <mergeCell ref="AC67:AD67"/>
    <mergeCell ref="AE67:AF67"/>
    <mergeCell ref="A70:B70"/>
    <mergeCell ref="A71:B71"/>
    <mergeCell ref="E66:AL66"/>
    <mergeCell ref="AM66:AN66"/>
    <mergeCell ref="E67:F67"/>
    <mergeCell ref="G67:H67"/>
    <mergeCell ref="I67:J67"/>
    <mergeCell ref="K67:L67"/>
    <mergeCell ref="M67:N67"/>
    <mergeCell ref="O67:P67"/>
    <mergeCell ref="Q67:R67"/>
    <mergeCell ref="S67:T67"/>
    <mergeCell ref="AM67:AM68"/>
    <mergeCell ref="AN67:AN68"/>
    <mergeCell ref="A60:B60"/>
    <mergeCell ref="A61:B61"/>
    <mergeCell ref="A62:B62"/>
    <mergeCell ref="A64:B64"/>
    <mergeCell ref="A66:B68"/>
    <mergeCell ref="C66:D67"/>
    <mergeCell ref="A52:B52"/>
    <mergeCell ref="A53:B53"/>
    <mergeCell ref="A54:B54"/>
    <mergeCell ref="A55:B55"/>
    <mergeCell ref="A56:A58"/>
    <mergeCell ref="A59:B59"/>
    <mergeCell ref="AN45:AN46"/>
    <mergeCell ref="A47:B47"/>
    <mergeCell ref="A48:B48"/>
    <mergeCell ref="A49:B49"/>
    <mergeCell ref="A50:B50"/>
    <mergeCell ref="A51:B51"/>
    <mergeCell ref="AC45:AD45"/>
    <mergeCell ref="AE45:AF45"/>
    <mergeCell ref="AG45:AH45"/>
    <mergeCell ref="AI45:AJ45"/>
    <mergeCell ref="AK45:AL45"/>
    <mergeCell ref="AM45:AM46"/>
    <mergeCell ref="Q45:R45"/>
    <mergeCell ref="S45:T45"/>
    <mergeCell ref="U45:V45"/>
    <mergeCell ref="W45:X45"/>
    <mergeCell ref="Y45:Z45"/>
    <mergeCell ref="AA45:AB45"/>
    <mergeCell ref="A44:B46"/>
    <mergeCell ref="C44:D45"/>
    <mergeCell ref="E44:AL44"/>
    <mergeCell ref="AM44:AN44"/>
    <mergeCell ref="E45:F45"/>
    <mergeCell ref="G45:H45"/>
    <mergeCell ref="I45:J45"/>
    <mergeCell ref="K45:L45"/>
    <mergeCell ref="M45:N45"/>
    <mergeCell ref="O45:P45"/>
    <mergeCell ref="I36:K36"/>
    <mergeCell ref="L36:N36"/>
    <mergeCell ref="O36:Q36"/>
    <mergeCell ref="A38:B38"/>
    <mergeCell ref="A39:A41"/>
    <mergeCell ref="A42:B42"/>
    <mergeCell ref="I28:K28"/>
    <mergeCell ref="L28:N28"/>
    <mergeCell ref="O28:Q28"/>
    <mergeCell ref="O9:P9"/>
    <mergeCell ref="A30:B30"/>
    <mergeCell ref="A31:A33"/>
    <mergeCell ref="A34:B34"/>
    <mergeCell ref="A36:B37"/>
    <mergeCell ref="C36:E36"/>
    <mergeCell ref="F36:H36"/>
    <mergeCell ref="A28:B29"/>
    <mergeCell ref="C28:E28"/>
    <mergeCell ref="F28:H28"/>
    <mergeCell ref="A6:P6"/>
    <mergeCell ref="A7:H7"/>
    <mergeCell ref="J7:P7"/>
    <mergeCell ref="A8:A10"/>
    <mergeCell ref="B8:E8"/>
    <mergeCell ref="B9:C9"/>
    <mergeCell ref="D9:E9"/>
    <mergeCell ref="F8:I8"/>
    <mergeCell ref="K8:N8"/>
    <mergeCell ref="O8:R8"/>
    <mergeCell ref="F9:G9"/>
    <mergeCell ref="H9:I9"/>
    <mergeCell ref="K9:L9"/>
    <mergeCell ref="M9:N9"/>
    <mergeCell ref="Q9:R9"/>
  </mergeCells>
  <dataValidations count="1">
    <dataValidation allowBlank="1" showInputMessage="1" showErrorMessage="1" errorTitle="Error" error="Por favor ingrese números enteros" sqref="BC11:BH26 KY11:LD26 UU11:UZ26 AEQ11:AEV26 AOM11:AOR26 AYI11:AYN26 BIE11:BIJ26 BSA11:BSF26 CBW11:CCB26 CLS11:CLX26 CVO11:CVT26 DFK11:DFP26 DPG11:DPL26 DZC11:DZH26 EIY11:EJD26 ESU11:ESZ26 FCQ11:FCV26 FMM11:FMR26 FWI11:FWN26 GGE11:GGJ26 GQA11:GQF26 GZW11:HAB26 HJS11:HJX26 HTO11:HTT26 IDK11:IDP26 ING11:INL26 IXC11:IXH26 JGY11:JHD26 JQU11:JQZ26 KAQ11:KAV26 KKM11:KKR26 KUI11:KUN26 LEE11:LEJ26 LOA11:LOF26 LXW11:LYB26 MHS11:MHX26 MRO11:MRT26 NBK11:NBP26 NLG11:NLL26 NVC11:NVH26 OEY11:OFD26 OOU11:OOZ26 OYQ11:OYV26 PIM11:PIR26 PSI11:PSN26 QCE11:QCJ26 QMA11:QMF26 QVW11:QWB26 RFS11:RFX26 RPO11:RPT26 RZK11:RZP26 SJG11:SJL26 STC11:STH26 TCY11:TDD26 TMU11:TMZ26 TWQ11:TWV26 UGM11:UGR26 UQI11:UQN26 VAE11:VAJ26 VKA11:VKF26 VTW11:VUB26 WDS11:WDX26 WNO11:WNT26 WXK11:WXP26 BC65547:BH65562 KY65547:LD65562 UU65547:UZ65562 AEQ65547:AEV65562 AOM65547:AOR65562 AYI65547:AYN65562 BIE65547:BIJ65562 BSA65547:BSF65562 CBW65547:CCB65562 CLS65547:CLX65562 CVO65547:CVT65562 DFK65547:DFP65562 DPG65547:DPL65562 DZC65547:DZH65562 EIY65547:EJD65562 ESU65547:ESZ65562 FCQ65547:FCV65562 FMM65547:FMR65562 FWI65547:FWN65562 GGE65547:GGJ65562 GQA65547:GQF65562 GZW65547:HAB65562 HJS65547:HJX65562 HTO65547:HTT65562 IDK65547:IDP65562 ING65547:INL65562 IXC65547:IXH65562 JGY65547:JHD65562 JQU65547:JQZ65562 KAQ65547:KAV65562 KKM65547:KKR65562 KUI65547:KUN65562 LEE65547:LEJ65562 LOA65547:LOF65562 LXW65547:LYB65562 MHS65547:MHX65562 MRO65547:MRT65562 NBK65547:NBP65562 NLG65547:NLL65562 NVC65547:NVH65562 OEY65547:OFD65562 OOU65547:OOZ65562 OYQ65547:OYV65562 PIM65547:PIR65562 PSI65547:PSN65562 QCE65547:QCJ65562 QMA65547:QMF65562 QVW65547:QWB65562 RFS65547:RFX65562 RPO65547:RPT65562 RZK65547:RZP65562 SJG65547:SJL65562 STC65547:STH65562 TCY65547:TDD65562 TMU65547:TMZ65562 TWQ65547:TWV65562 UGM65547:UGR65562 UQI65547:UQN65562 VAE65547:VAJ65562 VKA65547:VKF65562 VTW65547:VUB65562 WDS65547:WDX65562 WNO65547:WNT65562 WXK65547:WXP65562 BC131083:BH131098 KY131083:LD131098 UU131083:UZ131098 AEQ131083:AEV131098 AOM131083:AOR131098 AYI131083:AYN131098 BIE131083:BIJ131098 BSA131083:BSF131098 CBW131083:CCB131098 CLS131083:CLX131098 CVO131083:CVT131098 DFK131083:DFP131098 DPG131083:DPL131098 DZC131083:DZH131098 EIY131083:EJD131098 ESU131083:ESZ131098 FCQ131083:FCV131098 FMM131083:FMR131098 FWI131083:FWN131098 GGE131083:GGJ131098 GQA131083:GQF131098 GZW131083:HAB131098 HJS131083:HJX131098 HTO131083:HTT131098 IDK131083:IDP131098 ING131083:INL131098 IXC131083:IXH131098 JGY131083:JHD131098 JQU131083:JQZ131098 KAQ131083:KAV131098 KKM131083:KKR131098 KUI131083:KUN131098 LEE131083:LEJ131098 LOA131083:LOF131098 LXW131083:LYB131098 MHS131083:MHX131098 MRO131083:MRT131098 NBK131083:NBP131098 NLG131083:NLL131098 NVC131083:NVH131098 OEY131083:OFD131098 OOU131083:OOZ131098 OYQ131083:OYV131098 PIM131083:PIR131098 PSI131083:PSN131098 QCE131083:QCJ131098 QMA131083:QMF131098 QVW131083:QWB131098 RFS131083:RFX131098 RPO131083:RPT131098 RZK131083:RZP131098 SJG131083:SJL131098 STC131083:STH131098 TCY131083:TDD131098 TMU131083:TMZ131098 TWQ131083:TWV131098 UGM131083:UGR131098 UQI131083:UQN131098 VAE131083:VAJ131098 VKA131083:VKF131098 VTW131083:VUB131098 WDS131083:WDX131098 WNO131083:WNT131098 WXK131083:WXP131098 BC196619:BH196634 KY196619:LD196634 UU196619:UZ196634 AEQ196619:AEV196634 AOM196619:AOR196634 AYI196619:AYN196634 BIE196619:BIJ196634 BSA196619:BSF196634 CBW196619:CCB196634 CLS196619:CLX196634 CVO196619:CVT196634 DFK196619:DFP196634 DPG196619:DPL196634 DZC196619:DZH196634 EIY196619:EJD196634 ESU196619:ESZ196634 FCQ196619:FCV196634 FMM196619:FMR196634 FWI196619:FWN196634 GGE196619:GGJ196634 GQA196619:GQF196634 GZW196619:HAB196634 HJS196619:HJX196634 HTO196619:HTT196634 IDK196619:IDP196634 ING196619:INL196634 IXC196619:IXH196634 JGY196619:JHD196634 JQU196619:JQZ196634 KAQ196619:KAV196634 KKM196619:KKR196634 KUI196619:KUN196634 LEE196619:LEJ196634 LOA196619:LOF196634 LXW196619:LYB196634 MHS196619:MHX196634 MRO196619:MRT196634 NBK196619:NBP196634 NLG196619:NLL196634 NVC196619:NVH196634 OEY196619:OFD196634 OOU196619:OOZ196634 OYQ196619:OYV196634 PIM196619:PIR196634 PSI196619:PSN196634 QCE196619:QCJ196634 QMA196619:QMF196634 QVW196619:QWB196634 RFS196619:RFX196634 RPO196619:RPT196634 RZK196619:RZP196634 SJG196619:SJL196634 STC196619:STH196634 TCY196619:TDD196634 TMU196619:TMZ196634 TWQ196619:TWV196634 UGM196619:UGR196634 UQI196619:UQN196634 VAE196619:VAJ196634 VKA196619:VKF196634 VTW196619:VUB196634 WDS196619:WDX196634 WNO196619:WNT196634 WXK196619:WXP196634 BC262155:BH262170 KY262155:LD262170 UU262155:UZ262170 AEQ262155:AEV262170 AOM262155:AOR262170 AYI262155:AYN262170 BIE262155:BIJ262170 BSA262155:BSF262170 CBW262155:CCB262170 CLS262155:CLX262170 CVO262155:CVT262170 DFK262155:DFP262170 DPG262155:DPL262170 DZC262155:DZH262170 EIY262155:EJD262170 ESU262155:ESZ262170 FCQ262155:FCV262170 FMM262155:FMR262170 FWI262155:FWN262170 GGE262155:GGJ262170 GQA262155:GQF262170 GZW262155:HAB262170 HJS262155:HJX262170 HTO262155:HTT262170 IDK262155:IDP262170 ING262155:INL262170 IXC262155:IXH262170 JGY262155:JHD262170 JQU262155:JQZ262170 KAQ262155:KAV262170 KKM262155:KKR262170 KUI262155:KUN262170 LEE262155:LEJ262170 LOA262155:LOF262170 LXW262155:LYB262170 MHS262155:MHX262170 MRO262155:MRT262170 NBK262155:NBP262170 NLG262155:NLL262170 NVC262155:NVH262170 OEY262155:OFD262170 OOU262155:OOZ262170 OYQ262155:OYV262170 PIM262155:PIR262170 PSI262155:PSN262170 QCE262155:QCJ262170 QMA262155:QMF262170 QVW262155:QWB262170 RFS262155:RFX262170 RPO262155:RPT262170 RZK262155:RZP262170 SJG262155:SJL262170 STC262155:STH262170 TCY262155:TDD262170 TMU262155:TMZ262170 TWQ262155:TWV262170 UGM262155:UGR262170 UQI262155:UQN262170 VAE262155:VAJ262170 VKA262155:VKF262170 VTW262155:VUB262170 WDS262155:WDX262170 WNO262155:WNT262170 WXK262155:WXP262170 BC327691:BH327706 KY327691:LD327706 UU327691:UZ327706 AEQ327691:AEV327706 AOM327691:AOR327706 AYI327691:AYN327706 BIE327691:BIJ327706 BSA327691:BSF327706 CBW327691:CCB327706 CLS327691:CLX327706 CVO327691:CVT327706 DFK327691:DFP327706 DPG327691:DPL327706 DZC327691:DZH327706 EIY327691:EJD327706 ESU327691:ESZ327706 FCQ327691:FCV327706 FMM327691:FMR327706 FWI327691:FWN327706 GGE327691:GGJ327706 GQA327691:GQF327706 GZW327691:HAB327706 HJS327691:HJX327706 HTO327691:HTT327706 IDK327691:IDP327706 ING327691:INL327706 IXC327691:IXH327706 JGY327691:JHD327706 JQU327691:JQZ327706 KAQ327691:KAV327706 KKM327691:KKR327706 KUI327691:KUN327706 LEE327691:LEJ327706 LOA327691:LOF327706 LXW327691:LYB327706 MHS327691:MHX327706 MRO327691:MRT327706 NBK327691:NBP327706 NLG327691:NLL327706 NVC327691:NVH327706 OEY327691:OFD327706 OOU327691:OOZ327706 OYQ327691:OYV327706 PIM327691:PIR327706 PSI327691:PSN327706 QCE327691:QCJ327706 QMA327691:QMF327706 QVW327691:QWB327706 RFS327691:RFX327706 RPO327691:RPT327706 RZK327691:RZP327706 SJG327691:SJL327706 STC327691:STH327706 TCY327691:TDD327706 TMU327691:TMZ327706 TWQ327691:TWV327706 UGM327691:UGR327706 UQI327691:UQN327706 VAE327691:VAJ327706 VKA327691:VKF327706 VTW327691:VUB327706 WDS327691:WDX327706 WNO327691:WNT327706 WXK327691:WXP327706 BC393227:BH393242 KY393227:LD393242 UU393227:UZ393242 AEQ393227:AEV393242 AOM393227:AOR393242 AYI393227:AYN393242 BIE393227:BIJ393242 BSA393227:BSF393242 CBW393227:CCB393242 CLS393227:CLX393242 CVO393227:CVT393242 DFK393227:DFP393242 DPG393227:DPL393242 DZC393227:DZH393242 EIY393227:EJD393242 ESU393227:ESZ393242 FCQ393227:FCV393242 FMM393227:FMR393242 FWI393227:FWN393242 GGE393227:GGJ393242 GQA393227:GQF393242 GZW393227:HAB393242 HJS393227:HJX393242 HTO393227:HTT393242 IDK393227:IDP393242 ING393227:INL393242 IXC393227:IXH393242 JGY393227:JHD393242 JQU393227:JQZ393242 KAQ393227:KAV393242 KKM393227:KKR393242 KUI393227:KUN393242 LEE393227:LEJ393242 LOA393227:LOF393242 LXW393227:LYB393242 MHS393227:MHX393242 MRO393227:MRT393242 NBK393227:NBP393242 NLG393227:NLL393242 NVC393227:NVH393242 OEY393227:OFD393242 OOU393227:OOZ393242 OYQ393227:OYV393242 PIM393227:PIR393242 PSI393227:PSN393242 QCE393227:QCJ393242 QMA393227:QMF393242 QVW393227:QWB393242 RFS393227:RFX393242 RPO393227:RPT393242 RZK393227:RZP393242 SJG393227:SJL393242 STC393227:STH393242 TCY393227:TDD393242 TMU393227:TMZ393242 TWQ393227:TWV393242 UGM393227:UGR393242 UQI393227:UQN393242 VAE393227:VAJ393242 VKA393227:VKF393242 VTW393227:VUB393242 WDS393227:WDX393242 WNO393227:WNT393242 WXK393227:WXP393242 BC458763:BH458778 KY458763:LD458778 UU458763:UZ458778 AEQ458763:AEV458778 AOM458763:AOR458778 AYI458763:AYN458778 BIE458763:BIJ458778 BSA458763:BSF458778 CBW458763:CCB458778 CLS458763:CLX458778 CVO458763:CVT458778 DFK458763:DFP458778 DPG458763:DPL458778 DZC458763:DZH458778 EIY458763:EJD458778 ESU458763:ESZ458778 FCQ458763:FCV458778 FMM458763:FMR458778 FWI458763:FWN458778 GGE458763:GGJ458778 GQA458763:GQF458778 GZW458763:HAB458778 HJS458763:HJX458778 HTO458763:HTT458778 IDK458763:IDP458778 ING458763:INL458778 IXC458763:IXH458778 JGY458763:JHD458778 JQU458763:JQZ458778 KAQ458763:KAV458778 KKM458763:KKR458778 KUI458763:KUN458778 LEE458763:LEJ458778 LOA458763:LOF458778 LXW458763:LYB458778 MHS458763:MHX458778 MRO458763:MRT458778 NBK458763:NBP458778 NLG458763:NLL458778 NVC458763:NVH458778 OEY458763:OFD458778 OOU458763:OOZ458778 OYQ458763:OYV458778 PIM458763:PIR458778 PSI458763:PSN458778 QCE458763:QCJ458778 QMA458763:QMF458778 QVW458763:QWB458778 RFS458763:RFX458778 RPO458763:RPT458778 RZK458763:RZP458778 SJG458763:SJL458778 STC458763:STH458778 TCY458763:TDD458778 TMU458763:TMZ458778 TWQ458763:TWV458778 UGM458763:UGR458778 UQI458763:UQN458778 VAE458763:VAJ458778 VKA458763:VKF458778 VTW458763:VUB458778 WDS458763:WDX458778 WNO458763:WNT458778 WXK458763:WXP458778 BC524299:BH524314 KY524299:LD524314 UU524299:UZ524314 AEQ524299:AEV524314 AOM524299:AOR524314 AYI524299:AYN524314 BIE524299:BIJ524314 BSA524299:BSF524314 CBW524299:CCB524314 CLS524299:CLX524314 CVO524299:CVT524314 DFK524299:DFP524314 DPG524299:DPL524314 DZC524299:DZH524314 EIY524299:EJD524314 ESU524299:ESZ524314 FCQ524299:FCV524314 FMM524299:FMR524314 FWI524299:FWN524314 GGE524299:GGJ524314 GQA524299:GQF524314 GZW524299:HAB524314 HJS524299:HJX524314 HTO524299:HTT524314 IDK524299:IDP524314 ING524299:INL524314 IXC524299:IXH524314 JGY524299:JHD524314 JQU524299:JQZ524314 KAQ524299:KAV524314 KKM524299:KKR524314 KUI524299:KUN524314 LEE524299:LEJ524314 LOA524299:LOF524314 LXW524299:LYB524314 MHS524299:MHX524314 MRO524299:MRT524314 NBK524299:NBP524314 NLG524299:NLL524314 NVC524299:NVH524314 OEY524299:OFD524314 OOU524299:OOZ524314 OYQ524299:OYV524314 PIM524299:PIR524314 PSI524299:PSN524314 QCE524299:QCJ524314 QMA524299:QMF524314 QVW524299:QWB524314 RFS524299:RFX524314 RPO524299:RPT524314 RZK524299:RZP524314 SJG524299:SJL524314 STC524299:STH524314 TCY524299:TDD524314 TMU524299:TMZ524314 TWQ524299:TWV524314 UGM524299:UGR524314 UQI524299:UQN524314 VAE524299:VAJ524314 VKA524299:VKF524314 VTW524299:VUB524314 WDS524299:WDX524314 WNO524299:WNT524314 WXK524299:WXP524314 BC589835:BH589850 KY589835:LD589850 UU589835:UZ589850 AEQ589835:AEV589850 AOM589835:AOR589850 AYI589835:AYN589850 BIE589835:BIJ589850 BSA589835:BSF589850 CBW589835:CCB589850 CLS589835:CLX589850 CVO589835:CVT589850 DFK589835:DFP589850 DPG589835:DPL589850 DZC589835:DZH589850 EIY589835:EJD589850 ESU589835:ESZ589850 FCQ589835:FCV589850 FMM589835:FMR589850 FWI589835:FWN589850 GGE589835:GGJ589850 GQA589835:GQF589850 GZW589835:HAB589850 HJS589835:HJX589850 HTO589835:HTT589850 IDK589835:IDP589850 ING589835:INL589850 IXC589835:IXH589850 JGY589835:JHD589850 JQU589835:JQZ589850 KAQ589835:KAV589850 KKM589835:KKR589850 KUI589835:KUN589850 LEE589835:LEJ589850 LOA589835:LOF589850 LXW589835:LYB589850 MHS589835:MHX589850 MRO589835:MRT589850 NBK589835:NBP589850 NLG589835:NLL589850 NVC589835:NVH589850 OEY589835:OFD589850 OOU589835:OOZ589850 OYQ589835:OYV589850 PIM589835:PIR589850 PSI589835:PSN589850 QCE589835:QCJ589850 QMA589835:QMF589850 QVW589835:QWB589850 RFS589835:RFX589850 RPO589835:RPT589850 RZK589835:RZP589850 SJG589835:SJL589850 STC589835:STH589850 TCY589835:TDD589850 TMU589835:TMZ589850 TWQ589835:TWV589850 UGM589835:UGR589850 UQI589835:UQN589850 VAE589835:VAJ589850 VKA589835:VKF589850 VTW589835:VUB589850 WDS589835:WDX589850 WNO589835:WNT589850 WXK589835:WXP589850 BC655371:BH655386 KY655371:LD655386 UU655371:UZ655386 AEQ655371:AEV655386 AOM655371:AOR655386 AYI655371:AYN655386 BIE655371:BIJ655386 BSA655371:BSF655386 CBW655371:CCB655386 CLS655371:CLX655386 CVO655371:CVT655386 DFK655371:DFP655386 DPG655371:DPL655386 DZC655371:DZH655386 EIY655371:EJD655386 ESU655371:ESZ655386 FCQ655371:FCV655386 FMM655371:FMR655386 FWI655371:FWN655386 GGE655371:GGJ655386 GQA655371:GQF655386 GZW655371:HAB655386 HJS655371:HJX655386 HTO655371:HTT655386 IDK655371:IDP655386 ING655371:INL655386 IXC655371:IXH655386 JGY655371:JHD655386 JQU655371:JQZ655386 KAQ655371:KAV655386 KKM655371:KKR655386 KUI655371:KUN655386 LEE655371:LEJ655386 LOA655371:LOF655386 LXW655371:LYB655386 MHS655371:MHX655386 MRO655371:MRT655386 NBK655371:NBP655386 NLG655371:NLL655386 NVC655371:NVH655386 OEY655371:OFD655386 OOU655371:OOZ655386 OYQ655371:OYV655386 PIM655371:PIR655386 PSI655371:PSN655386 QCE655371:QCJ655386 QMA655371:QMF655386 QVW655371:QWB655386 RFS655371:RFX655386 RPO655371:RPT655386 RZK655371:RZP655386 SJG655371:SJL655386 STC655371:STH655386 TCY655371:TDD655386 TMU655371:TMZ655386 TWQ655371:TWV655386 UGM655371:UGR655386 UQI655371:UQN655386 VAE655371:VAJ655386 VKA655371:VKF655386 VTW655371:VUB655386 WDS655371:WDX655386 WNO655371:WNT655386 WXK655371:WXP655386 BC720907:BH720922 KY720907:LD720922 UU720907:UZ720922 AEQ720907:AEV720922 AOM720907:AOR720922 AYI720907:AYN720922 BIE720907:BIJ720922 BSA720907:BSF720922 CBW720907:CCB720922 CLS720907:CLX720922 CVO720907:CVT720922 DFK720907:DFP720922 DPG720907:DPL720922 DZC720907:DZH720922 EIY720907:EJD720922 ESU720907:ESZ720922 FCQ720907:FCV720922 FMM720907:FMR720922 FWI720907:FWN720922 GGE720907:GGJ720922 GQA720907:GQF720922 GZW720907:HAB720922 HJS720907:HJX720922 HTO720907:HTT720922 IDK720907:IDP720922 ING720907:INL720922 IXC720907:IXH720922 JGY720907:JHD720922 JQU720907:JQZ720922 KAQ720907:KAV720922 KKM720907:KKR720922 KUI720907:KUN720922 LEE720907:LEJ720922 LOA720907:LOF720922 LXW720907:LYB720922 MHS720907:MHX720922 MRO720907:MRT720922 NBK720907:NBP720922 NLG720907:NLL720922 NVC720907:NVH720922 OEY720907:OFD720922 OOU720907:OOZ720922 OYQ720907:OYV720922 PIM720907:PIR720922 PSI720907:PSN720922 QCE720907:QCJ720922 QMA720907:QMF720922 QVW720907:QWB720922 RFS720907:RFX720922 RPO720907:RPT720922 RZK720907:RZP720922 SJG720907:SJL720922 STC720907:STH720922 TCY720907:TDD720922 TMU720907:TMZ720922 TWQ720907:TWV720922 UGM720907:UGR720922 UQI720907:UQN720922 VAE720907:VAJ720922 VKA720907:VKF720922 VTW720907:VUB720922 WDS720907:WDX720922 WNO720907:WNT720922 WXK720907:WXP720922 BC786443:BH786458 KY786443:LD786458 UU786443:UZ786458 AEQ786443:AEV786458 AOM786443:AOR786458 AYI786443:AYN786458 BIE786443:BIJ786458 BSA786443:BSF786458 CBW786443:CCB786458 CLS786443:CLX786458 CVO786443:CVT786458 DFK786443:DFP786458 DPG786443:DPL786458 DZC786443:DZH786458 EIY786443:EJD786458 ESU786443:ESZ786458 FCQ786443:FCV786458 FMM786443:FMR786458 FWI786443:FWN786458 GGE786443:GGJ786458 GQA786443:GQF786458 GZW786443:HAB786458 HJS786443:HJX786458 HTO786443:HTT786458 IDK786443:IDP786458 ING786443:INL786458 IXC786443:IXH786458 JGY786443:JHD786458 JQU786443:JQZ786458 KAQ786443:KAV786458 KKM786443:KKR786458 KUI786443:KUN786458 LEE786443:LEJ786458 LOA786443:LOF786458 LXW786443:LYB786458 MHS786443:MHX786458 MRO786443:MRT786458 NBK786443:NBP786458 NLG786443:NLL786458 NVC786443:NVH786458 OEY786443:OFD786458 OOU786443:OOZ786458 OYQ786443:OYV786458 PIM786443:PIR786458 PSI786443:PSN786458 QCE786443:QCJ786458 QMA786443:QMF786458 QVW786443:QWB786458 RFS786443:RFX786458 RPO786443:RPT786458 RZK786443:RZP786458 SJG786443:SJL786458 STC786443:STH786458 TCY786443:TDD786458 TMU786443:TMZ786458 TWQ786443:TWV786458 UGM786443:UGR786458 UQI786443:UQN786458 VAE786443:VAJ786458 VKA786443:VKF786458 VTW786443:VUB786458 WDS786443:WDX786458 WNO786443:WNT786458 WXK786443:WXP786458 BC851979:BH851994 KY851979:LD851994 UU851979:UZ851994 AEQ851979:AEV851994 AOM851979:AOR851994 AYI851979:AYN851994 BIE851979:BIJ851994 BSA851979:BSF851994 CBW851979:CCB851994 CLS851979:CLX851994 CVO851979:CVT851994 DFK851979:DFP851994 DPG851979:DPL851994 DZC851979:DZH851994 EIY851979:EJD851994 ESU851979:ESZ851994 FCQ851979:FCV851994 FMM851979:FMR851994 FWI851979:FWN851994 GGE851979:GGJ851994 GQA851979:GQF851994 GZW851979:HAB851994 HJS851979:HJX851994 HTO851979:HTT851994 IDK851979:IDP851994 ING851979:INL851994 IXC851979:IXH851994 JGY851979:JHD851994 JQU851979:JQZ851994 KAQ851979:KAV851994 KKM851979:KKR851994 KUI851979:KUN851994 LEE851979:LEJ851994 LOA851979:LOF851994 LXW851979:LYB851994 MHS851979:MHX851994 MRO851979:MRT851994 NBK851979:NBP851994 NLG851979:NLL851994 NVC851979:NVH851994 OEY851979:OFD851994 OOU851979:OOZ851994 OYQ851979:OYV851994 PIM851979:PIR851994 PSI851979:PSN851994 QCE851979:QCJ851994 QMA851979:QMF851994 QVW851979:QWB851994 RFS851979:RFX851994 RPO851979:RPT851994 RZK851979:RZP851994 SJG851979:SJL851994 STC851979:STH851994 TCY851979:TDD851994 TMU851979:TMZ851994 TWQ851979:TWV851994 UGM851979:UGR851994 UQI851979:UQN851994 VAE851979:VAJ851994 VKA851979:VKF851994 VTW851979:VUB851994 WDS851979:WDX851994 WNO851979:WNT851994 WXK851979:WXP851994 BC917515:BH917530 KY917515:LD917530 UU917515:UZ917530 AEQ917515:AEV917530 AOM917515:AOR917530 AYI917515:AYN917530 BIE917515:BIJ917530 BSA917515:BSF917530 CBW917515:CCB917530 CLS917515:CLX917530 CVO917515:CVT917530 DFK917515:DFP917530 DPG917515:DPL917530 DZC917515:DZH917530 EIY917515:EJD917530 ESU917515:ESZ917530 FCQ917515:FCV917530 FMM917515:FMR917530 FWI917515:FWN917530 GGE917515:GGJ917530 GQA917515:GQF917530 GZW917515:HAB917530 HJS917515:HJX917530 HTO917515:HTT917530 IDK917515:IDP917530 ING917515:INL917530 IXC917515:IXH917530 JGY917515:JHD917530 JQU917515:JQZ917530 KAQ917515:KAV917530 KKM917515:KKR917530 KUI917515:KUN917530 LEE917515:LEJ917530 LOA917515:LOF917530 LXW917515:LYB917530 MHS917515:MHX917530 MRO917515:MRT917530 NBK917515:NBP917530 NLG917515:NLL917530 NVC917515:NVH917530 OEY917515:OFD917530 OOU917515:OOZ917530 OYQ917515:OYV917530 PIM917515:PIR917530 PSI917515:PSN917530 QCE917515:QCJ917530 QMA917515:QMF917530 QVW917515:QWB917530 RFS917515:RFX917530 RPO917515:RPT917530 RZK917515:RZP917530 SJG917515:SJL917530 STC917515:STH917530 TCY917515:TDD917530 TMU917515:TMZ917530 TWQ917515:TWV917530 UGM917515:UGR917530 UQI917515:UQN917530 VAE917515:VAJ917530 VKA917515:VKF917530 VTW917515:VUB917530 WDS917515:WDX917530 WNO917515:WNT917530 WXK917515:WXP917530 BC983051:BH983066 KY983051:LD983066 UU983051:UZ983066 AEQ983051:AEV983066 AOM983051:AOR983066 AYI983051:AYN983066 BIE983051:BIJ983066 BSA983051:BSF983066 CBW983051:CCB983066 CLS983051:CLX983066 CVO983051:CVT983066 DFK983051:DFP983066 DPG983051:DPL983066 DZC983051:DZH983066 EIY983051:EJD983066 ESU983051:ESZ983066 FCQ983051:FCV983066 FMM983051:FMR983066 FWI983051:FWN983066 GGE983051:GGJ983066 GQA983051:GQF983066 GZW983051:HAB983066 HJS983051:HJX983066 HTO983051:HTT983066 IDK983051:IDP983066 ING983051:INL983066 IXC983051:IXH983066 JGY983051:JHD983066 JQU983051:JQZ983066 KAQ983051:KAV983066 KKM983051:KKR983066 KUI983051:KUN983066 LEE983051:LEJ983066 LOA983051:LOF983066 LXW983051:LYB983066 MHS983051:MHX983066 MRO983051:MRT983066 NBK983051:NBP983066 NLG983051:NLL983066 NVC983051:NVH983066 OEY983051:OFD983066 OOU983051:OOZ983066 OYQ983051:OYV983066 PIM983051:PIR983066 PSI983051:PSN983066 QCE983051:QCJ983066 QMA983051:QMF983066 QVW983051:QWB983066 RFS983051:RFX983066 RPO983051:RPT983066 RZK983051:RZP983066 SJG983051:SJL983066 STC983051:STH983066 TCY983051:TDD983066 TMU983051:TMZ983066 TWQ983051:TWV983066 UGM983051:UGR983066 UQI983051:UQN983066 VAE983051:VAJ983066 VKA983051:VKF983066 VTW983051:VUB983066 WDS983051:WDX983066 WNO983051:WNT983066 WXK983051:WXP983066 S11:S26 JO11:JO26 TK11:TK26 ADG11:ADG26 ANC11:ANC26 AWY11:AWY26 BGU11:BGU26 BQQ11:BQQ26 CAM11:CAM26 CKI11:CKI26 CUE11:CUE26 DEA11:DEA26 DNW11:DNW26 DXS11:DXS26 EHO11:EHO26 ERK11:ERK26 FBG11:FBG26 FLC11:FLC26 FUY11:FUY26 GEU11:GEU26 GOQ11:GOQ26 GYM11:GYM26 HII11:HII26 HSE11:HSE26 ICA11:ICA26 ILW11:ILW26 IVS11:IVS26 JFO11:JFO26 JPK11:JPK26 JZG11:JZG26 KJC11:KJC26 KSY11:KSY26 LCU11:LCU26 LMQ11:LMQ26 LWM11:LWM26 MGI11:MGI26 MQE11:MQE26 NAA11:NAA26 NJW11:NJW26 NTS11:NTS26 ODO11:ODO26 ONK11:ONK26 OXG11:OXG26 PHC11:PHC26 PQY11:PQY26 QAU11:QAU26 QKQ11:QKQ26 QUM11:QUM26 REI11:REI26 ROE11:ROE26 RYA11:RYA26 SHW11:SHW26 SRS11:SRS26 TBO11:TBO26 TLK11:TLK26 TVG11:TVG26 UFC11:UFC26 UOY11:UOY26 UYU11:UYU26 VIQ11:VIQ26 VSM11:VSM26 WCI11:WCI26 WME11:WME26 WWA11:WWA26 S65547:S65562 JO65547:JO65562 TK65547:TK65562 ADG65547:ADG65562 ANC65547:ANC65562 AWY65547:AWY65562 BGU65547:BGU65562 BQQ65547:BQQ65562 CAM65547:CAM65562 CKI65547:CKI65562 CUE65547:CUE65562 DEA65547:DEA65562 DNW65547:DNW65562 DXS65547:DXS65562 EHO65547:EHO65562 ERK65547:ERK65562 FBG65547:FBG65562 FLC65547:FLC65562 FUY65547:FUY65562 GEU65547:GEU65562 GOQ65547:GOQ65562 GYM65547:GYM65562 HII65547:HII65562 HSE65547:HSE65562 ICA65547:ICA65562 ILW65547:ILW65562 IVS65547:IVS65562 JFO65547:JFO65562 JPK65547:JPK65562 JZG65547:JZG65562 KJC65547:KJC65562 KSY65547:KSY65562 LCU65547:LCU65562 LMQ65547:LMQ65562 LWM65547:LWM65562 MGI65547:MGI65562 MQE65547:MQE65562 NAA65547:NAA65562 NJW65547:NJW65562 NTS65547:NTS65562 ODO65547:ODO65562 ONK65547:ONK65562 OXG65547:OXG65562 PHC65547:PHC65562 PQY65547:PQY65562 QAU65547:QAU65562 QKQ65547:QKQ65562 QUM65547:QUM65562 REI65547:REI65562 ROE65547:ROE65562 RYA65547:RYA65562 SHW65547:SHW65562 SRS65547:SRS65562 TBO65547:TBO65562 TLK65547:TLK65562 TVG65547:TVG65562 UFC65547:UFC65562 UOY65547:UOY65562 UYU65547:UYU65562 VIQ65547:VIQ65562 VSM65547:VSM65562 WCI65547:WCI65562 WME65547:WME65562 WWA65547:WWA65562 S131083:S131098 JO131083:JO131098 TK131083:TK131098 ADG131083:ADG131098 ANC131083:ANC131098 AWY131083:AWY131098 BGU131083:BGU131098 BQQ131083:BQQ131098 CAM131083:CAM131098 CKI131083:CKI131098 CUE131083:CUE131098 DEA131083:DEA131098 DNW131083:DNW131098 DXS131083:DXS131098 EHO131083:EHO131098 ERK131083:ERK131098 FBG131083:FBG131098 FLC131083:FLC131098 FUY131083:FUY131098 GEU131083:GEU131098 GOQ131083:GOQ131098 GYM131083:GYM131098 HII131083:HII131098 HSE131083:HSE131098 ICA131083:ICA131098 ILW131083:ILW131098 IVS131083:IVS131098 JFO131083:JFO131098 JPK131083:JPK131098 JZG131083:JZG131098 KJC131083:KJC131098 KSY131083:KSY131098 LCU131083:LCU131098 LMQ131083:LMQ131098 LWM131083:LWM131098 MGI131083:MGI131098 MQE131083:MQE131098 NAA131083:NAA131098 NJW131083:NJW131098 NTS131083:NTS131098 ODO131083:ODO131098 ONK131083:ONK131098 OXG131083:OXG131098 PHC131083:PHC131098 PQY131083:PQY131098 QAU131083:QAU131098 QKQ131083:QKQ131098 QUM131083:QUM131098 REI131083:REI131098 ROE131083:ROE131098 RYA131083:RYA131098 SHW131083:SHW131098 SRS131083:SRS131098 TBO131083:TBO131098 TLK131083:TLK131098 TVG131083:TVG131098 UFC131083:UFC131098 UOY131083:UOY131098 UYU131083:UYU131098 VIQ131083:VIQ131098 VSM131083:VSM131098 WCI131083:WCI131098 WME131083:WME131098 WWA131083:WWA131098 S196619:S196634 JO196619:JO196634 TK196619:TK196634 ADG196619:ADG196634 ANC196619:ANC196634 AWY196619:AWY196634 BGU196619:BGU196634 BQQ196619:BQQ196634 CAM196619:CAM196634 CKI196619:CKI196634 CUE196619:CUE196634 DEA196619:DEA196634 DNW196619:DNW196634 DXS196619:DXS196634 EHO196619:EHO196634 ERK196619:ERK196634 FBG196619:FBG196634 FLC196619:FLC196634 FUY196619:FUY196634 GEU196619:GEU196634 GOQ196619:GOQ196634 GYM196619:GYM196634 HII196619:HII196634 HSE196619:HSE196634 ICA196619:ICA196634 ILW196619:ILW196634 IVS196619:IVS196634 JFO196619:JFO196634 JPK196619:JPK196634 JZG196619:JZG196634 KJC196619:KJC196634 KSY196619:KSY196634 LCU196619:LCU196634 LMQ196619:LMQ196634 LWM196619:LWM196634 MGI196619:MGI196634 MQE196619:MQE196634 NAA196619:NAA196634 NJW196619:NJW196634 NTS196619:NTS196634 ODO196619:ODO196634 ONK196619:ONK196634 OXG196619:OXG196634 PHC196619:PHC196634 PQY196619:PQY196634 QAU196619:QAU196634 QKQ196619:QKQ196634 QUM196619:QUM196634 REI196619:REI196634 ROE196619:ROE196634 RYA196619:RYA196634 SHW196619:SHW196634 SRS196619:SRS196634 TBO196619:TBO196634 TLK196619:TLK196634 TVG196619:TVG196634 UFC196619:UFC196634 UOY196619:UOY196634 UYU196619:UYU196634 VIQ196619:VIQ196634 VSM196619:VSM196634 WCI196619:WCI196634 WME196619:WME196634 WWA196619:WWA196634 S262155:S262170 JO262155:JO262170 TK262155:TK262170 ADG262155:ADG262170 ANC262155:ANC262170 AWY262155:AWY262170 BGU262155:BGU262170 BQQ262155:BQQ262170 CAM262155:CAM262170 CKI262155:CKI262170 CUE262155:CUE262170 DEA262155:DEA262170 DNW262155:DNW262170 DXS262155:DXS262170 EHO262155:EHO262170 ERK262155:ERK262170 FBG262155:FBG262170 FLC262155:FLC262170 FUY262155:FUY262170 GEU262155:GEU262170 GOQ262155:GOQ262170 GYM262155:GYM262170 HII262155:HII262170 HSE262155:HSE262170 ICA262155:ICA262170 ILW262155:ILW262170 IVS262155:IVS262170 JFO262155:JFO262170 JPK262155:JPK262170 JZG262155:JZG262170 KJC262155:KJC262170 KSY262155:KSY262170 LCU262155:LCU262170 LMQ262155:LMQ262170 LWM262155:LWM262170 MGI262155:MGI262170 MQE262155:MQE262170 NAA262155:NAA262170 NJW262155:NJW262170 NTS262155:NTS262170 ODO262155:ODO262170 ONK262155:ONK262170 OXG262155:OXG262170 PHC262155:PHC262170 PQY262155:PQY262170 QAU262155:QAU262170 QKQ262155:QKQ262170 QUM262155:QUM262170 REI262155:REI262170 ROE262155:ROE262170 RYA262155:RYA262170 SHW262155:SHW262170 SRS262155:SRS262170 TBO262155:TBO262170 TLK262155:TLK262170 TVG262155:TVG262170 UFC262155:UFC262170 UOY262155:UOY262170 UYU262155:UYU262170 VIQ262155:VIQ262170 VSM262155:VSM262170 WCI262155:WCI262170 WME262155:WME262170 WWA262155:WWA262170 S327691:S327706 JO327691:JO327706 TK327691:TK327706 ADG327691:ADG327706 ANC327691:ANC327706 AWY327691:AWY327706 BGU327691:BGU327706 BQQ327691:BQQ327706 CAM327691:CAM327706 CKI327691:CKI327706 CUE327691:CUE327706 DEA327691:DEA327706 DNW327691:DNW327706 DXS327691:DXS327706 EHO327691:EHO327706 ERK327691:ERK327706 FBG327691:FBG327706 FLC327691:FLC327706 FUY327691:FUY327706 GEU327691:GEU327706 GOQ327691:GOQ327706 GYM327691:GYM327706 HII327691:HII327706 HSE327691:HSE327706 ICA327691:ICA327706 ILW327691:ILW327706 IVS327691:IVS327706 JFO327691:JFO327706 JPK327691:JPK327706 JZG327691:JZG327706 KJC327691:KJC327706 KSY327691:KSY327706 LCU327691:LCU327706 LMQ327691:LMQ327706 LWM327691:LWM327706 MGI327691:MGI327706 MQE327691:MQE327706 NAA327691:NAA327706 NJW327691:NJW327706 NTS327691:NTS327706 ODO327691:ODO327706 ONK327691:ONK327706 OXG327691:OXG327706 PHC327691:PHC327706 PQY327691:PQY327706 QAU327691:QAU327706 QKQ327691:QKQ327706 QUM327691:QUM327706 REI327691:REI327706 ROE327691:ROE327706 RYA327691:RYA327706 SHW327691:SHW327706 SRS327691:SRS327706 TBO327691:TBO327706 TLK327691:TLK327706 TVG327691:TVG327706 UFC327691:UFC327706 UOY327691:UOY327706 UYU327691:UYU327706 VIQ327691:VIQ327706 VSM327691:VSM327706 WCI327691:WCI327706 WME327691:WME327706 WWA327691:WWA327706 S393227:S393242 JO393227:JO393242 TK393227:TK393242 ADG393227:ADG393242 ANC393227:ANC393242 AWY393227:AWY393242 BGU393227:BGU393242 BQQ393227:BQQ393242 CAM393227:CAM393242 CKI393227:CKI393242 CUE393227:CUE393242 DEA393227:DEA393242 DNW393227:DNW393242 DXS393227:DXS393242 EHO393227:EHO393242 ERK393227:ERK393242 FBG393227:FBG393242 FLC393227:FLC393242 FUY393227:FUY393242 GEU393227:GEU393242 GOQ393227:GOQ393242 GYM393227:GYM393242 HII393227:HII393242 HSE393227:HSE393242 ICA393227:ICA393242 ILW393227:ILW393242 IVS393227:IVS393242 JFO393227:JFO393242 JPK393227:JPK393242 JZG393227:JZG393242 KJC393227:KJC393242 KSY393227:KSY393242 LCU393227:LCU393242 LMQ393227:LMQ393242 LWM393227:LWM393242 MGI393227:MGI393242 MQE393227:MQE393242 NAA393227:NAA393242 NJW393227:NJW393242 NTS393227:NTS393242 ODO393227:ODO393242 ONK393227:ONK393242 OXG393227:OXG393242 PHC393227:PHC393242 PQY393227:PQY393242 QAU393227:QAU393242 QKQ393227:QKQ393242 QUM393227:QUM393242 REI393227:REI393242 ROE393227:ROE393242 RYA393227:RYA393242 SHW393227:SHW393242 SRS393227:SRS393242 TBO393227:TBO393242 TLK393227:TLK393242 TVG393227:TVG393242 UFC393227:UFC393242 UOY393227:UOY393242 UYU393227:UYU393242 VIQ393227:VIQ393242 VSM393227:VSM393242 WCI393227:WCI393242 WME393227:WME393242 WWA393227:WWA393242 S458763:S458778 JO458763:JO458778 TK458763:TK458778 ADG458763:ADG458778 ANC458763:ANC458778 AWY458763:AWY458778 BGU458763:BGU458778 BQQ458763:BQQ458778 CAM458763:CAM458778 CKI458763:CKI458778 CUE458763:CUE458778 DEA458763:DEA458778 DNW458763:DNW458778 DXS458763:DXS458778 EHO458763:EHO458778 ERK458763:ERK458778 FBG458763:FBG458778 FLC458763:FLC458778 FUY458763:FUY458778 GEU458763:GEU458778 GOQ458763:GOQ458778 GYM458763:GYM458778 HII458763:HII458778 HSE458763:HSE458778 ICA458763:ICA458778 ILW458763:ILW458778 IVS458763:IVS458778 JFO458763:JFO458778 JPK458763:JPK458778 JZG458763:JZG458778 KJC458763:KJC458778 KSY458763:KSY458778 LCU458763:LCU458778 LMQ458763:LMQ458778 LWM458763:LWM458778 MGI458763:MGI458778 MQE458763:MQE458778 NAA458763:NAA458778 NJW458763:NJW458778 NTS458763:NTS458778 ODO458763:ODO458778 ONK458763:ONK458778 OXG458763:OXG458778 PHC458763:PHC458778 PQY458763:PQY458778 QAU458763:QAU458778 QKQ458763:QKQ458778 QUM458763:QUM458778 REI458763:REI458778 ROE458763:ROE458778 RYA458763:RYA458778 SHW458763:SHW458778 SRS458763:SRS458778 TBO458763:TBO458778 TLK458763:TLK458778 TVG458763:TVG458778 UFC458763:UFC458778 UOY458763:UOY458778 UYU458763:UYU458778 VIQ458763:VIQ458778 VSM458763:VSM458778 WCI458763:WCI458778 WME458763:WME458778 WWA458763:WWA458778 S524299:S524314 JO524299:JO524314 TK524299:TK524314 ADG524299:ADG524314 ANC524299:ANC524314 AWY524299:AWY524314 BGU524299:BGU524314 BQQ524299:BQQ524314 CAM524299:CAM524314 CKI524299:CKI524314 CUE524299:CUE524314 DEA524299:DEA524314 DNW524299:DNW524314 DXS524299:DXS524314 EHO524299:EHO524314 ERK524299:ERK524314 FBG524299:FBG524314 FLC524299:FLC524314 FUY524299:FUY524314 GEU524299:GEU524314 GOQ524299:GOQ524314 GYM524299:GYM524314 HII524299:HII524314 HSE524299:HSE524314 ICA524299:ICA524314 ILW524299:ILW524314 IVS524299:IVS524314 JFO524299:JFO524314 JPK524299:JPK524314 JZG524299:JZG524314 KJC524299:KJC524314 KSY524299:KSY524314 LCU524299:LCU524314 LMQ524299:LMQ524314 LWM524299:LWM524314 MGI524299:MGI524314 MQE524299:MQE524314 NAA524299:NAA524314 NJW524299:NJW524314 NTS524299:NTS524314 ODO524299:ODO524314 ONK524299:ONK524314 OXG524299:OXG524314 PHC524299:PHC524314 PQY524299:PQY524314 QAU524299:QAU524314 QKQ524299:QKQ524314 QUM524299:QUM524314 REI524299:REI524314 ROE524299:ROE524314 RYA524299:RYA524314 SHW524299:SHW524314 SRS524299:SRS524314 TBO524299:TBO524314 TLK524299:TLK524314 TVG524299:TVG524314 UFC524299:UFC524314 UOY524299:UOY524314 UYU524299:UYU524314 VIQ524299:VIQ524314 VSM524299:VSM524314 WCI524299:WCI524314 WME524299:WME524314 WWA524299:WWA524314 S589835:S589850 JO589835:JO589850 TK589835:TK589850 ADG589835:ADG589850 ANC589835:ANC589850 AWY589835:AWY589850 BGU589835:BGU589850 BQQ589835:BQQ589850 CAM589835:CAM589850 CKI589835:CKI589850 CUE589835:CUE589850 DEA589835:DEA589850 DNW589835:DNW589850 DXS589835:DXS589850 EHO589835:EHO589850 ERK589835:ERK589850 FBG589835:FBG589850 FLC589835:FLC589850 FUY589835:FUY589850 GEU589835:GEU589850 GOQ589835:GOQ589850 GYM589835:GYM589850 HII589835:HII589850 HSE589835:HSE589850 ICA589835:ICA589850 ILW589835:ILW589850 IVS589835:IVS589850 JFO589835:JFO589850 JPK589835:JPK589850 JZG589835:JZG589850 KJC589835:KJC589850 KSY589835:KSY589850 LCU589835:LCU589850 LMQ589835:LMQ589850 LWM589835:LWM589850 MGI589835:MGI589850 MQE589835:MQE589850 NAA589835:NAA589850 NJW589835:NJW589850 NTS589835:NTS589850 ODO589835:ODO589850 ONK589835:ONK589850 OXG589835:OXG589850 PHC589835:PHC589850 PQY589835:PQY589850 QAU589835:QAU589850 QKQ589835:QKQ589850 QUM589835:QUM589850 REI589835:REI589850 ROE589835:ROE589850 RYA589835:RYA589850 SHW589835:SHW589850 SRS589835:SRS589850 TBO589835:TBO589850 TLK589835:TLK589850 TVG589835:TVG589850 UFC589835:UFC589850 UOY589835:UOY589850 UYU589835:UYU589850 VIQ589835:VIQ589850 VSM589835:VSM589850 WCI589835:WCI589850 WME589835:WME589850 WWA589835:WWA589850 S655371:S655386 JO655371:JO655386 TK655371:TK655386 ADG655371:ADG655386 ANC655371:ANC655386 AWY655371:AWY655386 BGU655371:BGU655386 BQQ655371:BQQ655386 CAM655371:CAM655386 CKI655371:CKI655386 CUE655371:CUE655386 DEA655371:DEA655386 DNW655371:DNW655386 DXS655371:DXS655386 EHO655371:EHO655386 ERK655371:ERK655386 FBG655371:FBG655386 FLC655371:FLC655386 FUY655371:FUY655386 GEU655371:GEU655386 GOQ655371:GOQ655386 GYM655371:GYM655386 HII655371:HII655386 HSE655371:HSE655386 ICA655371:ICA655386 ILW655371:ILW655386 IVS655371:IVS655386 JFO655371:JFO655386 JPK655371:JPK655386 JZG655371:JZG655386 KJC655371:KJC655386 KSY655371:KSY655386 LCU655371:LCU655386 LMQ655371:LMQ655386 LWM655371:LWM655386 MGI655371:MGI655386 MQE655371:MQE655386 NAA655371:NAA655386 NJW655371:NJW655386 NTS655371:NTS655386 ODO655371:ODO655386 ONK655371:ONK655386 OXG655371:OXG655386 PHC655371:PHC655386 PQY655371:PQY655386 QAU655371:QAU655386 QKQ655371:QKQ655386 QUM655371:QUM655386 REI655371:REI655386 ROE655371:ROE655386 RYA655371:RYA655386 SHW655371:SHW655386 SRS655371:SRS655386 TBO655371:TBO655386 TLK655371:TLK655386 TVG655371:TVG655386 UFC655371:UFC655386 UOY655371:UOY655386 UYU655371:UYU655386 VIQ655371:VIQ655386 VSM655371:VSM655386 WCI655371:WCI655386 WME655371:WME655386 WWA655371:WWA655386 S720907:S720922 JO720907:JO720922 TK720907:TK720922 ADG720907:ADG720922 ANC720907:ANC720922 AWY720907:AWY720922 BGU720907:BGU720922 BQQ720907:BQQ720922 CAM720907:CAM720922 CKI720907:CKI720922 CUE720907:CUE720922 DEA720907:DEA720922 DNW720907:DNW720922 DXS720907:DXS720922 EHO720907:EHO720922 ERK720907:ERK720922 FBG720907:FBG720922 FLC720907:FLC720922 FUY720907:FUY720922 GEU720907:GEU720922 GOQ720907:GOQ720922 GYM720907:GYM720922 HII720907:HII720922 HSE720907:HSE720922 ICA720907:ICA720922 ILW720907:ILW720922 IVS720907:IVS720922 JFO720907:JFO720922 JPK720907:JPK720922 JZG720907:JZG720922 KJC720907:KJC720922 KSY720907:KSY720922 LCU720907:LCU720922 LMQ720907:LMQ720922 LWM720907:LWM720922 MGI720907:MGI720922 MQE720907:MQE720922 NAA720907:NAA720922 NJW720907:NJW720922 NTS720907:NTS720922 ODO720907:ODO720922 ONK720907:ONK720922 OXG720907:OXG720922 PHC720907:PHC720922 PQY720907:PQY720922 QAU720907:QAU720922 QKQ720907:QKQ720922 QUM720907:QUM720922 REI720907:REI720922 ROE720907:ROE720922 RYA720907:RYA720922 SHW720907:SHW720922 SRS720907:SRS720922 TBO720907:TBO720922 TLK720907:TLK720922 TVG720907:TVG720922 UFC720907:UFC720922 UOY720907:UOY720922 UYU720907:UYU720922 VIQ720907:VIQ720922 VSM720907:VSM720922 WCI720907:WCI720922 WME720907:WME720922 WWA720907:WWA720922 S786443:S786458 JO786443:JO786458 TK786443:TK786458 ADG786443:ADG786458 ANC786443:ANC786458 AWY786443:AWY786458 BGU786443:BGU786458 BQQ786443:BQQ786458 CAM786443:CAM786458 CKI786443:CKI786458 CUE786443:CUE786458 DEA786443:DEA786458 DNW786443:DNW786458 DXS786443:DXS786458 EHO786443:EHO786458 ERK786443:ERK786458 FBG786443:FBG786458 FLC786443:FLC786458 FUY786443:FUY786458 GEU786443:GEU786458 GOQ786443:GOQ786458 GYM786443:GYM786458 HII786443:HII786458 HSE786443:HSE786458 ICA786443:ICA786458 ILW786443:ILW786458 IVS786443:IVS786458 JFO786443:JFO786458 JPK786443:JPK786458 JZG786443:JZG786458 KJC786443:KJC786458 KSY786443:KSY786458 LCU786443:LCU786458 LMQ786443:LMQ786458 LWM786443:LWM786458 MGI786443:MGI786458 MQE786443:MQE786458 NAA786443:NAA786458 NJW786443:NJW786458 NTS786443:NTS786458 ODO786443:ODO786458 ONK786443:ONK786458 OXG786443:OXG786458 PHC786443:PHC786458 PQY786443:PQY786458 QAU786443:QAU786458 QKQ786443:QKQ786458 QUM786443:QUM786458 REI786443:REI786458 ROE786443:ROE786458 RYA786443:RYA786458 SHW786443:SHW786458 SRS786443:SRS786458 TBO786443:TBO786458 TLK786443:TLK786458 TVG786443:TVG786458 UFC786443:UFC786458 UOY786443:UOY786458 UYU786443:UYU786458 VIQ786443:VIQ786458 VSM786443:VSM786458 WCI786443:WCI786458 WME786443:WME786458 WWA786443:WWA786458 S851979:S851994 JO851979:JO851994 TK851979:TK851994 ADG851979:ADG851994 ANC851979:ANC851994 AWY851979:AWY851994 BGU851979:BGU851994 BQQ851979:BQQ851994 CAM851979:CAM851994 CKI851979:CKI851994 CUE851979:CUE851994 DEA851979:DEA851994 DNW851979:DNW851994 DXS851979:DXS851994 EHO851979:EHO851994 ERK851979:ERK851994 FBG851979:FBG851994 FLC851979:FLC851994 FUY851979:FUY851994 GEU851979:GEU851994 GOQ851979:GOQ851994 GYM851979:GYM851994 HII851979:HII851994 HSE851979:HSE851994 ICA851979:ICA851994 ILW851979:ILW851994 IVS851979:IVS851994 JFO851979:JFO851994 JPK851979:JPK851994 JZG851979:JZG851994 KJC851979:KJC851994 KSY851979:KSY851994 LCU851979:LCU851994 LMQ851979:LMQ851994 LWM851979:LWM851994 MGI851979:MGI851994 MQE851979:MQE851994 NAA851979:NAA851994 NJW851979:NJW851994 NTS851979:NTS851994 ODO851979:ODO851994 ONK851979:ONK851994 OXG851979:OXG851994 PHC851979:PHC851994 PQY851979:PQY851994 QAU851979:QAU851994 QKQ851979:QKQ851994 QUM851979:QUM851994 REI851979:REI851994 ROE851979:ROE851994 RYA851979:RYA851994 SHW851979:SHW851994 SRS851979:SRS851994 TBO851979:TBO851994 TLK851979:TLK851994 TVG851979:TVG851994 UFC851979:UFC851994 UOY851979:UOY851994 UYU851979:UYU851994 VIQ851979:VIQ851994 VSM851979:VSM851994 WCI851979:WCI851994 WME851979:WME851994 WWA851979:WWA851994 S917515:S917530 JO917515:JO917530 TK917515:TK917530 ADG917515:ADG917530 ANC917515:ANC917530 AWY917515:AWY917530 BGU917515:BGU917530 BQQ917515:BQQ917530 CAM917515:CAM917530 CKI917515:CKI917530 CUE917515:CUE917530 DEA917515:DEA917530 DNW917515:DNW917530 DXS917515:DXS917530 EHO917515:EHO917530 ERK917515:ERK917530 FBG917515:FBG917530 FLC917515:FLC917530 FUY917515:FUY917530 GEU917515:GEU917530 GOQ917515:GOQ917530 GYM917515:GYM917530 HII917515:HII917530 HSE917515:HSE917530 ICA917515:ICA917530 ILW917515:ILW917530 IVS917515:IVS917530 JFO917515:JFO917530 JPK917515:JPK917530 JZG917515:JZG917530 KJC917515:KJC917530 KSY917515:KSY917530 LCU917515:LCU917530 LMQ917515:LMQ917530 LWM917515:LWM917530 MGI917515:MGI917530 MQE917515:MQE917530 NAA917515:NAA917530 NJW917515:NJW917530 NTS917515:NTS917530 ODO917515:ODO917530 ONK917515:ONK917530 OXG917515:OXG917530 PHC917515:PHC917530 PQY917515:PQY917530 QAU917515:QAU917530 QKQ917515:QKQ917530 QUM917515:QUM917530 REI917515:REI917530 ROE917515:ROE917530 RYA917515:RYA917530 SHW917515:SHW917530 SRS917515:SRS917530 TBO917515:TBO917530 TLK917515:TLK917530 TVG917515:TVG917530 UFC917515:UFC917530 UOY917515:UOY917530 UYU917515:UYU917530 VIQ917515:VIQ917530 VSM917515:VSM917530 WCI917515:WCI917530 WME917515:WME917530 WWA917515:WWA917530 S983051:S983066 JO983051:JO983066 TK983051:TK983066 ADG983051:ADG983066 ANC983051:ANC983066 AWY983051:AWY983066 BGU983051:BGU983066 BQQ983051:BQQ983066 CAM983051:CAM983066 CKI983051:CKI983066 CUE983051:CUE983066 DEA983051:DEA983066 DNW983051:DNW983066 DXS983051:DXS983066 EHO983051:EHO983066 ERK983051:ERK983066 FBG983051:FBG983066 FLC983051:FLC983066 FUY983051:FUY983066 GEU983051:GEU983066 GOQ983051:GOQ983066 GYM983051:GYM983066 HII983051:HII983066 HSE983051:HSE983066 ICA983051:ICA983066 ILW983051:ILW983066 IVS983051:IVS983066 JFO983051:JFO983066 JPK983051:JPK983066 JZG983051:JZG983066 KJC983051:KJC983066 KSY983051:KSY983066 LCU983051:LCU983066 LMQ983051:LMQ983066 LWM983051:LWM983066 MGI983051:MGI983066 MQE983051:MQE983066 NAA983051:NAA983066 NJW983051:NJW983066 NTS983051:NTS983066 ODO983051:ODO983066 ONK983051:ONK983066 OXG983051:OXG983066 PHC983051:PHC983066 PQY983051:PQY983066 QAU983051:QAU983066 QKQ983051:QKQ983066 QUM983051:QUM983066 REI983051:REI983066 ROE983051:ROE983066 RYA983051:RYA983066 SHW983051:SHW983066 SRS983051:SRS983066 TBO983051:TBO983066 TLK983051:TLK983066 TVG983051:TVG983066 UFC983051:UFC983066 UOY983051:UOY983066 UYU983051:UYU983066 VIQ983051:VIQ983066 VSM983051:VSM983066 WCI983051:WCI983066 WME983051:WME983066 WWA983051:WWA983066 BU11:BV26 LQ11:LR26 VM11:VN26 AFI11:AFJ26 APE11:APF26 AZA11:AZB26 BIW11:BIX26 BSS11:BST26 CCO11:CCP26 CMK11:CML26 CWG11:CWH26 DGC11:DGD26 DPY11:DPZ26 DZU11:DZV26 EJQ11:EJR26 ETM11:ETN26 FDI11:FDJ26 FNE11:FNF26 FXA11:FXB26 GGW11:GGX26 GQS11:GQT26 HAO11:HAP26 HKK11:HKL26 HUG11:HUH26 IEC11:IED26 INY11:INZ26 IXU11:IXV26 JHQ11:JHR26 JRM11:JRN26 KBI11:KBJ26 KLE11:KLF26 KVA11:KVB26 LEW11:LEX26 LOS11:LOT26 LYO11:LYP26 MIK11:MIL26 MSG11:MSH26 NCC11:NCD26 NLY11:NLZ26 NVU11:NVV26 OFQ11:OFR26 OPM11:OPN26 OZI11:OZJ26 PJE11:PJF26 PTA11:PTB26 QCW11:QCX26 QMS11:QMT26 QWO11:QWP26 RGK11:RGL26 RQG11:RQH26 SAC11:SAD26 SJY11:SJZ26 STU11:STV26 TDQ11:TDR26 TNM11:TNN26 TXI11:TXJ26 UHE11:UHF26 URA11:URB26 VAW11:VAX26 VKS11:VKT26 VUO11:VUP26 WEK11:WEL26 WOG11:WOH26 WYC11:WYD26 BU65547:BV65562 LQ65547:LR65562 VM65547:VN65562 AFI65547:AFJ65562 APE65547:APF65562 AZA65547:AZB65562 BIW65547:BIX65562 BSS65547:BST65562 CCO65547:CCP65562 CMK65547:CML65562 CWG65547:CWH65562 DGC65547:DGD65562 DPY65547:DPZ65562 DZU65547:DZV65562 EJQ65547:EJR65562 ETM65547:ETN65562 FDI65547:FDJ65562 FNE65547:FNF65562 FXA65547:FXB65562 GGW65547:GGX65562 GQS65547:GQT65562 HAO65547:HAP65562 HKK65547:HKL65562 HUG65547:HUH65562 IEC65547:IED65562 INY65547:INZ65562 IXU65547:IXV65562 JHQ65547:JHR65562 JRM65547:JRN65562 KBI65547:KBJ65562 KLE65547:KLF65562 KVA65547:KVB65562 LEW65547:LEX65562 LOS65547:LOT65562 LYO65547:LYP65562 MIK65547:MIL65562 MSG65547:MSH65562 NCC65547:NCD65562 NLY65547:NLZ65562 NVU65547:NVV65562 OFQ65547:OFR65562 OPM65547:OPN65562 OZI65547:OZJ65562 PJE65547:PJF65562 PTA65547:PTB65562 QCW65547:QCX65562 QMS65547:QMT65562 QWO65547:QWP65562 RGK65547:RGL65562 RQG65547:RQH65562 SAC65547:SAD65562 SJY65547:SJZ65562 STU65547:STV65562 TDQ65547:TDR65562 TNM65547:TNN65562 TXI65547:TXJ65562 UHE65547:UHF65562 URA65547:URB65562 VAW65547:VAX65562 VKS65547:VKT65562 VUO65547:VUP65562 WEK65547:WEL65562 WOG65547:WOH65562 WYC65547:WYD65562 BU131083:BV131098 LQ131083:LR131098 VM131083:VN131098 AFI131083:AFJ131098 APE131083:APF131098 AZA131083:AZB131098 BIW131083:BIX131098 BSS131083:BST131098 CCO131083:CCP131098 CMK131083:CML131098 CWG131083:CWH131098 DGC131083:DGD131098 DPY131083:DPZ131098 DZU131083:DZV131098 EJQ131083:EJR131098 ETM131083:ETN131098 FDI131083:FDJ131098 FNE131083:FNF131098 FXA131083:FXB131098 GGW131083:GGX131098 GQS131083:GQT131098 HAO131083:HAP131098 HKK131083:HKL131098 HUG131083:HUH131098 IEC131083:IED131098 INY131083:INZ131098 IXU131083:IXV131098 JHQ131083:JHR131098 JRM131083:JRN131098 KBI131083:KBJ131098 KLE131083:KLF131098 KVA131083:KVB131098 LEW131083:LEX131098 LOS131083:LOT131098 LYO131083:LYP131098 MIK131083:MIL131098 MSG131083:MSH131098 NCC131083:NCD131098 NLY131083:NLZ131098 NVU131083:NVV131098 OFQ131083:OFR131098 OPM131083:OPN131098 OZI131083:OZJ131098 PJE131083:PJF131098 PTA131083:PTB131098 QCW131083:QCX131098 QMS131083:QMT131098 QWO131083:QWP131098 RGK131083:RGL131098 RQG131083:RQH131098 SAC131083:SAD131098 SJY131083:SJZ131098 STU131083:STV131098 TDQ131083:TDR131098 TNM131083:TNN131098 TXI131083:TXJ131098 UHE131083:UHF131098 URA131083:URB131098 VAW131083:VAX131098 VKS131083:VKT131098 VUO131083:VUP131098 WEK131083:WEL131098 WOG131083:WOH131098 WYC131083:WYD131098 BU196619:BV196634 LQ196619:LR196634 VM196619:VN196634 AFI196619:AFJ196634 APE196619:APF196634 AZA196619:AZB196634 BIW196619:BIX196634 BSS196619:BST196634 CCO196619:CCP196634 CMK196619:CML196634 CWG196619:CWH196634 DGC196619:DGD196634 DPY196619:DPZ196634 DZU196619:DZV196634 EJQ196619:EJR196634 ETM196619:ETN196634 FDI196619:FDJ196634 FNE196619:FNF196634 FXA196619:FXB196634 GGW196619:GGX196634 GQS196619:GQT196634 HAO196619:HAP196634 HKK196619:HKL196634 HUG196619:HUH196634 IEC196619:IED196634 INY196619:INZ196634 IXU196619:IXV196634 JHQ196619:JHR196634 JRM196619:JRN196634 KBI196619:KBJ196634 KLE196619:KLF196634 KVA196619:KVB196634 LEW196619:LEX196634 LOS196619:LOT196634 LYO196619:LYP196634 MIK196619:MIL196634 MSG196619:MSH196634 NCC196619:NCD196634 NLY196619:NLZ196634 NVU196619:NVV196634 OFQ196619:OFR196634 OPM196619:OPN196634 OZI196619:OZJ196634 PJE196619:PJF196634 PTA196619:PTB196634 QCW196619:QCX196634 QMS196619:QMT196634 QWO196619:QWP196634 RGK196619:RGL196634 RQG196619:RQH196634 SAC196619:SAD196634 SJY196619:SJZ196634 STU196619:STV196634 TDQ196619:TDR196634 TNM196619:TNN196634 TXI196619:TXJ196634 UHE196619:UHF196634 URA196619:URB196634 VAW196619:VAX196634 VKS196619:VKT196634 VUO196619:VUP196634 WEK196619:WEL196634 WOG196619:WOH196634 WYC196619:WYD196634 BU262155:BV262170 LQ262155:LR262170 VM262155:VN262170 AFI262155:AFJ262170 APE262155:APF262170 AZA262155:AZB262170 BIW262155:BIX262170 BSS262155:BST262170 CCO262155:CCP262170 CMK262155:CML262170 CWG262155:CWH262170 DGC262155:DGD262170 DPY262155:DPZ262170 DZU262155:DZV262170 EJQ262155:EJR262170 ETM262155:ETN262170 FDI262155:FDJ262170 FNE262155:FNF262170 FXA262155:FXB262170 GGW262155:GGX262170 GQS262155:GQT262170 HAO262155:HAP262170 HKK262155:HKL262170 HUG262155:HUH262170 IEC262155:IED262170 INY262155:INZ262170 IXU262155:IXV262170 JHQ262155:JHR262170 JRM262155:JRN262170 KBI262155:KBJ262170 KLE262155:KLF262170 KVA262155:KVB262170 LEW262155:LEX262170 LOS262155:LOT262170 LYO262155:LYP262170 MIK262155:MIL262170 MSG262155:MSH262170 NCC262155:NCD262170 NLY262155:NLZ262170 NVU262155:NVV262170 OFQ262155:OFR262170 OPM262155:OPN262170 OZI262155:OZJ262170 PJE262155:PJF262170 PTA262155:PTB262170 QCW262155:QCX262170 QMS262155:QMT262170 QWO262155:QWP262170 RGK262155:RGL262170 RQG262155:RQH262170 SAC262155:SAD262170 SJY262155:SJZ262170 STU262155:STV262170 TDQ262155:TDR262170 TNM262155:TNN262170 TXI262155:TXJ262170 UHE262155:UHF262170 URA262155:URB262170 VAW262155:VAX262170 VKS262155:VKT262170 VUO262155:VUP262170 WEK262155:WEL262170 WOG262155:WOH262170 WYC262155:WYD262170 BU327691:BV327706 LQ327691:LR327706 VM327691:VN327706 AFI327691:AFJ327706 APE327691:APF327706 AZA327691:AZB327706 BIW327691:BIX327706 BSS327691:BST327706 CCO327691:CCP327706 CMK327691:CML327706 CWG327691:CWH327706 DGC327691:DGD327706 DPY327691:DPZ327706 DZU327691:DZV327706 EJQ327691:EJR327706 ETM327691:ETN327706 FDI327691:FDJ327706 FNE327691:FNF327706 FXA327691:FXB327706 GGW327691:GGX327706 GQS327691:GQT327706 HAO327691:HAP327706 HKK327691:HKL327706 HUG327691:HUH327706 IEC327691:IED327706 INY327691:INZ327706 IXU327691:IXV327706 JHQ327691:JHR327706 JRM327691:JRN327706 KBI327691:KBJ327706 KLE327691:KLF327706 KVA327691:KVB327706 LEW327691:LEX327706 LOS327691:LOT327706 LYO327691:LYP327706 MIK327691:MIL327706 MSG327691:MSH327706 NCC327691:NCD327706 NLY327691:NLZ327706 NVU327691:NVV327706 OFQ327691:OFR327706 OPM327691:OPN327706 OZI327691:OZJ327706 PJE327691:PJF327706 PTA327691:PTB327706 QCW327691:QCX327706 QMS327691:QMT327706 QWO327691:QWP327706 RGK327691:RGL327706 RQG327691:RQH327706 SAC327691:SAD327706 SJY327691:SJZ327706 STU327691:STV327706 TDQ327691:TDR327706 TNM327691:TNN327706 TXI327691:TXJ327706 UHE327691:UHF327706 URA327691:URB327706 VAW327691:VAX327706 VKS327691:VKT327706 VUO327691:VUP327706 WEK327691:WEL327706 WOG327691:WOH327706 WYC327691:WYD327706 BU393227:BV393242 LQ393227:LR393242 VM393227:VN393242 AFI393227:AFJ393242 APE393227:APF393242 AZA393227:AZB393242 BIW393227:BIX393242 BSS393227:BST393242 CCO393227:CCP393242 CMK393227:CML393242 CWG393227:CWH393242 DGC393227:DGD393242 DPY393227:DPZ393242 DZU393227:DZV393242 EJQ393227:EJR393242 ETM393227:ETN393242 FDI393227:FDJ393242 FNE393227:FNF393242 FXA393227:FXB393242 GGW393227:GGX393242 GQS393227:GQT393242 HAO393227:HAP393242 HKK393227:HKL393242 HUG393227:HUH393242 IEC393227:IED393242 INY393227:INZ393242 IXU393227:IXV393242 JHQ393227:JHR393242 JRM393227:JRN393242 KBI393227:KBJ393242 KLE393227:KLF393242 KVA393227:KVB393242 LEW393227:LEX393242 LOS393227:LOT393242 LYO393227:LYP393242 MIK393227:MIL393242 MSG393227:MSH393242 NCC393227:NCD393242 NLY393227:NLZ393242 NVU393227:NVV393242 OFQ393227:OFR393242 OPM393227:OPN393242 OZI393227:OZJ393242 PJE393227:PJF393242 PTA393227:PTB393242 QCW393227:QCX393242 QMS393227:QMT393242 QWO393227:QWP393242 RGK393227:RGL393242 RQG393227:RQH393242 SAC393227:SAD393242 SJY393227:SJZ393242 STU393227:STV393242 TDQ393227:TDR393242 TNM393227:TNN393242 TXI393227:TXJ393242 UHE393227:UHF393242 URA393227:URB393242 VAW393227:VAX393242 VKS393227:VKT393242 VUO393227:VUP393242 WEK393227:WEL393242 WOG393227:WOH393242 WYC393227:WYD393242 BU458763:BV458778 LQ458763:LR458778 VM458763:VN458778 AFI458763:AFJ458778 APE458763:APF458778 AZA458763:AZB458778 BIW458763:BIX458778 BSS458763:BST458778 CCO458763:CCP458778 CMK458763:CML458778 CWG458763:CWH458778 DGC458763:DGD458778 DPY458763:DPZ458778 DZU458763:DZV458778 EJQ458763:EJR458778 ETM458763:ETN458778 FDI458763:FDJ458778 FNE458763:FNF458778 FXA458763:FXB458778 GGW458763:GGX458778 GQS458763:GQT458778 HAO458763:HAP458778 HKK458763:HKL458778 HUG458763:HUH458778 IEC458763:IED458778 INY458763:INZ458778 IXU458763:IXV458778 JHQ458763:JHR458778 JRM458763:JRN458778 KBI458763:KBJ458778 KLE458763:KLF458778 KVA458763:KVB458778 LEW458763:LEX458778 LOS458763:LOT458778 LYO458763:LYP458778 MIK458763:MIL458778 MSG458763:MSH458778 NCC458763:NCD458778 NLY458763:NLZ458778 NVU458763:NVV458778 OFQ458763:OFR458778 OPM458763:OPN458778 OZI458763:OZJ458778 PJE458763:PJF458778 PTA458763:PTB458778 QCW458763:QCX458778 QMS458763:QMT458778 QWO458763:QWP458778 RGK458763:RGL458778 RQG458763:RQH458778 SAC458763:SAD458778 SJY458763:SJZ458778 STU458763:STV458778 TDQ458763:TDR458778 TNM458763:TNN458778 TXI458763:TXJ458778 UHE458763:UHF458778 URA458763:URB458778 VAW458763:VAX458778 VKS458763:VKT458778 VUO458763:VUP458778 WEK458763:WEL458778 WOG458763:WOH458778 WYC458763:WYD458778 BU524299:BV524314 LQ524299:LR524314 VM524299:VN524314 AFI524299:AFJ524314 APE524299:APF524314 AZA524299:AZB524314 BIW524299:BIX524314 BSS524299:BST524314 CCO524299:CCP524314 CMK524299:CML524314 CWG524299:CWH524314 DGC524299:DGD524314 DPY524299:DPZ524314 DZU524299:DZV524314 EJQ524299:EJR524314 ETM524299:ETN524314 FDI524299:FDJ524314 FNE524299:FNF524314 FXA524299:FXB524314 GGW524299:GGX524314 GQS524299:GQT524314 HAO524299:HAP524314 HKK524299:HKL524314 HUG524299:HUH524314 IEC524299:IED524314 INY524299:INZ524314 IXU524299:IXV524314 JHQ524299:JHR524314 JRM524299:JRN524314 KBI524299:KBJ524314 KLE524299:KLF524314 KVA524299:KVB524314 LEW524299:LEX524314 LOS524299:LOT524314 LYO524299:LYP524314 MIK524299:MIL524314 MSG524299:MSH524314 NCC524299:NCD524314 NLY524299:NLZ524314 NVU524299:NVV524314 OFQ524299:OFR524314 OPM524299:OPN524314 OZI524299:OZJ524314 PJE524299:PJF524314 PTA524299:PTB524314 QCW524299:QCX524314 QMS524299:QMT524314 QWO524299:QWP524314 RGK524299:RGL524314 RQG524299:RQH524314 SAC524299:SAD524314 SJY524299:SJZ524314 STU524299:STV524314 TDQ524299:TDR524314 TNM524299:TNN524314 TXI524299:TXJ524314 UHE524299:UHF524314 URA524299:URB524314 VAW524299:VAX524314 VKS524299:VKT524314 VUO524299:VUP524314 WEK524299:WEL524314 WOG524299:WOH524314 WYC524299:WYD524314 BU589835:BV589850 LQ589835:LR589850 VM589835:VN589850 AFI589835:AFJ589850 APE589835:APF589850 AZA589835:AZB589850 BIW589835:BIX589850 BSS589835:BST589850 CCO589835:CCP589850 CMK589835:CML589850 CWG589835:CWH589850 DGC589835:DGD589850 DPY589835:DPZ589850 DZU589835:DZV589850 EJQ589835:EJR589850 ETM589835:ETN589850 FDI589835:FDJ589850 FNE589835:FNF589850 FXA589835:FXB589850 GGW589835:GGX589850 GQS589835:GQT589850 HAO589835:HAP589850 HKK589835:HKL589850 HUG589835:HUH589850 IEC589835:IED589850 INY589835:INZ589850 IXU589835:IXV589850 JHQ589835:JHR589850 JRM589835:JRN589850 KBI589835:KBJ589850 KLE589835:KLF589850 KVA589835:KVB589850 LEW589835:LEX589850 LOS589835:LOT589850 LYO589835:LYP589850 MIK589835:MIL589850 MSG589835:MSH589850 NCC589835:NCD589850 NLY589835:NLZ589850 NVU589835:NVV589850 OFQ589835:OFR589850 OPM589835:OPN589850 OZI589835:OZJ589850 PJE589835:PJF589850 PTA589835:PTB589850 QCW589835:QCX589850 QMS589835:QMT589850 QWO589835:QWP589850 RGK589835:RGL589850 RQG589835:RQH589850 SAC589835:SAD589850 SJY589835:SJZ589850 STU589835:STV589850 TDQ589835:TDR589850 TNM589835:TNN589850 TXI589835:TXJ589850 UHE589835:UHF589850 URA589835:URB589850 VAW589835:VAX589850 VKS589835:VKT589850 VUO589835:VUP589850 WEK589835:WEL589850 WOG589835:WOH589850 WYC589835:WYD589850 BU655371:BV655386 LQ655371:LR655386 VM655371:VN655386 AFI655371:AFJ655386 APE655371:APF655386 AZA655371:AZB655386 BIW655371:BIX655386 BSS655371:BST655386 CCO655371:CCP655386 CMK655371:CML655386 CWG655371:CWH655386 DGC655371:DGD655386 DPY655371:DPZ655386 DZU655371:DZV655386 EJQ655371:EJR655386 ETM655371:ETN655386 FDI655371:FDJ655386 FNE655371:FNF655386 FXA655371:FXB655386 GGW655371:GGX655386 GQS655371:GQT655386 HAO655371:HAP655386 HKK655371:HKL655386 HUG655371:HUH655386 IEC655371:IED655386 INY655371:INZ655386 IXU655371:IXV655386 JHQ655371:JHR655386 JRM655371:JRN655386 KBI655371:KBJ655386 KLE655371:KLF655386 KVA655371:KVB655386 LEW655371:LEX655386 LOS655371:LOT655386 LYO655371:LYP655386 MIK655371:MIL655386 MSG655371:MSH655386 NCC655371:NCD655386 NLY655371:NLZ655386 NVU655371:NVV655386 OFQ655371:OFR655386 OPM655371:OPN655386 OZI655371:OZJ655386 PJE655371:PJF655386 PTA655371:PTB655386 QCW655371:QCX655386 QMS655371:QMT655386 QWO655371:QWP655386 RGK655371:RGL655386 RQG655371:RQH655386 SAC655371:SAD655386 SJY655371:SJZ655386 STU655371:STV655386 TDQ655371:TDR655386 TNM655371:TNN655386 TXI655371:TXJ655386 UHE655371:UHF655386 URA655371:URB655386 VAW655371:VAX655386 VKS655371:VKT655386 VUO655371:VUP655386 WEK655371:WEL655386 WOG655371:WOH655386 WYC655371:WYD655386 BU720907:BV720922 LQ720907:LR720922 VM720907:VN720922 AFI720907:AFJ720922 APE720907:APF720922 AZA720907:AZB720922 BIW720907:BIX720922 BSS720907:BST720922 CCO720907:CCP720922 CMK720907:CML720922 CWG720907:CWH720922 DGC720907:DGD720922 DPY720907:DPZ720922 DZU720907:DZV720922 EJQ720907:EJR720922 ETM720907:ETN720922 FDI720907:FDJ720922 FNE720907:FNF720922 FXA720907:FXB720922 GGW720907:GGX720922 GQS720907:GQT720922 HAO720907:HAP720922 HKK720907:HKL720922 HUG720907:HUH720922 IEC720907:IED720922 INY720907:INZ720922 IXU720907:IXV720922 JHQ720907:JHR720922 JRM720907:JRN720922 KBI720907:KBJ720922 KLE720907:KLF720922 KVA720907:KVB720922 LEW720907:LEX720922 LOS720907:LOT720922 LYO720907:LYP720922 MIK720907:MIL720922 MSG720907:MSH720922 NCC720907:NCD720922 NLY720907:NLZ720922 NVU720907:NVV720922 OFQ720907:OFR720922 OPM720907:OPN720922 OZI720907:OZJ720922 PJE720907:PJF720922 PTA720907:PTB720922 QCW720907:QCX720922 QMS720907:QMT720922 QWO720907:QWP720922 RGK720907:RGL720922 RQG720907:RQH720922 SAC720907:SAD720922 SJY720907:SJZ720922 STU720907:STV720922 TDQ720907:TDR720922 TNM720907:TNN720922 TXI720907:TXJ720922 UHE720907:UHF720922 URA720907:URB720922 VAW720907:VAX720922 VKS720907:VKT720922 VUO720907:VUP720922 WEK720907:WEL720922 WOG720907:WOH720922 WYC720907:WYD720922 BU786443:BV786458 LQ786443:LR786458 VM786443:VN786458 AFI786443:AFJ786458 APE786443:APF786458 AZA786443:AZB786458 BIW786443:BIX786458 BSS786443:BST786458 CCO786443:CCP786458 CMK786443:CML786458 CWG786443:CWH786458 DGC786443:DGD786458 DPY786443:DPZ786458 DZU786443:DZV786458 EJQ786443:EJR786458 ETM786443:ETN786458 FDI786443:FDJ786458 FNE786443:FNF786458 FXA786443:FXB786458 GGW786443:GGX786458 GQS786443:GQT786458 HAO786443:HAP786458 HKK786443:HKL786458 HUG786443:HUH786458 IEC786443:IED786458 INY786443:INZ786458 IXU786443:IXV786458 JHQ786443:JHR786458 JRM786443:JRN786458 KBI786443:KBJ786458 KLE786443:KLF786458 KVA786443:KVB786458 LEW786443:LEX786458 LOS786443:LOT786458 LYO786443:LYP786458 MIK786443:MIL786458 MSG786443:MSH786458 NCC786443:NCD786458 NLY786443:NLZ786458 NVU786443:NVV786458 OFQ786443:OFR786458 OPM786443:OPN786458 OZI786443:OZJ786458 PJE786443:PJF786458 PTA786443:PTB786458 QCW786443:QCX786458 QMS786443:QMT786458 QWO786443:QWP786458 RGK786443:RGL786458 RQG786443:RQH786458 SAC786443:SAD786458 SJY786443:SJZ786458 STU786443:STV786458 TDQ786443:TDR786458 TNM786443:TNN786458 TXI786443:TXJ786458 UHE786443:UHF786458 URA786443:URB786458 VAW786443:VAX786458 VKS786443:VKT786458 VUO786443:VUP786458 WEK786443:WEL786458 WOG786443:WOH786458 WYC786443:WYD786458 BU851979:BV851994 LQ851979:LR851994 VM851979:VN851994 AFI851979:AFJ851994 APE851979:APF851994 AZA851979:AZB851994 BIW851979:BIX851994 BSS851979:BST851994 CCO851979:CCP851994 CMK851979:CML851994 CWG851979:CWH851994 DGC851979:DGD851994 DPY851979:DPZ851994 DZU851979:DZV851994 EJQ851979:EJR851994 ETM851979:ETN851994 FDI851979:FDJ851994 FNE851979:FNF851994 FXA851979:FXB851994 GGW851979:GGX851994 GQS851979:GQT851994 HAO851979:HAP851994 HKK851979:HKL851994 HUG851979:HUH851994 IEC851979:IED851994 INY851979:INZ851994 IXU851979:IXV851994 JHQ851979:JHR851994 JRM851979:JRN851994 KBI851979:KBJ851994 KLE851979:KLF851994 KVA851979:KVB851994 LEW851979:LEX851994 LOS851979:LOT851994 LYO851979:LYP851994 MIK851979:MIL851994 MSG851979:MSH851994 NCC851979:NCD851994 NLY851979:NLZ851994 NVU851979:NVV851994 OFQ851979:OFR851994 OPM851979:OPN851994 OZI851979:OZJ851994 PJE851979:PJF851994 PTA851979:PTB851994 QCW851979:QCX851994 QMS851979:QMT851994 QWO851979:QWP851994 RGK851979:RGL851994 RQG851979:RQH851994 SAC851979:SAD851994 SJY851979:SJZ851994 STU851979:STV851994 TDQ851979:TDR851994 TNM851979:TNN851994 TXI851979:TXJ851994 UHE851979:UHF851994 URA851979:URB851994 VAW851979:VAX851994 VKS851979:VKT851994 VUO851979:VUP851994 WEK851979:WEL851994 WOG851979:WOH851994 WYC851979:WYD851994 BU917515:BV917530 LQ917515:LR917530 VM917515:VN917530 AFI917515:AFJ917530 APE917515:APF917530 AZA917515:AZB917530 BIW917515:BIX917530 BSS917515:BST917530 CCO917515:CCP917530 CMK917515:CML917530 CWG917515:CWH917530 DGC917515:DGD917530 DPY917515:DPZ917530 DZU917515:DZV917530 EJQ917515:EJR917530 ETM917515:ETN917530 FDI917515:FDJ917530 FNE917515:FNF917530 FXA917515:FXB917530 GGW917515:GGX917530 GQS917515:GQT917530 HAO917515:HAP917530 HKK917515:HKL917530 HUG917515:HUH917530 IEC917515:IED917530 INY917515:INZ917530 IXU917515:IXV917530 JHQ917515:JHR917530 JRM917515:JRN917530 KBI917515:KBJ917530 KLE917515:KLF917530 KVA917515:KVB917530 LEW917515:LEX917530 LOS917515:LOT917530 LYO917515:LYP917530 MIK917515:MIL917530 MSG917515:MSH917530 NCC917515:NCD917530 NLY917515:NLZ917530 NVU917515:NVV917530 OFQ917515:OFR917530 OPM917515:OPN917530 OZI917515:OZJ917530 PJE917515:PJF917530 PTA917515:PTB917530 QCW917515:QCX917530 QMS917515:QMT917530 QWO917515:QWP917530 RGK917515:RGL917530 RQG917515:RQH917530 SAC917515:SAD917530 SJY917515:SJZ917530 STU917515:STV917530 TDQ917515:TDR917530 TNM917515:TNN917530 TXI917515:TXJ917530 UHE917515:UHF917530 URA917515:URB917530 VAW917515:VAX917530 VKS917515:VKT917530 VUO917515:VUP917530 WEK917515:WEL917530 WOG917515:WOH917530 WYC917515:WYD917530 BU983051:BV983066 LQ983051:LR983066 VM983051:VN983066 AFI983051:AFJ983066 APE983051:APF983066 AZA983051:AZB983066 BIW983051:BIX983066 BSS983051:BST983066 CCO983051:CCP983066 CMK983051:CML983066 CWG983051:CWH983066 DGC983051:DGD983066 DPY983051:DPZ983066 DZU983051:DZV983066 EJQ983051:EJR983066 ETM983051:ETN983066 FDI983051:FDJ983066 FNE983051:FNF983066 FXA983051:FXB983066 GGW983051:GGX983066 GQS983051:GQT983066 HAO983051:HAP983066 HKK983051:HKL983066 HUG983051:HUH983066 IEC983051:IED983066 INY983051:INZ983066 IXU983051:IXV983066 JHQ983051:JHR983066 JRM983051:JRN983066 KBI983051:KBJ983066 KLE983051:KLF983066 KVA983051:KVB983066 LEW983051:LEX983066 LOS983051:LOT983066 LYO983051:LYP983066 MIK983051:MIL983066 MSG983051:MSH983066 NCC983051:NCD983066 NLY983051:NLZ983066 NVU983051:NVV983066 OFQ983051:OFR983066 OPM983051:OPN983066 OZI983051:OZJ983066 PJE983051:PJF983066 PTA983051:PTB983066 QCW983051:QCX983066 QMS983051:QMT983066 QWO983051:QWP983066 RGK983051:RGL983066 RQG983051:RQH983066 SAC983051:SAD983066 SJY983051:SJZ983066 STU983051:STV983066 TDQ983051:TDR983066 TNM983051:TNN983066 TXI983051:TXJ983066 UHE983051:UHF983066 URA983051:URB983066 VAW983051:VAX983066 VKS983051:VKT983066 VUO983051:VUP983066 WEK983051:WEL983066 WOG983051:WOH983066 WYC983051:WYD98306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P1:R7 JL1:JN7 TH1:TJ7 ADD1:ADF7 AMZ1:ANB7 AWV1:AWX7 BGR1:BGT7 BQN1:BQP7 CAJ1:CAL7 CKF1:CKH7 CUB1:CUD7 DDX1:DDZ7 DNT1:DNV7 DXP1:DXR7 EHL1:EHN7 ERH1:ERJ7 FBD1:FBF7 FKZ1:FLB7 FUV1:FUX7 GER1:GET7 GON1:GOP7 GYJ1:GYL7 HIF1:HIH7 HSB1:HSD7 IBX1:IBZ7 ILT1:ILV7 IVP1:IVR7 JFL1:JFN7 JPH1:JPJ7 JZD1:JZF7 KIZ1:KJB7 KSV1:KSX7 LCR1:LCT7 LMN1:LMP7 LWJ1:LWL7 MGF1:MGH7 MQB1:MQD7 MZX1:MZZ7 NJT1:NJV7 NTP1:NTR7 ODL1:ODN7 ONH1:ONJ7 OXD1:OXF7 PGZ1:PHB7 PQV1:PQX7 QAR1:QAT7 QKN1:QKP7 QUJ1:QUL7 REF1:REH7 ROB1:ROD7 RXX1:RXZ7 SHT1:SHV7 SRP1:SRR7 TBL1:TBN7 TLH1:TLJ7 TVD1:TVF7 UEZ1:UFB7 UOV1:UOX7 UYR1:UYT7 VIN1:VIP7 VSJ1:VSL7 WCF1:WCH7 WMB1:WMD7 WVX1:WVZ7 P65537:R65543 JL65537:JN65543 TH65537:TJ65543 ADD65537:ADF65543 AMZ65537:ANB65543 AWV65537:AWX65543 BGR65537:BGT65543 BQN65537:BQP65543 CAJ65537:CAL65543 CKF65537:CKH65543 CUB65537:CUD65543 DDX65537:DDZ65543 DNT65537:DNV65543 DXP65537:DXR65543 EHL65537:EHN65543 ERH65537:ERJ65543 FBD65537:FBF65543 FKZ65537:FLB65543 FUV65537:FUX65543 GER65537:GET65543 GON65537:GOP65543 GYJ65537:GYL65543 HIF65537:HIH65543 HSB65537:HSD65543 IBX65537:IBZ65543 ILT65537:ILV65543 IVP65537:IVR65543 JFL65537:JFN65543 JPH65537:JPJ65543 JZD65537:JZF65543 KIZ65537:KJB65543 KSV65537:KSX65543 LCR65537:LCT65543 LMN65537:LMP65543 LWJ65537:LWL65543 MGF65537:MGH65543 MQB65537:MQD65543 MZX65537:MZZ65543 NJT65537:NJV65543 NTP65537:NTR65543 ODL65537:ODN65543 ONH65537:ONJ65543 OXD65537:OXF65543 PGZ65537:PHB65543 PQV65537:PQX65543 QAR65537:QAT65543 QKN65537:QKP65543 QUJ65537:QUL65543 REF65537:REH65543 ROB65537:ROD65543 RXX65537:RXZ65543 SHT65537:SHV65543 SRP65537:SRR65543 TBL65537:TBN65543 TLH65537:TLJ65543 TVD65537:TVF65543 UEZ65537:UFB65543 UOV65537:UOX65543 UYR65537:UYT65543 VIN65537:VIP65543 VSJ65537:VSL65543 WCF65537:WCH65543 WMB65537:WMD65543 WVX65537:WVZ65543 P131073:R131079 JL131073:JN131079 TH131073:TJ131079 ADD131073:ADF131079 AMZ131073:ANB131079 AWV131073:AWX131079 BGR131073:BGT131079 BQN131073:BQP131079 CAJ131073:CAL131079 CKF131073:CKH131079 CUB131073:CUD131079 DDX131073:DDZ131079 DNT131073:DNV131079 DXP131073:DXR131079 EHL131073:EHN131079 ERH131073:ERJ131079 FBD131073:FBF131079 FKZ131073:FLB131079 FUV131073:FUX131079 GER131073:GET131079 GON131073:GOP131079 GYJ131073:GYL131079 HIF131073:HIH131079 HSB131073:HSD131079 IBX131073:IBZ131079 ILT131073:ILV131079 IVP131073:IVR131079 JFL131073:JFN131079 JPH131073:JPJ131079 JZD131073:JZF131079 KIZ131073:KJB131079 KSV131073:KSX131079 LCR131073:LCT131079 LMN131073:LMP131079 LWJ131073:LWL131079 MGF131073:MGH131079 MQB131073:MQD131079 MZX131073:MZZ131079 NJT131073:NJV131079 NTP131073:NTR131079 ODL131073:ODN131079 ONH131073:ONJ131079 OXD131073:OXF131079 PGZ131073:PHB131079 PQV131073:PQX131079 QAR131073:QAT131079 QKN131073:QKP131079 QUJ131073:QUL131079 REF131073:REH131079 ROB131073:ROD131079 RXX131073:RXZ131079 SHT131073:SHV131079 SRP131073:SRR131079 TBL131073:TBN131079 TLH131073:TLJ131079 TVD131073:TVF131079 UEZ131073:UFB131079 UOV131073:UOX131079 UYR131073:UYT131079 VIN131073:VIP131079 VSJ131073:VSL131079 WCF131073:WCH131079 WMB131073:WMD131079 WVX131073:WVZ131079 P196609:R196615 JL196609:JN196615 TH196609:TJ196615 ADD196609:ADF196615 AMZ196609:ANB196615 AWV196609:AWX196615 BGR196609:BGT196615 BQN196609:BQP196615 CAJ196609:CAL196615 CKF196609:CKH196615 CUB196609:CUD196615 DDX196609:DDZ196615 DNT196609:DNV196615 DXP196609:DXR196615 EHL196609:EHN196615 ERH196609:ERJ196615 FBD196609:FBF196615 FKZ196609:FLB196615 FUV196609:FUX196615 GER196609:GET196615 GON196609:GOP196615 GYJ196609:GYL196615 HIF196609:HIH196615 HSB196609:HSD196615 IBX196609:IBZ196615 ILT196609:ILV196615 IVP196609:IVR196615 JFL196609:JFN196615 JPH196609:JPJ196615 JZD196609:JZF196615 KIZ196609:KJB196615 KSV196609:KSX196615 LCR196609:LCT196615 LMN196609:LMP196615 LWJ196609:LWL196615 MGF196609:MGH196615 MQB196609:MQD196615 MZX196609:MZZ196615 NJT196609:NJV196615 NTP196609:NTR196615 ODL196609:ODN196615 ONH196609:ONJ196615 OXD196609:OXF196615 PGZ196609:PHB196615 PQV196609:PQX196615 QAR196609:QAT196615 QKN196609:QKP196615 QUJ196609:QUL196615 REF196609:REH196615 ROB196609:ROD196615 RXX196609:RXZ196615 SHT196609:SHV196615 SRP196609:SRR196615 TBL196609:TBN196615 TLH196609:TLJ196615 TVD196609:TVF196615 UEZ196609:UFB196615 UOV196609:UOX196615 UYR196609:UYT196615 VIN196609:VIP196615 VSJ196609:VSL196615 WCF196609:WCH196615 WMB196609:WMD196615 WVX196609:WVZ196615 P262145:R262151 JL262145:JN262151 TH262145:TJ262151 ADD262145:ADF262151 AMZ262145:ANB262151 AWV262145:AWX262151 BGR262145:BGT262151 BQN262145:BQP262151 CAJ262145:CAL262151 CKF262145:CKH262151 CUB262145:CUD262151 DDX262145:DDZ262151 DNT262145:DNV262151 DXP262145:DXR262151 EHL262145:EHN262151 ERH262145:ERJ262151 FBD262145:FBF262151 FKZ262145:FLB262151 FUV262145:FUX262151 GER262145:GET262151 GON262145:GOP262151 GYJ262145:GYL262151 HIF262145:HIH262151 HSB262145:HSD262151 IBX262145:IBZ262151 ILT262145:ILV262151 IVP262145:IVR262151 JFL262145:JFN262151 JPH262145:JPJ262151 JZD262145:JZF262151 KIZ262145:KJB262151 KSV262145:KSX262151 LCR262145:LCT262151 LMN262145:LMP262151 LWJ262145:LWL262151 MGF262145:MGH262151 MQB262145:MQD262151 MZX262145:MZZ262151 NJT262145:NJV262151 NTP262145:NTR262151 ODL262145:ODN262151 ONH262145:ONJ262151 OXD262145:OXF262151 PGZ262145:PHB262151 PQV262145:PQX262151 QAR262145:QAT262151 QKN262145:QKP262151 QUJ262145:QUL262151 REF262145:REH262151 ROB262145:ROD262151 RXX262145:RXZ262151 SHT262145:SHV262151 SRP262145:SRR262151 TBL262145:TBN262151 TLH262145:TLJ262151 TVD262145:TVF262151 UEZ262145:UFB262151 UOV262145:UOX262151 UYR262145:UYT262151 VIN262145:VIP262151 VSJ262145:VSL262151 WCF262145:WCH262151 WMB262145:WMD262151 WVX262145:WVZ262151 P327681:R327687 JL327681:JN327687 TH327681:TJ327687 ADD327681:ADF327687 AMZ327681:ANB327687 AWV327681:AWX327687 BGR327681:BGT327687 BQN327681:BQP327687 CAJ327681:CAL327687 CKF327681:CKH327687 CUB327681:CUD327687 DDX327681:DDZ327687 DNT327681:DNV327687 DXP327681:DXR327687 EHL327681:EHN327687 ERH327681:ERJ327687 FBD327681:FBF327687 FKZ327681:FLB327687 FUV327681:FUX327687 GER327681:GET327687 GON327681:GOP327687 GYJ327681:GYL327687 HIF327681:HIH327687 HSB327681:HSD327687 IBX327681:IBZ327687 ILT327681:ILV327687 IVP327681:IVR327687 JFL327681:JFN327687 JPH327681:JPJ327687 JZD327681:JZF327687 KIZ327681:KJB327687 KSV327681:KSX327687 LCR327681:LCT327687 LMN327681:LMP327687 LWJ327681:LWL327687 MGF327681:MGH327687 MQB327681:MQD327687 MZX327681:MZZ327687 NJT327681:NJV327687 NTP327681:NTR327687 ODL327681:ODN327687 ONH327681:ONJ327687 OXD327681:OXF327687 PGZ327681:PHB327687 PQV327681:PQX327687 QAR327681:QAT327687 QKN327681:QKP327687 QUJ327681:QUL327687 REF327681:REH327687 ROB327681:ROD327687 RXX327681:RXZ327687 SHT327681:SHV327687 SRP327681:SRR327687 TBL327681:TBN327687 TLH327681:TLJ327687 TVD327681:TVF327687 UEZ327681:UFB327687 UOV327681:UOX327687 UYR327681:UYT327687 VIN327681:VIP327687 VSJ327681:VSL327687 WCF327681:WCH327687 WMB327681:WMD327687 WVX327681:WVZ327687 P393217:R393223 JL393217:JN393223 TH393217:TJ393223 ADD393217:ADF393223 AMZ393217:ANB393223 AWV393217:AWX393223 BGR393217:BGT393223 BQN393217:BQP393223 CAJ393217:CAL393223 CKF393217:CKH393223 CUB393217:CUD393223 DDX393217:DDZ393223 DNT393217:DNV393223 DXP393217:DXR393223 EHL393217:EHN393223 ERH393217:ERJ393223 FBD393217:FBF393223 FKZ393217:FLB393223 FUV393217:FUX393223 GER393217:GET393223 GON393217:GOP393223 GYJ393217:GYL393223 HIF393217:HIH393223 HSB393217:HSD393223 IBX393217:IBZ393223 ILT393217:ILV393223 IVP393217:IVR393223 JFL393217:JFN393223 JPH393217:JPJ393223 JZD393217:JZF393223 KIZ393217:KJB393223 KSV393217:KSX393223 LCR393217:LCT393223 LMN393217:LMP393223 LWJ393217:LWL393223 MGF393217:MGH393223 MQB393217:MQD393223 MZX393217:MZZ393223 NJT393217:NJV393223 NTP393217:NTR393223 ODL393217:ODN393223 ONH393217:ONJ393223 OXD393217:OXF393223 PGZ393217:PHB393223 PQV393217:PQX393223 QAR393217:QAT393223 QKN393217:QKP393223 QUJ393217:QUL393223 REF393217:REH393223 ROB393217:ROD393223 RXX393217:RXZ393223 SHT393217:SHV393223 SRP393217:SRR393223 TBL393217:TBN393223 TLH393217:TLJ393223 TVD393217:TVF393223 UEZ393217:UFB393223 UOV393217:UOX393223 UYR393217:UYT393223 VIN393217:VIP393223 VSJ393217:VSL393223 WCF393217:WCH393223 WMB393217:WMD393223 WVX393217:WVZ393223 P458753:R458759 JL458753:JN458759 TH458753:TJ458759 ADD458753:ADF458759 AMZ458753:ANB458759 AWV458753:AWX458759 BGR458753:BGT458759 BQN458753:BQP458759 CAJ458753:CAL458759 CKF458753:CKH458759 CUB458753:CUD458759 DDX458753:DDZ458759 DNT458753:DNV458759 DXP458753:DXR458759 EHL458753:EHN458759 ERH458753:ERJ458759 FBD458753:FBF458759 FKZ458753:FLB458759 FUV458753:FUX458759 GER458753:GET458759 GON458753:GOP458759 GYJ458753:GYL458759 HIF458753:HIH458759 HSB458753:HSD458759 IBX458753:IBZ458759 ILT458753:ILV458759 IVP458753:IVR458759 JFL458753:JFN458759 JPH458753:JPJ458759 JZD458753:JZF458759 KIZ458753:KJB458759 KSV458753:KSX458759 LCR458753:LCT458759 LMN458753:LMP458759 LWJ458753:LWL458759 MGF458753:MGH458759 MQB458753:MQD458759 MZX458753:MZZ458759 NJT458753:NJV458759 NTP458753:NTR458759 ODL458753:ODN458759 ONH458753:ONJ458759 OXD458753:OXF458759 PGZ458753:PHB458759 PQV458753:PQX458759 QAR458753:QAT458759 QKN458753:QKP458759 QUJ458753:QUL458759 REF458753:REH458759 ROB458753:ROD458759 RXX458753:RXZ458759 SHT458753:SHV458759 SRP458753:SRR458759 TBL458753:TBN458759 TLH458753:TLJ458759 TVD458753:TVF458759 UEZ458753:UFB458759 UOV458753:UOX458759 UYR458753:UYT458759 VIN458753:VIP458759 VSJ458753:VSL458759 WCF458753:WCH458759 WMB458753:WMD458759 WVX458753:WVZ458759 P524289:R524295 JL524289:JN524295 TH524289:TJ524295 ADD524289:ADF524295 AMZ524289:ANB524295 AWV524289:AWX524295 BGR524289:BGT524295 BQN524289:BQP524295 CAJ524289:CAL524295 CKF524289:CKH524295 CUB524289:CUD524295 DDX524289:DDZ524295 DNT524289:DNV524295 DXP524289:DXR524295 EHL524289:EHN524295 ERH524289:ERJ524295 FBD524289:FBF524295 FKZ524289:FLB524295 FUV524289:FUX524295 GER524289:GET524295 GON524289:GOP524295 GYJ524289:GYL524295 HIF524289:HIH524295 HSB524289:HSD524295 IBX524289:IBZ524295 ILT524289:ILV524295 IVP524289:IVR524295 JFL524289:JFN524295 JPH524289:JPJ524295 JZD524289:JZF524295 KIZ524289:KJB524295 KSV524289:KSX524295 LCR524289:LCT524295 LMN524289:LMP524295 LWJ524289:LWL524295 MGF524289:MGH524295 MQB524289:MQD524295 MZX524289:MZZ524295 NJT524289:NJV524295 NTP524289:NTR524295 ODL524289:ODN524295 ONH524289:ONJ524295 OXD524289:OXF524295 PGZ524289:PHB524295 PQV524289:PQX524295 QAR524289:QAT524295 QKN524289:QKP524295 QUJ524289:QUL524295 REF524289:REH524295 ROB524289:ROD524295 RXX524289:RXZ524295 SHT524289:SHV524295 SRP524289:SRR524295 TBL524289:TBN524295 TLH524289:TLJ524295 TVD524289:TVF524295 UEZ524289:UFB524295 UOV524289:UOX524295 UYR524289:UYT524295 VIN524289:VIP524295 VSJ524289:VSL524295 WCF524289:WCH524295 WMB524289:WMD524295 WVX524289:WVZ524295 P589825:R589831 JL589825:JN589831 TH589825:TJ589831 ADD589825:ADF589831 AMZ589825:ANB589831 AWV589825:AWX589831 BGR589825:BGT589831 BQN589825:BQP589831 CAJ589825:CAL589831 CKF589825:CKH589831 CUB589825:CUD589831 DDX589825:DDZ589831 DNT589825:DNV589831 DXP589825:DXR589831 EHL589825:EHN589831 ERH589825:ERJ589831 FBD589825:FBF589831 FKZ589825:FLB589831 FUV589825:FUX589831 GER589825:GET589831 GON589825:GOP589831 GYJ589825:GYL589831 HIF589825:HIH589831 HSB589825:HSD589831 IBX589825:IBZ589831 ILT589825:ILV589831 IVP589825:IVR589831 JFL589825:JFN589831 JPH589825:JPJ589831 JZD589825:JZF589831 KIZ589825:KJB589831 KSV589825:KSX589831 LCR589825:LCT589831 LMN589825:LMP589831 LWJ589825:LWL589831 MGF589825:MGH589831 MQB589825:MQD589831 MZX589825:MZZ589831 NJT589825:NJV589831 NTP589825:NTR589831 ODL589825:ODN589831 ONH589825:ONJ589831 OXD589825:OXF589831 PGZ589825:PHB589831 PQV589825:PQX589831 QAR589825:QAT589831 QKN589825:QKP589831 QUJ589825:QUL589831 REF589825:REH589831 ROB589825:ROD589831 RXX589825:RXZ589831 SHT589825:SHV589831 SRP589825:SRR589831 TBL589825:TBN589831 TLH589825:TLJ589831 TVD589825:TVF589831 UEZ589825:UFB589831 UOV589825:UOX589831 UYR589825:UYT589831 VIN589825:VIP589831 VSJ589825:VSL589831 WCF589825:WCH589831 WMB589825:WMD589831 WVX589825:WVZ589831 P655361:R655367 JL655361:JN655367 TH655361:TJ655367 ADD655361:ADF655367 AMZ655361:ANB655367 AWV655361:AWX655367 BGR655361:BGT655367 BQN655361:BQP655367 CAJ655361:CAL655367 CKF655361:CKH655367 CUB655361:CUD655367 DDX655361:DDZ655367 DNT655361:DNV655367 DXP655361:DXR655367 EHL655361:EHN655367 ERH655361:ERJ655367 FBD655361:FBF655367 FKZ655361:FLB655367 FUV655361:FUX655367 GER655361:GET655367 GON655361:GOP655367 GYJ655361:GYL655367 HIF655361:HIH655367 HSB655361:HSD655367 IBX655361:IBZ655367 ILT655361:ILV655367 IVP655361:IVR655367 JFL655361:JFN655367 JPH655361:JPJ655367 JZD655361:JZF655367 KIZ655361:KJB655367 KSV655361:KSX655367 LCR655361:LCT655367 LMN655361:LMP655367 LWJ655361:LWL655367 MGF655361:MGH655367 MQB655361:MQD655367 MZX655361:MZZ655367 NJT655361:NJV655367 NTP655361:NTR655367 ODL655361:ODN655367 ONH655361:ONJ655367 OXD655361:OXF655367 PGZ655361:PHB655367 PQV655361:PQX655367 QAR655361:QAT655367 QKN655361:QKP655367 QUJ655361:QUL655367 REF655361:REH655367 ROB655361:ROD655367 RXX655361:RXZ655367 SHT655361:SHV655367 SRP655361:SRR655367 TBL655361:TBN655367 TLH655361:TLJ655367 TVD655361:TVF655367 UEZ655361:UFB655367 UOV655361:UOX655367 UYR655361:UYT655367 VIN655361:VIP655367 VSJ655361:VSL655367 WCF655361:WCH655367 WMB655361:WMD655367 WVX655361:WVZ655367 P720897:R720903 JL720897:JN720903 TH720897:TJ720903 ADD720897:ADF720903 AMZ720897:ANB720903 AWV720897:AWX720903 BGR720897:BGT720903 BQN720897:BQP720903 CAJ720897:CAL720903 CKF720897:CKH720903 CUB720897:CUD720903 DDX720897:DDZ720903 DNT720897:DNV720903 DXP720897:DXR720903 EHL720897:EHN720903 ERH720897:ERJ720903 FBD720897:FBF720903 FKZ720897:FLB720903 FUV720897:FUX720903 GER720897:GET720903 GON720897:GOP720903 GYJ720897:GYL720903 HIF720897:HIH720903 HSB720897:HSD720903 IBX720897:IBZ720903 ILT720897:ILV720903 IVP720897:IVR720903 JFL720897:JFN720903 JPH720897:JPJ720903 JZD720897:JZF720903 KIZ720897:KJB720903 KSV720897:KSX720903 LCR720897:LCT720903 LMN720897:LMP720903 LWJ720897:LWL720903 MGF720897:MGH720903 MQB720897:MQD720903 MZX720897:MZZ720903 NJT720897:NJV720903 NTP720897:NTR720903 ODL720897:ODN720903 ONH720897:ONJ720903 OXD720897:OXF720903 PGZ720897:PHB720903 PQV720897:PQX720903 QAR720897:QAT720903 QKN720897:QKP720903 QUJ720897:QUL720903 REF720897:REH720903 ROB720897:ROD720903 RXX720897:RXZ720903 SHT720897:SHV720903 SRP720897:SRR720903 TBL720897:TBN720903 TLH720897:TLJ720903 TVD720897:TVF720903 UEZ720897:UFB720903 UOV720897:UOX720903 UYR720897:UYT720903 VIN720897:VIP720903 VSJ720897:VSL720903 WCF720897:WCH720903 WMB720897:WMD720903 WVX720897:WVZ720903 P786433:R786439 JL786433:JN786439 TH786433:TJ786439 ADD786433:ADF786439 AMZ786433:ANB786439 AWV786433:AWX786439 BGR786433:BGT786439 BQN786433:BQP786439 CAJ786433:CAL786439 CKF786433:CKH786439 CUB786433:CUD786439 DDX786433:DDZ786439 DNT786433:DNV786439 DXP786433:DXR786439 EHL786433:EHN786439 ERH786433:ERJ786439 FBD786433:FBF786439 FKZ786433:FLB786439 FUV786433:FUX786439 GER786433:GET786439 GON786433:GOP786439 GYJ786433:GYL786439 HIF786433:HIH786439 HSB786433:HSD786439 IBX786433:IBZ786439 ILT786433:ILV786439 IVP786433:IVR786439 JFL786433:JFN786439 JPH786433:JPJ786439 JZD786433:JZF786439 KIZ786433:KJB786439 KSV786433:KSX786439 LCR786433:LCT786439 LMN786433:LMP786439 LWJ786433:LWL786439 MGF786433:MGH786439 MQB786433:MQD786439 MZX786433:MZZ786439 NJT786433:NJV786439 NTP786433:NTR786439 ODL786433:ODN786439 ONH786433:ONJ786439 OXD786433:OXF786439 PGZ786433:PHB786439 PQV786433:PQX786439 QAR786433:QAT786439 QKN786433:QKP786439 QUJ786433:QUL786439 REF786433:REH786439 ROB786433:ROD786439 RXX786433:RXZ786439 SHT786433:SHV786439 SRP786433:SRR786439 TBL786433:TBN786439 TLH786433:TLJ786439 TVD786433:TVF786439 UEZ786433:UFB786439 UOV786433:UOX786439 UYR786433:UYT786439 VIN786433:VIP786439 VSJ786433:VSL786439 WCF786433:WCH786439 WMB786433:WMD786439 WVX786433:WVZ786439 P851969:R851975 JL851969:JN851975 TH851969:TJ851975 ADD851969:ADF851975 AMZ851969:ANB851975 AWV851969:AWX851975 BGR851969:BGT851975 BQN851969:BQP851975 CAJ851969:CAL851975 CKF851969:CKH851975 CUB851969:CUD851975 DDX851969:DDZ851975 DNT851969:DNV851975 DXP851969:DXR851975 EHL851969:EHN851975 ERH851969:ERJ851975 FBD851969:FBF851975 FKZ851969:FLB851975 FUV851969:FUX851975 GER851969:GET851975 GON851969:GOP851975 GYJ851969:GYL851975 HIF851969:HIH851975 HSB851969:HSD851975 IBX851969:IBZ851975 ILT851969:ILV851975 IVP851969:IVR851975 JFL851969:JFN851975 JPH851969:JPJ851975 JZD851969:JZF851975 KIZ851969:KJB851975 KSV851969:KSX851975 LCR851969:LCT851975 LMN851969:LMP851975 LWJ851969:LWL851975 MGF851969:MGH851975 MQB851969:MQD851975 MZX851969:MZZ851975 NJT851969:NJV851975 NTP851969:NTR851975 ODL851969:ODN851975 ONH851969:ONJ851975 OXD851969:OXF851975 PGZ851969:PHB851975 PQV851969:PQX851975 QAR851969:QAT851975 QKN851969:QKP851975 QUJ851969:QUL851975 REF851969:REH851975 ROB851969:ROD851975 RXX851969:RXZ851975 SHT851969:SHV851975 SRP851969:SRR851975 TBL851969:TBN851975 TLH851969:TLJ851975 TVD851969:TVF851975 UEZ851969:UFB851975 UOV851969:UOX851975 UYR851969:UYT851975 VIN851969:VIP851975 VSJ851969:VSL851975 WCF851969:WCH851975 WMB851969:WMD851975 WVX851969:WVZ851975 P917505:R917511 JL917505:JN917511 TH917505:TJ917511 ADD917505:ADF917511 AMZ917505:ANB917511 AWV917505:AWX917511 BGR917505:BGT917511 BQN917505:BQP917511 CAJ917505:CAL917511 CKF917505:CKH917511 CUB917505:CUD917511 DDX917505:DDZ917511 DNT917505:DNV917511 DXP917505:DXR917511 EHL917505:EHN917511 ERH917505:ERJ917511 FBD917505:FBF917511 FKZ917505:FLB917511 FUV917505:FUX917511 GER917505:GET917511 GON917505:GOP917511 GYJ917505:GYL917511 HIF917505:HIH917511 HSB917505:HSD917511 IBX917505:IBZ917511 ILT917505:ILV917511 IVP917505:IVR917511 JFL917505:JFN917511 JPH917505:JPJ917511 JZD917505:JZF917511 KIZ917505:KJB917511 KSV917505:KSX917511 LCR917505:LCT917511 LMN917505:LMP917511 LWJ917505:LWL917511 MGF917505:MGH917511 MQB917505:MQD917511 MZX917505:MZZ917511 NJT917505:NJV917511 NTP917505:NTR917511 ODL917505:ODN917511 ONH917505:ONJ917511 OXD917505:OXF917511 PGZ917505:PHB917511 PQV917505:PQX917511 QAR917505:QAT917511 QKN917505:QKP917511 QUJ917505:QUL917511 REF917505:REH917511 ROB917505:ROD917511 RXX917505:RXZ917511 SHT917505:SHV917511 SRP917505:SRR917511 TBL917505:TBN917511 TLH917505:TLJ917511 TVD917505:TVF917511 UEZ917505:UFB917511 UOV917505:UOX917511 UYR917505:UYT917511 VIN917505:VIP917511 VSJ917505:VSL917511 WCF917505:WCH917511 WMB917505:WMD917511 WVX917505:WVZ917511 P983041:R983047 JL983041:JN983047 TH983041:TJ983047 ADD983041:ADF983047 AMZ983041:ANB983047 AWV983041:AWX983047 BGR983041:BGT983047 BQN983041:BQP983047 CAJ983041:CAL983047 CKF983041:CKH983047 CUB983041:CUD983047 DDX983041:DDZ983047 DNT983041:DNV983047 DXP983041:DXR983047 EHL983041:EHN983047 ERH983041:ERJ983047 FBD983041:FBF983047 FKZ983041:FLB983047 FUV983041:FUX983047 GER983041:GET983047 GON983041:GOP983047 GYJ983041:GYL983047 HIF983041:HIH983047 HSB983041:HSD983047 IBX983041:IBZ983047 ILT983041:ILV983047 IVP983041:IVR983047 JFL983041:JFN983047 JPH983041:JPJ983047 JZD983041:JZF983047 KIZ983041:KJB983047 KSV983041:KSX983047 LCR983041:LCT983047 LMN983041:LMP983047 LWJ983041:LWL983047 MGF983041:MGH983047 MQB983041:MQD983047 MZX983041:MZZ983047 NJT983041:NJV983047 NTP983041:NTR983047 ODL983041:ODN983047 ONH983041:ONJ983047 OXD983041:OXF983047 PGZ983041:PHB983047 PQV983041:PQX983047 QAR983041:QAT983047 QKN983041:QKP983047 QUJ983041:QUL983047 REF983041:REH983047 ROB983041:ROD983047 RXX983041:RXZ983047 SHT983041:SHV983047 SRP983041:SRR983047 TBL983041:TBN983047 TLH983041:TLJ983047 TVD983041:TVF983047 UEZ983041:UFB983047 UOV983041:UOX983047 UYR983041:UYT983047 VIN983041:VIP983047 VSJ983041:VSL983047 WCF983041:WCH983047 WMB983041:WMD983047 WVX983041:WVZ983047 O1:O8 JK1:JK8 TG1:TG8 ADC1:ADC8 AMY1:AMY8 AWU1:AWU8 BGQ1:BGQ8 BQM1:BQM8 CAI1:CAI8 CKE1:CKE8 CUA1:CUA8 DDW1:DDW8 DNS1:DNS8 DXO1:DXO8 EHK1:EHK8 ERG1:ERG8 FBC1:FBC8 FKY1:FKY8 FUU1:FUU8 GEQ1:GEQ8 GOM1:GOM8 GYI1:GYI8 HIE1:HIE8 HSA1:HSA8 IBW1:IBW8 ILS1:ILS8 IVO1:IVO8 JFK1:JFK8 JPG1:JPG8 JZC1:JZC8 KIY1:KIY8 KSU1:KSU8 LCQ1:LCQ8 LMM1:LMM8 LWI1:LWI8 MGE1:MGE8 MQA1:MQA8 MZW1:MZW8 NJS1:NJS8 NTO1:NTO8 ODK1:ODK8 ONG1:ONG8 OXC1:OXC8 PGY1:PGY8 PQU1:PQU8 QAQ1:QAQ8 QKM1:QKM8 QUI1:QUI8 REE1:REE8 ROA1:ROA8 RXW1:RXW8 SHS1:SHS8 SRO1:SRO8 TBK1:TBK8 TLG1:TLG8 TVC1:TVC8 UEY1:UEY8 UOU1:UOU8 UYQ1:UYQ8 VIM1:VIM8 VSI1:VSI8 WCE1:WCE8 WMA1:WMA8 WVW1:WVW8 O65537:O65544 JK65537:JK65544 TG65537:TG65544 ADC65537:ADC65544 AMY65537:AMY65544 AWU65537:AWU65544 BGQ65537:BGQ65544 BQM65537:BQM65544 CAI65537:CAI65544 CKE65537:CKE65544 CUA65537:CUA65544 DDW65537:DDW65544 DNS65537:DNS65544 DXO65537:DXO65544 EHK65537:EHK65544 ERG65537:ERG65544 FBC65537:FBC65544 FKY65537:FKY65544 FUU65537:FUU65544 GEQ65537:GEQ65544 GOM65537:GOM65544 GYI65537:GYI65544 HIE65537:HIE65544 HSA65537:HSA65544 IBW65537:IBW65544 ILS65537:ILS65544 IVO65537:IVO65544 JFK65537:JFK65544 JPG65537:JPG65544 JZC65537:JZC65544 KIY65537:KIY65544 KSU65537:KSU65544 LCQ65537:LCQ65544 LMM65537:LMM65544 LWI65537:LWI65544 MGE65537:MGE65544 MQA65537:MQA65544 MZW65537:MZW65544 NJS65537:NJS65544 NTO65537:NTO65544 ODK65537:ODK65544 ONG65537:ONG65544 OXC65537:OXC65544 PGY65537:PGY65544 PQU65537:PQU65544 QAQ65537:QAQ65544 QKM65537:QKM65544 QUI65537:QUI65544 REE65537:REE65544 ROA65537:ROA65544 RXW65537:RXW65544 SHS65537:SHS65544 SRO65537:SRO65544 TBK65537:TBK65544 TLG65537:TLG65544 TVC65537:TVC65544 UEY65537:UEY65544 UOU65537:UOU65544 UYQ65537:UYQ65544 VIM65537:VIM65544 VSI65537:VSI65544 WCE65537:WCE65544 WMA65537:WMA65544 WVW65537:WVW65544 O131073:O131080 JK131073:JK131080 TG131073:TG131080 ADC131073:ADC131080 AMY131073:AMY131080 AWU131073:AWU131080 BGQ131073:BGQ131080 BQM131073:BQM131080 CAI131073:CAI131080 CKE131073:CKE131080 CUA131073:CUA131080 DDW131073:DDW131080 DNS131073:DNS131080 DXO131073:DXO131080 EHK131073:EHK131080 ERG131073:ERG131080 FBC131073:FBC131080 FKY131073:FKY131080 FUU131073:FUU131080 GEQ131073:GEQ131080 GOM131073:GOM131080 GYI131073:GYI131080 HIE131073:HIE131080 HSA131073:HSA131080 IBW131073:IBW131080 ILS131073:ILS131080 IVO131073:IVO131080 JFK131073:JFK131080 JPG131073:JPG131080 JZC131073:JZC131080 KIY131073:KIY131080 KSU131073:KSU131080 LCQ131073:LCQ131080 LMM131073:LMM131080 LWI131073:LWI131080 MGE131073:MGE131080 MQA131073:MQA131080 MZW131073:MZW131080 NJS131073:NJS131080 NTO131073:NTO131080 ODK131073:ODK131080 ONG131073:ONG131080 OXC131073:OXC131080 PGY131073:PGY131080 PQU131073:PQU131080 QAQ131073:QAQ131080 QKM131073:QKM131080 QUI131073:QUI131080 REE131073:REE131080 ROA131073:ROA131080 RXW131073:RXW131080 SHS131073:SHS131080 SRO131073:SRO131080 TBK131073:TBK131080 TLG131073:TLG131080 TVC131073:TVC131080 UEY131073:UEY131080 UOU131073:UOU131080 UYQ131073:UYQ131080 VIM131073:VIM131080 VSI131073:VSI131080 WCE131073:WCE131080 WMA131073:WMA131080 WVW131073:WVW131080 O196609:O196616 JK196609:JK196616 TG196609:TG196616 ADC196609:ADC196616 AMY196609:AMY196616 AWU196609:AWU196616 BGQ196609:BGQ196616 BQM196609:BQM196616 CAI196609:CAI196616 CKE196609:CKE196616 CUA196609:CUA196616 DDW196609:DDW196616 DNS196609:DNS196616 DXO196609:DXO196616 EHK196609:EHK196616 ERG196609:ERG196616 FBC196609:FBC196616 FKY196609:FKY196616 FUU196609:FUU196616 GEQ196609:GEQ196616 GOM196609:GOM196616 GYI196609:GYI196616 HIE196609:HIE196616 HSA196609:HSA196616 IBW196609:IBW196616 ILS196609:ILS196616 IVO196609:IVO196616 JFK196609:JFK196616 JPG196609:JPG196616 JZC196609:JZC196616 KIY196609:KIY196616 KSU196609:KSU196616 LCQ196609:LCQ196616 LMM196609:LMM196616 LWI196609:LWI196616 MGE196609:MGE196616 MQA196609:MQA196616 MZW196609:MZW196616 NJS196609:NJS196616 NTO196609:NTO196616 ODK196609:ODK196616 ONG196609:ONG196616 OXC196609:OXC196616 PGY196609:PGY196616 PQU196609:PQU196616 QAQ196609:QAQ196616 QKM196609:QKM196616 QUI196609:QUI196616 REE196609:REE196616 ROA196609:ROA196616 RXW196609:RXW196616 SHS196609:SHS196616 SRO196609:SRO196616 TBK196609:TBK196616 TLG196609:TLG196616 TVC196609:TVC196616 UEY196609:UEY196616 UOU196609:UOU196616 UYQ196609:UYQ196616 VIM196609:VIM196616 VSI196609:VSI196616 WCE196609:WCE196616 WMA196609:WMA196616 WVW196609:WVW196616 O262145:O262152 JK262145:JK262152 TG262145:TG262152 ADC262145:ADC262152 AMY262145:AMY262152 AWU262145:AWU262152 BGQ262145:BGQ262152 BQM262145:BQM262152 CAI262145:CAI262152 CKE262145:CKE262152 CUA262145:CUA262152 DDW262145:DDW262152 DNS262145:DNS262152 DXO262145:DXO262152 EHK262145:EHK262152 ERG262145:ERG262152 FBC262145:FBC262152 FKY262145:FKY262152 FUU262145:FUU262152 GEQ262145:GEQ262152 GOM262145:GOM262152 GYI262145:GYI262152 HIE262145:HIE262152 HSA262145:HSA262152 IBW262145:IBW262152 ILS262145:ILS262152 IVO262145:IVO262152 JFK262145:JFK262152 JPG262145:JPG262152 JZC262145:JZC262152 KIY262145:KIY262152 KSU262145:KSU262152 LCQ262145:LCQ262152 LMM262145:LMM262152 LWI262145:LWI262152 MGE262145:MGE262152 MQA262145:MQA262152 MZW262145:MZW262152 NJS262145:NJS262152 NTO262145:NTO262152 ODK262145:ODK262152 ONG262145:ONG262152 OXC262145:OXC262152 PGY262145:PGY262152 PQU262145:PQU262152 QAQ262145:QAQ262152 QKM262145:QKM262152 QUI262145:QUI262152 REE262145:REE262152 ROA262145:ROA262152 RXW262145:RXW262152 SHS262145:SHS262152 SRO262145:SRO262152 TBK262145:TBK262152 TLG262145:TLG262152 TVC262145:TVC262152 UEY262145:UEY262152 UOU262145:UOU262152 UYQ262145:UYQ262152 VIM262145:VIM262152 VSI262145:VSI262152 WCE262145:WCE262152 WMA262145:WMA262152 WVW262145:WVW262152 O327681:O327688 JK327681:JK327688 TG327681:TG327688 ADC327681:ADC327688 AMY327681:AMY327688 AWU327681:AWU327688 BGQ327681:BGQ327688 BQM327681:BQM327688 CAI327681:CAI327688 CKE327681:CKE327688 CUA327681:CUA327688 DDW327681:DDW327688 DNS327681:DNS327688 DXO327681:DXO327688 EHK327681:EHK327688 ERG327681:ERG327688 FBC327681:FBC327688 FKY327681:FKY327688 FUU327681:FUU327688 GEQ327681:GEQ327688 GOM327681:GOM327688 GYI327681:GYI327688 HIE327681:HIE327688 HSA327681:HSA327688 IBW327681:IBW327688 ILS327681:ILS327688 IVO327681:IVO327688 JFK327681:JFK327688 JPG327681:JPG327688 JZC327681:JZC327688 KIY327681:KIY327688 KSU327681:KSU327688 LCQ327681:LCQ327688 LMM327681:LMM327688 LWI327681:LWI327688 MGE327681:MGE327688 MQA327681:MQA327688 MZW327681:MZW327688 NJS327681:NJS327688 NTO327681:NTO327688 ODK327681:ODK327688 ONG327681:ONG327688 OXC327681:OXC327688 PGY327681:PGY327688 PQU327681:PQU327688 QAQ327681:QAQ327688 QKM327681:QKM327688 QUI327681:QUI327688 REE327681:REE327688 ROA327681:ROA327688 RXW327681:RXW327688 SHS327681:SHS327688 SRO327681:SRO327688 TBK327681:TBK327688 TLG327681:TLG327688 TVC327681:TVC327688 UEY327681:UEY327688 UOU327681:UOU327688 UYQ327681:UYQ327688 VIM327681:VIM327688 VSI327681:VSI327688 WCE327681:WCE327688 WMA327681:WMA327688 WVW327681:WVW327688 O393217:O393224 JK393217:JK393224 TG393217:TG393224 ADC393217:ADC393224 AMY393217:AMY393224 AWU393217:AWU393224 BGQ393217:BGQ393224 BQM393217:BQM393224 CAI393217:CAI393224 CKE393217:CKE393224 CUA393217:CUA393224 DDW393217:DDW393224 DNS393217:DNS393224 DXO393217:DXO393224 EHK393217:EHK393224 ERG393217:ERG393224 FBC393217:FBC393224 FKY393217:FKY393224 FUU393217:FUU393224 GEQ393217:GEQ393224 GOM393217:GOM393224 GYI393217:GYI393224 HIE393217:HIE393224 HSA393217:HSA393224 IBW393217:IBW393224 ILS393217:ILS393224 IVO393217:IVO393224 JFK393217:JFK393224 JPG393217:JPG393224 JZC393217:JZC393224 KIY393217:KIY393224 KSU393217:KSU393224 LCQ393217:LCQ393224 LMM393217:LMM393224 LWI393217:LWI393224 MGE393217:MGE393224 MQA393217:MQA393224 MZW393217:MZW393224 NJS393217:NJS393224 NTO393217:NTO393224 ODK393217:ODK393224 ONG393217:ONG393224 OXC393217:OXC393224 PGY393217:PGY393224 PQU393217:PQU393224 QAQ393217:QAQ393224 QKM393217:QKM393224 QUI393217:QUI393224 REE393217:REE393224 ROA393217:ROA393224 RXW393217:RXW393224 SHS393217:SHS393224 SRO393217:SRO393224 TBK393217:TBK393224 TLG393217:TLG393224 TVC393217:TVC393224 UEY393217:UEY393224 UOU393217:UOU393224 UYQ393217:UYQ393224 VIM393217:VIM393224 VSI393217:VSI393224 WCE393217:WCE393224 WMA393217:WMA393224 WVW393217:WVW393224 O458753:O458760 JK458753:JK458760 TG458753:TG458760 ADC458753:ADC458760 AMY458753:AMY458760 AWU458753:AWU458760 BGQ458753:BGQ458760 BQM458753:BQM458760 CAI458753:CAI458760 CKE458753:CKE458760 CUA458753:CUA458760 DDW458753:DDW458760 DNS458753:DNS458760 DXO458753:DXO458760 EHK458753:EHK458760 ERG458753:ERG458760 FBC458753:FBC458760 FKY458753:FKY458760 FUU458753:FUU458760 GEQ458753:GEQ458760 GOM458753:GOM458760 GYI458753:GYI458760 HIE458753:HIE458760 HSA458753:HSA458760 IBW458753:IBW458760 ILS458753:ILS458760 IVO458753:IVO458760 JFK458753:JFK458760 JPG458753:JPG458760 JZC458753:JZC458760 KIY458753:KIY458760 KSU458753:KSU458760 LCQ458753:LCQ458760 LMM458753:LMM458760 LWI458753:LWI458760 MGE458753:MGE458760 MQA458753:MQA458760 MZW458753:MZW458760 NJS458753:NJS458760 NTO458753:NTO458760 ODK458753:ODK458760 ONG458753:ONG458760 OXC458753:OXC458760 PGY458753:PGY458760 PQU458753:PQU458760 QAQ458753:QAQ458760 QKM458753:QKM458760 QUI458753:QUI458760 REE458753:REE458760 ROA458753:ROA458760 RXW458753:RXW458760 SHS458753:SHS458760 SRO458753:SRO458760 TBK458753:TBK458760 TLG458753:TLG458760 TVC458753:TVC458760 UEY458753:UEY458760 UOU458753:UOU458760 UYQ458753:UYQ458760 VIM458753:VIM458760 VSI458753:VSI458760 WCE458753:WCE458760 WMA458753:WMA458760 WVW458753:WVW458760 O524289:O524296 JK524289:JK524296 TG524289:TG524296 ADC524289:ADC524296 AMY524289:AMY524296 AWU524289:AWU524296 BGQ524289:BGQ524296 BQM524289:BQM524296 CAI524289:CAI524296 CKE524289:CKE524296 CUA524289:CUA524296 DDW524289:DDW524296 DNS524289:DNS524296 DXO524289:DXO524296 EHK524289:EHK524296 ERG524289:ERG524296 FBC524289:FBC524296 FKY524289:FKY524296 FUU524289:FUU524296 GEQ524289:GEQ524296 GOM524289:GOM524296 GYI524289:GYI524296 HIE524289:HIE524296 HSA524289:HSA524296 IBW524289:IBW524296 ILS524289:ILS524296 IVO524289:IVO524296 JFK524289:JFK524296 JPG524289:JPG524296 JZC524289:JZC524296 KIY524289:KIY524296 KSU524289:KSU524296 LCQ524289:LCQ524296 LMM524289:LMM524296 LWI524289:LWI524296 MGE524289:MGE524296 MQA524289:MQA524296 MZW524289:MZW524296 NJS524289:NJS524296 NTO524289:NTO524296 ODK524289:ODK524296 ONG524289:ONG524296 OXC524289:OXC524296 PGY524289:PGY524296 PQU524289:PQU524296 QAQ524289:QAQ524296 QKM524289:QKM524296 QUI524289:QUI524296 REE524289:REE524296 ROA524289:ROA524296 RXW524289:RXW524296 SHS524289:SHS524296 SRO524289:SRO524296 TBK524289:TBK524296 TLG524289:TLG524296 TVC524289:TVC524296 UEY524289:UEY524296 UOU524289:UOU524296 UYQ524289:UYQ524296 VIM524289:VIM524296 VSI524289:VSI524296 WCE524289:WCE524296 WMA524289:WMA524296 WVW524289:WVW524296 O589825:O589832 JK589825:JK589832 TG589825:TG589832 ADC589825:ADC589832 AMY589825:AMY589832 AWU589825:AWU589832 BGQ589825:BGQ589832 BQM589825:BQM589832 CAI589825:CAI589832 CKE589825:CKE589832 CUA589825:CUA589832 DDW589825:DDW589832 DNS589825:DNS589832 DXO589825:DXO589832 EHK589825:EHK589832 ERG589825:ERG589832 FBC589825:FBC589832 FKY589825:FKY589832 FUU589825:FUU589832 GEQ589825:GEQ589832 GOM589825:GOM589832 GYI589825:GYI589832 HIE589825:HIE589832 HSA589825:HSA589832 IBW589825:IBW589832 ILS589825:ILS589832 IVO589825:IVO589832 JFK589825:JFK589832 JPG589825:JPG589832 JZC589825:JZC589832 KIY589825:KIY589832 KSU589825:KSU589832 LCQ589825:LCQ589832 LMM589825:LMM589832 LWI589825:LWI589832 MGE589825:MGE589832 MQA589825:MQA589832 MZW589825:MZW589832 NJS589825:NJS589832 NTO589825:NTO589832 ODK589825:ODK589832 ONG589825:ONG589832 OXC589825:OXC589832 PGY589825:PGY589832 PQU589825:PQU589832 QAQ589825:QAQ589832 QKM589825:QKM589832 QUI589825:QUI589832 REE589825:REE589832 ROA589825:ROA589832 RXW589825:RXW589832 SHS589825:SHS589832 SRO589825:SRO589832 TBK589825:TBK589832 TLG589825:TLG589832 TVC589825:TVC589832 UEY589825:UEY589832 UOU589825:UOU589832 UYQ589825:UYQ589832 VIM589825:VIM589832 VSI589825:VSI589832 WCE589825:WCE589832 WMA589825:WMA589832 WVW589825:WVW589832 O655361:O655368 JK655361:JK655368 TG655361:TG655368 ADC655361:ADC655368 AMY655361:AMY655368 AWU655361:AWU655368 BGQ655361:BGQ655368 BQM655361:BQM655368 CAI655361:CAI655368 CKE655361:CKE655368 CUA655361:CUA655368 DDW655361:DDW655368 DNS655361:DNS655368 DXO655361:DXO655368 EHK655361:EHK655368 ERG655361:ERG655368 FBC655361:FBC655368 FKY655361:FKY655368 FUU655361:FUU655368 GEQ655361:GEQ655368 GOM655361:GOM655368 GYI655361:GYI655368 HIE655361:HIE655368 HSA655361:HSA655368 IBW655361:IBW655368 ILS655361:ILS655368 IVO655361:IVO655368 JFK655361:JFK655368 JPG655361:JPG655368 JZC655361:JZC655368 KIY655361:KIY655368 KSU655361:KSU655368 LCQ655361:LCQ655368 LMM655361:LMM655368 LWI655361:LWI655368 MGE655361:MGE655368 MQA655361:MQA655368 MZW655361:MZW655368 NJS655361:NJS655368 NTO655361:NTO655368 ODK655361:ODK655368 ONG655361:ONG655368 OXC655361:OXC655368 PGY655361:PGY655368 PQU655361:PQU655368 QAQ655361:QAQ655368 QKM655361:QKM655368 QUI655361:QUI655368 REE655361:REE655368 ROA655361:ROA655368 RXW655361:RXW655368 SHS655361:SHS655368 SRO655361:SRO655368 TBK655361:TBK655368 TLG655361:TLG655368 TVC655361:TVC655368 UEY655361:UEY655368 UOU655361:UOU655368 UYQ655361:UYQ655368 VIM655361:VIM655368 VSI655361:VSI655368 WCE655361:WCE655368 WMA655361:WMA655368 WVW655361:WVW655368 O720897:O720904 JK720897:JK720904 TG720897:TG720904 ADC720897:ADC720904 AMY720897:AMY720904 AWU720897:AWU720904 BGQ720897:BGQ720904 BQM720897:BQM720904 CAI720897:CAI720904 CKE720897:CKE720904 CUA720897:CUA720904 DDW720897:DDW720904 DNS720897:DNS720904 DXO720897:DXO720904 EHK720897:EHK720904 ERG720897:ERG720904 FBC720897:FBC720904 FKY720897:FKY720904 FUU720897:FUU720904 GEQ720897:GEQ720904 GOM720897:GOM720904 GYI720897:GYI720904 HIE720897:HIE720904 HSA720897:HSA720904 IBW720897:IBW720904 ILS720897:ILS720904 IVO720897:IVO720904 JFK720897:JFK720904 JPG720897:JPG720904 JZC720897:JZC720904 KIY720897:KIY720904 KSU720897:KSU720904 LCQ720897:LCQ720904 LMM720897:LMM720904 LWI720897:LWI720904 MGE720897:MGE720904 MQA720897:MQA720904 MZW720897:MZW720904 NJS720897:NJS720904 NTO720897:NTO720904 ODK720897:ODK720904 ONG720897:ONG720904 OXC720897:OXC720904 PGY720897:PGY720904 PQU720897:PQU720904 QAQ720897:QAQ720904 QKM720897:QKM720904 QUI720897:QUI720904 REE720897:REE720904 ROA720897:ROA720904 RXW720897:RXW720904 SHS720897:SHS720904 SRO720897:SRO720904 TBK720897:TBK720904 TLG720897:TLG720904 TVC720897:TVC720904 UEY720897:UEY720904 UOU720897:UOU720904 UYQ720897:UYQ720904 VIM720897:VIM720904 VSI720897:VSI720904 WCE720897:WCE720904 WMA720897:WMA720904 WVW720897:WVW720904 O786433:O786440 JK786433:JK786440 TG786433:TG786440 ADC786433:ADC786440 AMY786433:AMY786440 AWU786433:AWU786440 BGQ786433:BGQ786440 BQM786433:BQM786440 CAI786433:CAI786440 CKE786433:CKE786440 CUA786433:CUA786440 DDW786433:DDW786440 DNS786433:DNS786440 DXO786433:DXO786440 EHK786433:EHK786440 ERG786433:ERG786440 FBC786433:FBC786440 FKY786433:FKY786440 FUU786433:FUU786440 GEQ786433:GEQ786440 GOM786433:GOM786440 GYI786433:GYI786440 HIE786433:HIE786440 HSA786433:HSA786440 IBW786433:IBW786440 ILS786433:ILS786440 IVO786433:IVO786440 JFK786433:JFK786440 JPG786433:JPG786440 JZC786433:JZC786440 KIY786433:KIY786440 KSU786433:KSU786440 LCQ786433:LCQ786440 LMM786433:LMM786440 LWI786433:LWI786440 MGE786433:MGE786440 MQA786433:MQA786440 MZW786433:MZW786440 NJS786433:NJS786440 NTO786433:NTO786440 ODK786433:ODK786440 ONG786433:ONG786440 OXC786433:OXC786440 PGY786433:PGY786440 PQU786433:PQU786440 QAQ786433:QAQ786440 QKM786433:QKM786440 QUI786433:QUI786440 REE786433:REE786440 ROA786433:ROA786440 RXW786433:RXW786440 SHS786433:SHS786440 SRO786433:SRO786440 TBK786433:TBK786440 TLG786433:TLG786440 TVC786433:TVC786440 UEY786433:UEY786440 UOU786433:UOU786440 UYQ786433:UYQ786440 VIM786433:VIM786440 VSI786433:VSI786440 WCE786433:WCE786440 WMA786433:WMA786440 WVW786433:WVW786440 O851969:O851976 JK851969:JK851976 TG851969:TG851976 ADC851969:ADC851976 AMY851969:AMY851976 AWU851969:AWU851976 BGQ851969:BGQ851976 BQM851969:BQM851976 CAI851969:CAI851976 CKE851969:CKE851976 CUA851969:CUA851976 DDW851969:DDW851976 DNS851969:DNS851976 DXO851969:DXO851976 EHK851969:EHK851976 ERG851969:ERG851976 FBC851969:FBC851976 FKY851969:FKY851976 FUU851969:FUU851976 GEQ851969:GEQ851976 GOM851969:GOM851976 GYI851969:GYI851976 HIE851969:HIE851976 HSA851969:HSA851976 IBW851969:IBW851976 ILS851969:ILS851976 IVO851969:IVO851976 JFK851969:JFK851976 JPG851969:JPG851976 JZC851969:JZC851976 KIY851969:KIY851976 KSU851969:KSU851976 LCQ851969:LCQ851976 LMM851969:LMM851976 LWI851969:LWI851976 MGE851969:MGE851976 MQA851969:MQA851976 MZW851969:MZW851976 NJS851969:NJS851976 NTO851969:NTO851976 ODK851969:ODK851976 ONG851969:ONG851976 OXC851969:OXC851976 PGY851969:PGY851976 PQU851969:PQU851976 QAQ851969:QAQ851976 QKM851969:QKM851976 QUI851969:QUI851976 REE851969:REE851976 ROA851969:ROA851976 RXW851969:RXW851976 SHS851969:SHS851976 SRO851969:SRO851976 TBK851969:TBK851976 TLG851969:TLG851976 TVC851969:TVC851976 UEY851969:UEY851976 UOU851969:UOU851976 UYQ851969:UYQ851976 VIM851969:VIM851976 VSI851969:VSI851976 WCE851969:WCE851976 WMA851969:WMA851976 WVW851969:WVW851976 O917505:O917512 JK917505:JK917512 TG917505:TG917512 ADC917505:ADC917512 AMY917505:AMY917512 AWU917505:AWU917512 BGQ917505:BGQ917512 BQM917505:BQM917512 CAI917505:CAI917512 CKE917505:CKE917512 CUA917505:CUA917512 DDW917505:DDW917512 DNS917505:DNS917512 DXO917505:DXO917512 EHK917505:EHK917512 ERG917505:ERG917512 FBC917505:FBC917512 FKY917505:FKY917512 FUU917505:FUU917512 GEQ917505:GEQ917512 GOM917505:GOM917512 GYI917505:GYI917512 HIE917505:HIE917512 HSA917505:HSA917512 IBW917505:IBW917512 ILS917505:ILS917512 IVO917505:IVO917512 JFK917505:JFK917512 JPG917505:JPG917512 JZC917505:JZC917512 KIY917505:KIY917512 KSU917505:KSU917512 LCQ917505:LCQ917512 LMM917505:LMM917512 LWI917505:LWI917512 MGE917505:MGE917512 MQA917505:MQA917512 MZW917505:MZW917512 NJS917505:NJS917512 NTO917505:NTO917512 ODK917505:ODK917512 ONG917505:ONG917512 OXC917505:OXC917512 PGY917505:PGY917512 PQU917505:PQU917512 QAQ917505:QAQ917512 QKM917505:QKM917512 QUI917505:QUI917512 REE917505:REE917512 ROA917505:ROA917512 RXW917505:RXW917512 SHS917505:SHS917512 SRO917505:SRO917512 TBK917505:TBK917512 TLG917505:TLG917512 TVC917505:TVC917512 UEY917505:UEY917512 UOU917505:UOU917512 UYQ917505:UYQ917512 VIM917505:VIM917512 VSI917505:VSI917512 WCE917505:WCE917512 WMA917505:WMA917512 WVW917505:WVW917512 O983041:O983048 JK983041:JK983048 TG983041:TG983048 ADC983041:ADC983048 AMY983041:AMY983048 AWU983041:AWU983048 BGQ983041:BGQ983048 BQM983041:BQM983048 CAI983041:CAI983048 CKE983041:CKE983048 CUA983041:CUA983048 DDW983041:DDW983048 DNS983041:DNS983048 DXO983041:DXO983048 EHK983041:EHK983048 ERG983041:ERG983048 FBC983041:FBC983048 FKY983041:FKY983048 FUU983041:FUU983048 GEQ983041:GEQ983048 GOM983041:GOM983048 GYI983041:GYI983048 HIE983041:HIE983048 HSA983041:HSA983048 IBW983041:IBW983048 ILS983041:ILS983048 IVO983041:IVO983048 JFK983041:JFK983048 JPG983041:JPG983048 JZC983041:JZC983048 KIY983041:KIY983048 KSU983041:KSU983048 LCQ983041:LCQ983048 LMM983041:LMM983048 LWI983041:LWI983048 MGE983041:MGE983048 MQA983041:MQA983048 MZW983041:MZW983048 NJS983041:NJS983048 NTO983041:NTO983048 ODK983041:ODK983048 ONG983041:ONG983048 OXC983041:OXC983048 PGY983041:PGY983048 PQU983041:PQU983048 QAQ983041:QAQ983048 QKM983041:QKM983048 QUI983041:QUI983048 REE983041:REE983048 ROA983041:ROA983048 RXW983041:RXW983048 SHS983041:SHS983048 SRO983041:SRO983048 TBK983041:TBK983048 TLG983041:TLG983048 TVC983041:TVC983048 UEY983041:UEY983048 UOU983041:UOU983048 UYQ983041:UYQ983048 VIM983041:VIM983048 VSI983041:VSI983048 WCE983041:WCE983048 WMA983041:WMA983048 WVW983041:WVW983048 A1:E1048576 IW1:JA1048576 SS1:SW1048576 ACO1:ACS1048576 AMK1:AMO1048576 AWG1:AWK1048576 BGC1:BGG1048576 BPY1:BQC1048576 BZU1:BZY1048576 CJQ1:CJU1048576 CTM1:CTQ1048576 DDI1:DDM1048576 DNE1:DNI1048576 DXA1:DXE1048576 EGW1:EHA1048576 EQS1:EQW1048576 FAO1:FAS1048576 FKK1:FKO1048576 FUG1:FUK1048576 GEC1:GEG1048576 GNY1:GOC1048576 GXU1:GXY1048576 HHQ1:HHU1048576 HRM1:HRQ1048576 IBI1:IBM1048576 ILE1:ILI1048576 IVA1:IVE1048576 JEW1:JFA1048576 JOS1:JOW1048576 JYO1:JYS1048576 KIK1:KIO1048576 KSG1:KSK1048576 LCC1:LCG1048576 LLY1:LMC1048576 LVU1:LVY1048576 MFQ1:MFU1048576 MPM1:MPQ1048576 MZI1:MZM1048576 NJE1:NJI1048576 NTA1:NTE1048576 OCW1:ODA1048576 OMS1:OMW1048576 OWO1:OWS1048576 PGK1:PGO1048576 PQG1:PQK1048576 QAC1:QAG1048576 QJY1:QKC1048576 QTU1:QTY1048576 RDQ1:RDU1048576 RNM1:RNQ1048576 RXI1:RXM1048576 SHE1:SHI1048576 SRA1:SRE1048576 TAW1:TBA1048576 TKS1:TKW1048576 TUO1:TUS1048576 UEK1:UEO1048576 UOG1:UOK1048576 UYC1:UYG1048576 VHY1:VIC1048576 VRU1:VRY1048576 WBQ1:WBU1048576 WLM1:WLQ1048576 WVI1:WVM1048576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F1:N7 JB1:JJ7 SX1:TF7 ACT1:ADB7 AMP1:AMX7 AWL1:AWT7 BGH1:BGP7 BQD1:BQL7 BZZ1:CAH7 CJV1:CKD7 CTR1:CTZ7 DDN1:DDV7 DNJ1:DNR7 DXF1:DXN7 EHB1:EHJ7 EQX1:ERF7 FAT1:FBB7 FKP1:FKX7 FUL1:FUT7 GEH1:GEP7 GOD1:GOL7 GXZ1:GYH7 HHV1:HID7 HRR1:HRZ7 IBN1:IBV7 ILJ1:ILR7 IVF1:IVN7 JFB1:JFJ7 JOX1:JPF7 JYT1:JZB7 KIP1:KIX7 KSL1:KST7 LCH1:LCP7 LMD1:LML7 LVZ1:LWH7 MFV1:MGD7 MPR1:MPZ7 MZN1:MZV7 NJJ1:NJR7 NTF1:NTN7 ODB1:ODJ7 OMX1:ONF7 OWT1:OXB7 PGP1:PGX7 PQL1:PQT7 QAH1:QAP7 QKD1:QKL7 QTZ1:QUH7 RDV1:RED7 RNR1:RNZ7 RXN1:RXV7 SHJ1:SHR7 SRF1:SRN7 TBB1:TBJ7 TKX1:TLF7 TUT1:TVB7 UEP1:UEX7 UOL1:UOT7 UYH1:UYP7 VID1:VIL7 VRZ1:VSH7 WBV1:WCD7 WLR1:WLZ7 WVN1:WVV7 F65537:N65543 JB65537:JJ65543 SX65537:TF65543 ACT65537:ADB65543 AMP65537:AMX65543 AWL65537:AWT65543 BGH65537:BGP65543 BQD65537:BQL65543 BZZ65537:CAH65543 CJV65537:CKD65543 CTR65537:CTZ65543 DDN65537:DDV65543 DNJ65537:DNR65543 DXF65537:DXN65543 EHB65537:EHJ65543 EQX65537:ERF65543 FAT65537:FBB65543 FKP65537:FKX65543 FUL65537:FUT65543 GEH65537:GEP65543 GOD65537:GOL65543 GXZ65537:GYH65543 HHV65537:HID65543 HRR65537:HRZ65543 IBN65537:IBV65543 ILJ65537:ILR65543 IVF65537:IVN65543 JFB65537:JFJ65543 JOX65537:JPF65543 JYT65537:JZB65543 KIP65537:KIX65543 KSL65537:KST65543 LCH65537:LCP65543 LMD65537:LML65543 LVZ65537:LWH65543 MFV65537:MGD65543 MPR65537:MPZ65543 MZN65537:MZV65543 NJJ65537:NJR65543 NTF65537:NTN65543 ODB65537:ODJ65543 OMX65537:ONF65543 OWT65537:OXB65543 PGP65537:PGX65543 PQL65537:PQT65543 QAH65537:QAP65543 QKD65537:QKL65543 QTZ65537:QUH65543 RDV65537:RED65543 RNR65537:RNZ65543 RXN65537:RXV65543 SHJ65537:SHR65543 SRF65537:SRN65543 TBB65537:TBJ65543 TKX65537:TLF65543 TUT65537:TVB65543 UEP65537:UEX65543 UOL65537:UOT65543 UYH65537:UYP65543 VID65537:VIL65543 VRZ65537:VSH65543 WBV65537:WCD65543 WLR65537:WLZ65543 WVN65537:WVV65543 F131073:N131079 JB131073:JJ131079 SX131073:TF131079 ACT131073:ADB131079 AMP131073:AMX131079 AWL131073:AWT131079 BGH131073:BGP131079 BQD131073:BQL131079 BZZ131073:CAH131079 CJV131073:CKD131079 CTR131073:CTZ131079 DDN131073:DDV131079 DNJ131073:DNR131079 DXF131073:DXN131079 EHB131073:EHJ131079 EQX131073:ERF131079 FAT131073:FBB131079 FKP131073:FKX131079 FUL131073:FUT131079 GEH131073:GEP131079 GOD131073:GOL131079 GXZ131073:GYH131079 HHV131073:HID131079 HRR131073:HRZ131079 IBN131073:IBV131079 ILJ131073:ILR131079 IVF131073:IVN131079 JFB131073:JFJ131079 JOX131073:JPF131079 JYT131073:JZB131079 KIP131073:KIX131079 KSL131073:KST131079 LCH131073:LCP131079 LMD131073:LML131079 LVZ131073:LWH131079 MFV131073:MGD131079 MPR131073:MPZ131079 MZN131073:MZV131079 NJJ131073:NJR131079 NTF131073:NTN131079 ODB131073:ODJ131079 OMX131073:ONF131079 OWT131073:OXB131079 PGP131073:PGX131079 PQL131073:PQT131079 QAH131073:QAP131079 QKD131073:QKL131079 QTZ131073:QUH131079 RDV131073:RED131079 RNR131073:RNZ131079 RXN131073:RXV131079 SHJ131073:SHR131079 SRF131073:SRN131079 TBB131073:TBJ131079 TKX131073:TLF131079 TUT131073:TVB131079 UEP131073:UEX131079 UOL131073:UOT131079 UYH131073:UYP131079 VID131073:VIL131079 VRZ131073:VSH131079 WBV131073:WCD131079 WLR131073:WLZ131079 WVN131073:WVV131079 F196609:N196615 JB196609:JJ196615 SX196609:TF196615 ACT196609:ADB196615 AMP196609:AMX196615 AWL196609:AWT196615 BGH196609:BGP196615 BQD196609:BQL196615 BZZ196609:CAH196615 CJV196609:CKD196615 CTR196609:CTZ196615 DDN196609:DDV196615 DNJ196609:DNR196615 DXF196609:DXN196615 EHB196609:EHJ196615 EQX196609:ERF196615 FAT196609:FBB196615 FKP196609:FKX196615 FUL196609:FUT196615 GEH196609:GEP196615 GOD196609:GOL196615 GXZ196609:GYH196615 HHV196609:HID196615 HRR196609:HRZ196615 IBN196609:IBV196615 ILJ196609:ILR196615 IVF196609:IVN196615 JFB196609:JFJ196615 JOX196609:JPF196615 JYT196609:JZB196615 KIP196609:KIX196615 KSL196609:KST196615 LCH196609:LCP196615 LMD196609:LML196615 LVZ196609:LWH196615 MFV196609:MGD196615 MPR196609:MPZ196615 MZN196609:MZV196615 NJJ196609:NJR196615 NTF196609:NTN196615 ODB196609:ODJ196615 OMX196609:ONF196615 OWT196609:OXB196615 PGP196609:PGX196615 PQL196609:PQT196615 QAH196609:QAP196615 QKD196609:QKL196615 QTZ196609:QUH196615 RDV196609:RED196615 RNR196609:RNZ196615 RXN196609:RXV196615 SHJ196609:SHR196615 SRF196609:SRN196615 TBB196609:TBJ196615 TKX196609:TLF196615 TUT196609:TVB196615 UEP196609:UEX196615 UOL196609:UOT196615 UYH196609:UYP196615 VID196609:VIL196615 VRZ196609:VSH196615 WBV196609:WCD196615 WLR196609:WLZ196615 WVN196609:WVV196615 F262145:N262151 JB262145:JJ262151 SX262145:TF262151 ACT262145:ADB262151 AMP262145:AMX262151 AWL262145:AWT262151 BGH262145:BGP262151 BQD262145:BQL262151 BZZ262145:CAH262151 CJV262145:CKD262151 CTR262145:CTZ262151 DDN262145:DDV262151 DNJ262145:DNR262151 DXF262145:DXN262151 EHB262145:EHJ262151 EQX262145:ERF262151 FAT262145:FBB262151 FKP262145:FKX262151 FUL262145:FUT262151 GEH262145:GEP262151 GOD262145:GOL262151 GXZ262145:GYH262151 HHV262145:HID262151 HRR262145:HRZ262151 IBN262145:IBV262151 ILJ262145:ILR262151 IVF262145:IVN262151 JFB262145:JFJ262151 JOX262145:JPF262151 JYT262145:JZB262151 KIP262145:KIX262151 KSL262145:KST262151 LCH262145:LCP262151 LMD262145:LML262151 LVZ262145:LWH262151 MFV262145:MGD262151 MPR262145:MPZ262151 MZN262145:MZV262151 NJJ262145:NJR262151 NTF262145:NTN262151 ODB262145:ODJ262151 OMX262145:ONF262151 OWT262145:OXB262151 PGP262145:PGX262151 PQL262145:PQT262151 QAH262145:QAP262151 QKD262145:QKL262151 QTZ262145:QUH262151 RDV262145:RED262151 RNR262145:RNZ262151 RXN262145:RXV262151 SHJ262145:SHR262151 SRF262145:SRN262151 TBB262145:TBJ262151 TKX262145:TLF262151 TUT262145:TVB262151 UEP262145:UEX262151 UOL262145:UOT262151 UYH262145:UYP262151 VID262145:VIL262151 VRZ262145:VSH262151 WBV262145:WCD262151 WLR262145:WLZ262151 WVN262145:WVV262151 F327681:N327687 JB327681:JJ327687 SX327681:TF327687 ACT327681:ADB327687 AMP327681:AMX327687 AWL327681:AWT327687 BGH327681:BGP327687 BQD327681:BQL327687 BZZ327681:CAH327687 CJV327681:CKD327687 CTR327681:CTZ327687 DDN327681:DDV327687 DNJ327681:DNR327687 DXF327681:DXN327687 EHB327681:EHJ327687 EQX327681:ERF327687 FAT327681:FBB327687 FKP327681:FKX327687 FUL327681:FUT327687 GEH327681:GEP327687 GOD327681:GOL327687 GXZ327681:GYH327687 HHV327681:HID327687 HRR327681:HRZ327687 IBN327681:IBV327687 ILJ327681:ILR327687 IVF327681:IVN327687 JFB327681:JFJ327687 JOX327681:JPF327687 JYT327681:JZB327687 KIP327681:KIX327687 KSL327681:KST327687 LCH327681:LCP327687 LMD327681:LML327687 LVZ327681:LWH327687 MFV327681:MGD327687 MPR327681:MPZ327687 MZN327681:MZV327687 NJJ327681:NJR327687 NTF327681:NTN327687 ODB327681:ODJ327687 OMX327681:ONF327687 OWT327681:OXB327687 PGP327681:PGX327687 PQL327681:PQT327687 QAH327681:QAP327687 QKD327681:QKL327687 QTZ327681:QUH327687 RDV327681:RED327687 RNR327681:RNZ327687 RXN327681:RXV327687 SHJ327681:SHR327687 SRF327681:SRN327687 TBB327681:TBJ327687 TKX327681:TLF327687 TUT327681:TVB327687 UEP327681:UEX327687 UOL327681:UOT327687 UYH327681:UYP327687 VID327681:VIL327687 VRZ327681:VSH327687 WBV327681:WCD327687 WLR327681:WLZ327687 WVN327681:WVV327687 F393217:N393223 JB393217:JJ393223 SX393217:TF393223 ACT393217:ADB393223 AMP393217:AMX393223 AWL393217:AWT393223 BGH393217:BGP393223 BQD393217:BQL393223 BZZ393217:CAH393223 CJV393217:CKD393223 CTR393217:CTZ393223 DDN393217:DDV393223 DNJ393217:DNR393223 DXF393217:DXN393223 EHB393217:EHJ393223 EQX393217:ERF393223 FAT393217:FBB393223 FKP393217:FKX393223 FUL393217:FUT393223 GEH393217:GEP393223 GOD393217:GOL393223 GXZ393217:GYH393223 HHV393217:HID393223 HRR393217:HRZ393223 IBN393217:IBV393223 ILJ393217:ILR393223 IVF393217:IVN393223 JFB393217:JFJ393223 JOX393217:JPF393223 JYT393217:JZB393223 KIP393217:KIX393223 KSL393217:KST393223 LCH393217:LCP393223 LMD393217:LML393223 LVZ393217:LWH393223 MFV393217:MGD393223 MPR393217:MPZ393223 MZN393217:MZV393223 NJJ393217:NJR393223 NTF393217:NTN393223 ODB393217:ODJ393223 OMX393217:ONF393223 OWT393217:OXB393223 PGP393217:PGX393223 PQL393217:PQT393223 QAH393217:QAP393223 QKD393217:QKL393223 QTZ393217:QUH393223 RDV393217:RED393223 RNR393217:RNZ393223 RXN393217:RXV393223 SHJ393217:SHR393223 SRF393217:SRN393223 TBB393217:TBJ393223 TKX393217:TLF393223 TUT393217:TVB393223 UEP393217:UEX393223 UOL393217:UOT393223 UYH393217:UYP393223 VID393217:VIL393223 VRZ393217:VSH393223 WBV393217:WCD393223 WLR393217:WLZ393223 WVN393217:WVV393223 F458753:N458759 JB458753:JJ458759 SX458753:TF458759 ACT458753:ADB458759 AMP458753:AMX458759 AWL458753:AWT458759 BGH458753:BGP458759 BQD458753:BQL458759 BZZ458753:CAH458759 CJV458753:CKD458759 CTR458753:CTZ458759 DDN458753:DDV458759 DNJ458753:DNR458759 DXF458753:DXN458759 EHB458753:EHJ458759 EQX458753:ERF458759 FAT458753:FBB458759 FKP458753:FKX458759 FUL458753:FUT458759 GEH458753:GEP458759 GOD458753:GOL458759 GXZ458753:GYH458759 HHV458753:HID458759 HRR458753:HRZ458759 IBN458753:IBV458759 ILJ458753:ILR458759 IVF458753:IVN458759 JFB458753:JFJ458759 JOX458753:JPF458759 JYT458753:JZB458759 KIP458753:KIX458759 KSL458753:KST458759 LCH458753:LCP458759 LMD458753:LML458759 LVZ458753:LWH458759 MFV458753:MGD458759 MPR458753:MPZ458759 MZN458753:MZV458759 NJJ458753:NJR458759 NTF458753:NTN458759 ODB458753:ODJ458759 OMX458753:ONF458759 OWT458753:OXB458759 PGP458753:PGX458759 PQL458753:PQT458759 QAH458753:QAP458759 QKD458753:QKL458759 QTZ458753:QUH458759 RDV458753:RED458759 RNR458753:RNZ458759 RXN458753:RXV458759 SHJ458753:SHR458759 SRF458753:SRN458759 TBB458753:TBJ458759 TKX458753:TLF458759 TUT458753:TVB458759 UEP458753:UEX458759 UOL458753:UOT458759 UYH458753:UYP458759 VID458753:VIL458759 VRZ458753:VSH458759 WBV458753:WCD458759 WLR458753:WLZ458759 WVN458753:WVV458759 F524289:N524295 JB524289:JJ524295 SX524289:TF524295 ACT524289:ADB524295 AMP524289:AMX524295 AWL524289:AWT524295 BGH524289:BGP524295 BQD524289:BQL524295 BZZ524289:CAH524295 CJV524289:CKD524295 CTR524289:CTZ524295 DDN524289:DDV524295 DNJ524289:DNR524295 DXF524289:DXN524295 EHB524289:EHJ524295 EQX524289:ERF524295 FAT524289:FBB524295 FKP524289:FKX524295 FUL524289:FUT524295 GEH524289:GEP524295 GOD524289:GOL524295 GXZ524289:GYH524295 HHV524289:HID524295 HRR524289:HRZ524295 IBN524289:IBV524295 ILJ524289:ILR524295 IVF524289:IVN524295 JFB524289:JFJ524295 JOX524289:JPF524295 JYT524289:JZB524295 KIP524289:KIX524295 KSL524289:KST524295 LCH524289:LCP524295 LMD524289:LML524295 LVZ524289:LWH524295 MFV524289:MGD524295 MPR524289:MPZ524295 MZN524289:MZV524295 NJJ524289:NJR524295 NTF524289:NTN524295 ODB524289:ODJ524295 OMX524289:ONF524295 OWT524289:OXB524295 PGP524289:PGX524295 PQL524289:PQT524295 QAH524289:QAP524295 QKD524289:QKL524295 QTZ524289:QUH524295 RDV524289:RED524295 RNR524289:RNZ524295 RXN524289:RXV524295 SHJ524289:SHR524295 SRF524289:SRN524295 TBB524289:TBJ524295 TKX524289:TLF524295 TUT524289:TVB524295 UEP524289:UEX524295 UOL524289:UOT524295 UYH524289:UYP524295 VID524289:VIL524295 VRZ524289:VSH524295 WBV524289:WCD524295 WLR524289:WLZ524295 WVN524289:WVV524295 F589825:N589831 JB589825:JJ589831 SX589825:TF589831 ACT589825:ADB589831 AMP589825:AMX589831 AWL589825:AWT589831 BGH589825:BGP589831 BQD589825:BQL589831 BZZ589825:CAH589831 CJV589825:CKD589831 CTR589825:CTZ589831 DDN589825:DDV589831 DNJ589825:DNR589831 DXF589825:DXN589831 EHB589825:EHJ589831 EQX589825:ERF589831 FAT589825:FBB589831 FKP589825:FKX589831 FUL589825:FUT589831 GEH589825:GEP589831 GOD589825:GOL589831 GXZ589825:GYH589831 HHV589825:HID589831 HRR589825:HRZ589831 IBN589825:IBV589831 ILJ589825:ILR589831 IVF589825:IVN589831 JFB589825:JFJ589831 JOX589825:JPF589831 JYT589825:JZB589831 KIP589825:KIX589831 KSL589825:KST589831 LCH589825:LCP589831 LMD589825:LML589831 LVZ589825:LWH589831 MFV589825:MGD589831 MPR589825:MPZ589831 MZN589825:MZV589831 NJJ589825:NJR589831 NTF589825:NTN589831 ODB589825:ODJ589831 OMX589825:ONF589831 OWT589825:OXB589831 PGP589825:PGX589831 PQL589825:PQT589831 QAH589825:QAP589831 QKD589825:QKL589831 QTZ589825:QUH589831 RDV589825:RED589831 RNR589825:RNZ589831 RXN589825:RXV589831 SHJ589825:SHR589831 SRF589825:SRN589831 TBB589825:TBJ589831 TKX589825:TLF589831 TUT589825:TVB589831 UEP589825:UEX589831 UOL589825:UOT589831 UYH589825:UYP589831 VID589825:VIL589831 VRZ589825:VSH589831 WBV589825:WCD589831 WLR589825:WLZ589831 WVN589825:WVV589831 F655361:N655367 JB655361:JJ655367 SX655361:TF655367 ACT655361:ADB655367 AMP655361:AMX655367 AWL655361:AWT655367 BGH655361:BGP655367 BQD655361:BQL655367 BZZ655361:CAH655367 CJV655361:CKD655367 CTR655361:CTZ655367 DDN655361:DDV655367 DNJ655361:DNR655367 DXF655361:DXN655367 EHB655361:EHJ655367 EQX655361:ERF655367 FAT655361:FBB655367 FKP655361:FKX655367 FUL655361:FUT655367 GEH655361:GEP655367 GOD655361:GOL655367 GXZ655361:GYH655367 HHV655361:HID655367 HRR655361:HRZ655367 IBN655361:IBV655367 ILJ655361:ILR655367 IVF655361:IVN655367 JFB655361:JFJ655367 JOX655361:JPF655367 JYT655361:JZB655367 KIP655361:KIX655367 KSL655361:KST655367 LCH655361:LCP655367 LMD655361:LML655367 LVZ655361:LWH655367 MFV655361:MGD655367 MPR655361:MPZ655367 MZN655361:MZV655367 NJJ655361:NJR655367 NTF655361:NTN655367 ODB655361:ODJ655367 OMX655361:ONF655367 OWT655361:OXB655367 PGP655361:PGX655367 PQL655361:PQT655367 QAH655361:QAP655367 QKD655361:QKL655367 QTZ655361:QUH655367 RDV655361:RED655367 RNR655361:RNZ655367 RXN655361:RXV655367 SHJ655361:SHR655367 SRF655361:SRN655367 TBB655361:TBJ655367 TKX655361:TLF655367 TUT655361:TVB655367 UEP655361:UEX655367 UOL655361:UOT655367 UYH655361:UYP655367 VID655361:VIL655367 VRZ655361:VSH655367 WBV655361:WCD655367 WLR655361:WLZ655367 WVN655361:WVV655367 F720897:N720903 JB720897:JJ720903 SX720897:TF720903 ACT720897:ADB720903 AMP720897:AMX720903 AWL720897:AWT720903 BGH720897:BGP720903 BQD720897:BQL720903 BZZ720897:CAH720903 CJV720897:CKD720903 CTR720897:CTZ720903 DDN720897:DDV720903 DNJ720897:DNR720903 DXF720897:DXN720903 EHB720897:EHJ720903 EQX720897:ERF720903 FAT720897:FBB720903 FKP720897:FKX720903 FUL720897:FUT720903 GEH720897:GEP720903 GOD720897:GOL720903 GXZ720897:GYH720903 HHV720897:HID720903 HRR720897:HRZ720903 IBN720897:IBV720903 ILJ720897:ILR720903 IVF720897:IVN720903 JFB720897:JFJ720903 JOX720897:JPF720903 JYT720897:JZB720903 KIP720897:KIX720903 KSL720897:KST720903 LCH720897:LCP720903 LMD720897:LML720903 LVZ720897:LWH720903 MFV720897:MGD720903 MPR720897:MPZ720903 MZN720897:MZV720903 NJJ720897:NJR720903 NTF720897:NTN720903 ODB720897:ODJ720903 OMX720897:ONF720903 OWT720897:OXB720903 PGP720897:PGX720903 PQL720897:PQT720903 QAH720897:QAP720903 QKD720897:QKL720903 QTZ720897:QUH720903 RDV720897:RED720903 RNR720897:RNZ720903 RXN720897:RXV720903 SHJ720897:SHR720903 SRF720897:SRN720903 TBB720897:TBJ720903 TKX720897:TLF720903 TUT720897:TVB720903 UEP720897:UEX720903 UOL720897:UOT720903 UYH720897:UYP720903 VID720897:VIL720903 VRZ720897:VSH720903 WBV720897:WCD720903 WLR720897:WLZ720903 WVN720897:WVV720903 F786433:N786439 JB786433:JJ786439 SX786433:TF786439 ACT786433:ADB786439 AMP786433:AMX786439 AWL786433:AWT786439 BGH786433:BGP786439 BQD786433:BQL786439 BZZ786433:CAH786439 CJV786433:CKD786439 CTR786433:CTZ786439 DDN786433:DDV786439 DNJ786433:DNR786439 DXF786433:DXN786439 EHB786433:EHJ786439 EQX786433:ERF786439 FAT786433:FBB786439 FKP786433:FKX786439 FUL786433:FUT786439 GEH786433:GEP786439 GOD786433:GOL786439 GXZ786433:GYH786439 HHV786433:HID786439 HRR786433:HRZ786439 IBN786433:IBV786439 ILJ786433:ILR786439 IVF786433:IVN786439 JFB786433:JFJ786439 JOX786433:JPF786439 JYT786433:JZB786439 KIP786433:KIX786439 KSL786433:KST786439 LCH786433:LCP786439 LMD786433:LML786439 LVZ786433:LWH786439 MFV786433:MGD786439 MPR786433:MPZ786439 MZN786433:MZV786439 NJJ786433:NJR786439 NTF786433:NTN786439 ODB786433:ODJ786439 OMX786433:ONF786439 OWT786433:OXB786439 PGP786433:PGX786439 PQL786433:PQT786439 QAH786433:QAP786439 QKD786433:QKL786439 QTZ786433:QUH786439 RDV786433:RED786439 RNR786433:RNZ786439 RXN786433:RXV786439 SHJ786433:SHR786439 SRF786433:SRN786439 TBB786433:TBJ786439 TKX786433:TLF786439 TUT786433:TVB786439 UEP786433:UEX786439 UOL786433:UOT786439 UYH786433:UYP786439 VID786433:VIL786439 VRZ786433:VSH786439 WBV786433:WCD786439 WLR786433:WLZ786439 WVN786433:WVV786439 F851969:N851975 JB851969:JJ851975 SX851969:TF851975 ACT851969:ADB851975 AMP851969:AMX851975 AWL851969:AWT851975 BGH851969:BGP851975 BQD851969:BQL851975 BZZ851969:CAH851975 CJV851969:CKD851975 CTR851969:CTZ851975 DDN851969:DDV851975 DNJ851969:DNR851975 DXF851969:DXN851975 EHB851969:EHJ851975 EQX851969:ERF851975 FAT851969:FBB851975 FKP851969:FKX851975 FUL851969:FUT851975 GEH851969:GEP851975 GOD851969:GOL851975 GXZ851969:GYH851975 HHV851969:HID851975 HRR851969:HRZ851975 IBN851969:IBV851975 ILJ851969:ILR851975 IVF851969:IVN851975 JFB851969:JFJ851975 JOX851969:JPF851975 JYT851969:JZB851975 KIP851969:KIX851975 KSL851969:KST851975 LCH851969:LCP851975 LMD851969:LML851975 LVZ851969:LWH851975 MFV851969:MGD851975 MPR851969:MPZ851975 MZN851969:MZV851975 NJJ851969:NJR851975 NTF851969:NTN851975 ODB851969:ODJ851975 OMX851969:ONF851975 OWT851969:OXB851975 PGP851969:PGX851975 PQL851969:PQT851975 QAH851969:QAP851975 QKD851969:QKL851975 QTZ851969:QUH851975 RDV851969:RED851975 RNR851969:RNZ851975 RXN851969:RXV851975 SHJ851969:SHR851975 SRF851969:SRN851975 TBB851969:TBJ851975 TKX851969:TLF851975 TUT851969:TVB851975 UEP851969:UEX851975 UOL851969:UOT851975 UYH851969:UYP851975 VID851969:VIL851975 VRZ851969:VSH851975 WBV851969:WCD851975 WLR851969:WLZ851975 WVN851969:WVV851975 F917505:N917511 JB917505:JJ917511 SX917505:TF917511 ACT917505:ADB917511 AMP917505:AMX917511 AWL917505:AWT917511 BGH917505:BGP917511 BQD917505:BQL917511 BZZ917505:CAH917511 CJV917505:CKD917511 CTR917505:CTZ917511 DDN917505:DDV917511 DNJ917505:DNR917511 DXF917505:DXN917511 EHB917505:EHJ917511 EQX917505:ERF917511 FAT917505:FBB917511 FKP917505:FKX917511 FUL917505:FUT917511 GEH917505:GEP917511 GOD917505:GOL917511 GXZ917505:GYH917511 HHV917505:HID917511 HRR917505:HRZ917511 IBN917505:IBV917511 ILJ917505:ILR917511 IVF917505:IVN917511 JFB917505:JFJ917511 JOX917505:JPF917511 JYT917505:JZB917511 KIP917505:KIX917511 KSL917505:KST917511 LCH917505:LCP917511 LMD917505:LML917511 LVZ917505:LWH917511 MFV917505:MGD917511 MPR917505:MPZ917511 MZN917505:MZV917511 NJJ917505:NJR917511 NTF917505:NTN917511 ODB917505:ODJ917511 OMX917505:ONF917511 OWT917505:OXB917511 PGP917505:PGX917511 PQL917505:PQT917511 QAH917505:QAP917511 QKD917505:QKL917511 QTZ917505:QUH917511 RDV917505:RED917511 RNR917505:RNZ917511 RXN917505:RXV917511 SHJ917505:SHR917511 SRF917505:SRN917511 TBB917505:TBJ917511 TKX917505:TLF917511 TUT917505:TVB917511 UEP917505:UEX917511 UOL917505:UOT917511 UYH917505:UYP917511 VID917505:VIL917511 VRZ917505:VSH917511 WBV917505:WCD917511 WLR917505:WLZ917511 WVN917505:WVV917511 F983041:N983047 JB983041:JJ983047 SX983041:TF983047 ACT983041:ADB983047 AMP983041:AMX983047 AWL983041:AWT983047 BGH983041:BGP983047 BQD983041:BQL983047 BZZ983041:CAH983047 CJV983041:CKD983047 CTR983041:CTZ983047 DDN983041:DDV983047 DNJ983041:DNR983047 DXF983041:DXN983047 EHB983041:EHJ983047 EQX983041:ERF983047 FAT983041:FBB983047 FKP983041:FKX983047 FUL983041:FUT983047 GEH983041:GEP983047 GOD983041:GOL983047 GXZ983041:GYH983047 HHV983041:HID983047 HRR983041:HRZ983047 IBN983041:IBV983047 ILJ983041:ILR983047 IVF983041:IVN983047 JFB983041:JFJ983047 JOX983041:JPF983047 JYT983041:JZB983047 KIP983041:KIX983047 KSL983041:KST983047 LCH983041:LCP983047 LMD983041:LML983047 LVZ983041:LWH983047 MFV983041:MGD983047 MPR983041:MPZ983047 MZN983041:MZV983047 NJJ983041:NJR983047 NTF983041:NTN983047 ODB983041:ODJ983047 OMX983041:ONF983047 OWT983041:OXB983047 PGP983041:PGX983047 PQL983041:PQT983047 QAH983041:QAP983047 QKD983041:QKL983047 QTZ983041:QUH983047 RDV983041:RED983047 RNR983041:RNZ983047 RXN983041:RXV983047 SHJ983041:SHR983047 SRF983041:SRN983047 TBB983041:TBJ983047 TKX983041:TLF983047 TUT983041:TVB983047 UEP983041:UEX983047 UOL983041:UOT983047 UYH983041:UYP983047 VID983041:VIL983047 VRZ983041:VSH983047 WBV983041:WCD983047 WLR983041:WLZ983047 WVN983041:WVV983047 F9:R65536 JB9:JN65536 SX9:TJ65536 ACT9:ADF65536 AMP9:ANB65536 AWL9:AWX65536 BGH9:BGT65536 BQD9:BQP65536 BZZ9:CAL65536 CJV9:CKH65536 CTR9:CUD65536 DDN9:DDZ65536 DNJ9:DNV65536 DXF9:DXR65536 EHB9:EHN65536 EQX9:ERJ65536 FAT9:FBF65536 FKP9:FLB65536 FUL9:FUX65536 GEH9:GET65536 GOD9:GOP65536 GXZ9:GYL65536 HHV9:HIH65536 HRR9:HSD65536 IBN9:IBZ65536 ILJ9:ILV65536 IVF9:IVR65536 JFB9:JFN65536 JOX9:JPJ65536 JYT9:JZF65536 KIP9:KJB65536 KSL9:KSX65536 LCH9:LCT65536 LMD9:LMP65536 LVZ9:LWL65536 MFV9:MGH65536 MPR9:MQD65536 MZN9:MZZ65536 NJJ9:NJV65536 NTF9:NTR65536 ODB9:ODN65536 OMX9:ONJ65536 OWT9:OXF65536 PGP9:PHB65536 PQL9:PQX65536 QAH9:QAT65536 QKD9:QKP65536 QTZ9:QUL65536 RDV9:REH65536 RNR9:ROD65536 RXN9:RXZ65536 SHJ9:SHV65536 SRF9:SRR65536 TBB9:TBN65536 TKX9:TLJ65536 TUT9:TVF65536 UEP9:UFB65536 UOL9:UOX65536 UYH9:UYT65536 VID9:VIP65536 VRZ9:VSL65536 WBV9:WCH65536 WLR9:WMD65536 WVN9:WVZ65536 F65545:R131072 JB65545:JN131072 SX65545:TJ131072 ACT65545:ADF131072 AMP65545:ANB131072 AWL65545:AWX131072 BGH65545:BGT131072 BQD65545:BQP131072 BZZ65545:CAL131072 CJV65545:CKH131072 CTR65545:CUD131072 DDN65545:DDZ131072 DNJ65545:DNV131072 DXF65545:DXR131072 EHB65545:EHN131072 EQX65545:ERJ131072 FAT65545:FBF131072 FKP65545:FLB131072 FUL65545:FUX131072 GEH65545:GET131072 GOD65545:GOP131072 GXZ65545:GYL131072 HHV65545:HIH131072 HRR65545:HSD131072 IBN65545:IBZ131072 ILJ65545:ILV131072 IVF65545:IVR131072 JFB65545:JFN131072 JOX65545:JPJ131072 JYT65545:JZF131072 KIP65545:KJB131072 KSL65545:KSX131072 LCH65545:LCT131072 LMD65545:LMP131072 LVZ65545:LWL131072 MFV65545:MGH131072 MPR65545:MQD131072 MZN65545:MZZ131072 NJJ65545:NJV131072 NTF65545:NTR131072 ODB65545:ODN131072 OMX65545:ONJ131072 OWT65545:OXF131072 PGP65545:PHB131072 PQL65545:PQX131072 QAH65545:QAT131072 QKD65545:QKP131072 QTZ65545:QUL131072 RDV65545:REH131072 RNR65545:ROD131072 RXN65545:RXZ131072 SHJ65545:SHV131072 SRF65545:SRR131072 TBB65545:TBN131072 TKX65545:TLJ131072 TUT65545:TVF131072 UEP65545:UFB131072 UOL65545:UOX131072 UYH65545:UYT131072 VID65545:VIP131072 VRZ65545:VSL131072 WBV65545:WCH131072 WLR65545:WMD131072 WVN65545:WVZ131072 F131081:R196608 JB131081:JN196608 SX131081:TJ196608 ACT131081:ADF196608 AMP131081:ANB196608 AWL131081:AWX196608 BGH131081:BGT196608 BQD131081:BQP196608 BZZ131081:CAL196608 CJV131081:CKH196608 CTR131081:CUD196608 DDN131081:DDZ196608 DNJ131081:DNV196608 DXF131081:DXR196608 EHB131081:EHN196608 EQX131081:ERJ196608 FAT131081:FBF196608 FKP131081:FLB196608 FUL131081:FUX196608 GEH131081:GET196608 GOD131081:GOP196608 GXZ131081:GYL196608 HHV131081:HIH196608 HRR131081:HSD196608 IBN131081:IBZ196608 ILJ131081:ILV196608 IVF131081:IVR196608 JFB131081:JFN196608 JOX131081:JPJ196608 JYT131081:JZF196608 KIP131081:KJB196608 KSL131081:KSX196608 LCH131081:LCT196608 LMD131081:LMP196608 LVZ131081:LWL196608 MFV131081:MGH196608 MPR131081:MQD196608 MZN131081:MZZ196608 NJJ131081:NJV196608 NTF131081:NTR196608 ODB131081:ODN196608 OMX131081:ONJ196608 OWT131081:OXF196608 PGP131081:PHB196608 PQL131081:PQX196608 QAH131081:QAT196608 QKD131081:QKP196608 QTZ131081:QUL196608 RDV131081:REH196608 RNR131081:ROD196608 RXN131081:RXZ196608 SHJ131081:SHV196608 SRF131081:SRR196608 TBB131081:TBN196608 TKX131081:TLJ196608 TUT131081:TVF196608 UEP131081:UFB196608 UOL131081:UOX196608 UYH131081:UYT196608 VID131081:VIP196608 VRZ131081:VSL196608 WBV131081:WCH196608 WLR131081:WMD196608 WVN131081:WVZ196608 F196617:R262144 JB196617:JN262144 SX196617:TJ262144 ACT196617:ADF262144 AMP196617:ANB262144 AWL196617:AWX262144 BGH196617:BGT262144 BQD196617:BQP262144 BZZ196617:CAL262144 CJV196617:CKH262144 CTR196617:CUD262144 DDN196617:DDZ262144 DNJ196617:DNV262144 DXF196617:DXR262144 EHB196617:EHN262144 EQX196617:ERJ262144 FAT196617:FBF262144 FKP196617:FLB262144 FUL196617:FUX262144 GEH196617:GET262144 GOD196617:GOP262144 GXZ196617:GYL262144 HHV196617:HIH262144 HRR196617:HSD262144 IBN196617:IBZ262144 ILJ196617:ILV262144 IVF196617:IVR262144 JFB196617:JFN262144 JOX196617:JPJ262144 JYT196617:JZF262144 KIP196617:KJB262144 KSL196617:KSX262144 LCH196617:LCT262144 LMD196617:LMP262144 LVZ196617:LWL262144 MFV196617:MGH262144 MPR196617:MQD262144 MZN196617:MZZ262144 NJJ196617:NJV262144 NTF196617:NTR262144 ODB196617:ODN262144 OMX196617:ONJ262144 OWT196617:OXF262144 PGP196617:PHB262144 PQL196617:PQX262144 QAH196617:QAT262144 QKD196617:QKP262144 QTZ196617:QUL262144 RDV196617:REH262144 RNR196617:ROD262144 RXN196617:RXZ262144 SHJ196617:SHV262144 SRF196617:SRR262144 TBB196617:TBN262144 TKX196617:TLJ262144 TUT196617:TVF262144 UEP196617:UFB262144 UOL196617:UOX262144 UYH196617:UYT262144 VID196617:VIP262144 VRZ196617:VSL262144 WBV196617:WCH262144 WLR196617:WMD262144 WVN196617:WVZ262144 F262153:R327680 JB262153:JN327680 SX262153:TJ327680 ACT262153:ADF327680 AMP262153:ANB327680 AWL262153:AWX327680 BGH262153:BGT327680 BQD262153:BQP327680 BZZ262153:CAL327680 CJV262153:CKH327680 CTR262153:CUD327680 DDN262153:DDZ327680 DNJ262153:DNV327680 DXF262153:DXR327680 EHB262153:EHN327680 EQX262153:ERJ327680 FAT262153:FBF327680 FKP262153:FLB327680 FUL262153:FUX327680 GEH262153:GET327680 GOD262153:GOP327680 GXZ262153:GYL327680 HHV262153:HIH327680 HRR262153:HSD327680 IBN262153:IBZ327680 ILJ262153:ILV327680 IVF262153:IVR327680 JFB262153:JFN327680 JOX262153:JPJ327680 JYT262153:JZF327680 KIP262153:KJB327680 KSL262153:KSX327680 LCH262153:LCT327680 LMD262153:LMP327680 LVZ262153:LWL327680 MFV262153:MGH327680 MPR262153:MQD327680 MZN262153:MZZ327680 NJJ262153:NJV327680 NTF262153:NTR327680 ODB262153:ODN327680 OMX262153:ONJ327680 OWT262153:OXF327680 PGP262153:PHB327680 PQL262153:PQX327680 QAH262153:QAT327680 QKD262153:QKP327680 QTZ262153:QUL327680 RDV262153:REH327680 RNR262153:ROD327680 RXN262153:RXZ327680 SHJ262153:SHV327680 SRF262153:SRR327680 TBB262153:TBN327680 TKX262153:TLJ327680 TUT262153:TVF327680 UEP262153:UFB327680 UOL262153:UOX327680 UYH262153:UYT327680 VID262153:VIP327680 VRZ262153:VSL327680 WBV262153:WCH327680 WLR262153:WMD327680 WVN262153:WVZ327680 F327689:R393216 JB327689:JN393216 SX327689:TJ393216 ACT327689:ADF393216 AMP327689:ANB393216 AWL327689:AWX393216 BGH327689:BGT393216 BQD327689:BQP393216 BZZ327689:CAL393216 CJV327689:CKH393216 CTR327689:CUD393216 DDN327689:DDZ393216 DNJ327689:DNV393216 DXF327689:DXR393216 EHB327689:EHN393216 EQX327689:ERJ393216 FAT327689:FBF393216 FKP327689:FLB393216 FUL327689:FUX393216 GEH327689:GET393216 GOD327689:GOP393216 GXZ327689:GYL393216 HHV327689:HIH393216 HRR327689:HSD393216 IBN327689:IBZ393216 ILJ327689:ILV393216 IVF327689:IVR393216 JFB327689:JFN393216 JOX327689:JPJ393216 JYT327689:JZF393216 KIP327689:KJB393216 KSL327689:KSX393216 LCH327689:LCT393216 LMD327689:LMP393216 LVZ327689:LWL393216 MFV327689:MGH393216 MPR327689:MQD393216 MZN327689:MZZ393216 NJJ327689:NJV393216 NTF327689:NTR393216 ODB327689:ODN393216 OMX327689:ONJ393216 OWT327689:OXF393216 PGP327689:PHB393216 PQL327689:PQX393216 QAH327689:QAT393216 QKD327689:QKP393216 QTZ327689:QUL393216 RDV327689:REH393216 RNR327689:ROD393216 RXN327689:RXZ393216 SHJ327689:SHV393216 SRF327689:SRR393216 TBB327689:TBN393216 TKX327689:TLJ393216 TUT327689:TVF393216 UEP327689:UFB393216 UOL327689:UOX393216 UYH327689:UYT393216 VID327689:VIP393216 VRZ327689:VSL393216 WBV327689:WCH393216 WLR327689:WMD393216 WVN327689:WVZ393216 F393225:R458752 JB393225:JN458752 SX393225:TJ458752 ACT393225:ADF458752 AMP393225:ANB458752 AWL393225:AWX458752 BGH393225:BGT458752 BQD393225:BQP458752 BZZ393225:CAL458752 CJV393225:CKH458752 CTR393225:CUD458752 DDN393225:DDZ458752 DNJ393225:DNV458752 DXF393225:DXR458752 EHB393225:EHN458752 EQX393225:ERJ458752 FAT393225:FBF458752 FKP393225:FLB458752 FUL393225:FUX458752 GEH393225:GET458752 GOD393225:GOP458752 GXZ393225:GYL458752 HHV393225:HIH458752 HRR393225:HSD458752 IBN393225:IBZ458752 ILJ393225:ILV458752 IVF393225:IVR458752 JFB393225:JFN458752 JOX393225:JPJ458752 JYT393225:JZF458752 KIP393225:KJB458752 KSL393225:KSX458752 LCH393225:LCT458752 LMD393225:LMP458752 LVZ393225:LWL458752 MFV393225:MGH458752 MPR393225:MQD458752 MZN393225:MZZ458752 NJJ393225:NJV458752 NTF393225:NTR458752 ODB393225:ODN458752 OMX393225:ONJ458752 OWT393225:OXF458752 PGP393225:PHB458752 PQL393225:PQX458752 QAH393225:QAT458752 QKD393225:QKP458752 QTZ393225:QUL458752 RDV393225:REH458752 RNR393225:ROD458752 RXN393225:RXZ458752 SHJ393225:SHV458752 SRF393225:SRR458752 TBB393225:TBN458752 TKX393225:TLJ458752 TUT393225:TVF458752 UEP393225:UFB458752 UOL393225:UOX458752 UYH393225:UYT458752 VID393225:VIP458752 VRZ393225:VSL458752 WBV393225:WCH458752 WLR393225:WMD458752 WVN393225:WVZ458752 F458761:R524288 JB458761:JN524288 SX458761:TJ524288 ACT458761:ADF524288 AMP458761:ANB524288 AWL458761:AWX524288 BGH458761:BGT524288 BQD458761:BQP524288 BZZ458761:CAL524288 CJV458761:CKH524288 CTR458761:CUD524288 DDN458761:DDZ524288 DNJ458761:DNV524288 DXF458761:DXR524288 EHB458761:EHN524288 EQX458761:ERJ524288 FAT458761:FBF524288 FKP458761:FLB524288 FUL458761:FUX524288 GEH458761:GET524288 GOD458761:GOP524288 GXZ458761:GYL524288 HHV458761:HIH524288 HRR458761:HSD524288 IBN458761:IBZ524288 ILJ458761:ILV524288 IVF458761:IVR524288 JFB458761:JFN524288 JOX458761:JPJ524288 JYT458761:JZF524288 KIP458761:KJB524288 KSL458761:KSX524288 LCH458761:LCT524288 LMD458761:LMP524288 LVZ458761:LWL524288 MFV458761:MGH524288 MPR458761:MQD524288 MZN458761:MZZ524288 NJJ458761:NJV524288 NTF458761:NTR524288 ODB458761:ODN524288 OMX458761:ONJ524288 OWT458761:OXF524288 PGP458761:PHB524288 PQL458761:PQX524288 QAH458761:QAT524288 QKD458761:QKP524288 QTZ458761:QUL524288 RDV458761:REH524288 RNR458761:ROD524288 RXN458761:RXZ524288 SHJ458761:SHV524288 SRF458761:SRR524288 TBB458761:TBN524288 TKX458761:TLJ524288 TUT458761:TVF524288 UEP458761:UFB524288 UOL458761:UOX524288 UYH458761:UYT524288 VID458761:VIP524288 VRZ458761:VSL524288 WBV458761:WCH524288 WLR458761:WMD524288 WVN458761:WVZ524288 F524297:R589824 JB524297:JN589824 SX524297:TJ589824 ACT524297:ADF589824 AMP524297:ANB589824 AWL524297:AWX589824 BGH524297:BGT589824 BQD524297:BQP589824 BZZ524297:CAL589824 CJV524297:CKH589824 CTR524297:CUD589824 DDN524297:DDZ589824 DNJ524297:DNV589824 DXF524297:DXR589824 EHB524297:EHN589824 EQX524297:ERJ589824 FAT524297:FBF589824 FKP524297:FLB589824 FUL524297:FUX589824 GEH524297:GET589824 GOD524297:GOP589824 GXZ524297:GYL589824 HHV524297:HIH589824 HRR524297:HSD589824 IBN524297:IBZ589824 ILJ524297:ILV589824 IVF524297:IVR589824 JFB524297:JFN589824 JOX524297:JPJ589824 JYT524297:JZF589824 KIP524297:KJB589824 KSL524297:KSX589824 LCH524297:LCT589824 LMD524297:LMP589824 LVZ524297:LWL589824 MFV524297:MGH589824 MPR524297:MQD589824 MZN524297:MZZ589824 NJJ524297:NJV589824 NTF524297:NTR589824 ODB524297:ODN589824 OMX524297:ONJ589824 OWT524297:OXF589824 PGP524297:PHB589824 PQL524297:PQX589824 QAH524297:QAT589824 QKD524297:QKP589824 QTZ524297:QUL589824 RDV524297:REH589824 RNR524297:ROD589824 RXN524297:RXZ589824 SHJ524297:SHV589824 SRF524297:SRR589824 TBB524297:TBN589824 TKX524297:TLJ589824 TUT524297:TVF589824 UEP524297:UFB589824 UOL524297:UOX589824 UYH524297:UYT589824 VID524297:VIP589824 VRZ524297:VSL589824 WBV524297:WCH589824 WLR524297:WMD589824 WVN524297:WVZ589824 F589833:R655360 JB589833:JN655360 SX589833:TJ655360 ACT589833:ADF655360 AMP589833:ANB655360 AWL589833:AWX655360 BGH589833:BGT655360 BQD589833:BQP655360 BZZ589833:CAL655360 CJV589833:CKH655360 CTR589833:CUD655360 DDN589833:DDZ655360 DNJ589833:DNV655360 DXF589833:DXR655360 EHB589833:EHN655360 EQX589833:ERJ655360 FAT589833:FBF655360 FKP589833:FLB655360 FUL589833:FUX655360 GEH589833:GET655360 GOD589833:GOP655360 GXZ589833:GYL655360 HHV589833:HIH655360 HRR589833:HSD655360 IBN589833:IBZ655360 ILJ589833:ILV655360 IVF589833:IVR655360 JFB589833:JFN655360 JOX589833:JPJ655360 JYT589833:JZF655360 KIP589833:KJB655360 KSL589833:KSX655360 LCH589833:LCT655360 LMD589833:LMP655360 LVZ589833:LWL655360 MFV589833:MGH655360 MPR589833:MQD655360 MZN589833:MZZ655360 NJJ589833:NJV655360 NTF589833:NTR655360 ODB589833:ODN655360 OMX589833:ONJ655360 OWT589833:OXF655360 PGP589833:PHB655360 PQL589833:PQX655360 QAH589833:QAT655360 QKD589833:QKP655360 QTZ589833:QUL655360 RDV589833:REH655360 RNR589833:ROD655360 RXN589833:RXZ655360 SHJ589833:SHV655360 SRF589833:SRR655360 TBB589833:TBN655360 TKX589833:TLJ655360 TUT589833:TVF655360 UEP589833:UFB655360 UOL589833:UOX655360 UYH589833:UYT655360 VID589833:VIP655360 VRZ589833:VSL655360 WBV589833:WCH655360 WLR589833:WMD655360 WVN589833:WVZ655360 F655369:R720896 JB655369:JN720896 SX655369:TJ720896 ACT655369:ADF720896 AMP655369:ANB720896 AWL655369:AWX720896 BGH655369:BGT720896 BQD655369:BQP720896 BZZ655369:CAL720896 CJV655369:CKH720896 CTR655369:CUD720896 DDN655369:DDZ720896 DNJ655369:DNV720896 DXF655369:DXR720896 EHB655369:EHN720896 EQX655369:ERJ720896 FAT655369:FBF720896 FKP655369:FLB720896 FUL655369:FUX720896 GEH655369:GET720896 GOD655369:GOP720896 GXZ655369:GYL720896 HHV655369:HIH720896 HRR655369:HSD720896 IBN655369:IBZ720896 ILJ655369:ILV720896 IVF655369:IVR720896 JFB655369:JFN720896 JOX655369:JPJ720896 JYT655369:JZF720896 KIP655369:KJB720896 KSL655369:KSX720896 LCH655369:LCT720896 LMD655369:LMP720896 LVZ655369:LWL720896 MFV655369:MGH720896 MPR655369:MQD720896 MZN655369:MZZ720896 NJJ655369:NJV720896 NTF655369:NTR720896 ODB655369:ODN720896 OMX655369:ONJ720896 OWT655369:OXF720896 PGP655369:PHB720896 PQL655369:PQX720896 QAH655369:QAT720896 QKD655369:QKP720896 QTZ655369:QUL720896 RDV655369:REH720896 RNR655369:ROD720896 RXN655369:RXZ720896 SHJ655369:SHV720896 SRF655369:SRR720896 TBB655369:TBN720896 TKX655369:TLJ720896 TUT655369:TVF720896 UEP655369:UFB720896 UOL655369:UOX720896 UYH655369:UYT720896 VID655369:VIP720896 VRZ655369:VSL720896 WBV655369:WCH720896 WLR655369:WMD720896 WVN655369:WVZ720896 F720905:R786432 JB720905:JN786432 SX720905:TJ786432 ACT720905:ADF786432 AMP720905:ANB786432 AWL720905:AWX786432 BGH720905:BGT786432 BQD720905:BQP786432 BZZ720905:CAL786432 CJV720905:CKH786432 CTR720905:CUD786432 DDN720905:DDZ786432 DNJ720905:DNV786432 DXF720905:DXR786432 EHB720905:EHN786432 EQX720905:ERJ786432 FAT720905:FBF786432 FKP720905:FLB786432 FUL720905:FUX786432 GEH720905:GET786432 GOD720905:GOP786432 GXZ720905:GYL786432 HHV720905:HIH786432 HRR720905:HSD786432 IBN720905:IBZ786432 ILJ720905:ILV786432 IVF720905:IVR786432 JFB720905:JFN786432 JOX720905:JPJ786432 JYT720905:JZF786432 KIP720905:KJB786432 KSL720905:KSX786432 LCH720905:LCT786432 LMD720905:LMP786432 LVZ720905:LWL786432 MFV720905:MGH786432 MPR720905:MQD786432 MZN720905:MZZ786432 NJJ720905:NJV786432 NTF720905:NTR786432 ODB720905:ODN786432 OMX720905:ONJ786432 OWT720905:OXF786432 PGP720905:PHB786432 PQL720905:PQX786432 QAH720905:QAT786432 QKD720905:QKP786432 QTZ720905:QUL786432 RDV720905:REH786432 RNR720905:ROD786432 RXN720905:RXZ786432 SHJ720905:SHV786432 SRF720905:SRR786432 TBB720905:TBN786432 TKX720905:TLJ786432 TUT720905:TVF786432 UEP720905:UFB786432 UOL720905:UOX786432 UYH720905:UYT786432 VID720905:VIP786432 VRZ720905:VSL786432 WBV720905:WCH786432 WLR720905:WMD786432 WVN720905:WVZ786432 F786441:R851968 JB786441:JN851968 SX786441:TJ851968 ACT786441:ADF851968 AMP786441:ANB851968 AWL786441:AWX851968 BGH786441:BGT851968 BQD786441:BQP851968 BZZ786441:CAL851968 CJV786441:CKH851968 CTR786441:CUD851968 DDN786441:DDZ851968 DNJ786441:DNV851968 DXF786441:DXR851968 EHB786441:EHN851968 EQX786441:ERJ851968 FAT786441:FBF851968 FKP786441:FLB851968 FUL786441:FUX851968 GEH786441:GET851968 GOD786441:GOP851968 GXZ786441:GYL851968 HHV786441:HIH851968 HRR786441:HSD851968 IBN786441:IBZ851968 ILJ786441:ILV851968 IVF786441:IVR851968 JFB786441:JFN851968 JOX786441:JPJ851968 JYT786441:JZF851968 KIP786441:KJB851968 KSL786441:KSX851968 LCH786441:LCT851968 LMD786441:LMP851968 LVZ786441:LWL851968 MFV786441:MGH851968 MPR786441:MQD851968 MZN786441:MZZ851968 NJJ786441:NJV851968 NTF786441:NTR851968 ODB786441:ODN851968 OMX786441:ONJ851968 OWT786441:OXF851968 PGP786441:PHB851968 PQL786441:PQX851968 QAH786441:QAT851968 QKD786441:QKP851968 QTZ786441:QUL851968 RDV786441:REH851968 RNR786441:ROD851968 RXN786441:RXZ851968 SHJ786441:SHV851968 SRF786441:SRR851968 TBB786441:TBN851968 TKX786441:TLJ851968 TUT786441:TVF851968 UEP786441:UFB851968 UOL786441:UOX851968 UYH786441:UYT851968 VID786441:VIP851968 VRZ786441:VSL851968 WBV786441:WCH851968 WLR786441:WMD851968 WVN786441:WVZ851968 F851977:R917504 JB851977:JN917504 SX851977:TJ917504 ACT851977:ADF917504 AMP851977:ANB917504 AWL851977:AWX917504 BGH851977:BGT917504 BQD851977:BQP917504 BZZ851977:CAL917504 CJV851977:CKH917504 CTR851977:CUD917504 DDN851977:DDZ917504 DNJ851977:DNV917504 DXF851977:DXR917504 EHB851977:EHN917504 EQX851977:ERJ917504 FAT851977:FBF917504 FKP851977:FLB917504 FUL851977:FUX917504 GEH851977:GET917504 GOD851977:GOP917504 GXZ851977:GYL917504 HHV851977:HIH917504 HRR851977:HSD917504 IBN851977:IBZ917504 ILJ851977:ILV917504 IVF851977:IVR917504 JFB851977:JFN917504 JOX851977:JPJ917504 JYT851977:JZF917504 KIP851977:KJB917504 KSL851977:KSX917504 LCH851977:LCT917504 LMD851977:LMP917504 LVZ851977:LWL917504 MFV851977:MGH917504 MPR851977:MQD917504 MZN851977:MZZ917504 NJJ851977:NJV917504 NTF851977:NTR917504 ODB851977:ODN917504 OMX851977:ONJ917504 OWT851977:OXF917504 PGP851977:PHB917504 PQL851977:PQX917504 QAH851977:QAT917504 QKD851977:QKP917504 QTZ851977:QUL917504 RDV851977:REH917504 RNR851977:ROD917504 RXN851977:RXZ917504 SHJ851977:SHV917504 SRF851977:SRR917504 TBB851977:TBN917504 TKX851977:TLJ917504 TUT851977:TVF917504 UEP851977:UFB917504 UOL851977:UOX917504 UYH851977:UYT917504 VID851977:VIP917504 VRZ851977:VSL917504 WBV851977:WCH917504 WLR851977:WMD917504 WVN851977:WVZ917504 F917513:R983040 JB917513:JN983040 SX917513:TJ983040 ACT917513:ADF983040 AMP917513:ANB983040 AWL917513:AWX983040 BGH917513:BGT983040 BQD917513:BQP983040 BZZ917513:CAL983040 CJV917513:CKH983040 CTR917513:CUD983040 DDN917513:DDZ983040 DNJ917513:DNV983040 DXF917513:DXR983040 EHB917513:EHN983040 EQX917513:ERJ983040 FAT917513:FBF983040 FKP917513:FLB983040 FUL917513:FUX983040 GEH917513:GET983040 GOD917513:GOP983040 GXZ917513:GYL983040 HHV917513:HIH983040 HRR917513:HSD983040 IBN917513:IBZ983040 ILJ917513:ILV983040 IVF917513:IVR983040 JFB917513:JFN983040 JOX917513:JPJ983040 JYT917513:JZF983040 KIP917513:KJB983040 KSL917513:KSX983040 LCH917513:LCT983040 LMD917513:LMP983040 LVZ917513:LWL983040 MFV917513:MGH983040 MPR917513:MQD983040 MZN917513:MZZ983040 NJJ917513:NJV983040 NTF917513:NTR983040 ODB917513:ODN983040 OMX917513:ONJ983040 OWT917513:OXF983040 PGP917513:PHB983040 PQL917513:PQX983040 QAH917513:QAT983040 QKD917513:QKP983040 QTZ917513:QUL983040 RDV917513:REH983040 RNR917513:ROD983040 RXN917513:RXZ983040 SHJ917513:SHV983040 SRF917513:SRR983040 TBB917513:TBN983040 TKX917513:TLJ983040 TUT917513:TVF983040 UEP917513:UFB983040 UOL917513:UOX983040 UYH917513:UYT983040 VID917513:VIP983040 VRZ917513:VSL983040 WBV917513:WCH983040 WLR917513:WMD983040 WVN917513:WVZ983040 F983049:R1048576 JB983049:JN1048576 SX983049:TJ1048576 ACT983049:ADF1048576 AMP983049:ANB1048576 AWL983049:AWX1048576 BGH983049:BGT1048576 BQD983049:BQP1048576 BZZ983049:CAL1048576 CJV983049:CKH1048576 CTR983049:CUD1048576 DDN983049:DDZ1048576 DNJ983049:DNV1048576 DXF983049:DXR1048576 EHB983049:EHN1048576 EQX983049:ERJ1048576 FAT983049:FBF1048576 FKP983049:FLB1048576 FUL983049:FUX1048576 GEH983049:GET1048576 GOD983049:GOP1048576 GXZ983049:GYL1048576 HHV983049:HIH1048576 HRR983049:HSD1048576 IBN983049:IBZ1048576 ILJ983049:ILV1048576 IVF983049:IVR1048576 JFB983049:JFN1048576 JOX983049:JPJ1048576 JYT983049:JZF1048576 KIP983049:KJB1048576 KSL983049:KSX1048576 LCH983049:LCT1048576 LMD983049:LMP1048576 LVZ983049:LWL1048576 MFV983049:MGH1048576 MPR983049:MQD1048576 MZN983049:MZZ1048576 NJJ983049:NJV1048576 NTF983049:NTR1048576 ODB983049:ODN1048576 OMX983049:ONJ1048576 OWT983049:OXF1048576 PGP983049:PHB1048576 PQL983049:PQX1048576 QAH983049:QAT1048576 QKD983049:QKP1048576 QTZ983049:QUL1048576 RDV983049:REH1048576 RNR983049:ROD1048576 RXN983049:RXZ1048576 SHJ983049:SHV1048576 SRF983049:SRR1048576 TBB983049:TBN1048576 TKX983049:TLJ1048576 TUT983049:TVF1048576 UEP983049:UFB1048576 UOL983049:UOX1048576 UYH983049:UYT1048576 VID983049:VIP1048576 VRZ983049:VSL1048576 WBV983049:WCH1048576 WLR983049:WMD1048576 WVN983049:WVZ1048576 S27:BH65546 JO27:LD65546 TK27:UZ65546 ADG27:AEV65546 ANC27:AOR65546 AWY27:AYN65546 BGU27:BIJ65546 BQQ27:BSF65546 CAM27:CCB65546 CKI27:CLX65546 CUE27:CVT65546 DEA27:DFP65546 DNW27:DPL65546 DXS27:DZH65546 EHO27:EJD65546 ERK27:ESZ65546 FBG27:FCV65546 FLC27:FMR65546 FUY27:FWN65546 GEU27:GGJ65546 GOQ27:GQF65546 GYM27:HAB65546 HII27:HJX65546 HSE27:HTT65546 ICA27:IDP65546 ILW27:INL65546 IVS27:IXH65546 JFO27:JHD65546 JPK27:JQZ65546 JZG27:KAV65546 KJC27:KKR65546 KSY27:KUN65546 LCU27:LEJ65546 LMQ27:LOF65546 LWM27:LYB65546 MGI27:MHX65546 MQE27:MRT65546 NAA27:NBP65546 NJW27:NLL65546 NTS27:NVH65546 ODO27:OFD65546 ONK27:OOZ65546 OXG27:OYV65546 PHC27:PIR65546 PQY27:PSN65546 QAU27:QCJ65546 QKQ27:QMF65546 QUM27:QWB65546 REI27:RFX65546 ROE27:RPT65546 RYA27:RZP65546 SHW27:SJL65546 SRS27:STH65546 TBO27:TDD65546 TLK27:TMZ65546 TVG27:TWV65546 UFC27:UGR65546 UOY27:UQN65546 UYU27:VAJ65546 VIQ27:VKF65546 VSM27:VUB65546 WCI27:WDX65546 WME27:WNT65546 WWA27:WXP65546 S65563:BH131082 JO65563:LD131082 TK65563:UZ131082 ADG65563:AEV131082 ANC65563:AOR131082 AWY65563:AYN131082 BGU65563:BIJ131082 BQQ65563:BSF131082 CAM65563:CCB131082 CKI65563:CLX131082 CUE65563:CVT131082 DEA65563:DFP131082 DNW65563:DPL131082 DXS65563:DZH131082 EHO65563:EJD131082 ERK65563:ESZ131082 FBG65563:FCV131082 FLC65563:FMR131082 FUY65563:FWN131082 GEU65563:GGJ131082 GOQ65563:GQF131082 GYM65563:HAB131082 HII65563:HJX131082 HSE65563:HTT131082 ICA65563:IDP131082 ILW65563:INL131082 IVS65563:IXH131082 JFO65563:JHD131082 JPK65563:JQZ131082 JZG65563:KAV131082 KJC65563:KKR131082 KSY65563:KUN131082 LCU65563:LEJ131082 LMQ65563:LOF131082 LWM65563:LYB131082 MGI65563:MHX131082 MQE65563:MRT131082 NAA65563:NBP131082 NJW65563:NLL131082 NTS65563:NVH131082 ODO65563:OFD131082 ONK65563:OOZ131082 OXG65563:OYV131082 PHC65563:PIR131082 PQY65563:PSN131082 QAU65563:QCJ131082 QKQ65563:QMF131082 QUM65563:QWB131082 REI65563:RFX131082 ROE65563:RPT131082 RYA65563:RZP131082 SHW65563:SJL131082 SRS65563:STH131082 TBO65563:TDD131082 TLK65563:TMZ131082 TVG65563:TWV131082 UFC65563:UGR131082 UOY65563:UQN131082 UYU65563:VAJ131082 VIQ65563:VKF131082 VSM65563:VUB131082 WCI65563:WDX131082 WME65563:WNT131082 WWA65563:WXP131082 S131099:BH196618 JO131099:LD196618 TK131099:UZ196618 ADG131099:AEV196618 ANC131099:AOR196618 AWY131099:AYN196618 BGU131099:BIJ196618 BQQ131099:BSF196618 CAM131099:CCB196618 CKI131099:CLX196618 CUE131099:CVT196618 DEA131099:DFP196618 DNW131099:DPL196618 DXS131099:DZH196618 EHO131099:EJD196618 ERK131099:ESZ196618 FBG131099:FCV196618 FLC131099:FMR196618 FUY131099:FWN196618 GEU131099:GGJ196618 GOQ131099:GQF196618 GYM131099:HAB196618 HII131099:HJX196618 HSE131099:HTT196618 ICA131099:IDP196618 ILW131099:INL196618 IVS131099:IXH196618 JFO131099:JHD196618 JPK131099:JQZ196618 JZG131099:KAV196618 KJC131099:KKR196618 KSY131099:KUN196618 LCU131099:LEJ196618 LMQ131099:LOF196618 LWM131099:LYB196618 MGI131099:MHX196618 MQE131099:MRT196618 NAA131099:NBP196618 NJW131099:NLL196618 NTS131099:NVH196618 ODO131099:OFD196618 ONK131099:OOZ196618 OXG131099:OYV196618 PHC131099:PIR196618 PQY131099:PSN196618 QAU131099:QCJ196618 QKQ131099:QMF196618 QUM131099:QWB196618 REI131099:RFX196618 ROE131099:RPT196618 RYA131099:RZP196618 SHW131099:SJL196618 SRS131099:STH196618 TBO131099:TDD196618 TLK131099:TMZ196618 TVG131099:TWV196618 UFC131099:UGR196618 UOY131099:UQN196618 UYU131099:VAJ196618 VIQ131099:VKF196618 VSM131099:VUB196618 WCI131099:WDX196618 WME131099:WNT196618 WWA131099:WXP196618 S196635:BH262154 JO196635:LD262154 TK196635:UZ262154 ADG196635:AEV262154 ANC196635:AOR262154 AWY196635:AYN262154 BGU196635:BIJ262154 BQQ196635:BSF262154 CAM196635:CCB262154 CKI196635:CLX262154 CUE196635:CVT262154 DEA196635:DFP262154 DNW196635:DPL262154 DXS196635:DZH262154 EHO196635:EJD262154 ERK196635:ESZ262154 FBG196635:FCV262154 FLC196635:FMR262154 FUY196635:FWN262154 GEU196635:GGJ262154 GOQ196635:GQF262154 GYM196635:HAB262154 HII196635:HJX262154 HSE196635:HTT262154 ICA196635:IDP262154 ILW196635:INL262154 IVS196635:IXH262154 JFO196635:JHD262154 JPK196635:JQZ262154 JZG196635:KAV262154 KJC196635:KKR262154 KSY196635:KUN262154 LCU196635:LEJ262154 LMQ196635:LOF262154 LWM196635:LYB262154 MGI196635:MHX262154 MQE196635:MRT262154 NAA196635:NBP262154 NJW196635:NLL262154 NTS196635:NVH262154 ODO196635:OFD262154 ONK196635:OOZ262154 OXG196635:OYV262154 PHC196635:PIR262154 PQY196635:PSN262154 QAU196635:QCJ262154 QKQ196635:QMF262154 QUM196635:QWB262154 REI196635:RFX262154 ROE196635:RPT262154 RYA196635:RZP262154 SHW196635:SJL262154 SRS196635:STH262154 TBO196635:TDD262154 TLK196635:TMZ262154 TVG196635:TWV262154 UFC196635:UGR262154 UOY196635:UQN262154 UYU196635:VAJ262154 VIQ196635:VKF262154 VSM196635:VUB262154 WCI196635:WDX262154 WME196635:WNT262154 WWA196635:WXP262154 S262171:BH327690 JO262171:LD327690 TK262171:UZ327690 ADG262171:AEV327690 ANC262171:AOR327690 AWY262171:AYN327690 BGU262171:BIJ327690 BQQ262171:BSF327690 CAM262171:CCB327690 CKI262171:CLX327690 CUE262171:CVT327690 DEA262171:DFP327690 DNW262171:DPL327690 DXS262171:DZH327690 EHO262171:EJD327690 ERK262171:ESZ327690 FBG262171:FCV327690 FLC262171:FMR327690 FUY262171:FWN327690 GEU262171:GGJ327690 GOQ262171:GQF327690 GYM262171:HAB327690 HII262171:HJX327690 HSE262171:HTT327690 ICA262171:IDP327690 ILW262171:INL327690 IVS262171:IXH327690 JFO262171:JHD327690 JPK262171:JQZ327690 JZG262171:KAV327690 KJC262171:KKR327690 KSY262171:KUN327690 LCU262171:LEJ327690 LMQ262171:LOF327690 LWM262171:LYB327690 MGI262171:MHX327690 MQE262171:MRT327690 NAA262171:NBP327690 NJW262171:NLL327690 NTS262171:NVH327690 ODO262171:OFD327690 ONK262171:OOZ327690 OXG262171:OYV327690 PHC262171:PIR327690 PQY262171:PSN327690 QAU262171:QCJ327690 QKQ262171:QMF327690 QUM262171:QWB327690 REI262171:RFX327690 ROE262171:RPT327690 RYA262171:RZP327690 SHW262171:SJL327690 SRS262171:STH327690 TBO262171:TDD327690 TLK262171:TMZ327690 TVG262171:TWV327690 UFC262171:UGR327690 UOY262171:UQN327690 UYU262171:VAJ327690 VIQ262171:VKF327690 VSM262171:VUB327690 WCI262171:WDX327690 WME262171:WNT327690 WWA262171:WXP327690 S327707:BH393226 JO327707:LD393226 TK327707:UZ393226 ADG327707:AEV393226 ANC327707:AOR393226 AWY327707:AYN393226 BGU327707:BIJ393226 BQQ327707:BSF393226 CAM327707:CCB393226 CKI327707:CLX393226 CUE327707:CVT393226 DEA327707:DFP393226 DNW327707:DPL393226 DXS327707:DZH393226 EHO327707:EJD393226 ERK327707:ESZ393226 FBG327707:FCV393226 FLC327707:FMR393226 FUY327707:FWN393226 GEU327707:GGJ393226 GOQ327707:GQF393226 GYM327707:HAB393226 HII327707:HJX393226 HSE327707:HTT393226 ICA327707:IDP393226 ILW327707:INL393226 IVS327707:IXH393226 JFO327707:JHD393226 JPK327707:JQZ393226 JZG327707:KAV393226 KJC327707:KKR393226 KSY327707:KUN393226 LCU327707:LEJ393226 LMQ327707:LOF393226 LWM327707:LYB393226 MGI327707:MHX393226 MQE327707:MRT393226 NAA327707:NBP393226 NJW327707:NLL393226 NTS327707:NVH393226 ODO327707:OFD393226 ONK327707:OOZ393226 OXG327707:OYV393226 PHC327707:PIR393226 PQY327707:PSN393226 QAU327707:QCJ393226 QKQ327707:QMF393226 QUM327707:QWB393226 REI327707:RFX393226 ROE327707:RPT393226 RYA327707:RZP393226 SHW327707:SJL393226 SRS327707:STH393226 TBO327707:TDD393226 TLK327707:TMZ393226 TVG327707:TWV393226 UFC327707:UGR393226 UOY327707:UQN393226 UYU327707:VAJ393226 VIQ327707:VKF393226 VSM327707:VUB393226 WCI327707:WDX393226 WME327707:WNT393226 WWA327707:WXP393226 S393243:BH458762 JO393243:LD458762 TK393243:UZ458762 ADG393243:AEV458762 ANC393243:AOR458762 AWY393243:AYN458762 BGU393243:BIJ458762 BQQ393243:BSF458762 CAM393243:CCB458762 CKI393243:CLX458762 CUE393243:CVT458762 DEA393243:DFP458762 DNW393243:DPL458762 DXS393243:DZH458762 EHO393243:EJD458762 ERK393243:ESZ458762 FBG393243:FCV458762 FLC393243:FMR458762 FUY393243:FWN458762 GEU393243:GGJ458762 GOQ393243:GQF458762 GYM393243:HAB458762 HII393243:HJX458762 HSE393243:HTT458762 ICA393243:IDP458762 ILW393243:INL458762 IVS393243:IXH458762 JFO393243:JHD458762 JPK393243:JQZ458762 JZG393243:KAV458762 KJC393243:KKR458762 KSY393243:KUN458762 LCU393243:LEJ458762 LMQ393243:LOF458762 LWM393243:LYB458762 MGI393243:MHX458762 MQE393243:MRT458762 NAA393243:NBP458762 NJW393243:NLL458762 NTS393243:NVH458762 ODO393243:OFD458762 ONK393243:OOZ458762 OXG393243:OYV458762 PHC393243:PIR458762 PQY393243:PSN458762 QAU393243:QCJ458762 QKQ393243:QMF458762 QUM393243:QWB458762 REI393243:RFX458762 ROE393243:RPT458762 RYA393243:RZP458762 SHW393243:SJL458762 SRS393243:STH458762 TBO393243:TDD458762 TLK393243:TMZ458762 TVG393243:TWV458762 UFC393243:UGR458762 UOY393243:UQN458762 UYU393243:VAJ458762 VIQ393243:VKF458762 VSM393243:VUB458762 WCI393243:WDX458762 WME393243:WNT458762 WWA393243:WXP458762 S458779:BH524298 JO458779:LD524298 TK458779:UZ524298 ADG458779:AEV524298 ANC458779:AOR524298 AWY458779:AYN524298 BGU458779:BIJ524298 BQQ458779:BSF524298 CAM458779:CCB524298 CKI458779:CLX524298 CUE458779:CVT524298 DEA458779:DFP524298 DNW458779:DPL524298 DXS458779:DZH524298 EHO458779:EJD524298 ERK458779:ESZ524298 FBG458779:FCV524298 FLC458779:FMR524298 FUY458779:FWN524298 GEU458779:GGJ524298 GOQ458779:GQF524298 GYM458779:HAB524298 HII458779:HJX524298 HSE458779:HTT524298 ICA458779:IDP524298 ILW458779:INL524298 IVS458779:IXH524298 JFO458779:JHD524298 JPK458779:JQZ524298 JZG458779:KAV524298 KJC458779:KKR524298 KSY458779:KUN524298 LCU458779:LEJ524298 LMQ458779:LOF524298 LWM458779:LYB524298 MGI458779:MHX524298 MQE458779:MRT524298 NAA458779:NBP524298 NJW458779:NLL524298 NTS458779:NVH524298 ODO458779:OFD524298 ONK458779:OOZ524298 OXG458779:OYV524298 PHC458779:PIR524298 PQY458779:PSN524298 QAU458779:QCJ524298 QKQ458779:QMF524298 QUM458779:QWB524298 REI458779:RFX524298 ROE458779:RPT524298 RYA458779:RZP524298 SHW458779:SJL524298 SRS458779:STH524298 TBO458779:TDD524298 TLK458779:TMZ524298 TVG458779:TWV524298 UFC458779:UGR524298 UOY458779:UQN524298 UYU458779:VAJ524298 VIQ458779:VKF524298 VSM458779:VUB524298 WCI458779:WDX524298 WME458779:WNT524298 WWA458779:WXP524298 S524315:BH589834 JO524315:LD589834 TK524315:UZ589834 ADG524315:AEV589834 ANC524315:AOR589834 AWY524315:AYN589834 BGU524315:BIJ589834 BQQ524315:BSF589834 CAM524315:CCB589834 CKI524315:CLX589834 CUE524315:CVT589834 DEA524315:DFP589834 DNW524315:DPL589834 DXS524315:DZH589834 EHO524315:EJD589834 ERK524315:ESZ589834 FBG524315:FCV589834 FLC524315:FMR589834 FUY524315:FWN589834 GEU524315:GGJ589834 GOQ524315:GQF589834 GYM524315:HAB589834 HII524315:HJX589834 HSE524315:HTT589834 ICA524315:IDP589834 ILW524315:INL589834 IVS524315:IXH589834 JFO524315:JHD589834 JPK524315:JQZ589834 JZG524315:KAV589834 KJC524315:KKR589834 KSY524315:KUN589834 LCU524315:LEJ589834 LMQ524315:LOF589834 LWM524315:LYB589834 MGI524315:MHX589834 MQE524315:MRT589834 NAA524315:NBP589834 NJW524315:NLL589834 NTS524315:NVH589834 ODO524315:OFD589834 ONK524315:OOZ589834 OXG524315:OYV589834 PHC524315:PIR589834 PQY524315:PSN589834 QAU524315:QCJ589834 QKQ524315:QMF589834 QUM524315:QWB589834 REI524315:RFX589834 ROE524315:RPT589834 RYA524315:RZP589834 SHW524315:SJL589834 SRS524315:STH589834 TBO524315:TDD589834 TLK524315:TMZ589834 TVG524315:TWV589834 UFC524315:UGR589834 UOY524315:UQN589834 UYU524315:VAJ589834 VIQ524315:VKF589834 VSM524315:VUB589834 WCI524315:WDX589834 WME524315:WNT589834 WWA524315:WXP589834 S589851:BH655370 JO589851:LD655370 TK589851:UZ655370 ADG589851:AEV655370 ANC589851:AOR655370 AWY589851:AYN655370 BGU589851:BIJ655370 BQQ589851:BSF655370 CAM589851:CCB655370 CKI589851:CLX655370 CUE589851:CVT655370 DEA589851:DFP655370 DNW589851:DPL655370 DXS589851:DZH655370 EHO589851:EJD655370 ERK589851:ESZ655370 FBG589851:FCV655370 FLC589851:FMR655370 FUY589851:FWN655370 GEU589851:GGJ655370 GOQ589851:GQF655370 GYM589851:HAB655370 HII589851:HJX655370 HSE589851:HTT655370 ICA589851:IDP655370 ILW589851:INL655370 IVS589851:IXH655370 JFO589851:JHD655370 JPK589851:JQZ655370 JZG589851:KAV655370 KJC589851:KKR655370 KSY589851:KUN655370 LCU589851:LEJ655370 LMQ589851:LOF655370 LWM589851:LYB655370 MGI589851:MHX655370 MQE589851:MRT655370 NAA589851:NBP655370 NJW589851:NLL655370 NTS589851:NVH655370 ODO589851:OFD655370 ONK589851:OOZ655370 OXG589851:OYV655370 PHC589851:PIR655370 PQY589851:PSN655370 QAU589851:QCJ655370 QKQ589851:QMF655370 QUM589851:QWB655370 REI589851:RFX655370 ROE589851:RPT655370 RYA589851:RZP655370 SHW589851:SJL655370 SRS589851:STH655370 TBO589851:TDD655370 TLK589851:TMZ655370 TVG589851:TWV655370 UFC589851:UGR655370 UOY589851:UQN655370 UYU589851:VAJ655370 VIQ589851:VKF655370 VSM589851:VUB655370 WCI589851:WDX655370 WME589851:WNT655370 WWA589851:WXP655370 S655387:BH720906 JO655387:LD720906 TK655387:UZ720906 ADG655387:AEV720906 ANC655387:AOR720906 AWY655387:AYN720906 BGU655387:BIJ720906 BQQ655387:BSF720906 CAM655387:CCB720906 CKI655387:CLX720906 CUE655387:CVT720906 DEA655387:DFP720906 DNW655387:DPL720906 DXS655387:DZH720906 EHO655387:EJD720906 ERK655387:ESZ720906 FBG655387:FCV720906 FLC655387:FMR720906 FUY655387:FWN720906 GEU655387:GGJ720906 GOQ655387:GQF720906 GYM655387:HAB720906 HII655387:HJX720906 HSE655387:HTT720906 ICA655387:IDP720906 ILW655387:INL720906 IVS655387:IXH720906 JFO655387:JHD720906 JPK655387:JQZ720906 JZG655387:KAV720906 KJC655387:KKR720906 KSY655387:KUN720906 LCU655387:LEJ720906 LMQ655387:LOF720906 LWM655387:LYB720906 MGI655387:MHX720906 MQE655387:MRT720906 NAA655387:NBP720906 NJW655387:NLL720906 NTS655387:NVH720906 ODO655387:OFD720906 ONK655387:OOZ720906 OXG655387:OYV720906 PHC655387:PIR720906 PQY655387:PSN720906 QAU655387:QCJ720906 QKQ655387:QMF720906 QUM655387:QWB720906 REI655387:RFX720906 ROE655387:RPT720906 RYA655387:RZP720906 SHW655387:SJL720906 SRS655387:STH720906 TBO655387:TDD720906 TLK655387:TMZ720906 TVG655387:TWV720906 UFC655387:UGR720906 UOY655387:UQN720906 UYU655387:VAJ720906 VIQ655387:VKF720906 VSM655387:VUB720906 WCI655387:WDX720906 WME655387:WNT720906 WWA655387:WXP720906 S720923:BH786442 JO720923:LD786442 TK720923:UZ786442 ADG720923:AEV786442 ANC720923:AOR786442 AWY720923:AYN786442 BGU720923:BIJ786442 BQQ720923:BSF786442 CAM720923:CCB786442 CKI720923:CLX786442 CUE720923:CVT786442 DEA720923:DFP786442 DNW720923:DPL786442 DXS720923:DZH786442 EHO720923:EJD786442 ERK720923:ESZ786442 FBG720923:FCV786442 FLC720923:FMR786442 FUY720923:FWN786442 GEU720923:GGJ786442 GOQ720923:GQF786442 GYM720923:HAB786442 HII720923:HJX786442 HSE720923:HTT786442 ICA720923:IDP786442 ILW720923:INL786442 IVS720923:IXH786442 JFO720923:JHD786442 JPK720923:JQZ786442 JZG720923:KAV786442 KJC720923:KKR786442 KSY720923:KUN786442 LCU720923:LEJ786442 LMQ720923:LOF786442 LWM720923:LYB786442 MGI720923:MHX786442 MQE720923:MRT786442 NAA720923:NBP786442 NJW720923:NLL786442 NTS720923:NVH786442 ODO720923:OFD786442 ONK720923:OOZ786442 OXG720923:OYV786442 PHC720923:PIR786442 PQY720923:PSN786442 QAU720923:QCJ786442 QKQ720923:QMF786442 QUM720923:QWB786442 REI720923:RFX786442 ROE720923:RPT786442 RYA720923:RZP786442 SHW720923:SJL786442 SRS720923:STH786442 TBO720923:TDD786442 TLK720923:TMZ786442 TVG720923:TWV786442 UFC720923:UGR786442 UOY720923:UQN786442 UYU720923:VAJ786442 VIQ720923:VKF786442 VSM720923:VUB786442 WCI720923:WDX786442 WME720923:WNT786442 WWA720923:WXP786442 S786459:BH851978 JO786459:LD851978 TK786459:UZ851978 ADG786459:AEV851978 ANC786459:AOR851978 AWY786459:AYN851978 BGU786459:BIJ851978 BQQ786459:BSF851978 CAM786459:CCB851978 CKI786459:CLX851978 CUE786459:CVT851978 DEA786459:DFP851978 DNW786459:DPL851978 DXS786459:DZH851978 EHO786459:EJD851978 ERK786459:ESZ851978 FBG786459:FCV851978 FLC786459:FMR851978 FUY786459:FWN851978 GEU786459:GGJ851978 GOQ786459:GQF851978 GYM786459:HAB851978 HII786459:HJX851978 HSE786459:HTT851978 ICA786459:IDP851978 ILW786459:INL851978 IVS786459:IXH851978 JFO786459:JHD851978 JPK786459:JQZ851978 JZG786459:KAV851978 KJC786459:KKR851978 KSY786459:KUN851978 LCU786459:LEJ851978 LMQ786459:LOF851978 LWM786459:LYB851978 MGI786459:MHX851978 MQE786459:MRT851978 NAA786459:NBP851978 NJW786459:NLL851978 NTS786459:NVH851978 ODO786459:OFD851978 ONK786459:OOZ851978 OXG786459:OYV851978 PHC786459:PIR851978 PQY786459:PSN851978 QAU786459:QCJ851978 QKQ786459:QMF851978 QUM786459:QWB851978 REI786459:RFX851978 ROE786459:RPT851978 RYA786459:RZP851978 SHW786459:SJL851978 SRS786459:STH851978 TBO786459:TDD851978 TLK786459:TMZ851978 TVG786459:TWV851978 UFC786459:UGR851978 UOY786459:UQN851978 UYU786459:VAJ851978 VIQ786459:VKF851978 VSM786459:VUB851978 WCI786459:WDX851978 WME786459:WNT851978 WWA786459:WXP851978 S851995:BH917514 JO851995:LD917514 TK851995:UZ917514 ADG851995:AEV917514 ANC851995:AOR917514 AWY851995:AYN917514 BGU851995:BIJ917514 BQQ851995:BSF917514 CAM851995:CCB917514 CKI851995:CLX917514 CUE851995:CVT917514 DEA851995:DFP917514 DNW851995:DPL917514 DXS851995:DZH917514 EHO851995:EJD917514 ERK851995:ESZ917514 FBG851995:FCV917514 FLC851995:FMR917514 FUY851995:FWN917514 GEU851995:GGJ917514 GOQ851995:GQF917514 GYM851995:HAB917514 HII851995:HJX917514 HSE851995:HTT917514 ICA851995:IDP917514 ILW851995:INL917514 IVS851995:IXH917514 JFO851995:JHD917514 JPK851995:JQZ917514 JZG851995:KAV917514 KJC851995:KKR917514 KSY851995:KUN917514 LCU851995:LEJ917514 LMQ851995:LOF917514 LWM851995:LYB917514 MGI851995:MHX917514 MQE851995:MRT917514 NAA851995:NBP917514 NJW851995:NLL917514 NTS851995:NVH917514 ODO851995:OFD917514 ONK851995:OOZ917514 OXG851995:OYV917514 PHC851995:PIR917514 PQY851995:PSN917514 QAU851995:QCJ917514 QKQ851995:QMF917514 QUM851995:QWB917514 REI851995:RFX917514 ROE851995:RPT917514 RYA851995:RZP917514 SHW851995:SJL917514 SRS851995:STH917514 TBO851995:TDD917514 TLK851995:TMZ917514 TVG851995:TWV917514 UFC851995:UGR917514 UOY851995:UQN917514 UYU851995:VAJ917514 VIQ851995:VKF917514 VSM851995:VUB917514 WCI851995:WDX917514 WME851995:WNT917514 WWA851995:WXP917514 S917531:BH983050 JO917531:LD983050 TK917531:UZ983050 ADG917531:AEV983050 ANC917531:AOR983050 AWY917531:AYN983050 BGU917531:BIJ983050 BQQ917531:BSF983050 CAM917531:CCB983050 CKI917531:CLX983050 CUE917531:CVT983050 DEA917531:DFP983050 DNW917531:DPL983050 DXS917531:DZH983050 EHO917531:EJD983050 ERK917531:ESZ983050 FBG917531:FCV983050 FLC917531:FMR983050 FUY917531:FWN983050 GEU917531:GGJ983050 GOQ917531:GQF983050 GYM917531:HAB983050 HII917531:HJX983050 HSE917531:HTT983050 ICA917531:IDP983050 ILW917531:INL983050 IVS917531:IXH983050 JFO917531:JHD983050 JPK917531:JQZ983050 JZG917531:KAV983050 KJC917531:KKR983050 KSY917531:KUN983050 LCU917531:LEJ983050 LMQ917531:LOF983050 LWM917531:LYB983050 MGI917531:MHX983050 MQE917531:MRT983050 NAA917531:NBP983050 NJW917531:NLL983050 NTS917531:NVH983050 ODO917531:OFD983050 ONK917531:OOZ983050 OXG917531:OYV983050 PHC917531:PIR983050 PQY917531:PSN983050 QAU917531:QCJ983050 QKQ917531:QMF983050 QUM917531:QWB983050 REI917531:RFX983050 ROE917531:RPT983050 RYA917531:RZP983050 SHW917531:SJL983050 SRS917531:STH983050 TBO917531:TDD983050 TLK917531:TMZ983050 TVG917531:TWV983050 UFC917531:UGR983050 UOY917531:UQN983050 UYU917531:VAJ983050 VIQ917531:VKF983050 VSM917531:VUB983050 WCI917531:WDX983050 WME917531:WNT983050 WWA917531:WXP983050 S983067:BH1048576 JO983067:LD1048576 TK983067:UZ1048576 ADG983067:AEV1048576 ANC983067:AOR1048576 AWY983067:AYN1048576 BGU983067:BIJ1048576 BQQ983067:BSF1048576 CAM983067:CCB1048576 CKI983067:CLX1048576 CUE983067:CVT1048576 DEA983067:DFP1048576 DNW983067:DPL1048576 DXS983067:DZH1048576 EHO983067:EJD1048576 ERK983067:ESZ1048576 FBG983067:FCV1048576 FLC983067:FMR1048576 FUY983067:FWN1048576 GEU983067:GGJ1048576 GOQ983067:GQF1048576 GYM983067:HAB1048576 HII983067:HJX1048576 HSE983067:HTT1048576 ICA983067:IDP1048576 ILW983067:INL1048576 IVS983067:IXH1048576 JFO983067:JHD1048576 JPK983067:JQZ1048576 JZG983067:KAV1048576 KJC983067:KKR1048576 KSY983067:KUN1048576 LCU983067:LEJ1048576 LMQ983067:LOF1048576 LWM983067:LYB1048576 MGI983067:MHX1048576 MQE983067:MRT1048576 NAA983067:NBP1048576 NJW983067:NLL1048576 NTS983067:NVH1048576 ODO983067:OFD1048576 ONK983067:OOZ1048576 OXG983067:OYV1048576 PHC983067:PIR1048576 PQY983067:PSN1048576 QAU983067:QCJ1048576 QKQ983067:QMF1048576 QUM983067:QWB1048576 REI983067:RFX1048576 ROE983067:RPT1048576 RYA983067:RZP1048576 SHW983067:SJL1048576 SRS983067:STH1048576 TBO983067:TDD1048576 TLK983067:TMZ1048576 TVG983067:TWV1048576 UFC983067:UGR1048576 UOY983067:UQN1048576 UYU983067:VAJ1048576 VIQ983067:VKF1048576 VSM983067:VUB1048576 WCI983067:WDX1048576 WME983067:WNT1048576 WWA983067:WXP1048576 S1:BH10 JO1:LD10 TK1:UZ10 ADG1:AEV10 ANC1:AOR10 AWY1:AYN10 BGU1:BIJ10 BQQ1:BSF10 CAM1:CCB10 CKI1:CLX10 CUE1:CVT10 DEA1:DFP10 DNW1:DPL10 DXS1:DZH10 EHO1:EJD10 ERK1:ESZ10 FBG1:FCV10 FLC1:FMR10 FUY1:FWN10 GEU1:GGJ10 GOQ1:GQF10 GYM1:HAB10 HII1:HJX10 HSE1:HTT10 ICA1:IDP10 ILW1:INL10 IVS1:IXH10 JFO1:JHD10 JPK1:JQZ10 JZG1:KAV10 KJC1:KKR10 KSY1:KUN10 LCU1:LEJ10 LMQ1:LOF10 LWM1:LYB10 MGI1:MHX10 MQE1:MRT10 NAA1:NBP10 NJW1:NLL10 NTS1:NVH10 ODO1:OFD10 ONK1:OOZ10 OXG1:OYV10 PHC1:PIR10 PQY1:PSN10 QAU1:QCJ10 QKQ1:QMF10 QUM1:QWB10 REI1:RFX10 ROE1:RPT10 RYA1:RZP10 SHW1:SJL10 SRS1:STH10 TBO1:TDD10 TLK1:TMZ10 TVG1:TWV10 UFC1:UGR10 UOY1:UQN10 UYU1:VAJ10 VIQ1:VKF10 VSM1:VUB10 WCI1:WDX10 WME1:WNT10 WWA1:WXP10 T11:BB26 JP11:KX26 TL11:UT26 ADH11:AEP26 AND11:AOL26 AWZ11:AYH26 BGV11:BID26 BQR11:BRZ26 CAN11:CBV26 CKJ11:CLR26 CUF11:CVN26 DEB11:DFJ26 DNX11:DPF26 DXT11:DZB26 EHP11:EIX26 ERL11:EST26 FBH11:FCP26 FLD11:FML26 FUZ11:FWH26 GEV11:GGD26 GOR11:GPZ26 GYN11:GZV26 HIJ11:HJR26 HSF11:HTN26 ICB11:IDJ26 ILX11:INF26 IVT11:IXB26 JFP11:JGX26 JPL11:JQT26 JZH11:KAP26 KJD11:KKL26 KSZ11:KUH26 LCV11:LED26 LMR11:LNZ26 LWN11:LXV26 MGJ11:MHR26 MQF11:MRN26 NAB11:NBJ26 NJX11:NLF26 NTT11:NVB26 ODP11:OEX26 ONL11:OOT26 OXH11:OYP26 PHD11:PIL26 PQZ11:PSH26 QAV11:QCD26 QKR11:QLZ26 QUN11:QVV26 REJ11:RFR26 ROF11:RPN26 RYB11:RZJ26 SHX11:SJF26 SRT11:STB26 TBP11:TCX26 TLL11:TMT26 TVH11:TWP26 UFD11:UGL26 UOZ11:UQH26 UYV11:VAD26 VIR11:VJZ26 VSN11:VTV26 WCJ11:WDR26 WMF11:WNN26 WWB11:WXJ26 T65547:BB65562 JP65547:KX65562 TL65547:UT65562 ADH65547:AEP65562 AND65547:AOL65562 AWZ65547:AYH65562 BGV65547:BID65562 BQR65547:BRZ65562 CAN65547:CBV65562 CKJ65547:CLR65562 CUF65547:CVN65562 DEB65547:DFJ65562 DNX65547:DPF65562 DXT65547:DZB65562 EHP65547:EIX65562 ERL65547:EST65562 FBH65547:FCP65562 FLD65547:FML65562 FUZ65547:FWH65562 GEV65547:GGD65562 GOR65547:GPZ65562 GYN65547:GZV65562 HIJ65547:HJR65562 HSF65547:HTN65562 ICB65547:IDJ65562 ILX65547:INF65562 IVT65547:IXB65562 JFP65547:JGX65562 JPL65547:JQT65562 JZH65547:KAP65562 KJD65547:KKL65562 KSZ65547:KUH65562 LCV65547:LED65562 LMR65547:LNZ65562 LWN65547:LXV65562 MGJ65547:MHR65562 MQF65547:MRN65562 NAB65547:NBJ65562 NJX65547:NLF65562 NTT65547:NVB65562 ODP65547:OEX65562 ONL65547:OOT65562 OXH65547:OYP65562 PHD65547:PIL65562 PQZ65547:PSH65562 QAV65547:QCD65562 QKR65547:QLZ65562 QUN65547:QVV65562 REJ65547:RFR65562 ROF65547:RPN65562 RYB65547:RZJ65562 SHX65547:SJF65562 SRT65547:STB65562 TBP65547:TCX65562 TLL65547:TMT65562 TVH65547:TWP65562 UFD65547:UGL65562 UOZ65547:UQH65562 UYV65547:VAD65562 VIR65547:VJZ65562 VSN65547:VTV65562 WCJ65547:WDR65562 WMF65547:WNN65562 WWB65547:WXJ65562 T131083:BB131098 JP131083:KX131098 TL131083:UT131098 ADH131083:AEP131098 AND131083:AOL131098 AWZ131083:AYH131098 BGV131083:BID131098 BQR131083:BRZ131098 CAN131083:CBV131098 CKJ131083:CLR131098 CUF131083:CVN131098 DEB131083:DFJ131098 DNX131083:DPF131098 DXT131083:DZB131098 EHP131083:EIX131098 ERL131083:EST131098 FBH131083:FCP131098 FLD131083:FML131098 FUZ131083:FWH131098 GEV131083:GGD131098 GOR131083:GPZ131098 GYN131083:GZV131098 HIJ131083:HJR131098 HSF131083:HTN131098 ICB131083:IDJ131098 ILX131083:INF131098 IVT131083:IXB131098 JFP131083:JGX131098 JPL131083:JQT131098 JZH131083:KAP131098 KJD131083:KKL131098 KSZ131083:KUH131098 LCV131083:LED131098 LMR131083:LNZ131098 LWN131083:LXV131098 MGJ131083:MHR131098 MQF131083:MRN131098 NAB131083:NBJ131098 NJX131083:NLF131098 NTT131083:NVB131098 ODP131083:OEX131098 ONL131083:OOT131098 OXH131083:OYP131098 PHD131083:PIL131098 PQZ131083:PSH131098 QAV131083:QCD131098 QKR131083:QLZ131098 QUN131083:QVV131098 REJ131083:RFR131098 ROF131083:RPN131098 RYB131083:RZJ131098 SHX131083:SJF131098 SRT131083:STB131098 TBP131083:TCX131098 TLL131083:TMT131098 TVH131083:TWP131098 UFD131083:UGL131098 UOZ131083:UQH131098 UYV131083:VAD131098 VIR131083:VJZ131098 VSN131083:VTV131098 WCJ131083:WDR131098 WMF131083:WNN131098 WWB131083:WXJ131098 T196619:BB196634 JP196619:KX196634 TL196619:UT196634 ADH196619:AEP196634 AND196619:AOL196634 AWZ196619:AYH196634 BGV196619:BID196634 BQR196619:BRZ196634 CAN196619:CBV196634 CKJ196619:CLR196634 CUF196619:CVN196634 DEB196619:DFJ196634 DNX196619:DPF196634 DXT196619:DZB196634 EHP196619:EIX196634 ERL196619:EST196634 FBH196619:FCP196634 FLD196619:FML196634 FUZ196619:FWH196634 GEV196619:GGD196634 GOR196619:GPZ196634 GYN196619:GZV196634 HIJ196619:HJR196634 HSF196619:HTN196634 ICB196619:IDJ196634 ILX196619:INF196634 IVT196619:IXB196634 JFP196619:JGX196634 JPL196619:JQT196634 JZH196619:KAP196634 KJD196619:KKL196634 KSZ196619:KUH196634 LCV196619:LED196634 LMR196619:LNZ196634 LWN196619:LXV196634 MGJ196619:MHR196634 MQF196619:MRN196634 NAB196619:NBJ196634 NJX196619:NLF196634 NTT196619:NVB196634 ODP196619:OEX196634 ONL196619:OOT196634 OXH196619:OYP196634 PHD196619:PIL196634 PQZ196619:PSH196634 QAV196619:QCD196634 QKR196619:QLZ196634 QUN196619:QVV196634 REJ196619:RFR196634 ROF196619:RPN196634 RYB196619:RZJ196634 SHX196619:SJF196634 SRT196619:STB196634 TBP196619:TCX196634 TLL196619:TMT196634 TVH196619:TWP196634 UFD196619:UGL196634 UOZ196619:UQH196634 UYV196619:VAD196634 VIR196619:VJZ196634 VSN196619:VTV196634 WCJ196619:WDR196634 WMF196619:WNN196634 WWB196619:WXJ196634 T262155:BB262170 JP262155:KX262170 TL262155:UT262170 ADH262155:AEP262170 AND262155:AOL262170 AWZ262155:AYH262170 BGV262155:BID262170 BQR262155:BRZ262170 CAN262155:CBV262170 CKJ262155:CLR262170 CUF262155:CVN262170 DEB262155:DFJ262170 DNX262155:DPF262170 DXT262155:DZB262170 EHP262155:EIX262170 ERL262155:EST262170 FBH262155:FCP262170 FLD262155:FML262170 FUZ262155:FWH262170 GEV262155:GGD262170 GOR262155:GPZ262170 GYN262155:GZV262170 HIJ262155:HJR262170 HSF262155:HTN262170 ICB262155:IDJ262170 ILX262155:INF262170 IVT262155:IXB262170 JFP262155:JGX262170 JPL262155:JQT262170 JZH262155:KAP262170 KJD262155:KKL262170 KSZ262155:KUH262170 LCV262155:LED262170 LMR262155:LNZ262170 LWN262155:LXV262170 MGJ262155:MHR262170 MQF262155:MRN262170 NAB262155:NBJ262170 NJX262155:NLF262170 NTT262155:NVB262170 ODP262155:OEX262170 ONL262155:OOT262170 OXH262155:OYP262170 PHD262155:PIL262170 PQZ262155:PSH262170 QAV262155:QCD262170 QKR262155:QLZ262170 QUN262155:QVV262170 REJ262155:RFR262170 ROF262155:RPN262170 RYB262155:RZJ262170 SHX262155:SJF262170 SRT262155:STB262170 TBP262155:TCX262170 TLL262155:TMT262170 TVH262155:TWP262170 UFD262155:UGL262170 UOZ262155:UQH262170 UYV262155:VAD262170 VIR262155:VJZ262170 VSN262155:VTV262170 WCJ262155:WDR262170 WMF262155:WNN262170 WWB262155:WXJ262170 T327691:BB327706 JP327691:KX327706 TL327691:UT327706 ADH327691:AEP327706 AND327691:AOL327706 AWZ327691:AYH327706 BGV327691:BID327706 BQR327691:BRZ327706 CAN327691:CBV327706 CKJ327691:CLR327706 CUF327691:CVN327706 DEB327691:DFJ327706 DNX327691:DPF327706 DXT327691:DZB327706 EHP327691:EIX327706 ERL327691:EST327706 FBH327691:FCP327706 FLD327691:FML327706 FUZ327691:FWH327706 GEV327691:GGD327706 GOR327691:GPZ327706 GYN327691:GZV327706 HIJ327691:HJR327706 HSF327691:HTN327706 ICB327691:IDJ327706 ILX327691:INF327706 IVT327691:IXB327706 JFP327691:JGX327706 JPL327691:JQT327706 JZH327691:KAP327706 KJD327691:KKL327706 KSZ327691:KUH327706 LCV327691:LED327706 LMR327691:LNZ327706 LWN327691:LXV327706 MGJ327691:MHR327706 MQF327691:MRN327706 NAB327691:NBJ327706 NJX327691:NLF327706 NTT327691:NVB327706 ODP327691:OEX327706 ONL327691:OOT327706 OXH327691:OYP327706 PHD327691:PIL327706 PQZ327691:PSH327706 QAV327691:QCD327706 QKR327691:QLZ327706 QUN327691:QVV327706 REJ327691:RFR327706 ROF327691:RPN327706 RYB327691:RZJ327706 SHX327691:SJF327706 SRT327691:STB327706 TBP327691:TCX327706 TLL327691:TMT327706 TVH327691:TWP327706 UFD327691:UGL327706 UOZ327691:UQH327706 UYV327691:VAD327706 VIR327691:VJZ327706 VSN327691:VTV327706 WCJ327691:WDR327706 WMF327691:WNN327706 WWB327691:WXJ327706 T393227:BB393242 JP393227:KX393242 TL393227:UT393242 ADH393227:AEP393242 AND393227:AOL393242 AWZ393227:AYH393242 BGV393227:BID393242 BQR393227:BRZ393242 CAN393227:CBV393242 CKJ393227:CLR393242 CUF393227:CVN393242 DEB393227:DFJ393242 DNX393227:DPF393242 DXT393227:DZB393242 EHP393227:EIX393242 ERL393227:EST393242 FBH393227:FCP393242 FLD393227:FML393242 FUZ393227:FWH393242 GEV393227:GGD393242 GOR393227:GPZ393242 GYN393227:GZV393242 HIJ393227:HJR393242 HSF393227:HTN393242 ICB393227:IDJ393242 ILX393227:INF393242 IVT393227:IXB393242 JFP393227:JGX393242 JPL393227:JQT393242 JZH393227:KAP393242 KJD393227:KKL393242 KSZ393227:KUH393242 LCV393227:LED393242 LMR393227:LNZ393242 LWN393227:LXV393242 MGJ393227:MHR393242 MQF393227:MRN393242 NAB393227:NBJ393242 NJX393227:NLF393242 NTT393227:NVB393242 ODP393227:OEX393242 ONL393227:OOT393242 OXH393227:OYP393242 PHD393227:PIL393242 PQZ393227:PSH393242 QAV393227:QCD393242 QKR393227:QLZ393242 QUN393227:QVV393242 REJ393227:RFR393242 ROF393227:RPN393242 RYB393227:RZJ393242 SHX393227:SJF393242 SRT393227:STB393242 TBP393227:TCX393242 TLL393227:TMT393242 TVH393227:TWP393242 UFD393227:UGL393242 UOZ393227:UQH393242 UYV393227:VAD393242 VIR393227:VJZ393242 VSN393227:VTV393242 WCJ393227:WDR393242 WMF393227:WNN393242 WWB393227:WXJ393242 T458763:BB458778 JP458763:KX458778 TL458763:UT458778 ADH458763:AEP458778 AND458763:AOL458778 AWZ458763:AYH458778 BGV458763:BID458778 BQR458763:BRZ458778 CAN458763:CBV458778 CKJ458763:CLR458778 CUF458763:CVN458778 DEB458763:DFJ458778 DNX458763:DPF458778 DXT458763:DZB458778 EHP458763:EIX458778 ERL458763:EST458778 FBH458763:FCP458778 FLD458763:FML458778 FUZ458763:FWH458778 GEV458763:GGD458778 GOR458763:GPZ458778 GYN458763:GZV458778 HIJ458763:HJR458778 HSF458763:HTN458778 ICB458763:IDJ458778 ILX458763:INF458778 IVT458763:IXB458778 JFP458763:JGX458778 JPL458763:JQT458778 JZH458763:KAP458778 KJD458763:KKL458778 KSZ458763:KUH458778 LCV458763:LED458778 LMR458763:LNZ458778 LWN458763:LXV458778 MGJ458763:MHR458778 MQF458763:MRN458778 NAB458763:NBJ458778 NJX458763:NLF458778 NTT458763:NVB458778 ODP458763:OEX458778 ONL458763:OOT458778 OXH458763:OYP458778 PHD458763:PIL458778 PQZ458763:PSH458778 QAV458763:QCD458778 QKR458763:QLZ458778 QUN458763:QVV458778 REJ458763:RFR458778 ROF458763:RPN458778 RYB458763:RZJ458778 SHX458763:SJF458778 SRT458763:STB458778 TBP458763:TCX458778 TLL458763:TMT458778 TVH458763:TWP458778 UFD458763:UGL458778 UOZ458763:UQH458778 UYV458763:VAD458778 VIR458763:VJZ458778 VSN458763:VTV458778 WCJ458763:WDR458778 WMF458763:WNN458778 WWB458763:WXJ458778 T524299:BB524314 JP524299:KX524314 TL524299:UT524314 ADH524299:AEP524314 AND524299:AOL524314 AWZ524299:AYH524314 BGV524299:BID524314 BQR524299:BRZ524314 CAN524299:CBV524314 CKJ524299:CLR524314 CUF524299:CVN524314 DEB524299:DFJ524314 DNX524299:DPF524314 DXT524299:DZB524314 EHP524299:EIX524314 ERL524299:EST524314 FBH524299:FCP524314 FLD524299:FML524314 FUZ524299:FWH524314 GEV524299:GGD524314 GOR524299:GPZ524314 GYN524299:GZV524314 HIJ524299:HJR524314 HSF524299:HTN524314 ICB524299:IDJ524314 ILX524299:INF524314 IVT524299:IXB524314 JFP524299:JGX524314 JPL524299:JQT524314 JZH524299:KAP524314 KJD524299:KKL524314 KSZ524299:KUH524314 LCV524299:LED524314 LMR524299:LNZ524314 LWN524299:LXV524314 MGJ524299:MHR524314 MQF524299:MRN524314 NAB524299:NBJ524314 NJX524299:NLF524314 NTT524299:NVB524314 ODP524299:OEX524314 ONL524299:OOT524314 OXH524299:OYP524314 PHD524299:PIL524314 PQZ524299:PSH524314 QAV524299:QCD524314 QKR524299:QLZ524314 QUN524299:QVV524314 REJ524299:RFR524314 ROF524299:RPN524314 RYB524299:RZJ524314 SHX524299:SJF524314 SRT524299:STB524314 TBP524299:TCX524314 TLL524299:TMT524314 TVH524299:TWP524314 UFD524299:UGL524314 UOZ524299:UQH524314 UYV524299:VAD524314 VIR524299:VJZ524314 VSN524299:VTV524314 WCJ524299:WDR524314 WMF524299:WNN524314 WWB524299:WXJ524314 T589835:BB589850 JP589835:KX589850 TL589835:UT589850 ADH589835:AEP589850 AND589835:AOL589850 AWZ589835:AYH589850 BGV589835:BID589850 BQR589835:BRZ589850 CAN589835:CBV589850 CKJ589835:CLR589850 CUF589835:CVN589850 DEB589835:DFJ589850 DNX589835:DPF589850 DXT589835:DZB589850 EHP589835:EIX589850 ERL589835:EST589850 FBH589835:FCP589850 FLD589835:FML589850 FUZ589835:FWH589850 GEV589835:GGD589850 GOR589835:GPZ589850 GYN589835:GZV589850 HIJ589835:HJR589850 HSF589835:HTN589850 ICB589835:IDJ589850 ILX589835:INF589850 IVT589835:IXB589850 JFP589835:JGX589850 JPL589835:JQT589850 JZH589835:KAP589850 KJD589835:KKL589850 KSZ589835:KUH589850 LCV589835:LED589850 LMR589835:LNZ589850 LWN589835:LXV589850 MGJ589835:MHR589850 MQF589835:MRN589850 NAB589835:NBJ589850 NJX589835:NLF589850 NTT589835:NVB589850 ODP589835:OEX589850 ONL589835:OOT589850 OXH589835:OYP589850 PHD589835:PIL589850 PQZ589835:PSH589850 QAV589835:QCD589850 QKR589835:QLZ589850 QUN589835:QVV589850 REJ589835:RFR589850 ROF589835:RPN589850 RYB589835:RZJ589850 SHX589835:SJF589850 SRT589835:STB589850 TBP589835:TCX589850 TLL589835:TMT589850 TVH589835:TWP589850 UFD589835:UGL589850 UOZ589835:UQH589850 UYV589835:VAD589850 VIR589835:VJZ589850 VSN589835:VTV589850 WCJ589835:WDR589850 WMF589835:WNN589850 WWB589835:WXJ589850 T655371:BB655386 JP655371:KX655386 TL655371:UT655386 ADH655371:AEP655386 AND655371:AOL655386 AWZ655371:AYH655386 BGV655371:BID655386 BQR655371:BRZ655386 CAN655371:CBV655386 CKJ655371:CLR655386 CUF655371:CVN655386 DEB655371:DFJ655386 DNX655371:DPF655386 DXT655371:DZB655386 EHP655371:EIX655386 ERL655371:EST655386 FBH655371:FCP655386 FLD655371:FML655386 FUZ655371:FWH655386 GEV655371:GGD655386 GOR655371:GPZ655386 GYN655371:GZV655386 HIJ655371:HJR655386 HSF655371:HTN655386 ICB655371:IDJ655386 ILX655371:INF655386 IVT655371:IXB655386 JFP655371:JGX655386 JPL655371:JQT655386 JZH655371:KAP655386 KJD655371:KKL655386 KSZ655371:KUH655386 LCV655371:LED655386 LMR655371:LNZ655386 LWN655371:LXV655386 MGJ655371:MHR655386 MQF655371:MRN655386 NAB655371:NBJ655386 NJX655371:NLF655386 NTT655371:NVB655386 ODP655371:OEX655386 ONL655371:OOT655386 OXH655371:OYP655386 PHD655371:PIL655386 PQZ655371:PSH655386 QAV655371:QCD655386 QKR655371:QLZ655386 QUN655371:QVV655386 REJ655371:RFR655386 ROF655371:RPN655386 RYB655371:RZJ655386 SHX655371:SJF655386 SRT655371:STB655386 TBP655371:TCX655386 TLL655371:TMT655386 TVH655371:TWP655386 UFD655371:UGL655386 UOZ655371:UQH655386 UYV655371:VAD655386 VIR655371:VJZ655386 VSN655371:VTV655386 WCJ655371:WDR655386 WMF655371:WNN655386 WWB655371:WXJ655386 T720907:BB720922 JP720907:KX720922 TL720907:UT720922 ADH720907:AEP720922 AND720907:AOL720922 AWZ720907:AYH720922 BGV720907:BID720922 BQR720907:BRZ720922 CAN720907:CBV720922 CKJ720907:CLR720922 CUF720907:CVN720922 DEB720907:DFJ720922 DNX720907:DPF720922 DXT720907:DZB720922 EHP720907:EIX720922 ERL720907:EST720922 FBH720907:FCP720922 FLD720907:FML720922 FUZ720907:FWH720922 GEV720907:GGD720922 GOR720907:GPZ720922 GYN720907:GZV720922 HIJ720907:HJR720922 HSF720907:HTN720922 ICB720907:IDJ720922 ILX720907:INF720922 IVT720907:IXB720922 JFP720907:JGX720922 JPL720907:JQT720922 JZH720907:KAP720922 KJD720907:KKL720922 KSZ720907:KUH720922 LCV720907:LED720922 LMR720907:LNZ720922 LWN720907:LXV720922 MGJ720907:MHR720922 MQF720907:MRN720922 NAB720907:NBJ720922 NJX720907:NLF720922 NTT720907:NVB720922 ODP720907:OEX720922 ONL720907:OOT720922 OXH720907:OYP720922 PHD720907:PIL720922 PQZ720907:PSH720922 QAV720907:QCD720922 QKR720907:QLZ720922 QUN720907:QVV720922 REJ720907:RFR720922 ROF720907:RPN720922 RYB720907:RZJ720922 SHX720907:SJF720922 SRT720907:STB720922 TBP720907:TCX720922 TLL720907:TMT720922 TVH720907:TWP720922 UFD720907:UGL720922 UOZ720907:UQH720922 UYV720907:VAD720922 VIR720907:VJZ720922 VSN720907:VTV720922 WCJ720907:WDR720922 WMF720907:WNN720922 WWB720907:WXJ720922 T786443:BB786458 JP786443:KX786458 TL786443:UT786458 ADH786443:AEP786458 AND786443:AOL786458 AWZ786443:AYH786458 BGV786443:BID786458 BQR786443:BRZ786458 CAN786443:CBV786458 CKJ786443:CLR786458 CUF786443:CVN786458 DEB786443:DFJ786458 DNX786443:DPF786458 DXT786443:DZB786458 EHP786443:EIX786458 ERL786443:EST786458 FBH786443:FCP786458 FLD786443:FML786458 FUZ786443:FWH786458 GEV786443:GGD786458 GOR786443:GPZ786458 GYN786443:GZV786458 HIJ786443:HJR786458 HSF786443:HTN786458 ICB786443:IDJ786458 ILX786443:INF786458 IVT786443:IXB786458 JFP786443:JGX786458 JPL786443:JQT786458 JZH786443:KAP786458 KJD786443:KKL786458 KSZ786443:KUH786458 LCV786443:LED786458 LMR786443:LNZ786458 LWN786443:LXV786458 MGJ786443:MHR786458 MQF786443:MRN786458 NAB786443:NBJ786458 NJX786443:NLF786458 NTT786443:NVB786458 ODP786443:OEX786458 ONL786443:OOT786458 OXH786443:OYP786458 PHD786443:PIL786458 PQZ786443:PSH786458 QAV786443:QCD786458 QKR786443:QLZ786458 QUN786443:QVV786458 REJ786443:RFR786458 ROF786443:RPN786458 RYB786443:RZJ786458 SHX786443:SJF786458 SRT786443:STB786458 TBP786443:TCX786458 TLL786443:TMT786458 TVH786443:TWP786458 UFD786443:UGL786458 UOZ786443:UQH786458 UYV786443:VAD786458 VIR786443:VJZ786458 VSN786443:VTV786458 WCJ786443:WDR786458 WMF786443:WNN786458 WWB786443:WXJ786458 T851979:BB851994 JP851979:KX851994 TL851979:UT851994 ADH851979:AEP851994 AND851979:AOL851994 AWZ851979:AYH851994 BGV851979:BID851994 BQR851979:BRZ851994 CAN851979:CBV851994 CKJ851979:CLR851994 CUF851979:CVN851994 DEB851979:DFJ851994 DNX851979:DPF851994 DXT851979:DZB851994 EHP851979:EIX851994 ERL851979:EST851994 FBH851979:FCP851994 FLD851979:FML851994 FUZ851979:FWH851994 GEV851979:GGD851994 GOR851979:GPZ851994 GYN851979:GZV851994 HIJ851979:HJR851994 HSF851979:HTN851994 ICB851979:IDJ851994 ILX851979:INF851994 IVT851979:IXB851994 JFP851979:JGX851994 JPL851979:JQT851994 JZH851979:KAP851994 KJD851979:KKL851994 KSZ851979:KUH851994 LCV851979:LED851994 LMR851979:LNZ851994 LWN851979:LXV851994 MGJ851979:MHR851994 MQF851979:MRN851994 NAB851979:NBJ851994 NJX851979:NLF851994 NTT851979:NVB851994 ODP851979:OEX851994 ONL851979:OOT851994 OXH851979:OYP851994 PHD851979:PIL851994 PQZ851979:PSH851994 QAV851979:QCD851994 QKR851979:QLZ851994 QUN851979:QVV851994 REJ851979:RFR851994 ROF851979:RPN851994 RYB851979:RZJ851994 SHX851979:SJF851994 SRT851979:STB851994 TBP851979:TCX851994 TLL851979:TMT851994 TVH851979:TWP851994 UFD851979:UGL851994 UOZ851979:UQH851994 UYV851979:VAD851994 VIR851979:VJZ851994 VSN851979:VTV851994 WCJ851979:WDR851994 WMF851979:WNN851994 WWB851979:WXJ851994 T917515:BB917530 JP917515:KX917530 TL917515:UT917530 ADH917515:AEP917530 AND917515:AOL917530 AWZ917515:AYH917530 BGV917515:BID917530 BQR917515:BRZ917530 CAN917515:CBV917530 CKJ917515:CLR917530 CUF917515:CVN917530 DEB917515:DFJ917530 DNX917515:DPF917530 DXT917515:DZB917530 EHP917515:EIX917530 ERL917515:EST917530 FBH917515:FCP917530 FLD917515:FML917530 FUZ917515:FWH917530 GEV917515:GGD917530 GOR917515:GPZ917530 GYN917515:GZV917530 HIJ917515:HJR917530 HSF917515:HTN917530 ICB917515:IDJ917530 ILX917515:INF917530 IVT917515:IXB917530 JFP917515:JGX917530 JPL917515:JQT917530 JZH917515:KAP917530 KJD917515:KKL917530 KSZ917515:KUH917530 LCV917515:LED917530 LMR917515:LNZ917530 LWN917515:LXV917530 MGJ917515:MHR917530 MQF917515:MRN917530 NAB917515:NBJ917530 NJX917515:NLF917530 NTT917515:NVB917530 ODP917515:OEX917530 ONL917515:OOT917530 OXH917515:OYP917530 PHD917515:PIL917530 PQZ917515:PSH917530 QAV917515:QCD917530 QKR917515:QLZ917530 QUN917515:QVV917530 REJ917515:RFR917530 ROF917515:RPN917530 RYB917515:RZJ917530 SHX917515:SJF917530 SRT917515:STB917530 TBP917515:TCX917530 TLL917515:TMT917530 TVH917515:TWP917530 UFD917515:UGL917530 UOZ917515:UQH917530 UYV917515:VAD917530 VIR917515:VJZ917530 VSN917515:VTV917530 WCJ917515:WDR917530 WMF917515:WNN917530 WWB917515:WXJ917530 T983051:BB983066 JP983051:KX983066 TL983051:UT983066 ADH983051:AEP983066 AND983051:AOL983066 AWZ983051:AYH983066 BGV983051:BID983066 BQR983051:BRZ983066 CAN983051:CBV983066 CKJ983051:CLR983066 CUF983051:CVN983066 DEB983051:DFJ983066 DNX983051:DPF983066 DXT983051:DZB983066 EHP983051:EIX983066 ERL983051:EST983066 FBH983051:FCP983066 FLD983051:FML983066 FUZ983051:FWH983066 GEV983051:GGD983066 GOR983051:GPZ983066 GYN983051:GZV983066 HIJ983051:HJR983066 HSF983051:HTN983066 ICB983051:IDJ983066 ILX983051:INF983066 IVT983051:IXB983066 JFP983051:JGX983066 JPL983051:JQT983066 JZH983051:KAP983066 KJD983051:KKL983066 KSZ983051:KUH983066 LCV983051:LED983066 LMR983051:LNZ983066 LWN983051:LXV983066 MGJ983051:MHR983066 MQF983051:MRN983066 NAB983051:NBJ983066 NJX983051:NLF983066 NTT983051:NVB983066 ODP983051:OEX983066 ONL983051:OOT983066 OXH983051:OYP983066 PHD983051:PIL983066 PQZ983051:PSH983066 QAV983051:QCD983066 QKR983051:QLZ983066 QUN983051:QVV983066 REJ983051:RFR983066 ROF983051:RPN983066 RYB983051:RZJ983066 SHX983051:SJF983066 SRT983051:STB983066 TBP983051:TCX983066 TLL983051:TMT983066 TVH983051:TWP983066 UFD983051:UGL983066 UOZ983051:UQH983066 UYV983051:VAD983066 VIR983051:VJZ983066 VSN983051:VTV983066 WCJ983051:WDR983066 WMF983051:WNN983066 WWB983051:WXJ983066 BI1:BR1048576 LE1:LN1048576 VA1:VJ1048576 AEW1:AFF1048576 AOS1:APB1048576 AYO1:AYX1048576 BIK1:BIT1048576 BSG1:BSP1048576 CCC1:CCL1048576 CLY1:CMH1048576 CVU1:CWD1048576 DFQ1:DFZ1048576 DPM1:DPV1048576 DZI1:DZR1048576 EJE1:EJN1048576 ETA1:ETJ1048576 FCW1:FDF1048576 FMS1:FNB1048576 FWO1:FWX1048576 GGK1:GGT1048576 GQG1:GQP1048576 HAC1:HAL1048576 HJY1:HKH1048576 HTU1:HUD1048576 IDQ1:IDZ1048576 INM1:INV1048576 IXI1:IXR1048576 JHE1:JHN1048576 JRA1:JRJ1048576 KAW1:KBF1048576 KKS1:KLB1048576 KUO1:KUX1048576 LEK1:LET1048576 LOG1:LOP1048576 LYC1:LYL1048576 MHY1:MIH1048576 MRU1:MSD1048576 NBQ1:NBZ1048576 NLM1:NLV1048576 NVI1:NVR1048576 OFE1:OFN1048576 OPA1:OPJ1048576 OYW1:OZF1048576 PIS1:PJB1048576 PSO1:PSX1048576 QCK1:QCT1048576 QMG1:QMP1048576 QWC1:QWL1048576 RFY1:RGH1048576 RPU1:RQD1048576 RZQ1:RZZ1048576 SJM1:SJV1048576 STI1:STR1048576 TDE1:TDN1048576 TNA1:TNJ1048576 TWW1:TXF1048576 UGS1:UHB1048576 UQO1:UQX1048576 VAK1:VAT1048576 VKG1:VKP1048576 VUC1:VUL1048576 WDY1:WEH1048576 WNU1:WOD1048576 WXQ1:WXZ1048576 BS11:BT26 LO11:LP26 VK11:VL26 AFG11:AFH26 APC11:APD26 AYY11:AYZ26 BIU11:BIV26 BSQ11:BSR26 CCM11:CCN26 CMI11:CMJ26 CWE11:CWF26 DGA11:DGB26 DPW11:DPX26 DZS11:DZT26 EJO11:EJP26 ETK11:ETL26 FDG11:FDH26 FNC11:FND26 FWY11:FWZ26 GGU11:GGV26 GQQ11:GQR26 HAM11:HAN26 HKI11:HKJ26 HUE11:HUF26 IEA11:IEB26 INW11:INX26 IXS11:IXT26 JHO11:JHP26 JRK11:JRL26 KBG11:KBH26 KLC11:KLD26 KUY11:KUZ26 LEU11:LEV26 LOQ11:LOR26 LYM11:LYN26 MII11:MIJ26 MSE11:MSF26 NCA11:NCB26 NLW11:NLX26 NVS11:NVT26 OFO11:OFP26 OPK11:OPL26 OZG11:OZH26 PJC11:PJD26 PSY11:PSZ26 QCU11:QCV26 QMQ11:QMR26 QWM11:QWN26 RGI11:RGJ26 RQE11:RQF26 SAA11:SAB26 SJW11:SJX26 STS11:STT26 TDO11:TDP26 TNK11:TNL26 TXG11:TXH26 UHC11:UHD26 UQY11:UQZ26 VAU11:VAV26 VKQ11:VKR26 VUM11:VUN26 WEI11:WEJ26 WOE11:WOF26 WYA11:WYB26 BS65547:BT65562 LO65547:LP65562 VK65547:VL65562 AFG65547:AFH65562 APC65547:APD65562 AYY65547:AYZ65562 BIU65547:BIV65562 BSQ65547:BSR65562 CCM65547:CCN65562 CMI65547:CMJ65562 CWE65547:CWF65562 DGA65547:DGB65562 DPW65547:DPX65562 DZS65547:DZT65562 EJO65547:EJP65562 ETK65547:ETL65562 FDG65547:FDH65562 FNC65547:FND65562 FWY65547:FWZ65562 GGU65547:GGV65562 GQQ65547:GQR65562 HAM65547:HAN65562 HKI65547:HKJ65562 HUE65547:HUF65562 IEA65547:IEB65562 INW65547:INX65562 IXS65547:IXT65562 JHO65547:JHP65562 JRK65547:JRL65562 KBG65547:KBH65562 KLC65547:KLD65562 KUY65547:KUZ65562 LEU65547:LEV65562 LOQ65547:LOR65562 LYM65547:LYN65562 MII65547:MIJ65562 MSE65547:MSF65562 NCA65547:NCB65562 NLW65547:NLX65562 NVS65547:NVT65562 OFO65547:OFP65562 OPK65547:OPL65562 OZG65547:OZH65562 PJC65547:PJD65562 PSY65547:PSZ65562 QCU65547:QCV65562 QMQ65547:QMR65562 QWM65547:QWN65562 RGI65547:RGJ65562 RQE65547:RQF65562 SAA65547:SAB65562 SJW65547:SJX65562 STS65547:STT65562 TDO65547:TDP65562 TNK65547:TNL65562 TXG65547:TXH65562 UHC65547:UHD65562 UQY65547:UQZ65562 VAU65547:VAV65562 VKQ65547:VKR65562 VUM65547:VUN65562 WEI65547:WEJ65562 WOE65547:WOF65562 WYA65547:WYB65562 BS131083:BT131098 LO131083:LP131098 VK131083:VL131098 AFG131083:AFH131098 APC131083:APD131098 AYY131083:AYZ131098 BIU131083:BIV131098 BSQ131083:BSR131098 CCM131083:CCN131098 CMI131083:CMJ131098 CWE131083:CWF131098 DGA131083:DGB131098 DPW131083:DPX131098 DZS131083:DZT131098 EJO131083:EJP131098 ETK131083:ETL131098 FDG131083:FDH131098 FNC131083:FND131098 FWY131083:FWZ131098 GGU131083:GGV131098 GQQ131083:GQR131098 HAM131083:HAN131098 HKI131083:HKJ131098 HUE131083:HUF131098 IEA131083:IEB131098 INW131083:INX131098 IXS131083:IXT131098 JHO131083:JHP131098 JRK131083:JRL131098 KBG131083:KBH131098 KLC131083:KLD131098 KUY131083:KUZ131098 LEU131083:LEV131098 LOQ131083:LOR131098 LYM131083:LYN131098 MII131083:MIJ131098 MSE131083:MSF131098 NCA131083:NCB131098 NLW131083:NLX131098 NVS131083:NVT131098 OFO131083:OFP131098 OPK131083:OPL131098 OZG131083:OZH131098 PJC131083:PJD131098 PSY131083:PSZ131098 QCU131083:QCV131098 QMQ131083:QMR131098 QWM131083:QWN131098 RGI131083:RGJ131098 RQE131083:RQF131098 SAA131083:SAB131098 SJW131083:SJX131098 STS131083:STT131098 TDO131083:TDP131098 TNK131083:TNL131098 TXG131083:TXH131098 UHC131083:UHD131098 UQY131083:UQZ131098 VAU131083:VAV131098 VKQ131083:VKR131098 VUM131083:VUN131098 WEI131083:WEJ131098 WOE131083:WOF131098 WYA131083:WYB131098 BS196619:BT196634 LO196619:LP196634 VK196619:VL196634 AFG196619:AFH196634 APC196619:APD196634 AYY196619:AYZ196634 BIU196619:BIV196634 BSQ196619:BSR196634 CCM196619:CCN196634 CMI196619:CMJ196634 CWE196619:CWF196634 DGA196619:DGB196634 DPW196619:DPX196634 DZS196619:DZT196634 EJO196619:EJP196634 ETK196619:ETL196634 FDG196619:FDH196634 FNC196619:FND196634 FWY196619:FWZ196634 GGU196619:GGV196634 GQQ196619:GQR196634 HAM196619:HAN196634 HKI196619:HKJ196634 HUE196619:HUF196634 IEA196619:IEB196634 INW196619:INX196634 IXS196619:IXT196634 JHO196619:JHP196634 JRK196619:JRL196634 KBG196619:KBH196634 KLC196619:KLD196634 KUY196619:KUZ196634 LEU196619:LEV196634 LOQ196619:LOR196634 LYM196619:LYN196634 MII196619:MIJ196634 MSE196619:MSF196634 NCA196619:NCB196634 NLW196619:NLX196634 NVS196619:NVT196634 OFO196619:OFP196634 OPK196619:OPL196634 OZG196619:OZH196634 PJC196619:PJD196634 PSY196619:PSZ196634 QCU196619:QCV196634 QMQ196619:QMR196634 QWM196619:QWN196634 RGI196619:RGJ196634 RQE196619:RQF196634 SAA196619:SAB196634 SJW196619:SJX196634 STS196619:STT196634 TDO196619:TDP196634 TNK196619:TNL196634 TXG196619:TXH196634 UHC196619:UHD196634 UQY196619:UQZ196634 VAU196619:VAV196634 VKQ196619:VKR196634 VUM196619:VUN196634 WEI196619:WEJ196634 WOE196619:WOF196634 WYA196619:WYB196634 BS262155:BT262170 LO262155:LP262170 VK262155:VL262170 AFG262155:AFH262170 APC262155:APD262170 AYY262155:AYZ262170 BIU262155:BIV262170 BSQ262155:BSR262170 CCM262155:CCN262170 CMI262155:CMJ262170 CWE262155:CWF262170 DGA262155:DGB262170 DPW262155:DPX262170 DZS262155:DZT262170 EJO262155:EJP262170 ETK262155:ETL262170 FDG262155:FDH262170 FNC262155:FND262170 FWY262155:FWZ262170 GGU262155:GGV262170 GQQ262155:GQR262170 HAM262155:HAN262170 HKI262155:HKJ262170 HUE262155:HUF262170 IEA262155:IEB262170 INW262155:INX262170 IXS262155:IXT262170 JHO262155:JHP262170 JRK262155:JRL262170 KBG262155:KBH262170 KLC262155:KLD262170 KUY262155:KUZ262170 LEU262155:LEV262170 LOQ262155:LOR262170 LYM262155:LYN262170 MII262155:MIJ262170 MSE262155:MSF262170 NCA262155:NCB262170 NLW262155:NLX262170 NVS262155:NVT262170 OFO262155:OFP262170 OPK262155:OPL262170 OZG262155:OZH262170 PJC262155:PJD262170 PSY262155:PSZ262170 QCU262155:QCV262170 QMQ262155:QMR262170 QWM262155:QWN262170 RGI262155:RGJ262170 RQE262155:RQF262170 SAA262155:SAB262170 SJW262155:SJX262170 STS262155:STT262170 TDO262155:TDP262170 TNK262155:TNL262170 TXG262155:TXH262170 UHC262155:UHD262170 UQY262155:UQZ262170 VAU262155:VAV262170 VKQ262155:VKR262170 VUM262155:VUN262170 WEI262155:WEJ262170 WOE262155:WOF262170 WYA262155:WYB262170 BS327691:BT327706 LO327691:LP327706 VK327691:VL327706 AFG327691:AFH327706 APC327691:APD327706 AYY327691:AYZ327706 BIU327691:BIV327706 BSQ327691:BSR327706 CCM327691:CCN327706 CMI327691:CMJ327706 CWE327691:CWF327706 DGA327691:DGB327706 DPW327691:DPX327706 DZS327691:DZT327706 EJO327691:EJP327706 ETK327691:ETL327706 FDG327691:FDH327706 FNC327691:FND327706 FWY327691:FWZ327706 GGU327691:GGV327706 GQQ327691:GQR327706 HAM327691:HAN327706 HKI327691:HKJ327706 HUE327691:HUF327706 IEA327691:IEB327706 INW327691:INX327706 IXS327691:IXT327706 JHO327691:JHP327706 JRK327691:JRL327706 KBG327691:KBH327706 KLC327691:KLD327706 KUY327691:KUZ327706 LEU327691:LEV327706 LOQ327691:LOR327706 LYM327691:LYN327706 MII327691:MIJ327706 MSE327691:MSF327706 NCA327691:NCB327706 NLW327691:NLX327706 NVS327691:NVT327706 OFO327691:OFP327706 OPK327691:OPL327706 OZG327691:OZH327706 PJC327691:PJD327706 PSY327691:PSZ327706 QCU327691:QCV327706 QMQ327691:QMR327706 QWM327691:QWN327706 RGI327691:RGJ327706 RQE327691:RQF327706 SAA327691:SAB327706 SJW327691:SJX327706 STS327691:STT327706 TDO327691:TDP327706 TNK327691:TNL327706 TXG327691:TXH327706 UHC327691:UHD327706 UQY327691:UQZ327706 VAU327691:VAV327706 VKQ327691:VKR327706 VUM327691:VUN327706 WEI327691:WEJ327706 WOE327691:WOF327706 WYA327691:WYB327706 BS393227:BT393242 LO393227:LP393242 VK393227:VL393242 AFG393227:AFH393242 APC393227:APD393242 AYY393227:AYZ393242 BIU393227:BIV393242 BSQ393227:BSR393242 CCM393227:CCN393242 CMI393227:CMJ393242 CWE393227:CWF393242 DGA393227:DGB393242 DPW393227:DPX393242 DZS393227:DZT393242 EJO393227:EJP393242 ETK393227:ETL393242 FDG393227:FDH393242 FNC393227:FND393242 FWY393227:FWZ393242 GGU393227:GGV393242 GQQ393227:GQR393242 HAM393227:HAN393242 HKI393227:HKJ393242 HUE393227:HUF393242 IEA393227:IEB393242 INW393227:INX393242 IXS393227:IXT393242 JHO393227:JHP393242 JRK393227:JRL393242 KBG393227:KBH393242 KLC393227:KLD393242 KUY393227:KUZ393242 LEU393227:LEV393242 LOQ393227:LOR393242 LYM393227:LYN393242 MII393227:MIJ393242 MSE393227:MSF393242 NCA393227:NCB393242 NLW393227:NLX393242 NVS393227:NVT393242 OFO393227:OFP393242 OPK393227:OPL393242 OZG393227:OZH393242 PJC393227:PJD393242 PSY393227:PSZ393242 QCU393227:QCV393242 QMQ393227:QMR393242 QWM393227:QWN393242 RGI393227:RGJ393242 RQE393227:RQF393242 SAA393227:SAB393242 SJW393227:SJX393242 STS393227:STT393242 TDO393227:TDP393242 TNK393227:TNL393242 TXG393227:TXH393242 UHC393227:UHD393242 UQY393227:UQZ393242 VAU393227:VAV393242 VKQ393227:VKR393242 VUM393227:VUN393242 WEI393227:WEJ393242 WOE393227:WOF393242 WYA393227:WYB393242 BS458763:BT458778 LO458763:LP458778 VK458763:VL458778 AFG458763:AFH458778 APC458763:APD458778 AYY458763:AYZ458778 BIU458763:BIV458778 BSQ458763:BSR458778 CCM458763:CCN458778 CMI458763:CMJ458778 CWE458763:CWF458778 DGA458763:DGB458778 DPW458763:DPX458778 DZS458763:DZT458778 EJO458763:EJP458778 ETK458763:ETL458778 FDG458763:FDH458778 FNC458763:FND458778 FWY458763:FWZ458778 GGU458763:GGV458778 GQQ458763:GQR458778 HAM458763:HAN458778 HKI458763:HKJ458778 HUE458763:HUF458778 IEA458763:IEB458778 INW458763:INX458778 IXS458763:IXT458778 JHO458763:JHP458778 JRK458763:JRL458778 KBG458763:KBH458778 KLC458763:KLD458778 KUY458763:KUZ458778 LEU458763:LEV458778 LOQ458763:LOR458778 LYM458763:LYN458778 MII458763:MIJ458778 MSE458763:MSF458778 NCA458763:NCB458778 NLW458763:NLX458778 NVS458763:NVT458778 OFO458763:OFP458778 OPK458763:OPL458778 OZG458763:OZH458778 PJC458763:PJD458778 PSY458763:PSZ458778 QCU458763:QCV458778 QMQ458763:QMR458778 QWM458763:QWN458778 RGI458763:RGJ458778 RQE458763:RQF458778 SAA458763:SAB458778 SJW458763:SJX458778 STS458763:STT458778 TDO458763:TDP458778 TNK458763:TNL458778 TXG458763:TXH458778 UHC458763:UHD458778 UQY458763:UQZ458778 VAU458763:VAV458778 VKQ458763:VKR458778 VUM458763:VUN458778 WEI458763:WEJ458778 WOE458763:WOF458778 WYA458763:WYB458778 BS524299:BT524314 LO524299:LP524314 VK524299:VL524314 AFG524299:AFH524314 APC524299:APD524314 AYY524299:AYZ524314 BIU524299:BIV524314 BSQ524299:BSR524314 CCM524299:CCN524314 CMI524299:CMJ524314 CWE524299:CWF524314 DGA524299:DGB524314 DPW524299:DPX524314 DZS524299:DZT524314 EJO524299:EJP524314 ETK524299:ETL524314 FDG524299:FDH524314 FNC524299:FND524314 FWY524299:FWZ524314 GGU524299:GGV524314 GQQ524299:GQR524314 HAM524299:HAN524314 HKI524299:HKJ524314 HUE524299:HUF524314 IEA524299:IEB524314 INW524299:INX524314 IXS524299:IXT524314 JHO524299:JHP524314 JRK524299:JRL524314 KBG524299:KBH524314 KLC524299:KLD524314 KUY524299:KUZ524314 LEU524299:LEV524314 LOQ524299:LOR524314 LYM524299:LYN524314 MII524299:MIJ524314 MSE524299:MSF524314 NCA524299:NCB524314 NLW524299:NLX524314 NVS524299:NVT524314 OFO524299:OFP524314 OPK524299:OPL524314 OZG524299:OZH524314 PJC524299:PJD524314 PSY524299:PSZ524314 QCU524299:QCV524314 QMQ524299:QMR524314 QWM524299:QWN524314 RGI524299:RGJ524314 RQE524299:RQF524314 SAA524299:SAB524314 SJW524299:SJX524314 STS524299:STT524314 TDO524299:TDP524314 TNK524299:TNL524314 TXG524299:TXH524314 UHC524299:UHD524314 UQY524299:UQZ524314 VAU524299:VAV524314 VKQ524299:VKR524314 VUM524299:VUN524314 WEI524299:WEJ524314 WOE524299:WOF524314 WYA524299:WYB524314 BS589835:BT589850 LO589835:LP589850 VK589835:VL589850 AFG589835:AFH589850 APC589835:APD589850 AYY589835:AYZ589850 BIU589835:BIV589850 BSQ589835:BSR589850 CCM589835:CCN589850 CMI589835:CMJ589850 CWE589835:CWF589850 DGA589835:DGB589850 DPW589835:DPX589850 DZS589835:DZT589850 EJO589835:EJP589850 ETK589835:ETL589850 FDG589835:FDH589850 FNC589835:FND589850 FWY589835:FWZ589850 GGU589835:GGV589850 GQQ589835:GQR589850 HAM589835:HAN589850 HKI589835:HKJ589850 HUE589835:HUF589850 IEA589835:IEB589850 INW589835:INX589850 IXS589835:IXT589850 JHO589835:JHP589850 JRK589835:JRL589850 KBG589835:KBH589850 KLC589835:KLD589850 KUY589835:KUZ589850 LEU589835:LEV589850 LOQ589835:LOR589850 LYM589835:LYN589850 MII589835:MIJ589850 MSE589835:MSF589850 NCA589835:NCB589850 NLW589835:NLX589850 NVS589835:NVT589850 OFO589835:OFP589850 OPK589835:OPL589850 OZG589835:OZH589850 PJC589835:PJD589850 PSY589835:PSZ589850 QCU589835:QCV589850 QMQ589835:QMR589850 QWM589835:QWN589850 RGI589835:RGJ589850 RQE589835:RQF589850 SAA589835:SAB589850 SJW589835:SJX589850 STS589835:STT589850 TDO589835:TDP589850 TNK589835:TNL589850 TXG589835:TXH589850 UHC589835:UHD589850 UQY589835:UQZ589850 VAU589835:VAV589850 VKQ589835:VKR589850 VUM589835:VUN589850 WEI589835:WEJ589850 WOE589835:WOF589850 WYA589835:WYB589850 BS655371:BT655386 LO655371:LP655386 VK655371:VL655386 AFG655371:AFH655386 APC655371:APD655386 AYY655371:AYZ655386 BIU655371:BIV655386 BSQ655371:BSR655386 CCM655371:CCN655386 CMI655371:CMJ655386 CWE655371:CWF655386 DGA655371:DGB655386 DPW655371:DPX655386 DZS655371:DZT655386 EJO655371:EJP655386 ETK655371:ETL655386 FDG655371:FDH655386 FNC655371:FND655386 FWY655371:FWZ655386 GGU655371:GGV655386 GQQ655371:GQR655386 HAM655371:HAN655386 HKI655371:HKJ655386 HUE655371:HUF655386 IEA655371:IEB655386 INW655371:INX655386 IXS655371:IXT655386 JHO655371:JHP655386 JRK655371:JRL655386 KBG655371:KBH655386 KLC655371:KLD655386 KUY655371:KUZ655386 LEU655371:LEV655386 LOQ655371:LOR655386 LYM655371:LYN655386 MII655371:MIJ655386 MSE655371:MSF655386 NCA655371:NCB655386 NLW655371:NLX655386 NVS655371:NVT655386 OFO655371:OFP655386 OPK655371:OPL655386 OZG655371:OZH655386 PJC655371:PJD655386 PSY655371:PSZ655386 QCU655371:QCV655386 QMQ655371:QMR655386 QWM655371:QWN655386 RGI655371:RGJ655386 RQE655371:RQF655386 SAA655371:SAB655386 SJW655371:SJX655386 STS655371:STT655386 TDO655371:TDP655386 TNK655371:TNL655386 TXG655371:TXH655386 UHC655371:UHD655386 UQY655371:UQZ655386 VAU655371:VAV655386 VKQ655371:VKR655386 VUM655371:VUN655386 WEI655371:WEJ655386 WOE655371:WOF655386 WYA655371:WYB655386 BS720907:BT720922 LO720907:LP720922 VK720907:VL720922 AFG720907:AFH720922 APC720907:APD720922 AYY720907:AYZ720922 BIU720907:BIV720922 BSQ720907:BSR720922 CCM720907:CCN720922 CMI720907:CMJ720922 CWE720907:CWF720922 DGA720907:DGB720922 DPW720907:DPX720922 DZS720907:DZT720922 EJO720907:EJP720922 ETK720907:ETL720922 FDG720907:FDH720922 FNC720907:FND720922 FWY720907:FWZ720922 GGU720907:GGV720922 GQQ720907:GQR720922 HAM720907:HAN720922 HKI720907:HKJ720922 HUE720907:HUF720922 IEA720907:IEB720922 INW720907:INX720922 IXS720907:IXT720922 JHO720907:JHP720922 JRK720907:JRL720922 KBG720907:KBH720922 KLC720907:KLD720922 KUY720907:KUZ720922 LEU720907:LEV720922 LOQ720907:LOR720922 LYM720907:LYN720922 MII720907:MIJ720922 MSE720907:MSF720922 NCA720907:NCB720922 NLW720907:NLX720922 NVS720907:NVT720922 OFO720907:OFP720922 OPK720907:OPL720922 OZG720907:OZH720922 PJC720907:PJD720922 PSY720907:PSZ720922 QCU720907:QCV720922 QMQ720907:QMR720922 QWM720907:QWN720922 RGI720907:RGJ720922 RQE720907:RQF720922 SAA720907:SAB720922 SJW720907:SJX720922 STS720907:STT720922 TDO720907:TDP720922 TNK720907:TNL720922 TXG720907:TXH720922 UHC720907:UHD720922 UQY720907:UQZ720922 VAU720907:VAV720922 VKQ720907:VKR720922 VUM720907:VUN720922 WEI720907:WEJ720922 WOE720907:WOF720922 WYA720907:WYB720922 BS786443:BT786458 LO786443:LP786458 VK786443:VL786458 AFG786443:AFH786458 APC786443:APD786458 AYY786443:AYZ786458 BIU786443:BIV786458 BSQ786443:BSR786458 CCM786443:CCN786458 CMI786443:CMJ786458 CWE786443:CWF786458 DGA786443:DGB786458 DPW786443:DPX786458 DZS786443:DZT786458 EJO786443:EJP786458 ETK786443:ETL786458 FDG786443:FDH786458 FNC786443:FND786458 FWY786443:FWZ786458 GGU786443:GGV786458 GQQ786443:GQR786458 HAM786443:HAN786458 HKI786443:HKJ786458 HUE786443:HUF786458 IEA786443:IEB786458 INW786443:INX786458 IXS786443:IXT786458 JHO786443:JHP786458 JRK786443:JRL786458 KBG786443:KBH786458 KLC786443:KLD786458 KUY786443:KUZ786458 LEU786443:LEV786458 LOQ786443:LOR786458 LYM786443:LYN786458 MII786443:MIJ786458 MSE786443:MSF786458 NCA786443:NCB786458 NLW786443:NLX786458 NVS786443:NVT786458 OFO786443:OFP786458 OPK786443:OPL786458 OZG786443:OZH786458 PJC786443:PJD786458 PSY786443:PSZ786458 QCU786443:QCV786458 QMQ786443:QMR786458 QWM786443:QWN786458 RGI786443:RGJ786458 RQE786443:RQF786458 SAA786443:SAB786458 SJW786443:SJX786458 STS786443:STT786458 TDO786443:TDP786458 TNK786443:TNL786458 TXG786443:TXH786458 UHC786443:UHD786458 UQY786443:UQZ786458 VAU786443:VAV786458 VKQ786443:VKR786458 VUM786443:VUN786458 WEI786443:WEJ786458 WOE786443:WOF786458 WYA786443:WYB786458 BS851979:BT851994 LO851979:LP851994 VK851979:VL851994 AFG851979:AFH851994 APC851979:APD851994 AYY851979:AYZ851994 BIU851979:BIV851994 BSQ851979:BSR851994 CCM851979:CCN851994 CMI851979:CMJ851994 CWE851979:CWF851994 DGA851979:DGB851994 DPW851979:DPX851994 DZS851979:DZT851994 EJO851979:EJP851994 ETK851979:ETL851994 FDG851979:FDH851994 FNC851979:FND851994 FWY851979:FWZ851994 GGU851979:GGV851994 GQQ851979:GQR851994 HAM851979:HAN851994 HKI851979:HKJ851994 HUE851979:HUF851994 IEA851979:IEB851994 INW851979:INX851994 IXS851979:IXT851994 JHO851979:JHP851994 JRK851979:JRL851994 KBG851979:KBH851994 KLC851979:KLD851994 KUY851979:KUZ851994 LEU851979:LEV851994 LOQ851979:LOR851994 LYM851979:LYN851994 MII851979:MIJ851994 MSE851979:MSF851994 NCA851979:NCB851994 NLW851979:NLX851994 NVS851979:NVT851994 OFO851979:OFP851994 OPK851979:OPL851994 OZG851979:OZH851994 PJC851979:PJD851994 PSY851979:PSZ851994 QCU851979:QCV851994 QMQ851979:QMR851994 QWM851979:QWN851994 RGI851979:RGJ851994 RQE851979:RQF851994 SAA851979:SAB851994 SJW851979:SJX851994 STS851979:STT851994 TDO851979:TDP851994 TNK851979:TNL851994 TXG851979:TXH851994 UHC851979:UHD851994 UQY851979:UQZ851994 VAU851979:VAV851994 VKQ851979:VKR851994 VUM851979:VUN851994 WEI851979:WEJ851994 WOE851979:WOF851994 WYA851979:WYB851994 BS917515:BT917530 LO917515:LP917530 VK917515:VL917530 AFG917515:AFH917530 APC917515:APD917530 AYY917515:AYZ917530 BIU917515:BIV917530 BSQ917515:BSR917530 CCM917515:CCN917530 CMI917515:CMJ917530 CWE917515:CWF917530 DGA917515:DGB917530 DPW917515:DPX917530 DZS917515:DZT917530 EJO917515:EJP917530 ETK917515:ETL917530 FDG917515:FDH917530 FNC917515:FND917530 FWY917515:FWZ917530 GGU917515:GGV917530 GQQ917515:GQR917530 HAM917515:HAN917530 HKI917515:HKJ917530 HUE917515:HUF917530 IEA917515:IEB917530 INW917515:INX917530 IXS917515:IXT917530 JHO917515:JHP917530 JRK917515:JRL917530 KBG917515:KBH917530 KLC917515:KLD917530 KUY917515:KUZ917530 LEU917515:LEV917530 LOQ917515:LOR917530 LYM917515:LYN917530 MII917515:MIJ917530 MSE917515:MSF917530 NCA917515:NCB917530 NLW917515:NLX917530 NVS917515:NVT917530 OFO917515:OFP917530 OPK917515:OPL917530 OZG917515:OZH917530 PJC917515:PJD917530 PSY917515:PSZ917530 QCU917515:QCV917530 QMQ917515:QMR917530 QWM917515:QWN917530 RGI917515:RGJ917530 RQE917515:RQF917530 SAA917515:SAB917530 SJW917515:SJX917530 STS917515:STT917530 TDO917515:TDP917530 TNK917515:TNL917530 TXG917515:TXH917530 UHC917515:UHD917530 UQY917515:UQZ917530 VAU917515:VAV917530 VKQ917515:VKR917530 VUM917515:VUN917530 WEI917515:WEJ917530 WOE917515:WOF917530 WYA917515:WYB917530 BS983051:BT983066 LO983051:LP983066 VK983051:VL983066 AFG983051:AFH983066 APC983051:APD983066 AYY983051:AYZ983066 BIU983051:BIV983066 BSQ983051:BSR983066 CCM983051:CCN983066 CMI983051:CMJ983066 CWE983051:CWF983066 DGA983051:DGB983066 DPW983051:DPX983066 DZS983051:DZT983066 EJO983051:EJP983066 ETK983051:ETL983066 FDG983051:FDH983066 FNC983051:FND983066 FWY983051:FWZ983066 GGU983051:GGV983066 GQQ983051:GQR983066 HAM983051:HAN983066 HKI983051:HKJ983066 HUE983051:HUF983066 IEA983051:IEB983066 INW983051:INX983066 IXS983051:IXT983066 JHO983051:JHP983066 JRK983051:JRL983066 KBG983051:KBH983066 KLC983051:KLD983066 KUY983051:KUZ983066 LEU983051:LEV983066 LOQ983051:LOR983066 LYM983051:LYN983066 MII983051:MIJ983066 MSE983051:MSF983066 NCA983051:NCB983066 NLW983051:NLX983066 NVS983051:NVT983066 OFO983051:OFP983066 OPK983051:OPL983066 OZG983051:OZH983066 PJC983051:PJD983066 PSY983051:PSZ983066 QCU983051:QCV983066 QMQ983051:QMR983066 QWM983051:QWN983066 RGI983051:RGJ983066 RQE983051:RQF983066 SAA983051:SAB983066 SJW983051:SJX983066 STS983051:STT983066 TDO983051:TDP983066 TNK983051:TNL983066 TXG983051:TXH983066 UHC983051:UHD983066 UQY983051:UQZ983066 VAU983051:VAV983066 VKQ983051:VKR983066 VUM983051:VUN983066 WEI983051:WEJ983066 WOE983051:WOF983066 WYA983051:WYB983066 BW11:BX26 LS11:LT26 VO11:VP26 AFK11:AFL26 APG11:APH26 AZC11:AZD26 BIY11:BIZ26 BSU11:BSV26 CCQ11:CCR26 CMM11:CMN26 CWI11:CWJ26 DGE11:DGF26 DQA11:DQB26 DZW11:DZX26 EJS11:EJT26 ETO11:ETP26 FDK11:FDL26 FNG11:FNH26 FXC11:FXD26 GGY11:GGZ26 GQU11:GQV26 HAQ11:HAR26 HKM11:HKN26 HUI11:HUJ26 IEE11:IEF26 IOA11:IOB26 IXW11:IXX26 JHS11:JHT26 JRO11:JRP26 KBK11:KBL26 KLG11:KLH26 KVC11:KVD26 LEY11:LEZ26 LOU11:LOV26 LYQ11:LYR26 MIM11:MIN26 MSI11:MSJ26 NCE11:NCF26 NMA11:NMB26 NVW11:NVX26 OFS11:OFT26 OPO11:OPP26 OZK11:OZL26 PJG11:PJH26 PTC11:PTD26 QCY11:QCZ26 QMU11:QMV26 QWQ11:QWR26 RGM11:RGN26 RQI11:RQJ26 SAE11:SAF26 SKA11:SKB26 STW11:STX26 TDS11:TDT26 TNO11:TNP26 TXK11:TXL26 UHG11:UHH26 URC11:URD26 VAY11:VAZ26 VKU11:VKV26 VUQ11:VUR26 WEM11:WEN26 WOI11:WOJ26 WYE11:WYF26 BW65547:BX65562 LS65547:LT65562 VO65547:VP65562 AFK65547:AFL65562 APG65547:APH65562 AZC65547:AZD65562 BIY65547:BIZ65562 BSU65547:BSV65562 CCQ65547:CCR65562 CMM65547:CMN65562 CWI65547:CWJ65562 DGE65547:DGF65562 DQA65547:DQB65562 DZW65547:DZX65562 EJS65547:EJT65562 ETO65547:ETP65562 FDK65547:FDL65562 FNG65547:FNH65562 FXC65547:FXD65562 GGY65547:GGZ65562 GQU65547:GQV65562 HAQ65547:HAR65562 HKM65547:HKN65562 HUI65547:HUJ65562 IEE65547:IEF65562 IOA65547:IOB65562 IXW65547:IXX65562 JHS65547:JHT65562 JRO65547:JRP65562 KBK65547:KBL65562 KLG65547:KLH65562 KVC65547:KVD65562 LEY65547:LEZ65562 LOU65547:LOV65562 LYQ65547:LYR65562 MIM65547:MIN65562 MSI65547:MSJ65562 NCE65547:NCF65562 NMA65547:NMB65562 NVW65547:NVX65562 OFS65547:OFT65562 OPO65547:OPP65562 OZK65547:OZL65562 PJG65547:PJH65562 PTC65547:PTD65562 QCY65547:QCZ65562 QMU65547:QMV65562 QWQ65547:QWR65562 RGM65547:RGN65562 RQI65547:RQJ65562 SAE65547:SAF65562 SKA65547:SKB65562 STW65547:STX65562 TDS65547:TDT65562 TNO65547:TNP65562 TXK65547:TXL65562 UHG65547:UHH65562 URC65547:URD65562 VAY65547:VAZ65562 VKU65547:VKV65562 VUQ65547:VUR65562 WEM65547:WEN65562 WOI65547:WOJ65562 WYE65547:WYF65562 BW131083:BX131098 LS131083:LT131098 VO131083:VP131098 AFK131083:AFL131098 APG131083:APH131098 AZC131083:AZD131098 BIY131083:BIZ131098 BSU131083:BSV131098 CCQ131083:CCR131098 CMM131083:CMN131098 CWI131083:CWJ131098 DGE131083:DGF131098 DQA131083:DQB131098 DZW131083:DZX131098 EJS131083:EJT131098 ETO131083:ETP131098 FDK131083:FDL131098 FNG131083:FNH131098 FXC131083:FXD131098 GGY131083:GGZ131098 GQU131083:GQV131098 HAQ131083:HAR131098 HKM131083:HKN131098 HUI131083:HUJ131098 IEE131083:IEF131098 IOA131083:IOB131098 IXW131083:IXX131098 JHS131083:JHT131098 JRO131083:JRP131098 KBK131083:KBL131098 KLG131083:KLH131098 KVC131083:KVD131098 LEY131083:LEZ131098 LOU131083:LOV131098 LYQ131083:LYR131098 MIM131083:MIN131098 MSI131083:MSJ131098 NCE131083:NCF131098 NMA131083:NMB131098 NVW131083:NVX131098 OFS131083:OFT131098 OPO131083:OPP131098 OZK131083:OZL131098 PJG131083:PJH131098 PTC131083:PTD131098 QCY131083:QCZ131098 QMU131083:QMV131098 QWQ131083:QWR131098 RGM131083:RGN131098 RQI131083:RQJ131098 SAE131083:SAF131098 SKA131083:SKB131098 STW131083:STX131098 TDS131083:TDT131098 TNO131083:TNP131098 TXK131083:TXL131098 UHG131083:UHH131098 URC131083:URD131098 VAY131083:VAZ131098 VKU131083:VKV131098 VUQ131083:VUR131098 WEM131083:WEN131098 WOI131083:WOJ131098 WYE131083:WYF131098 BW196619:BX196634 LS196619:LT196634 VO196619:VP196634 AFK196619:AFL196634 APG196619:APH196634 AZC196619:AZD196634 BIY196619:BIZ196634 BSU196619:BSV196634 CCQ196619:CCR196634 CMM196619:CMN196634 CWI196619:CWJ196634 DGE196619:DGF196634 DQA196619:DQB196634 DZW196619:DZX196634 EJS196619:EJT196634 ETO196619:ETP196634 FDK196619:FDL196634 FNG196619:FNH196634 FXC196619:FXD196634 GGY196619:GGZ196634 GQU196619:GQV196634 HAQ196619:HAR196634 HKM196619:HKN196634 HUI196619:HUJ196634 IEE196619:IEF196634 IOA196619:IOB196634 IXW196619:IXX196634 JHS196619:JHT196634 JRO196619:JRP196634 KBK196619:KBL196634 KLG196619:KLH196634 KVC196619:KVD196634 LEY196619:LEZ196634 LOU196619:LOV196634 LYQ196619:LYR196634 MIM196619:MIN196634 MSI196619:MSJ196634 NCE196619:NCF196634 NMA196619:NMB196634 NVW196619:NVX196634 OFS196619:OFT196634 OPO196619:OPP196634 OZK196619:OZL196634 PJG196619:PJH196634 PTC196619:PTD196634 QCY196619:QCZ196634 QMU196619:QMV196634 QWQ196619:QWR196634 RGM196619:RGN196634 RQI196619:RQJ196634 SAE196619:SAF196634 SKA196619:SKB196634 STW196619:STX196634 TDS196619:TDT196634 TNO196619:TNP196634 TXK196619:TXL196634 UHG196619:UHH196634 URC196619:URD196634 VAY196619:VAZ196634 VKU196619:VKV196634 VUQ196619:VUR196634 WEM196619:WEN196634 WOI196619:WOJ196634 WYE196619:WYF196634 BW262155:BX262170 LS262155:LT262170 VO262155:VP262170 AFK262155:AFL262170 APG262155:APH262170 AZC262155:AZD262170 BIY262155:BIZ262170 BSU262155:BSV262170 CCQ262155:CCR262170 CMM262155:CMN262170 CWI262155:CWJ262170 DGE262155:DGF262170 DQA262155:DQB262170 DZW262155:DZX262170 EJS262155:EJT262170 ETO262155:ETP262170 FDK262155:FDL262170 FNG262155:FNH262170 FXC262155:FXD262170 GGY262155:GGZ262170 GQU262155:GQV262170 HAQ262155:HAR262170 HKM262155:HKN262170 HUI262155:HUJ262170 IEE262155:IEF262170 IOA262155:IOB262170 IXW262155:IXX262170 JHS262155:JHT262170 JRO262155:JRP262170 KBK262155:KBL262170 KLG262155:KLH262170 KVC262155:KVD262170 LEY262155:LEZ262170 LOU262155:LOV262170 LYQ262155:LYR262170 MIM262155:MIN262170 MSI262155:MSJ262170 NCE262155:NCF262170 NMA262155:NMB262170 NVW262155:NVX262170 OFS262155:OFT262170 OPO262155:OPP262170 OZK262155:OZL262170 PJG262155:PJH262170 PTC262155:PTD262170 QCY262155:QCZ262170 QMU262155:QMV262170 QWQ262155:QWR262170 RGM262155:RGN262170 RQI262155:RQJ262170 SAE262155:SAF262170 SKA262155:SKB262170 STW262155:STX262170 TDS262155:TDT262170 TNO262155:TNP262170 TXK262155:TXL262170 UHG262155:UHH262170 URC262155:URD262170 VAY262155:VAZ262170 VKU262155:VKV262170 VUQ262155:VUR262170 WEM262155:WEN262170 WOI262155:WOJ262170 WYE262155:WYF262170 BW327691:BX327706 LS327691:LT327706 VO327691:VP327706 AFK327691:AFL327706 APG327691:APH327706 AZC327691:AZD327706 BIY327691:BIZ327706 BSU327691:BSV327706 CCQ327691:CCR327706 CMM327691:CMN327706 CWI327691:CWJ327706 DGE327691:DGF327706 DQA327691:DQB327706 DZW327691:DZX327706 EJS327691:EJT327706 ETO327691:ETP327706 FDK327691:FDL327706 FNG327691:FNH327706 FXC327691:FXD327706 GGY327691:GGZ327706 GQU327691:GQV327706 HAQ327691:HAR327706 HKM327691:HKN327706 HUI327691:HUJ327706 IEE327691:IEF327706 IOA327691:IOB327706 IXW327691:IXX327706 JHS327691:JHT327706 JRO327691:JRP327706 KBK327691:KBL327706 KLG327691:KLH327706 KVC327691:KVD327706 LEY327691:LEZ327706 LOU327691:LOV327706 LYQ327691:LYR327706 MIM327691:MIN327706 MSI327691:MSJ327706 NCE327691:NCF327706 NMA327691:NMB327706 NVW327691:NVX327706 OFS327691:OFT327706 OPO327691:OPP327706 OZK327691:OZL327706 PJG327691:PJH327706 PTC327691:PTD327706 QCY327691:QCZ327706 QMU327691:QMV327706 QWQ327691:QWR327706 RGM327691:RGN327706 RQI327691:RQJ327706 SAE327691:SAF327706 SKA327691:SKB327706 STW327691:STX327706 TDS327691:TDT327706 TNO327691:TNP327706 TXK327691:TXL327706 UHG327691:UHH327706 URC327691:URD327706 VAY327691:VAZ327706 VKU327691:VKV327706 VUQ327691:VUR327706 WEM327691:WEN327706 WOI327691:WOJ327706 WYE327691:WYF327706 BW393227:BX393242 LS393227:LT393242 VO393227:VP393242 AFK393227:AFL393242 APG393227:APH393242 AZC393227:AZD393242 BIY393227:BIZ393242 BSU393227:BSV393242 CCQ393227:CCR393242 CMM393227:CMN393242 CWI393227:CWJ393242 DGE393227:DGF393242 DQA393227:DQB393242 DZW393227:DZX393242 EJS393227:EJT393242 ETO393227:ETP393242 FDK393227:FDL393242 FNG393227:FNH393242 FXC393227:FXD393242 GGY393227:GGZ393242 GQU393227:GQV393242 HAQ393227:HAR393242 HKM393227:HKN393242 HUI393227:HUJ393242 IEE393227:IEF393242 IOA393227:IOB393242 IXW393227:IXX393242 JHS393227:JHT393242 JRO393227:JRP393242 KBK393227:KBL393242 KLG393227:KLH393242 KVC393227:KVD393242 LEY393227:LEZ393242 LOU393227:LOV393242 LYQ393227:LYR393242 MIM393227:MIN393242 MSI393227:MSJ393242 NCE393227:NCF393242 NMA393227:NMB393242 NVW393227:NVX393242 OFS393227:OFT393242 OPO393227:OPP393242 OZK393227:OZL393242 PJG393227:PJH393242 PTC393227:PTD393242 QCY393227:QCZ393242 QMU393227:QMV393242 QWQ393227:QWR393242 RGM393227:RGN393242 RQI393227:RQJ393242 SAE393227:SAF393242 SKA393227:SKB393242 STW393227:STX393242 TDS393227:TDT393242 TNO393227:TNP393242 TXK393227:TXL393242 UHG393227:UHH393242 URC393227:URD393242 VAY393227:VAZ393242 VKU393227:VKV393242 VUQ393227:VUR393242 WEM393227:WEN393242 WOI393227:WOJ393242 WYE393227:WYF393242 BW458763:BX458778 LS458763:LT458778 VO458763:VP458778 AFK458763:AFL458778 APG458763:APH458778 AZC458763:AZD458778 BIY458763:BIZ458778 BSU458763:BSV458778 CCQ458763:CCR458778 CMM458763:CMN458778 CWI458763:CWJ458778 DGE458763:DGF458778 DQA458763:DQB458778 DZW458763:DZX458778 EJS458763:EJT458778 ETO458763:ETP458778 FDK458763:FDL458778 FNG458763:FNH458778 FXC458763:FXD458778 GGY458763:GGZ458778 GQU458763:GQV458778 HAQ458763:HAR458778 HKM458763:HKN458778 HUI458763:HUJ458778 IEE458763:IEF458778 IOA458763:IOB458778 IXW458763:IXX458778 JHS458763:JHT458778 JRO458763:JRP458778 KBK458763:KBL458778 KLG458763:KLH458778 KVC458763:KVD458778 LEY458763:LEZ458778 LOU458763:LOV458778 LYQ458763:LYR458778 MIM458763:MIN458778 MSI458763:MSJ458778 NCE458763:NCF458778 NMA458763:NMB458778 NVW458763:NVX458778 OFS458763:OFT458778 OPO458763:OPP458778 OZK458763:OZL458778 PJG458763:PJH458778 PTC458763:PTD458778 QCY458763:QCZ458778 QMU458763:QMV458778 QWQ458763:QWR458778 RGM458763:RGN458778 RQI458763:RQJ458778 SAE458763:SAF458778 SKA458763:SKB458778 STW458763:STX458778 TDS458763:TDT458778 TNO458763:TNP458778 TXK458763:TXL458778 UHG458763:UHH458778 URC458763:URD458778 VAY458763:VAZ458778 VKU458763:VKV458778 VUQ458763:VUR458778 WEM458763:WEN458778 WOI458763:WOJ458778 WYE458763:WYF458778 BW524299:BX524314 LS524299:LT524314 VO524299:VP524314 AFK524299:AFL524314 APG524299:APH524314 AZC524299:AZD524314 BIY524299:BIZ524314 BSU524299:BSV524314 CCQ524299:CCR524314 CMM524299:CMN524314 CWI524299:CWJ524314 DGE524299:DGF524314 DQA524299:DQB524314 DZW524299:DZX524314 EJS524299:EJT524314 ETO524299:ETP524314 FDK524299:FDL524314 FNG524299:FNH524314 FXC524299:FXD524314 GGY524299:GGZ524314 GQU524299:GQV524314 HAQ524299:HAR524314 HKM524299:HKN524314 HUI524299:HUJ524314 IEE524299:IEF524314 IOA524299:IOB524314 IXW524299:IXX524314 JHS524299:JHT524314 JRO524299:JRP524314 KBK524299:KBL524314 KLG524299:KLH524314 KVC524299:KVD524314 LEY524299:LEZ524314 LOU524299:LOV524314 LYQ524299:LYR524314 MIM524299:MIN524314 MSI524299:MSJ524314 NCE524299:NCF524314 NMA524299:NMB524314 NVW524299:NVX524314 OFS524299:OFT524314 OPO524299:OPP524314 OZK524299:OZL524314 PJG524299:PJH524314 PTC524299:PTD524314 QCY524299:QCZ524314 QMU524299:QMV524314 QWQ524299:QWR524314 RGM524299:RGN524314 RQI524299:RQJ524314 SAE524299:SAF524314 SKA524299:SKB524314 STW524299:STX524314 TDS524299:TDT524314 TNO524299:TNP524314 TXK524299:TXL524314 UHG524299:UHH524314 URC524299:URD524314 VAY524299:VAZ524314 VKU524299:VKV524314 VUQ524299:VUR524314 WEM524299:WEN524314 WOI524299:WOJ524314 WYE524299:WYF524314 BW589835:BX589850 LS589835:LT589850 VO589835:VP589850 AFK589835:AFL589850 APG589835:APH589850 AZC589835:AZD589850 BIY589835:BIZ589850 BSU589835:BSV589850 CCQ589835:CCR589850 CMM589835:CMN589850 CWI589835:CWJ589850 DGE589835:DGF589850 DQA589835:DQB589850 DZW589835:DZX589850 EJS589835:EJT589850 ETO589835:ETP589850 FDK589835:FDL589850 FNG589835:FNH589850 FXC589835:FXD589850 GGY589835:GGZ589850 GQU589835:GQV589850 HAQ589835:HAR589850 HKM589835:HKN589850 HUI589835:HUJ589850 IEE589835:IEF589850 IOA589835:IOB589850 IXW589835:IXX589850 JHS589835:JHT589850 JRO589835:JRP589850 KBK589835:KBL589850 KLG589835:KLH589850 KVC589835:KVD589850 LEY589835:LEZ589850 LOU589835:LOV589850 LYQ589835:LYR589850 MIM589835:MIN589850 MSI589835:MSJ589850 NCE589835:NCF589850 NMA589835:NMB589850 NVW589835:NVX589850 OFS589835:OFT589850 OPO589835:OPP589850 OZK589835:OZL589850 PJG589835:PJH589850 PTC589835:PTD589850 QCY589835:QCZ589850 QMU589835:QMV589850 QWQ589835:QWR589850 RGM589835:RGN589850 RQI589835:RQJ589850 SAE589835:SAF589850 SKA589835:SKB589850 STW589835:STX589850 TDS589835:TDT589850 TNO589835:TNP589850 TXK589835:TXL589850 UHG589835:UHH589850 URC589835:URD589850 VAY589835:VAZ589850 VKU589835:VKV589850 VUQ589835:VUR589850 WEM589835:WEN589850 WOI589835:WOJ589850 WYE589835:WYF589850 BW655371:BX655386 LS655371:LT655386 VO655371:VP655386 AFK655371:AFL655386 APG655371:APH655386 AZC655371:AZD655386 BIY655371:BIZ655386 BSU655371:BSV655386 CCQ655371:CCR655386 CMM655371:CMN655386 CWI655371:CWJ655386 DGE655371:DGF655386 DQA655371:DQB655386 DZW655371:DZX655386 EJS655371:EJT655386 ETO655371:ETP655386 FDK655371:FDL655386 FNG655371:FNH655386 FXC655371:FXD655386 GGY655371:GGZ655386 GQU655371:GQV655386 HAQ655371:HAR655386 HKM655371:HKN655386 HUI655371:HUJ655386 IEE655371:IEF655386 IOA655371:IOB655386 IXW655371:IXX655386 JHS655371:JHT655386 JRO655371:JRP655386 KBK655371:KBL655386 KLG655371:KLH655386 KVC655371:KVD655386 LEY655371:LEZ655386 LOU655371:LOV655386 LYQ655371:LYR655386 MIM655371:MIN655386 MSI655371:MSJ655386 NCE655371:NCF655386 NMA655371:NMB655386 NVW655371:NVX655386 OFS655371:OFT655386 OPO655371:OPP655386 OZK655371:OZL655386 PJG655371:PJH655386 PTC655371:PTD655386 QCY655371:QCZ655386 QMU655371:QMV655386 QWQ655371:QWR655386 RGM655371:RGN655386 RQI655371:RQJ655386 SAE655371:SAF655386 SKA655371:SKB655386 STW655371:STX655386 TDS655371:TDT655386 TNO655371:TNP655386 TXK655371:TXL655386 UHG655371:UHH655386 URC655371:URD655386 VAY655371:VAZ655386 VKU655371:VKV655386 VUQ655371:VUR655386 WEM655371:WEN655386 WOI655371:WOJ655386 WYE655371:WYF655386 BW720907:BX720922 LS720907:LT720922 VO720907:VP720922 AFK720907:AFL720922 APG720907:APH720922 AZC720907:AZD720922 BIY720907:BIZ720922 BSU720907:BSV720922 CCQ720907:CCR720922 CMM720907:CMN720922 CWI720907:CWJ720922 DGE720907:DGF720922 DQA720907:DQB720922 DZW720907:DZX720922 EJS720907:EJT720922 ETO720907:ETP720922 FDK720907:FDL720922 FNG720907:FNH720922 FXC720907:FXD720922 GGY720907:GGZ720922 GQU720907:GQV720922 HAQ720907:HAR720922 HKM720907:HKN720922 HUI720907:HUJ720922 IEE720907:IEF720922 IOA720907:IOB720922 IXW720907:IXX720922 JHS720907:JHT720922 JRO720907:JRP720922 KBK720907:KBL720922 KLG720907:KLH720922 KVC720907:KVD720922 LEY720907:LEZ720922 LOU720907:LOV720922 LYQ720907:LYR720922 MIM720907:MIN720922 MSI720907:MSJ720922 NCE720907:NCF720922 NMA720907:NMB720922 NVW720907:NVX720922 OFS720907:OFT720922 OPO720907:OPP720922 OZK720907:OZL720922 PJG720907:PJH720922 PTC720907:PTD720922 QCY720907:QCZ720922 QMU720907:QMV720922 QWQ720907:QWR720922 RGM720907:RGN720922 RQI720907:RQJ720922 SAE720907:SAF720922 SKA720907:SKB720922 STW720907:STX720922 TDS720907:TDT720922 TNO720907:TNP720922 TXK720907:TXL720922 UHG720907:UHH720922 URC720907:URD720922 VAY720907:VAZ720922 VKU720907:VKV720922 VUQ720907:VUR720922 WEM720907:WEN720922 WOI720907:WOJ720922 WYE720907:WYF720922 BW786443:BX786458 LS786443:LT786458 VO786443:VP786458 AFK786443:AFL786458 APG786443:APH786458 AZC786443:AZD786458 BIY786443:BIZ786458 BSU786443:BSV786458 CCQ786443:CCR786458 CMM786443:CMN786458 CWI786443:CWJ786458 DGE786443:DGF786458 DQA786443:DQB786458 DZW786443:DZX786458 EJS786443:EJT786458 ETO786443:ETP786458 FDK786443:FDL786458 FNG786443:FNH786458 FXC786443:FXD786458 GGY786443:GGZ786458 GQU786443:GQV786458 HAQ786443:HAR786458 HKM786443:HKN786458 HUI786443:HUJ786458 IEE786443:IEF786458 IOA786443:IOB786458 IXW786443:IXX786458 JHS786443:JHT786458 JRO786443:JRP786458 KBK786443:KBL786458 KLG786443:KLH786458 KVC786443:KVD786458 LEY786443:LEZ786458 LOU786443:LOV786458 LYQ786443:LYR786458 MIM786443:MIN786458 MSI786443:MSJ786458 NCE786443:NCF786458 NMA786443:NMB786458 NVW786443:NVX786458 OFS786443:OFT786458 OPO786443:OPP786458 OZK786443:OZL786458 PJG786443:PJH786458 PTC786443:PTD786458 QCY786443:QCZ786458 QMU786443:QMV786458 QWQ786443:QWR786458 RGM786443:RGN786458 RQI786443:RQJ786458 SAE786443:SAF786458 SKA786443:SKB786458 STW786443:STX786458 TDS786443:TDT786458 TNO786443:TNP786458 TXK786443:TXL786458 UHG786443:UHH786458 URC786443:URD786458 VAY786443:VAZ786458 VKU786443:VKV786458 VUQ786443:VUR786458 WEM786443:WEN786458 WOI786443:WOJ786458 WYE786443:WYF786458 BW851979:BX851994 LS851979:LT851994 VO851979:VP851994 AFK851979:AFL851994 APG851979:APH851994 AZC851979:AZD851994 BIY851979:BIZ851994 BSU851979:BSV851994 CCQ851979:CCR851994 CMM851979:CMN851994 CWI851979:CWJ851994 DGE851979:DGF851994 DQA851979:DQB851994 DZW851979:DZX851994 EJS851979:EJT851994 ETO851979:ETP851994 FDK851979:FDL851994 FNG851979:FNH851994 FXC851979:FXD851994 GGY851979:GGZ851994 GQU851979:GQV851994 HAQ851979:HAR851994 HKM851979:HKN851994 HUI851979:HUJ851994 IEE851979:IEF851994 IOA851979:IOB851994 IXW851979:IXX851994 JHS851979:JHT851994 JRO851979:JRP851994 KBK851979:KBL851994 KLG851979:KLH851994 KVC851979:KVD851994 LEY851979:LEZ851994 LOU851979:LOV851994 LYQ851979:LYR851994 MIM851979:MIN851994 MSI851979:MSJ851994 NCE851979:NCF851994 NMA851979:NMB851994 NVW851979:NVX851994 OFS851979:OFT851994 OPO851979:OPP851994 OZK851979:OZL851994 PJG851979:PJH851994 PTC851979:PTD851994 QCY851979:QCZ851994 QMU851979:QMV851994 QWQ851979:QWR851994 RGM851979:RGN851994 RQI851979:RQJ851994 SAE851979:SAF851994 SKA851979:SKB851994 STW851979:STX851994 TDS851979:TDT851994 TNO851979:TNP851994 TXK851979:TXL851994 UHG851979:UHH851994 URC851979:URD851994 VAY851979:VAZ851994 VKU851979:VKV851994 VUQ851979:VUR851994 WEM851979:WEN851994 WOI851979:WOJ851994 WYE851979:WYF851994 BW917515:BX917530 LS917515:LT917530 VO917515:VP917530 AFK917515:AFL917530 APG917515:APH917530 AZC917515:AZD917530 BIY917515:BIZ917530 BSU917515:BSV917530 CCQ917515:CCR917530 CMM917515:CMN917530 CWI917515:CWJ917530 DGE917515:DGF917530 DQA917515:DQB917530 DZW917515:DZX917530 EJS917515:EJT917530 ETO917515:ETP917530 FDK917515:FDL917530 FNG917515:FNH917530 FXC917515:FXD917530 GGY917515:GGZ917530 GQU917515:GQV917530 HAQ917515:HAR917530 HKM917515:HKN917530 HUI917515:HUJ917530 IEE917515:IEF917530 IOA917515:IOB917530 IXW917515:IXX917530 JHS917515:JHT917530 JRO917515:JRP917530 KBK917515:KBL917530 KLG917515:KLH917530 KVC917515:KVD917530 LEY917515:LEZ917530 LOU917515:LOV917530 LYQ917515:LYR917530 MIM917515:MIN917530 MSI917515:MSJ917530 NCE917515:NCF917530 NMA917515:NMB917530 NVW917515:NVX917530 OFS917515:OFT917530 OPO917515:OPP917530 OZK917515:OZL917530 PJG917515:PJH917530 PTC917515:PTD917530 QCY917515:QCZ917530 QMU917515:QMV917530 QWQ917515:QWR917530 RGM917515:RGN917530 RQI917515:RQJ917530 SAE917515:SAF917530 SKA917515:SKB917530 STW917515:STX917530 TDS917515:TDT917530 TNO917515:TNP917530 TXK917515:TXL917530 UHG917515:UHH917530 URC917515:URD917530 VAY917515:VAZ917530 VKU917515:VKV917530 VUQ917515:VUR917530 WEM917515:WEN917530 WOI917515:WOJ917530 WYE917515:WYF917530 BW983051:BX983066 LS983051:LT983066 VO983051:VP983066 AFK983051:AFL983066 APG983051:APH983066 AZC983051:AZD983066 BIY983051:BIZ983066 BSU983051:BSV983066 CCQ983051:CCR983066 CMM983051:CMN983066 CWI983051:CWJ983066 DGE983051:DGF983066 DQA983051:DQB983066 DZW983051:DZX983066 EJS983051:EJT983066 ETO983051:ETP983066 FDK983051:FDL983066 FNG983051:FNH983066 FXC983051:FXD983066 GGY983051:GGZ983066 GQU983051:GQV983066 HAQ983051:HAR983066 HKM983051:HKN983066 HUI983051:HUJ983066 IEE983051:IEF983066 IOA983051:IOB983066 IXW983051:IXX983066 JHS983051:JHT983066 JRO983051:JRP983066 KBK983051:KBL983066 KLG983051:KLH983066 KVC983051:KVD983066 LEY983051:LEZ983066 LOU983051:LOV983066 LYQ983051:LYR983066 MIM983051:MIN983066 MSI983051:MSJ983066 NCE983051:NCF983066 NMA983051:NMB983066 NVW983051:NVX983066 OFS983051:OFT983066 OPO983051:OPP983066 OZK983051:OZL983066 PJG983051:PJH983066 PTC983051:PTD983066 QCY983051:QCZ983066 QMU983051:QMV983066 QWQ983051:QWR983066 RGM983051:RGN983066 RQI983051:RQJ983066 SAE983051:SAF983066 SKA983051:SKB983066 STW983051:STX983066 TDS983051:TDT983066 TNO983051:TNP983066 TXK983051:TXL983066 UHG983051:UHH983066 URC983051:URD983066 VAY983051:VAZ983066 VKU983051:VKV983066 VUQ983051:VUR983066 WEM983051:WEN983066 WOI983051:WOJ983066 WYE983051:WYF983066 BS1:IV10 LO1:SR10 VK1:ACN10 AFG1:AMJ10 APC1:AWF10 AYY1:BGB10 BIU1:BPX10 BSQ1:BZT10 CCM1:CJP10 CMI1:CTL10 CWE1:DDH10 DGA1:DND10 DPW1:DWZ10 DZS1:EGV10 EJO1:EQR10 ETK1:FAN10 FDG1:FKJ10 FNC1:FUF10 FWY1:GEB10 GGU1:GNX10 GQQ1:GXT10 HAM1:HHP10 HKI1:HRL10 HUE1:IBH10 IEA1:ILD10 INW1:IUZ10 IXS1:JEV10 JHO1:JOR10 JRK1:JYN10 KBG1:KIJ10 KLC1:KSF10 KUY1:LCB10 LEU1:LLX10 LOQ1:LVT10 LYM1:MFP10 MII1:MPL10 MSE1:MZH10 NCA1:NJD10 NLW1:NSZ10 NVS1:OCV10 OFO1:OMR10 OPK1:OWN10 OZG1:PGJ10 PJC1:PQF10 PSY1:QAB10 QCU1:QJX10 QMQ1:QTT10 QWM1:RDP10 RGI1:RNL10 RQE1:RXH10 SAA1:SHD10 SJW1:SQZ10 STS1:TAV10 TDO1:TKR10 TNK1:TUN10 TXG1:UEJ10 UHC1:UOF10 UQY1:UYB10 VAU1:VHX10 VKQ1:VRT10 VUM1:WBP10 WEI1:WLL10 WOE1:WVH10 WYA1:XFD10 BS27:IV65546 LO27:SR65546 VK27:ACN65546 AFG27:AMJ65546 APC27:AWF65546 AYY27:BGB65546 BIU27:BPX65546 BSQ27:BZT65546 CCM27:CJP65546 CMI27:CTL65546 CWE27:DDH65546 DGA27:DND65546 DPW27:DWZ65546 DZS27:EGV65546 EJO27:EQR65546 ETK27:FAN65546 FDG27:FKJ65546 FNC27:FUF65546 FWY27:GEB65546 GGU27:GNX65546 GQQ27:GXT65546 HAM27:HHP65546 HKI27:HRL65546 HUE27:IBH65546 IEA27:ILD65546 INW27:IUZ65546 IXS27:JEV65546 JHO27:JOR65546 JRK27:JYN65546 KBG27:KIJ65546 KLC27:KSF65546 KUY27:LCB65546 LEU27:LLX65546 LOQ27:LVT65546 LYM27:MFP65546 MII27:MPL65546 MSE27:MZH65546 NCA27:NJD65546 NLW27:NSZ65546 NVS27:OCV65546 OFO27:OMR65546 OPK27:OWN65546 OZG27:PGJ65546 PJC27:PQF65546 PSY27:QAB65546 QCU27:QJX65546 QMQ27:QTT65546 QWM27:RDP65546 RGI27:RNL65546 RQE27:RXH65546 SAA27:SHD65546 SJW27:SQZ65546 STS27:TAV65546 TDO27:TKR65546 TNK27:TUN65546 TXG27:UEJ65546 UHC27:UOF65546 UQY27:UYB65546 VAU27:VHX65546 VKQ27:VRT65546 VUM27:WBP65546 WEI27:WLL65546 WOE27:WVH65546 WYA27:XFD65546 BS65563:IV131082 LO65563:SR131082 VK65563:ACN131082 AFG65563:AMJ131082 APC65563:AWF131082 AYY65563:BGB131082 BIU65563:BPX131082 BSQ65563:BZT131082 CCM65563:CJP131082 CMI65563:CTL131082 CWE65563:DDH131082 DGA65563:DND131082 DPW65563:DWZ131082 DZS65563:EGV131082 EJO65563:EQR131082 ETK65563:FAN131082 FDG65563:FKJ131082 FNC65563:FUF131082 FWY65563:GEB131082 GGU65563:GNX131082 GQQ65563:GXT131082 HAM65563:HHP131082 HKI65563:HRL131082 HUE65563:IBH131082 IEA65563:ILD131082 INW65563:IUZ131082 IXS65563:JEV131082 JHO65563:JOR131082 JRK65563:JYN131082 KBG65563:KIJ131082 KLC65563:KSF131082 KUY65563:LCB131082 LEU65563:LLX131082 LOQ65563:LVT131082 LYM65563:MFP131082 MII65563:MPL131082 MSE65563:MZH131082 NCA65563:NJD131082 NLW65563:NSZ131082 NVS65563:OCV131082 OFO65563:OMR131082 OPK65563:OWN131082 OZG65563:PGJ131082 PJC65563:PQF131082 PSY65563:QAB131082 QCU65563:QJX131082 QMQ65563:QTT131082 QWM65563:RDP131082 RGI65563:RNL131082 RQE65563:RXH131082 SAA65563:SHD131082 SJW65563:SQZ131082 STS65563:TAV131082 TDO65563:TKR131082 TNK65563:TUN131082 TXG65563:UEJ131082 UHC65563:UOF131082 UQY65563:UYB131082 VAU65563:VHX131082 VKQ65563:VRT131082 VUM65563:WBP131082 WEI65563:WLL131082 WOE65563:WVH131082 WYA65563:XFD131082 BS131099:IV196618 LO131099:SR196618 VK131099:ACN196618 AFG131099:AMJ196618 APC131099:AWF196618 AYY131099:BGB196618 BIU131099:BPX196618 BSQ131099:BZT196618 CCM131099:CJP196618 CMI131099:CTL196618 CWE131099:DDH196618 DGA131099:DND196618 DPW131099:DWZ196618 DZS131099:EGV196618 EJO131099:EQR196618 ETK131099:FAN196618 FDG131099:FKJ196618 FNC131099:FUF196618 FWY131099:GEB196618 GGU131099:GNX196618 GQQ131099:GXT196618 HAM131099:HHP196618 HKI131099:HRL196618 HUE131099:IBH196618 IEA131099:ILD196618 INW131099:IUZ196618 IXS131099:JEV196618 JHO131099:JOR196618 JRK131099:JYN196618 KBG131099:KIJ196618 KLC131099:KSF196618 KUY131099:LCB196618 LEU131099:LLX196618 LOQ131099:LVT196618 LYM131099:MFP196618 MII131099:MPL196618 MSE131099:MZH196618 NCA131099:NJD196618 NLW131099:NSZ196618 NVS131099:OCV196618 OFO131099:OMR196618 OPK131099:OWN196618 OZG131099:PGJ196618 PJC131099:PQF196618 PSY131099:QAB196618 QCU131099:QJX196618 QMQ131099:QTT196618 QWM131099:RDP196618 RGI131099:RNL196618 RQE131099:RXH196618 SAA131099:SHD196618 SJW131099:SQZ196618 STS131099:TAV196618 TDO131099:TKR196618 TNK131099:TUN196618 TXG131099:UEJ196618 UHC131099:UOF196618 UQY131099:UYB196618 VAU131099:VHX196618 VKQ131099:VRT196618 VUM131099:WBP196618 WEI131099:WLL196618 WOE131099:WVH196618 WYA131099:XFD196618 BS196635:IV262154 LO196635:SR262154 VK196635:ACN262154 AFG196635:AMJ262154 APC196635:AWF262154 AYY196635:BGB262154 BIU196635:BPX262154 BSQ196635:BZT262154 CCM196635:CJP262154 CMI196635:CTL262154 CWE196635:DDH262154 DGA196635:DND262154 DPW196635:DWZ262154 DZS196635:EGV262154 EJO196635:EQR262154 ETK196635:FAN262154 FDG196635:FKJ262154 FNC196635:FUF262154 FWY196635:GEB262154 GGU196635:GNX262154 GQQ196635:GXT262154 HAM196635:HHP262154 HKI196635:HRL262154 HUE196635:IBH262154 IEA196635:ILD262154 INW196635:IUZ262154 IXS196635:JEV262154 JHO196635:JOR262154 JRK196635:JYN262154 KBG196635:KIJ262154 KLC196635:KSF262154 KUY196635:LCB262154 LEU196635:LLX262154 LOQ196635:LVT262154 LYM196635:MFP262154 MII196635:MPL262154 MSE196635:MZH262154 NCA196635:NJD262154 NLW196635:NSZ262154 NVS196635:OCV262154 OFO196635:OMR262154 OPK196635:OWN262154 OZG196635:PGJ262154 PJC196635:PQF262154 PSY196635:QAB262154 QCU196635:QJX262154 QMQ196635:QTT262154 QWM196635:RDP262154 RGI196635:RNL262154 RQE196635:RXH262154 SAA196635:SHD262154 SJW196635:SQZ262154 STS196635:TAV262154 TDO196635:TKR262154 TNK196635:TUN262154 TXG196635:UEJ262154 UHC196635:UOF262154 UQY196635:UYB262154 VAU196635:VHX262154 VKQ196635:VRT262154 VUM196635:WBP262154 WEI196635:WLL262154 WOE196635:WVH262154 WYA196635:XFD262154 BS262171:IV327690 LO262171:SR327690 VK262171:ACN327690 AFG262171:AMJ327690 APC262171:AWF327690 AYY262171:BGB327690 BIU262171:BPX327690 BSQ262171:BZT327690 CCM262171:CJP327690 CMI262171:CTL327690 CWE262171:DDH327690 DGA262171:DND327690 DPW262171:DWZ327690 DZS262171:EGV327690 EJO262171:EQR327690 ETK262171:FAN327690 FDG262171:FKJ327690 FNC262171:FUF327690 FWY262171:GEB327690 GGU262171:GNX327690 GQQ262171:GXT327690 HAM262171:HHP327690 HKI262171:HRL327690 HUE262171:IBH327690 IEA262171:ILD327690 INW262171:IUZ327690 IXS262171:JEV327690 JHO262171:JOR327690 JRK262171:JYN327690 KBG262171:KIJ327690 KLC262171:KSF327690 KUY262171:LCB327690 LEU262171:LLX327690 LOQ262171:LVT327690 LYM262171:MFP327690 MII262171:MPL327690 MSE262171:MZH327690 NCA262171:NJD327690 NLW262171:NSZ327690 NVS262171:OCV327690 OFO262171:OMR327690 OPK262171:OWN327690 OZG262171:PGJ327690 PJC262171:PQF327690 PSY262171:QAB327690 QCU262171:QJX327690 QMQ262171:QTT327690 QWM262171:RDP327690 RGI262171:RNL327690 RQE262171:RXH327690 SAA262171:SHD327690 SJW262171:SQZ327690 STS262171:TAV327690 TDO262171:TKR327690 TNK262171:TUN327690 TXG262171:UEJ327690 UHC262171:UOF327690 UQY262171:UYB327690 VAU262171:VHX327690 VKQ262171:VRT327690 VUM262171:WBP327690 WEI262171:WLL327690 WOE262171:WVH327690 WYA262171:XFD327690 BS327707:IV393226 LO327707:SR393226 VK327707:ACN393226 AFG327707:AMJ393226 APC327707:AWF393226 AYY327707:BGB393226 BIU327707:BPX393226 BSQ327707:BZT393226 CCM327707:CJP393226 CMI327707:CTL393226 CWE327707:DDH393226 DGA327707:DND393226 DPW327707:DWZ393226 DZS327707:EGV393226 EJO327707:EQR393226 ETK327707:FAN393226 FDG327707:FKJ393226 FNC327707:FUF393226 FWY327707:GEB393226 GGU327707:GNX393226 GQQ327707:GXT393226 HAM327707:HHP393226 HKI327707:HRL393226 HUE327707:IBH393226 IEA327707:ILD393226 INW327707:IUZ393226 IXS327707:JEV393226 JHO327707:JOR393226 JRK327707:JYN393226 KBG327707:KIJ393226 KLC327707:KSF393226 KUY327707:LCB393226 LEU327707:LLX393226 LOQ327707:LVT393226 LYM327707:MFP393226 MII327707:MPL393226 MSE327707:MZH393226 NCA327707:NJD393226 NLW327707:NSZ393226 NVS327707:OCV393226 OFO327707:OMR393226 OPK327707:OWN393226 OZG327707:PGJ393226 PJC327707:PQF393226 PSY327707:QAB393226 QCU327707:QJX393226 QMQ327707:QTT393226 QWM327707:RDP393226 RGI327707:RNL393226 RQE327707:RXH393226 SAA327707:SHD393226 SJW327707:SQZ393226 STS327707:TAV393226 TDO327707:TKR393226 TNK327707:TUN393226 TXG327707:UEJ393226 UHC327707:UOF393226 UQY327707:UYB393226 VAU327707:VHX393226 VKQ327707:VRT393226 VUM327707:WBP393226 WEI327707:WLL393226 WOE327707:WVH393226 WYA327707:XFD393226 BS393243:IV458762 LO393243:SR458762 VK393243:ACN458762 AFG393243:AMJ458762 APC393243:AWF458762 AYY393243:BGB458762 BIU393243:BPX458762 BSQ393243:BZT458762 CCM393243:CJP458762 CMI393243:CTL458762 CWE393243:DDH458762 DGA393243:DND458762 DPW393243:DWZ458762 DZS393243:EGV458762 EJO393243:EQR458762 ETK393243:FAN458762 FDG393243:FKJ458762 FNC393243:FUF458762 FWY393243:GEB458762 GGU393243:GNX458762 GQQ393243:GXT458762 HAM393243:HHP458762 HKI393243:HRL458762 HUE393243:IBH458762 IEA393243:ILD458762 INW393243:IUZ458762 IXS393243:JEV458762 JHO393243:JOR458762 JRK393243:JYN458762 KBG393243:KIJ458762 KLC393243:KSF458762 KUY393243:LCB458762 LEU393243:LLX458762 LOQ393243:LVT458762 LYM393243:MFP458762 MII393243:MPL458762 MSE393243:MZH458762 NCA393243:NJD458762 NLW393243:NSZ458762 NVS393243:OCV458762 OFO393243:OMR458762 OPK393243:OWN458762 OZG393243:PGJ458762 PJC393243:PQF458762 PSY393243:QAB458762 QCU393243:QJX458762 QMQ393243:QTT458762 QWM393243:RDP458762 RGI393243:RNL458762 RQE393243:RXH458762 SAA393243:SHD458762 SJW393243:SQZ458762 STS393243:TAV458762 TDO393243:TKR458762 TNK393243:TUN458762 TXG393243:UEJ458762 UHC393243:UOF458762 UQY393243:UYB458762 VAU393243:VHX458762 VKQ393243:VRT458762 VUM393243:WBP458762 WEI393243:WLL458762 WOE393243:WVH458762 WYA393243:XFD458762 BS458779:IV524298 LO458779:SR524298 VK458779:ACN524298 AFG458779:AMJ524298 APC458779:AWF524298 AYY458779:BGB524298 BIU458779:BPX524298 BSQ458779:BZT524298 CCM458779:CJP524298 CMI458779:CTL524298 CWE458779:DDH524298 DGA458779:DND524298 DPW458779:DWZ524298 DZS458779:EGV524298 EJO458779:EQR524298 ETK458779:FAN524298 FDG458779:FKJ524298 FNC458779:FUF524298 FWY458779:GEB524298 GGU458779:GNX524298 GQQ458779:GXT524298 HAM458779:HHP524298 HKI458779:HRL524298 HUE458779:IBH524298 IEA458779:ILD524298 INW458779:IUZ524298 IXS458779:JEV524298 JHO458779:JOR524298 JRK458779:JYN524298 KBG458779:KIJ524298 KLC458779:KSF524298 KUY458779:LCB524298 LEU458779:LLX524298 LOQ458779:LVT524298 LYM458779:MFP524298 MII458779:MPL524298 MSE458779:MZH524298 NCA458779:NJD524298 NLW458779:NSZ524298 NVS458779:OCV524298 OFO458779:OMR524298 OPK458779:OWN524298 OZG458779:PGJ524298 PJC458779:PQF524298 PSY458779:QAB524298 QCU458779:QJX524298 QMQ458779:QTT524298 QWM458779:RDP524298 RGI458779:RNL524298 RQE458779:RXH524298 SAA458779:SHD524298 SJW458779:SQZ524298 STS458779:TAV524298 TDO458779:TKR524298 TNK458779:TUN524298 TXG458779:UEJ524298 UHC458779:UOF524298 UQY458779:UYB524298 VAU458779:VHX524298 VKQ458779:VRT524298 VUM458779:WBP524298 WEI458779:WLL524298 WOE458779:WVH524298 WYA458779:XFD524298 BS524315:IV589834 LO524315:SR589834 VK524315:ACN589834 AFG524315:AMJ589834 APC524315:AWF589834 AYY524315:BGB589834 BIU524315:BPX589834 BSQ524315:BZT589834 CCM524315:CJP589834 CMI524315:CTL589834 CWE524315:DDH589834 DGA524315:DND589834 DPW524315:DWZ589834 DZS524315:EGV589834 EJO524315:EQR589834 ETK524315:FAN589834 FDG524315:FKJ589834 FNC524315:FUF589834 FWY524315:GEB589834 GGU524315:GNX589834 GQQ524315:GXT589834 HAM524315:HHP589834 HKI524315:HRL589834 HUE524315:IBH589834 IEA524315:ILD589834 INW524315:IUZ589834 IXS524315:JEV589834 JHO524315:JOR589834 JRK524315:JYN589834 KBG524315:KIJ589834 KLC524315:KSF589834 KUY524315:LCB589834 LEU524315:LLX589834 LOQ524315:LVT589834 LYM524315:MFP589834 MII524315:MPL589834 MSE524315:MZH589834 NCA524315:NJD589834 NLW524315:NSZ589834 NVS524315:OCV589834 OFO524315:OMR589834 OPK524315:OWN589834 OZG524315:PGJ589834 PJC524315:PQF589834 PSY524315:QAB589834 QCU524315:QJX589834 QMQ524315:QTT589834 QWM524315:RDP589834 RGI524315:RNL589834 RQE524315:RXH589834 SAA524315:SHD589834 SJW524315:SQZ589834 STS524315:TAV589834 TDO524315:TKR589834 TNK524315:TUN589834 TXG524315:UEJ589834 UHC524315:UOF589834 UQY524315:UYB589834 VAU524315:VHX589834 VKQ524315:VRT589834 VUM524315:WBP589834 WEI524315:WLL589834 WOE524315:WVH589834 WYA524315:XFD589834 BS589851:IV655370 LO589851:SR655370 VK589851:ACN655370 AFG589851:AMJ655370 APC589851:AWF655370 AYY589851:BGB655370 BIU589851:BPX655370 BSQ589851:BZT655370 CCM589851:CJP655370 CMI589851:CTL655370 CWE589851:DDH655370 DGA589851:DND655370 DPW589851:DWZ655370 DZS589851:EGV655370 EJO589851:EQR655370 ETK589851:FAN655370 FDG589851:FKJ655370 FNC589851:FUF655370 FWY589851:GEB655370 GGU589851:GNX655370 GQQ589851:GXT655370 HAM589851:HHP655370 HKI589851:HRL655370 HUE589851:IBH655370 IEA589851:ILD655370 INW589851:IUZ655370 IXS589851:JEV655370 JHO589851:JOR655370 JRK589851:JYN655370 KBG589851:KIJ655370 KLC589851:KSF655370 KUY589851:LCB655370 LEU589851:LLX655370 LOQ589851:LVT655370 LYM589851:MFP655370 MII589851:MPL655370 MSE589851:MZH655370 NCA589851:NJD655370 NLW589851:NSZ655370 NVS589851:OCV655370 OFO589851:OMR655370 OPK589851:OWN655370 OZG589851:PGJ655370 PJC589851:PQF655370 PSY589851:QAB655370 QCU589851:QJX655370 QMQ589851:QTT655370 QWM589851:RDP655370 RGI589851:RNL655370 RQE589851:RXH655370 SAA589851:SHD655370 SJW589851:SQZ655370 STS589851:TAV655370 TDO589851:TKR655370 TNK589851:TUN655370 TXG589851:UEJ655370 UHC589851:UOF655370 UQY589851:UYB655370 VAU589851:VHX655370 VKQ589851:VRT655370 VUM589851:WBP655370 WEI589851:WLL655370 WOE589851:WVH655370 WYA589851:XFD655370 BS655387:IV720906 LO655387:SR720906 VK655387:ACN720906 AFG655387:AMJ720906 APC655387:AWF720906 AYY655387:BGB720906 BIU655387:BPX720906 BSQ655387:BZT720906 CCM655387:CJP720906 CMI655387:CTL720906 CWE655387:DDH720906 DGA655387:DND720906 DPW655387:DWZ720906 DZS655387:EGV720906 EJO655387:EQR720906 ETK655387:FAN720906 FDG655387:FKJ720906 FNC655387:FUF720906 FWY655387:GEB720906 GGU655387:GNX720906 GQQ655387:GXT720906 HAM655387:HHP720906 HKI655387:HRL720906 HUE655387:IBH720906 IEA655387:ILD720906 INW655387:IUZ720906 IXS655387:JEV720906 JHO655387:JOR720906 JRK655387:JYN720906 KBG655387:KIJ720906 KLC655387:KSF720906 KUY655387:LCB720906 LEU655387:LLX720906 LOQ655387:LVT720906 LYM655387:MFP720906 MII655387:MPL720906 MSE655387:MZH720906 NCA655387:NJD720906 NLW655387:NSZ720906 NVS655387:OCV720906 OFO655387:OMR720906 OPK655387:OWN720906 OZG655387:PGJ720906 PJC655387:PQF720906 PSY655387:QAB720906 QCU655387:QJX720906 QMQ655387:QTT720906 QWM655387:RDP720906 RGI655387:RNL720906 RQE655387:RXH720906 SAA655387:SHD720906 SJW655387:SQZ720906 STS655387:TAV720906 TDO655387:TKR720906 TNK655387:TUN720906 TXG655387:UEJ720906 UHC655387:UOF720906 UQY655387:UYB720906 VAU655387:VHX720906 VKQ655387:VRT720906 VUM655387:WBP720906 WEI655387:WLL720906 WOE655387:WVH720906 WYA655387:XFD720906 BS720923:IV786442 LO720923:SR786442 VK720923:ACN786442 AFG720923:AMJ786442 APC720923:AWF786442 AYY720923:BGB786442 BIU720923:BPX786442 BSQ720923:BZT786442 CCM720923:CJP786442 CMI720923:CTL786442 CWE720923:DDH786442 DGA720923:DND786442 DPW720923:DWZ786442 DZS720923:EGV786442 EJO720923:EQR786442 ETK720923:FAN786442 FDG720923:FKJ786442 FNC720923:FUF786442 FWY720923:GEB786442 GGU720923:GNX786442 GQQ720923:GXT786442 HAM720923:HHP786442 HKI720923:HRL786442 HUE720923:IBH786442 IEA720923:ILD786442 INW720923:IUZ786442 IXS720923:JEV786442 JHO720923:JOR786442 JRK720923:JYN786442 KBG720923:KIJ786442 KLC720923:KSF786442 KUY720923:LCB786442 LEU720923:LLX786442 LOQ720923:LVT786442 LYM720923:MFP786442 MII720923:MPL786442 MSE720923:MZH786442 NCA720923:NJD786442 NLW720923:NSZ786442 NVS720923:OCV786442 OFO720923:OMR786442 OPK720923:OWN786442 OZG720923:PGJ786442 PJC720923:PQF786442 PSY720923:QAB786442 QCU720923:QJX786442 QMQ720923:QTT786442 QWM720923:RDP786442 RGI720923:RNL786442 RQE720923:RXH786442 SAA720923:SHD786442 SJW720923:SQZ786442 STS720923:TAV786442 TDO720923:TKR786442 TNK720923:TUN786442 TXG720923:UEJ786442 UHC720923:UOF786442 UQY720923:UYB786442 VAU720923:VHX786442 VKQ720923:VRT786442 VUM720923:WBP786442 WEI720923:WLL786442 WOE720923:WVH786442 WYA720923:XFD786442 BS786459:IV851978 LO786459:SR851978 VK786459:ACN851978 AFG786459:AMJ851978 APC786459:AWF851978 AYY786459:BGB851978 BIU786459:BPX851978 BSQ786459:BZT851978 CCM786459:CJP851978 CMI786459:CTL851978 CWE786459:DDH851978 DGA786459:DND851978 DPW786459:DWZ851978 DZS786459:EGV851978 EJO786459:EQR851978 ETK786459:FAN851978 FDG786459:FKJ851978 FNC786459:FUF851978 FWY786459:GEB851978 GGU786459:GNX851978 GQQ786459:GXT851978 HAM786459:HHP851978 HKI786459:HRL851978 HUE786459:IBH851978 IEA786459:ILD851978 INW786459:IUZ851978 IXS786459:JEV851978 JHO786459:JOR851978 JRK786459:JYN851978 KBG786459:KIJ851978 KLC786459:KSF851978 KUY786459:LCB851978 LEU786459:LLX851978 LOQ786459:LVT851978 LYM786459:MFP851978 MII786459:MPL851978 MSE786459:MZH851978 NCA786459:NJD851978 NLW786459:NSZ851978 NVS786459:OCV851978 OFO786459:OMR851978 OPK786459:OWN851978 OZG786459:PGJ851978 PJC786459:PQF851978 PSY786459:QAB851978 QCU786459:QJX851978 QMQ786459:QTT851978 QWM786459:RDP851978 RGI786459:RNL851978 RQE786459:RXH851978 SAA786459:SHD851978 SJW786459:SQZ851978 STS786459:TAV851978 TDO786459:TKR851978 TNK786459:TUN851978 TXG786459:UEJ851978 UHC786459:UOF851978 UQY786459:UYB851978 VAU786459:VHX851978 VKQ786459:VRT851978 VUM786459:WBP851978 WEI786459:WLL851978 WOE786459:WVH851978 WYA786459:XFD851978 BS851995:IV917514 LO851995:SR917514 VK851995:ACN917514 AFG851995:AMJ917514 APC851995:AWF917514 AYY851995:BGB917514 BIU851995:BPX917514 BSQ851995:BZT917514 CCM851995:CJP917514 CMI851995:CTL917514 CWE851995:DDH917514 DGA851995:DND917514 DPW851995:DWZ917514 DZS851995:EGV917514 EJO851995:EQR917514 ETK851995:FAN917514 FDG851995:FKJ917514 FNC851995:FUF917514 FWY851995:GEB917514 GGU851995:GNX917514 GQQ851995:GXT917514 HAM851995:HHP917514 HKI851995:HRL917514 HUE851995:IBH917514 IEA851995:ILD917514 INW851995:IUZ917514 IXS851995:JEV917514 JHO851995:JOR917514 JRK851995:JYN917514 KBG851995:KIJ917514 KLC851995:KSF917514 KUY851995:LCB917514 LEU851995:LLX917514 LOQ851995:LVT917514 LYM851995:MFP917514 MII851995:MPL917514 MSE851995:MZH917514 NCA851995:NJD917514 NLW851995:NSZ917514 NVS851995:OCV917514 OFO851995:OMR917514 OPK851995:OWN917514 OZG851995:PGJ917514 PJC851995:PQF917514 PSY851995:QAB917514 QCU851995:QJX917514 QMQ851995:QTT917514 QWM851995:RDP917514 RGI851995:RNL917514 RQE851995:RXH917514 SAA851995:SHD917514 SJW851995:SQZ917514 STS851995:TAV917514 TDO851995:TKR917514 TNK851995:TUN917514 TXG851995:UEJ917514 UHC851995:UOF917514 UQY851995:UYB917514 VAU851995:VHX917514 VKQ851995:VRT917514 VUM851995:WBP917514 WEI851995:WLL917514 WOE851995:WVH917514 WYA851995:XFD917514 BS917531:IV983050 LO917531:SR983050 VK917531:ACN983050 AFG917531:AMJ983050 APC917531:AWF983050 AYY917531:BGB983050 BIU917531:BPX983050 BSQ917531:BZT983050 CCM917531:CJP983050 CMI917531:CTL983050 CWE917531:DDH983050 DGA917531:DND983050 DPW917531:DWZ983050 DZS917531:EGV983050 EJO917531:EQR983050 ETK917531:FAN983050 FDG917531:FKJ983050 FNC917531:FUF983050 FWY917531:GEB983050 GGU917531:GNX983050 GQQ917531:GXT983050 HAM917531:HHP983050 HKI917531:HRL983050 HUE917531:IBH983050 IEA917531:ILD983050 INW917531:IUZ983050 IXS917531:JEV983050 JHO917531:JOR983050 JRK917531:JYN983050 KBG917531:KIJ983050 KLC917531:KSF983050 KUY917531:LCB983050 LEU917531:LLX983050 LOQ917531:LVT983050 LYM917531:MFP983050 MII917531:MPL983050 MSE917531:MZH983050 NCA917531:NJD983050 NLW917531:NSZ983050 NVS917531:OCV983050 OFO917531:OMR983050 OPK917531:OWN983050 OZG917531:PGJ983050 PJC917531:PQF983050 PSY917531:QAB983050 QCU917531:QJX983050 QMQ917531:QTT983050 QWM917531:RDP983050 RGI917531:RNL983050 RQE917531:RXH983050 SAA917531:SHD983050 SJW917531:SQZ983050 STS917531:TAV983050 TDO917531:TKR983050 TNK917531:TUN983050 TXG917531:UEJ983050 UHC917531:UOF983050 UQY917531:UYB983050 VAU917531:VHX983050 VKQ917531:VRT983050 VUM917531:WBP983050 WEI917531:WLL983050 WOE917531:WVH983050 WYA917531:XFD983050 BS983067:IV1048576 LO983067:SR1048576 VK983067:ACN1048576 AFG983067:AMJ1048576 APC983067:AWF1048576 AYY983067:BGB1048576 BIU983067:BPX1048576 BSQ983067:BZT1048576 CCM983067:CJP1048576 CMI983067:CTL1048576 CWE983067:DDH1048576 DGA983067:DND1048576 DPW983067:DWZ1048576 DZS983067:EGV1048576 EJO983067:EQR1048576 ETK983067:FAN1048576 FDG983067:FKJ1048576 FNC983067:FUF1048576 FWY983067:GEB1048576 GGU983067:GNX1048576 GQQ983067:GXT1048576 HAM983067:HHP1048576 HKI983067:HRL1048576 HUE983067:IBH1048576 IEA983067:ILD1048576 INW983067:IUZ1048576 IXS983067:JEV1048576 JHO983067:JOR1048576 JRK983067:JYN1048576 KBG983067:KIJ1048576 KLC983067:KSF1048576 KUY983067:LCB1048576 LEU983067:LLX1048576 LOQ983067:LVT1048576 LYM983067:MFP1048576 MII983067:MPL1048576 MSE983067:MZH1048576 NCA983067:NJD1048576 NLW983067:NSZ1048576 NVS983067:OCV1048576 OFO983067:OMR1048576 OPK983067:OWN1048576 OZG983067:PGJ1048576 PJC983067:PQF1048576 PSY983067:QAB1048576 QCU983067:QJX1048576 QMQ983067:QTT1048576 QWM983067:RDP1048576 RGI983067:RNL1048576 RQE983067:RXH1048576 SAA983067:SHD1048576 SJW983067:SQZ1048576 STS983067:TAV1048576 TDO983067:TKR1048576 TNK983067:TUN1048576 TXG983067:UEJ1048576 UHC983067:UOF1048576 UQY983067:UYB1048576 VAU983067:VHX1048576 VKQ983067:VRT1048576 VUM983067:WBP1048576 WEI983067:WLL1048576 WOE983067:WVH1048576 WYA983067:XFD1048576 CA11:IV26 LW11:SR26 VS11:ACN26 AFO11:AMJ26 APK11:AWF26 AZG11:BGB26 BJC11:BPX26 BSY11:BZT26 CCU11:CJP26 CMQ11:CTL26 CWM11:DDH26 DGI11:DND26 DQE11:DWZ26 EAA11:EGV26 EJW11:EQR26 ETS11:FAN26 FDO11:FKJ26 FNK11:FUF26 FXG11:GEB26 GHC11:GNX26 GQY11:GXT26 HAU11:HHP26 HKQ11:HRL26 HUM11:IBH26 IEI11:ILD26 IOE11:IUZ26 IYA11:JEV26 JHW11:JOR26 JRS11:JYN26 KBO11:KIJ26 KLK11:KSF26 KVG11:LCB26 LFC11:LLX26 LOY11:LVT26 LYU11:MFP26 MIQ11:MPL26 MSM11:MZH26 NCI11:NJD26 NME11:NSZ26 NWA11:OCV26 OFW11:OMR26 OPS11:OWN26 OZO11:PGJ26 PJK11:PQF26 PTG11:QAB26 QDC11:QJX26 QMY11:QTT26 QWU11:RDP26 RGQ11:RNL26 RQM11:RXH26 SAI11:SHD26 SKE11:SQZ26 SUA11:TAV26 TDW11:TKR26 TNS11:TUN26 TXO11:UEJ26 UHK11:UOF26 URG11:UYB26 VBC11:VHX26 VKY11:VRT26 VUU11:WBP26 WEQ11:WLL26 WOM11:WVH26 WYI11:XFD26 CA65547:IV65562 LW65547:SR65562 VS65547:ACN65562 AFO65547:AMJ65562 APK65547:AWF65562 AZG65547:BGB65562 BJC65547:BPX65562 BSY65547:BZT65562 CCU65547:CJP65562 CMQ65547:CTL65562 CWM65547:DDH65562 DGI65547:DND65562 DQE65547:DWZ65562 EAA65547:EGV65562 EJW65547:EQR65562 ETS65547:FAN65562 FDO65547:FKJ65562 FNK65547:FUF65562 FXG65547:GEB65562 GHC65547:GNX65562 GQY65547:GXT65562 HAU65547:HHP65562 HKQ65547:HRL65562 HUM65547:IBH65562 IEI65547:ILD65562 IOE65547:IUZ65562 IYA65547:JEV65562 JHW65547:JOR65562 JRS65547:JYN65562 KBO65547:KIJ65562 KLK65547:KSF65562 KVG65547:LCB65562 LFC65547:LLX65562 LOY65547:LVT65562 LYU65547:MFP65562 MIQ65547:MPL65562 MSM65547:MZH65562 NCI65547:NJD65562 NME65547:NSZ65562 NWA65547:OCV65562 OFW65547:OMR65562 OPS65547:OWN65562 OZO65547:PGJ65562 PJK65547:PQF65562 PTG65547:QAB65562 QDC65547:QJX65562 QMY65547:QTT65562 QWU65547:RDP65562 RGQ65547:RNL65562 RQM65547:RXH65562 SAI65547:SHD65562 SKE65547:SQZ65562 SUA65547:TAV65562 TDW65547:TKR65562 TNS65547:TUN65562 TXO65547:UEJ65562 UHK65547:UOF65562 URG65547:UYB65562 VBC65547:VHX65562 VKY65547:VRT65562 VUU65547:WBP65562 WEQ65547:WLL65562 WOM65547:WVH65562 WYI65547:XFD65562 CA131083:IV131098 LW131083:SR131098 VS131083:ACN131098 AFO131083:AMJ131098 APK131083:AWF131098 AZG131083:BGB131098 BJC131083:BPX131098 BSY131083:BZT131098 CCU131083:CJP131098 CMQ131083:CTL131098 CWM131083:DDH131098 DGI131083:DND131098 DQE131083:DWZ131098 EAA131083:EGV131098 EJW131083:EQR131098 ETS131083:FAN131098 FDO131083:FKJ131098 FNK131083:FUF131098 FXG131083:GEB131098 GHC131083:GNX131098 GQY131083:GXT131098 HAU131083:HHP131098 HKQ131083:HRL131098 HUM131083:IBH131098 IEI131083:ILD131098 IOE131083:IUZ131098 IYA131083:JEV131098 JHW131083:JOR131098 JRS131083:JYN131098 KBO131083:KIJ131098 KLK131083:KSF131098 KVG131083:LCB131098 LFC131083:LLX131098 LOY131083:LVT131098 LYU131083:MFP131098 MIQ131083:MPL131098 MSM131083:MZH131098 NCI131083:NJD131098 NME131083:NSZ131098 NWA131083:OCV131098 OFW131083:OMR131098 OPS131083:OWN131098 OZO131083:PGJ131098 PJK131083:PQF131098 PTG131083:QAB131098 QDC131083:QJX131098 QMY131083:QTT131098 QWU131083:RDP131098 RGQ131083:RNL131098 RQM131083:RXH131098 SAI131083:SHD131098 SKE131083:SQZ131098 SUA131083:TAV131098 TDW131083:TKR131098 TNS131083:TUN131098 TXO131083:UEJ131098 UHK131083:UOF131098 URG131083:UYB131098 VBC131083:VHX131098 VKY131083:VRT131098 VUU131083:WBP131098 WEQ131083:WLL131098 WOM131083:WVH131098 WYI131083:XFD131098 CA196619:IV196634 LW196619:SR196634 VS196619:ACN196634 AFO196619:AMJ196634 APK196619:AWF196634 AZG196619:BGB196634 BJC196619:BPX196634 BSY196619:BZT196634 CCU196619:CJP196634 CMQ196619:CTL196634 CWM196619:DDH196634 DGI196619:DND196634 DQE196619:DWZ196634 EAA196619:EGV196634 EJW196619:EQR196634 ETS196619:FAN196634 FDO196619:FKJ196634 FNK196619:FUF196634 FXG196619:GEB196634 GHC196619:GNX196634 GQY196619:GXT196634 HAU196619:HHP196634 HKQ196619:HRL196634 HUM196619:IBH196634 IEI196619:ILD196634 IOE196619:IUZ196634 IYA196619:JEV196634 JHW196619:JOR196634 JRS196619:JYN196634 KBO196619:KIJ196634 KLK196619:KSF196634 KVG196619:LCB196634 LFC196619:LLX196634 LOY196619:LVT196634 LYU196619:MFP196634 MIQ196619:MPL196634 MSM196619:MZH196634 NCI196619:NJD196634 NME196619:NSZ196634 NWA196619:OCV196634 OFW196619:OMR196634 OPS196619:OWN196634 OZO196619:PGJ196634 PJK196619:PQF196634 PTG196619:QAB196634 QDC196619:QJX196634 QMY196619:QTT196634 QWU196619:RDP196634 RGQ196619:RNL196634 RQM196619:RXH196634 SAI196619:SHD196634 SKE196619:SQZ196634 SUA196619:TAV196634 TDW196619:TKR196634 TNS196619:TUN196634 TXO196619:UEJ196634 UHK196619:UOF196634 URG196619:UYB196634 VBC196619:VHX196634 VKY196619:VRT196634 VUU196619:WBP196634 WEQ196619:WLL196634 WOM196619:WVH196634 WYI196619:XFD196634 CA262155:IV262170 LW262155:SR262170 VS262155:ACN262170 AFO262155:AMJ262170 APK262155:AWF262170 AZG262155:BGB262170 BJC262155:BPX262170 BSY262155:BZT262170 CCU262155:CJP262170 CMQ262155:CTL262170 CWM262155:DDH262170 DGI262155:DND262170 DQE262155:DWZ262170 EAA262155:EGV262170 EJW262155:EQR262170 ETS262155:FAN262170 FDO262155:FKJ262170 FNK262155:FUF262170 FXG262155:GEB262170 GHC262155:GNX262170 GQY262155:GXT262170 HAU262155:HHP262170 HKQ262155:HRL262170 HUM262155:IBH262170 IEI262155:ILD262170 IOE262155:IUZ262170 IYA262155:JEV262170 JHW262155:JOR262170 JRS262155:JYN262170 KBO262155:KIJ262170 KLK262155:KSF262170 KVG262155:LCB262170 LFC262155:LLX262170 LOY262155:LVT262170 LYU262155:MFP262170 MIQ262155:MPL262170 MSM262155:MZH262170 NCI262155:NJD262170 NME262155:NSZ262170 NWA262155:OCV262170 OFW262155:OMR262170 OPS262155:OWN262170 OZO262155:PGJ262170 PJK262155:PQF262170 PTG262155:QAB262170 QDC262155:QJX262170 QMY262155:QTT262170 QWU262155:RDP262170 RGQ262155:RNL262170 RQM262155:RXH262170 SAI262155:SHD262170 SKE262155:SQZ262170 SUA262155:TAV262170 TDW262155:TKR262170 TNS262155:TUN262170 TXO262155:UEJ262170 UHK262155:UOF262170 URG262155:UYB262170 VBC262155:VHX262170 VKY262155:VRT262170 VUU262155:WBP262170 WEQ262155:WLL262170 WOM262155:WVH262170 WYI262155:XFD262170 CA327691:IV327706 LW327691:SR327706 VS327691:ACN327706 AFO327691:AMJ327706 APK327691:AWF327706 AZG327691:BGB327706 BJC327691:BPX327706 BSY327691:BZT327706 CCU327691:CJP327706 CMQ327691:CTL327706 CWM327691:DDH327706 DGI327691:DND327706 DQE327691:DWZ327706 EAA327691:EGV327706 EJW327691:EQR327706 ETS327691:FAN327706 FDO327691:FKJ327706 FNK327691:FUF327706 FXG327691:GEB327706 GHC327691:GNX327706 GQY327691:GXT327706 HAU327691:HHP327706 HKQ327691:HRL327706 HUM327691:IBH327706 IEI327691:ILD327706 IOE327691:IUZ327706 IYA327691:JEV327706 JHW327691:JOR327706 JRS327691:JYN327706 KBO327691:KIJ327706 KLK327691:KSF327706 KVG327691:LCB327706 LFC327691:LLX327706 LOY327691:LVT327706 LYU327691:MFP327706 MIQ327691:MPL327706 MSM327691:MZH327706 NCI327691:NJD327706 NME327691:NSZ327706 NWA327691:OCV327706 OFW327691:OMR327706 OPS327691:OWN327706 OZO327691:PGJ327706 PJK327691:PQF327706 PTG327691:QAB327706 QDC327691:QJX327706 QMY327691:QTT327706 QWU327691:RDP327706 RGQ327691:RNL327706 RQM327691:RXH327706 SAI327691:SHD327706 SKE327691:SQZ327706 SUA327691:TAV327706 TDW327691:TKR327706 TNS327691:TUN327706 TXO327691:UEJ327706 UHK327691:UOF327706 URG327691:UYB327706 VBC327691:VHX327706 VKY327691:VRT327706 VUU327691:WBP327706 WEQ327691:WLL327706 WOM327691:WVH327706 WYI327691:XFD327706 CA393227:IV393242 LW393227:SR393242 VS393227:ACN393242 AFO393227:AMJ393242 APK393227:AWF393242 AZG393227:BGB393242 BJC393227:BPX393242 BSY393227:BZT393242 CCU393227:CJP393242 CMQ393227:CTL393242 CWM393227:DDH393242 DGI393227:DND393242 DQE393227:DWZ393242 EAA393227:EGV393242 EJW393227:EQR393242 ETS393227:FAN393242 FDO393227:FKJ393242 FNK393227:FUF393242 FXG393227:GEB393242 GHC393227:GNX393242 GQY393227:GXT393242 HAU393227:HHP393242 HKQ393227:HRL393242 HUM393227:IBH393242 IEI393227:ILD393242 IOE393227:IUZ393242 IYA393227:JEV393242 JHW393227:JOR393242 JRS393227:JYN393242 KBO393227:KIJ393242 KLK393227:KSF393242 KVG393227:LCB393242 LFC393227:LLX393242 LOY393227:LVT393242 LYU393227:MFP393242 MIQ393227:MPL393242 MSM393227:MZH393242 NCI393227:NJD393242 NME393227:NSZ393242 NWA393227:OCV393242 OFW393227:OMR393242 OPS393227:OWN393242 OZO393227:PGJ393242 PJK393227:PQF393242 PTG393227:QAB393242 QDC393227:QJX393242 QMY393227:QTT393242 QWU393227:RDP393242 RGQ393227:RNL393242 RQM393227:RXH393242 SAI393227:SHD393242 SKE393227:SQZ393242 SUA393227:TAV393242 TDW393227:TKR393242 TNS393227:TUN393242 TXO393227:UEJ393242 UHK393227:UOF393242 URG393227:UYB393242 VBC393227:VHX393242 VKY393227:VRT393242 VUU393227:WBP393242 WEQ393227:WLL393242 WOM393227:WVH393242 WYI393227:XFD393242 CA458763:IV458778 LW458763:SR458778 VS458763:ACN458778 AFO458763:AMJ458778 APK458763:AWF458778 AZG458763:BGB458778 BJC458763:BPX458778 BSY458763:BZT458778 CCU458763:CJP458778 CMQ458763:CTL458778 CWM458763:DDH458778 DGI458763:DND458778 DQE458763:DWZ458778 EAA458763:EGV458778 EJW458763:EQR458778 ETS458763:FAN458778 FDO458763:FKJ458778 FNK458763:FUF458778 FXG458763:GEB458778 GHC458763:GNX458778 GQY458763:GXT458778 HAU458763:HHP458778 HKQ458763:HRL458778 HUM458763:IBH458778 IEI458763:ILD458778 IOE458763:IUZ458778 IYA458763:JEV458778 JHW458763:JOR458778 JRS458763:JYN458778 KBO458763:KIJ458778 KLK458763:KSF458778 KVG458763:LCB458778 LFC458763:LLX458778 LOY458763:LVT458778 LYU458763:MFP458778 MIQ458763:MPL458778 MSM458763:MZH458778 NCI458763:NJD458778 NME458763:NSZ458778 NWA458763:OCV458778 OFW458763:OMR458778 OPS458763:OWN458778 OZO458763:PGJ458778 PJK458763:PQF458778 PTG458763:QAB458778 QDC458763:QJX458778 QMY458763:QTT458778 QWU458763:RDP458778 RGQ458763:RNL458778 RQM458763:RXH458778 SAI458763:SHD458778 SKE458763:SQZ458778 SUA458763:TAV458778 TDW458763:TKR458778 TNS458763:TUN458778 TXO458763:UEJ458778 UHK458763:UOF458778 URG458763:UYB458778 VBC458763:VHX458778 VKY458763:VRT458778 VUU458763:WBP458778 WEQ458763:WLL458778 WOM458763:WVH458778 WYI458763:XFD458778 CA524299:IV524314 LW524299:SR524314 VS524299:ACN524314 AFO524299:AMJ524314 APK524299:AWF524314 AZG524299:BGB524314 BJC524299:BPX524314 BSY524299:BZT524314 CCU524299:CJP524314 CMQ524299:CTL524314 CWM524299:DDH524314 DGI524299:DND524314 DQE524299:DWZ524314 EAA524299:EGV524314 EJW524299:EQR524314 ETS524299:FAN524314 FDO524299:FKJ524314 FNK524299:FUF524314 FXG524299:GEB524314 GHC524299:GNX524314 GQY524299:GXT524314 HAU524299:HHP524314 HKQ524299:HRL524314 HUM524299:IBH524314 IEI524299:ILD524314 IOE524299:IUZ524314 IYA524299:JEV524314 JHW524299:JOR524314 JRS524299:JYN524314 KBO524299:KIJ524314 KLK524299:KSF524314 KVG524299:LCB524314 LFC524299:LLX524314 LOY524299:LVT524314 LYU524299:MFP524314 MIQ524299:MPL524314 MSM524299:MZH524314 NCI524299:NJD524314 NME524299:NSZ524314 NWA524299:OCV524314 OFW524299:OMR524314 OPS524299:OWN524314 OZO524299:PGJ524314 PJK524299:PQF524314 PTG524299:QAB524314 QDC524299:QJX524314 QMY524299:QTT524314 QWU524299:RDP524314 RGQ524299:RNL524314 RQM524299:RXH524314 SAI524299:SHD524314 SKE524299:SQZ524314 SUA524299:TAV524314 TDW524299:TKR524314 TNS524299:TUN524314 TXO524299:UEJ524314 UHK524299:UOF524314 URG524299:UYB524314 VBC524299:VHX524314 VKY524299:VRT524314 VUU524299:WBP524314 WEQ524299:WLL524314 WOM524299:WVH524314 WYI524299:XFD524314 CA589835:IV589850 LW589835:SR589850 VS589835:ACN589850 AFO589835:AMJ589850 APK589835:AWF589850 AZG589835:BGB589850 BJC589835:BPX589850 BSY589835:BZT589850 CCU589835:CJP589850 CMQ589835:CTL589850 CWM589835:DDH589850 DGI589835:DND589850 DQE589835:DWZ589850 EAA589835:EGV589850 EJW589835:EQR589850 ETS589835:FAN589850 FDO589835:FKJ589850 FNK589835:FUF589850 FXG589835:GEB589850 GHC589835:GNX589850 GQY589835:GXT589850 HAU589835:HHP589850 HKQ589835:HRL589850 HUM589835:IBH589850 IEI589835:ILD589850 IOE589835:IUZ589850 IYA589835:JEV589850 JHW589835:JOR589850 JRS589835:JYN589850 KBO589835:KIJ589850 KLK589835:KSF589850 KVG589835:LCB589850 LFC589835:LLX589850 LOY589835:LVT589850 LYU589835:MFP589850 MIQ589835:MPL589850 MSM589835:MZH589850 NCI589835:NJD589850 NME589835:NSZ589850 NWA589835:OCV589850 OFW589835:OMR589850 OPS589835:OWN589850 OZO589835:PGJ589850 PJK589835:PQF589850 PTG589835:QAB589850 QDC589835:QJX589850 QMY589835:QTT589850 QWU589835:RDP589850 RGQ589835:RNL589850 RQM589835:RXH589850 SAI589835:SHD589850 SKE589835:SQZ589850 SUA589835:TAV589850 TDW589835:TKR589850 TNS589835:TUN589850 TXO589835:UEJ589850 UHK589835:UOF589850 URG589835:UYB589850 VBC589835:VHX589850 VKY589835:VRT589850 VUU589835:WBP589850 WEQ589835:WLL589850 WOM589835:WVH589850 WYI589835:XFD589850 CA655371:IV655386 LW655371:SR655386 VS655371:ACN655386 AFO655371:AMJ655386 APK655371:AWF655386 AZG655371:BGB655386 BJC655371:BPX655386 BSY655371:BZT655386 CCU655371:CJP655386 CMQ655371:CTL655386 CWM655371:DDH655386 DGI655371:DND655386 DQE655371:DWZ655386 EAA655371:EGV655386 EJW655371:EQR655386 ETS655371:FAN655386 FDO655371:FKJ655386 FNK655371:FUF655386 FXG655371:GEB655386 GHC655371:GNX655386 GQY655371:GXT655386 HAU655371:HHP655386 HKQ655371:HRL655386 HUM655371:IBH655386 IEI655371:ILD655386 IOE655371:IUZ655386 IYA655371:JEV655386 JHW655371:JOR655386 JRS655371:JYN655386 KBO655371:KIJ655386 KLK655371:KSF655386 KVG655371:LCB655386 LFC655371:LLX655386 LOY655371:LVT655386 LYU655371:MFP655386 MIQ655371:MPL655386 MSM655371:MZH655386 NCI655371:NJD655386 NME655371:NSZ655386 NWA655371:OCV655386 OFW655371:OMR655386 OPS655371:OWN655386 OZO655371:PGJ655386 PJK655371:PQF655386 PTG655371:QAB655386 QDC655371:QJX655386 QMY655371:QTT655386 QWU655371:RDP655386 RGQ655371:RNL655386 RQM655371:RXH655386 SAI655371:SHD655386 SKE655371:SQZ655386 SUA655371:TAV655386 TDW655371:TKR655386 TNS655371:TUN655386 TXO655371:UEJ655386 UHK655371:UOF655386 URG655371:UYB655386 VBC655371:VHX655386 VKY655371:VRT655386 VUU655371:WBP655386 WEQ655371:WLL655386 WOM655371:WVH655386 WYI655371:XFD655386 CA720907:IV720922 LW720907:SR720922 VS720907:ACN720922 AFO720907:AMJ720922 APK720907:AWF720922 AZG720907:BGB720922 BJC720907:BPX720922 BSY720907:BZT720922 CCU720907:CJP720922 CMQ720907:CTL720922 CWM720907:DDH720922 DGI720907:DND720922 DQE720907:DWZ720922 EAA720907:EGV720922 EJW720907:EQR720922 ETS720907:FAN720922 FDO720907:FKJ720922 FNK720907:FUF720922 FXG720907:GEB720922 GHC720907:GNX720922 GQY720907:GXT720922 HAU720907:HHP720922 HKQ720907:HRL720922 HUM720907:IBH720922 IEI720907:ILD720922 IOE720907:IUZ720922 IYA720907:JEV720922 JHW720907:JOR720922 JRS720907:JYN720922 KBO720907:KIJ720922 KLK720907:KSF720922 KVG720907:LCB720922 LFC720907:LLX720922 LOY720907:LVT720922 LYU720907:MFP720922 MIQ720907:MPL720922 MSM720907:MZH720922 NCI720907:NJD720922 NME720907:NSZ720922 NWA720907:OCV720922 OFW720907:OMR720922 OPS720907:OWN720922 OZO720907:PGJ720922 PJK720907:PQF720922 PTG720907:QAB720922 QDC720907:QJX720922 QMY720907:QTT720922 QWU720907:RDP720922 RGQ720907:RNL720922 RQM720907:RXH720922 SAI720907:SHD720922 SKE720907:SQZ720922 SUA720907:TAV720922 TDW720907:TKR720922 TNS720907:TUN720922 TXO720907:UEJ720922 UHK720907:UOF720922 URG720907:UYB720922 VBC720907:VHX720922 VKY720907:VRT720922 VUU720907:WBP720922 WEQ720907:WLL720922 WOM720907:WVH720922 WYI720907:XFD720922 CA786443:IV786458 LW786443:SR786458 VS786443:ACN786458 AFO786443:AMJ786458 APK786443:AWF786458 AZG786443:BGB786458 BJC786443:BPX786458 BSY786443:BZT786458 CCU786443:CJP786458 CMQ786443:CTL786458 CWM786443:DDH786458 DGI786443:DND786458 DQE786443:DWZ786458 EAA786443:EGV786458 EJW786443:EQR786458 ETS786443:FAN786458 FDO786443:FKJ786458 FNK786443:FUF786458 FXG786443:GEB786458 GHC786443:GNX786458 GQY786443:GXT786458 HAU786443:HHP786458 HKQ786443:HRL786458 HUM786443:IBH786458 IEI786443:ILD786458 IOE786443:IUZ786458 IYA786443:JEV786458 JHW786443:JOR786458 JRS786443:JYN786458 KBO786443:KIJ786458 KLK786443:KSF786458 KVG786443:LCB786458 LFC786443:LLX786458 LOY786443:LVT786458 LYU786443:MFP786458 MIQ786443:MPL786458 MSM786443:MZH786458 NCI786443:NJD786458 NME786443:NSZ786458 NWA786443:OCV786458 OFW786443:OMR786458 OPS786443:OWN786458 OZO786443:PGJ786458 PJK786443:PQF786458 PTG786443:QAB786458 QDC786443:QJX786458 QMY786443:QTT786458 QWU786443:RDP786458 RGQ786443:RNL786458 RQM786443:RXH786458 SAI786443:SHD786458 SKE786443:SQZ786458 SUA786443:TAV786458 TDW786443:TKR786458 TNS786443:TUN786458 TXO786443:UEJ786458 UHK786443:UOF786458 URG786443:UYB786458 VBC786443:VHX786458 VKY786443:VRT786458 VUU786443:WBP786458 WEQ786443:WLL786458 WOM786443:WVH786458 WYI786443:XFD786458 CA851979:IV851994 LW851979:SR851994 VS851979:ACN851994 AFO851979:AMJ851994 APK851979:AWF851994 AZG851979:BGB851994 BJC851979:BPX851994 BSY851979:BZT851994 CCU851979:CJP851994 CMQ851979:CTL851994 CWM851979:DDH851994 DGI851979:DND851994 DQE851979:DWZ851994 EAA851979:EGV851994 EJW851979:EQR851994 ETS851979:FAN851994 FDO851979:FKJ851994 FNK851979:FUF851994 FXG851979:GEB851994 GHC851979:GNX851994 GQY851979:GXT851994 HAU851979:HHP851994 HKQ851979:HRL851994 HUM851979:IBH851994 IEI851979:ILD851994 IOE851979:IUZ851994 IYA851979:JEV851994 JHW851979:JOR851994 JRS851979:JYN851994 KBO851979:KIJ851994 KLK851979:KSF851994 KVG851979:LCB851994 LFC851979:LLX851994 LOY851979:LVT851994 LYU851979:MFP851994 MIQ851979:MPL851994 MSM851979:MZH851994 NCI851979:NJD851994 NME851979:NSZ851994 NWA851979:OCV851994 OFW851979:OMR851994 OPS851979:OWN851994 OZO851979:PGJ851994 PJK851979:PQF851994 PTG851979:QAB851994 QDC851979:QJX851994 QMY851979:QTT851994 QWU851979:RDP851994 RGQ851979:RNL851994 RQM851979:RXH851994 SAI851979:SHD851994 SKE851979:SQZ851994 SUA851979:TAV851994 TDW851979:TKR851994 TNS851979:TUN851994 TXO851979:UEJ851994 UHK851979:UOF851994 URG851979:UYB851994 VBC851979:VHX851994 VKY851979:VRT851994 VUU851979:WBP851994 WEQ851979:WLL851994 WOM851979:WVH851994 WYI851979:XFD851994 CA917515:IV917530 LW917515:SR917530 VS917515:ACN917530 AFO917515:AMJ917530 APK917515:AWF917530 AZG917515:BGB917530 BJC917515:BPX917530 BSY917515:BZT917530 CCU917515:CJP917530 CMQ917515:CTL917530 CWM917515:DDH917530 DGI917515:DND917530 DQE917515:DWZ917530 EAA917515:EGV917530 EJW917515:EQR917530 ETS917515:FAN917530 FDO917515:FKJ917530 FNK917515:FUF917530 FXG917515:GEB917530 GHC917515:GNX917530 GQY917515:GXT917530 HAU917515:HHP917530 HKQ917515:HRL917530 HUM917515:IBH917530 IEI917515:ILD917530 IOE917515:IUZ917530 IYA917515:JEV917530 JHW917515:JOR917530 JRS917515:JYN917530 KBO917515:KIJ917530 KLK917515:KSF917530 KVG917515:LCB917530 LFC917515:LLX917530 LOY917515:LVT917530 LYU917515:MFP917530 MIQ917515:MPL917530 MSM917515:MZH917530 NCI917515:NJD917530 NME917515:NSZ917530 NWA917515:OCV917530 OFW917515:OMR917530 OPS917515:OWN917530 OZO917515:PGJ917530 PJK917515:PQF917530 PTG917515:QAB917530 QDC917515:QJX917530 QMY917515:QTT917530 QWU917515:RDP917530 RGQ917515:RNL917530 RQM917515:RXH917530 SAI917515:SHD917530 SKE917515:SQZ917530 SUA917515:TAV917530 TDW917515:TKR917530 TNS917515:TUN917530 TXO917515:UEJ917530 UHK917515:UOF917530 URG917515:UYB917530 VBC917515:VHX917530 VKY917515:VRT917530 VUU917515:WBP917530 WEQ917515:WLL917530 WOM917515:WVH917530 WYI917515:XFD917530 CA983051:IV983066 LW983051:SR983066 VS983051:ACN983066 AFO983051:AMJ983066 APK983051:AWF983066 AZG983051:BGB983066 BJC983051:BPX983066 BSY983051:BZT983066 CCU983051:CJP983066 CMQ983051:CTL983066 CWM983051:DDH983066 DGI983051:DND983066 DQE983051:DWZ983066 EAA983051:EGV983066 EJW983051:EQR983066 ETS983051:FAN983066 FDO983051:FKJ983066 FNK983051:FUF983066 FXG983051:GEB983066 GHC983051:GNX983066 GQY983051:GXT983066 HAU983051:HHP983066 HKQ983051:HRL983066 HUM983051:IBH983066 IEI983051:ILD983066 IOE983051:IUZ983066 IYA983051:JEV983066 JHW983051:JOR983066 JRS983051:JYN983066 KBO983051:KIJ983066 KLK983051:KSF983066 KVG983051:LCB983066 LFC983051:LLX983066 LOY983051:LVT983066 LYU983051:MFP983066 MIQ983051:MPL983066 MSM983051:MZH983066 NCI983051:NJD983066 NME983051:NSZ983066 NWA983051:OCV983066 OFW983051:OMR983066 OPS983051:OWN983066 OZO983051:PGJ983066 PJK983051:PQF983066 PTG983051:QAB983066 QDC983051:QJX983066 QMY983051:QTT983066 QWU983051:RDP983066 RGQ983051:RNL983066 RQM983051:RXH983066 SAI983051:SHD983066 SKE983051:SQZ983066 SUA983051:TAV983066 TDW983051:TKR983066 TNS983051:TUN983066 TXO983051:UEJ983066 UHK983051:UOF983066 URG983051:UYB983066 VBC983051:VHX983066 VKY983051:VRT983066 VUU983051:WBP983066 WEQ983051:WLL983066 WOM983051:WVH983066 WYI983051:XFD983066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2017-07-19T13:43:47Z</dcterms:modified>
</cp:coreProperties>
</file>