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10995" windowHeight="9510" activeTab="6"/>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s>
  <calcPr calcId="152511"/>
</workbook>
</file>

<file path=xl/calcChain.xml><?xml version="1.0" encoding="utf-8"?>
<calcChain xmlns="http://schemas.openxmlformats.org/spreadsheetml/2006/main">
  <c r="D188" i="11" l="1"/>
  <c r="C188" i="11"/>
  <c r="B188" i="11" s="1"/>
  <c r="CJ178" i="11"/>
  <c r="CH178" i="11"/>
  <c r="CB178" i="11"/>
  <c r="CA178" i="11"/>
  <c r="F178" i="11"/>
  <c r="CD178" i="11" s="1"/>
  <c r="E178" i="11"/>
  <c r="D178" i="11"/>
  <c r="CG178" i="11" s="1"/>
  <c r="CJ177" i="11"/>
  <c r="CH177" i="11"/>
  <c r="CD177" i="11"/>
  <c r="CB177" i="11"/>
  <c r="F177" i="11"/>
  <c r="E177" i="11"/>
  <c r="D177" i="11"/>
  <c r="CG177" i="11" s="1"/>
  <c r="CD176" i="11"/>
  <c r="F176" i="11"/>
  <c r="CH176" i="11" s="1"/>
  <c r="E176" i="11"/>
  <c r="D176" i="11" s="1"/>
  <c r="F175" i="11"/>
  <c r="CJ175" i="11" s="1"/>
  <c r="E175" i="11"/>
  <c r="D175" i="11" s="1"/>
  <c r="CJ174" i="11"/>
  <c r="CH174" i="11"/>
  <c r="CB174" i="11"/>
  <c r="CA174" i="11"/>
  <c r="F174" i="11"/>
  <c r="CD174" i="11" s="1"/>
  <c r="E174" i="11"/>
  <c r="D174" i="11"/>
  <c r="CG174" i="11" s="1"/>
  <c r="CJ173" i="11"/>
  <c r="CH173" i="11"/>
  <c r="CD173" i="11"/>
  <c r="CB173" i="11"/>
  <c r="F173" i="11"/>
  <c r="E173" i="11"/>
  <c r="D173" i="11"/>
  <c r="CG173" i="11" s="1"/>
  <c r="E168" i="11"/>
  <c r="D168" i="11"/>
  <c r="C168" i="11"/>
  <c r="E167" i="11"/>
  <c r="D167" i="11"/>
  <c r="C167" i="11" s="1"/>
  <c r="E166" i="11"/>
  <c r="D166" i="11"/>
  <c r="C166" i="11" s="1"/>
  <c r="E165" i="11"/>
  <c r="D165" i="11"/>
  <c r="C165" i="11"/>
  <c r="D160" i="11"/>
  <c r="D159" i="11"/>
  <c r="D158" i="11"/>
  <c r="D157" i="11"/>
  <c r="D156" i="11"/>
  <c r="D155" i="11"/>
  <c r="D143" i="11"/>
  <c r="D142" i="11"/>
  <c r="CG138" i="11"/>
  <c r="CA138" i="11"/>
  <c r="B135" i="11"/>
  <c r="CI119" i="11"/>
  <c r="CH119" i="11"/>
  <c r="CC119" i="11"/>
  <c r="CB119" i="11"/>
  <c r="CA119" i="11"/>
  <c r="C119" i="11"/>
  <c r="CG119" i="11" s="1"/>
  <c r="CI118" i="11"/>
  <c r="CH118" i="11"/>
  <c r="CB118" i="11"/>
  <c r="CA118" i="11"/>
  <c r="C118" i="11"/>
  <c r="CC118" i="11" s="1"/>
  <c r="E114" i="11"/>
  <c r="CC114" i="11" s="1"/>
  <c r="D114" i="11"/>
  <c r="C114" i="11" s="1"/>
  <c r="CC113" i="11"/>
  <c r="E113" i="11"/>
  <c r="CA115" i="11" s="1"/>
  <c r="D113" i="11"/>
  <c r="C113" i="11"/>
  <c r="CA113" i="11" s="1"/>
  <c r="CA109" i="11"/>
  <c r="E109" i="11"/>
  <c r="D109" i="11"/>
  <c r="C109" i="11"/>
  <c r="CG109" i="11" s="1"/>
  <c r="E108" i="11"/>
  <c r="D108" i="11"/>
  <c r="C108" i="11" s="1"/>
  <c r="E107" i="11"/>
  <c r="D107" i="11"/>
  <c r="C107" i="11" s="1"/>
  <c r="E97" i="11"/>
  <c r="D97" i="11"/>
  <c r="C97" i="11"/>
  <c r="CH97" i="11" s="1"/>
  <c r="CA96" i="11"/>
  <c r="E96" i="11"/>
  <c r="D96" i="11"/>
  <c r="C96" i="11"/>
  <c r="CG96" i="11" s="1"/>
  <c r="E95" i="11"/>
  <c r="D95" i="11"/>
  <c r="C95" i="11" s="1"/>
  <c r="E94" i="11"/>
  <c r="D94" i="11"/>
  <c r="C94" i="11" s="1"/>
  <c r="E93" i="11"/>
  <c r="D93" i="11"/>
  <c r="C93" i="11"/>
  <c r="CH93" i="11" s="1"/>
  <c r="CA92" i="11"/>
  <c r="E92" i="11"/>
  <c r="D92" i="11"/>
  <c r="C92" i="11"/>
  <c r="CG92" i="11" s="1"/>
  <c r="E91" i="11"/>
  <c r="E90" i="11" s="1"/>
  <c r="D91" i="11"/>
  <c r="C91" i="11" s="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P90" i="11"/>
  <c r="O90" i="11"/>
  <c r="N90" i="11"/>
  <c r="M90" i="11"/>
  <c r="L90" i="11"/>
  <c r="K90" i="11"/>
  <c r="J90" i="11"/>
  <c r="I90" i="11"/>
  <c r="H90" i="11"/>
  <c r="G90" i="11"/>
  <c r="F90" i="11"/>
  <c r="E85" i="11"/>
  <c r="D85" i="11"/>
  <c r="C85" i="11"/>
  <c r="B84" i="11"/>
  <c r="B83" i="11"/>
  <c r="B82" i="11"/>
  <c r="B81" i="11"/>
  <c r="B80" i="11"/>
  <c r="B79" i="11"/>
  <c r="B78" i="11"/>
  <c r="B77" i="11"/>
  <c r="B76" i="11"/>
  <c r="B75" i="11"/>
  <c r="B74" i="11"/>
  <c r="B73" i="11"/>
  <c r="B72" i="11"/>
  <c r="B71" i="11"/>
  <c r="B70" i="11"/>
  <c r="B69" i="11"/>
  <c r="B85" i="11" s="1"/>
  <c r="B68" i="11"/>
  <c r="B67" i="11"/>
  <c r="B66" i="11"/>
  <c r="AL63" i="11"/>
  <c r="AK63" i="11"/>
  <c r="AJ63" i="11"/>
  <c r="AI63" i="11"/>
  <c r="AH63" i="11"/>
  <c r="AG63" i="11"/>
  <c r="AF63" i="11"/>
  <c r="AE63" i="11"/>
  <c r="AD63" i="11"/>
  <c r="AC63" i="11"/>
  <c r="AB63" i="11"/>
  <c r="AA63" i="11"/>
  <c r="Z63" i="11"/>
  <c r="Y63" i="11"/>
  <c r="X63" i="11"/>
  <c r="W63" i="11"/>
  <c r="V63" i="11"/>
  <c r="U63" i="11"/>
  <c r="T63" i="11"/>
  <c r="S63" i="11"/>
  <c r="R63" i="11"/>
  <c r="Q63" i="11"/>
  <c r="P63" i="11"/>
  <c r="O63" i="11"/>
  <c r="N63" i="11"/>
  <c r="M63" i="11"/>
  <c r="L63" i="11"/>
  <c r="K63" i="11"/>
  <c r="J63" i="11"/>
  <c r="I63" i="11"/>
  <c r="H63" i="11"/>
  <c r="G63" i="11"/>
  <c r="F63" i="11"/>
  <c r="E63" i="11"/>
  <c r="D62" i="11"/>
  <c r="C62" i="11"/>
  <c r="B62" i="11"/>
  <c r="D61" i="11"/>
  <c r="C61" i="11"/>
  <c r="B61" i="11" s="1"/>
  <c r="D60" i="11"/>
  <c r="C60" i="11"/>
  <c r="B60" i="11" s="1"/>
  <c r="D59" i="11"/>
  <c r="C59" i="11"/>
  <c r="C63" i="11" s="1"/>
  <c r="B59" i="11"/>
  <c r="D58" i="11"/>
  <c r="C58" i="11"/>
  <c r="B58" i="11"/>
  <c r="D57" i="11"/>
  <c r="D63" i="11" s="1"/>
  <c r="C57" i="11"/>
  <c r="B57" i="11" s="1"/>
  <c r="B63" i="11" s="1"/>
  <c r="D52" i="11"/>
  <c r="C52" i="11"/>
  <c r="B52" i="11" s="1"/>
  <c r="D51" i="11"/>
  <c r="C51" i="11"/>
  <c r="B51" i="11"/>
  <c r="D50" i="11"/>
  <c r="C50" i="11"/>
  <c r="B50" i="11"/>
  <c r="D49" i="11"/>
  <c r="C49" i="11"/>
  <c r="B49" i="11" s="1"/>
  <c r="D48" i="11"/>
  <c r="C48" i="11"/>
  <c r="B48" i="11" s="1"/>
  <c r="D47" i="11"/>
  <c r="C47" i="11"/>
  <c r="B47" i="11"/>
  <c r="D42" i="11"/>
  <c r="C42" i="11"/>
  <c r="B42" i="11"/>
  <c r="D41" i="11"/>
  <c r="C41" i="11"/>
  <c r="B41" i="11" s="1"/>
  <c r="D40" i="11"/>
  <c r="C40" i="11"/>
  <c r="B40" i="11" s="1"/>
  <c r="D39" i="11"/>
  <c r="C39" i="11"/>
  <c r="B39" i="11"/>
  <c r="D38" i="11"/>
  <c r="C38" i="11"/>
  <c r="B38" i="11"/>
  <c r="D37" i="11"/>
  <c r="C37" i="11"/>
  <c r="B37" i="11" s="1"/>
  <c r="D32" i="11"/>
  <c r="C32" i="11"/>
  <c r="B32" i="11" s="1"/>
  <c r="D31" i="11"/>
  <c r="C31" i="11"/>
  <c r="B31" i="11"/>
  <c r="D30" i="11"/>
  <c r="C30" i="11"/>
  <c r="B30" i="11"/>
  <c r="D29" i="11"/>
  <c r="C29" i="11"/>
  <c r="B29" i="11" s="1"/>
  <c r="D28" i="11"/>
  <c r="C28" i="11"/>
  <c r="B28" i="11" s="1"/>
  <c r="D27" i="11"/>
  <c r="C27" i="11"/>
  <c r="B27" i="11"/>
  <c r="D22" i="11"/>
  <c r="C22" i="11"/>
  <c r="B22" i="11"/>
  <c r="D21" i="11"/>
  <c r="C21" i="11"/>
  <c r="B21" i="11" s="1"/>
  <c r="D20" i="11"/>
  <c r="C20" i="11"/>
  <c r="B20" i="11" s="1"/>
  <c r="D19" i="11"/>
  <c r="C19" i="11"/>
  <c r="B19" i="11"/>
  <c r="D14" i="11"/>
  <c r="C14" i="11"/>
  <c r="B14" i="11"/>
  <c r="D13" i="11"/>
  <c r="C13" i="11"/>
  <c r="B13" i="11" s="1"/>
  <c r="D12" i="11"/>
  <c r="C12" i="11"/>
  <c r="B12" i="11" s="1"/>
  <c r="A5" i="11"/>
  <c r="A4" i="11"/>
  <c r="A3" i="11"/>
  <c r="A2" i="11"/>
  <c r="D188" i="12"/>
  <c r="C188" i="12"/>
  <c r="B188" i="12"/>
  <c r="CD178" i="12"/>
  <c r="F178" i="12"/>
  <c r="CJ178" i="12" s="1"/>
  <c r="E178" i="12"/>
  <c r="D178" i="12" s="1"/>
  <c r="F177" i="12"/>
  <c r="E177" i="12"/>
  <c r="CJ176" i="12"/>
  <c r="CH176" i="12"/>
  <c r="CD176" i="12"/>
  <c r="CB176" i="12"/>
  <c r="CA176" i="12"/>
  <c r="F176" i="12"/>
  <c r="E176" i="12"/>
  <c r="D176" i="12"/>
  <c r="CG176" i="12" s="1"/>
  <c r="CJ175" i="12"/>
  <c r="CD175" i="12"/>
  <c r="CB175" i="12"/>
  <c r="F175" i="12"/>
  <c r="CH175" i="12" s="1"/>
  <c r="E175" i="12"/>
  <c r="D175" i="12"/>
  <c r="CG174" i="12"/>
  <c r="F174" i="12"/>
  <c r="E174" i="12"/>
  <c r="D174" i="12" s="1"/>
  <c r="CA174" i="12" s="1"/>
  <c r="CH173" i="12"/>
  <c r="F173" i="12"/>
  <c r="E173" i="12"/>
  <c r="E168" i="12"/>
  <c r="D168" i="12"/>
  <c r="C168" i="12" s="1"/>
  <c r="E167" i="12"/>
  <c r="D167" i="12"/>
  <c r="C167" i="12" s="1"/>
  <c r="E166" i="12"/>
  <c r="D166" i="12"/>
  <c r="C166" i="12"/>
  <c r="E165" i="12"/>
  <c r="C165" i="12" s="1"/>
  <c r="D165" i="12"/>
  <c r="D160" i="12"/>
  <c r="D159" i="12"/>
  <c r="D158" i="12"/>
  <c r="D157" i="12"/>
  <c r="D156" i="12"/>
  <c r="D155" i="12"/>
  <c r="D143" i="12"/>
  <c r="D142" i="12"/>
  <c r="CG138" i="12"/>
  <c r="CA138" i="12"/>
  <c r="B135" i="12"/>
  <c r="CH119" i="12"/>
  <c r="CG119" i="12"/>
  <c r="CA119" i="12"/>
  <c r="C119" i="12"/>
  <c r="C118" i="12"/>
  <c r="CC114" i="12"/>
  <c r="CA114" i="12"/>
  <c r="E114" i="12"/>
  <c r="CI114" i="12" s="1"/>
  <c r="D114" i="12"/>
  <c r="C114" i="12"/>
  <c r="CG114" i="12" s="1"/>
  <c r="CI113" i="12"/>
  <c r="E113" i="12"/>
  <c r="D113" i="12"/>
  <c r="CH109" i="12"/>
  <c r="CG109" i="12"/>
  <c r="E109" i="12"/>
  <c r="D109" i="12"/>
  <c r="C109" i="12" s="1"/>
  <c r="CB108" i="12"/>
  <c r="E108" i="12"/>
  <c r="D108" i="12"/>
  <c r="C108" i="12"/>
  <c r="E107" i="12"/>
  <c r="D107" i="12"/>
  <c r="C107" i="12"/>
  <c r="E97" i="12"/>
  <c r="C97" i="12" s="1"/>
  <c r="D97" i="12"/>
  <c r="E96" i="12"/>
  <c r="D96" i="12"/>
  <c r="C96" i="12" s="1"/>
  <c r="E95" i="12"/>
  <c r="D95" i="12"/>
  <c r="C95" i="12" s="1"/>
  <c r="CA94" i="12"/>
  <c r="E94" i="12"/>
  <c r="D94" i="12"/>
  <c r="C94" i="12"/>
  <c r="CH93" i="12"/>
  <c r="CA93" i="12"/>
  <c r="E93" i="12"/>
  <c r="C93" i="12" s="1"/>
  <c r="D93" i="12"/>
  <c r="CH92" i="12"/>
  <c r="CG92" i="12"/>
  <c r="E92" i="12"/>
  <c r="D92" i="12"/>
  <c r="C92" i="12" s="1"/>
  <c r="CB91" i="12"/>
  <c r="E91" i="12"/>
  <c r="D91" i="12"/>
  <c r="C91"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E85" i="12"/>
  <c r="D85" i="12"/>
  <c r="C85" i="12"/>
  <c r="B84" i="12"/>
  <c r="B83" i="12"/>
  <c r="B82" i="12"/>
  <c r="B81" i="12"/>
  <c r="B80" i="12"/>
  <c r="B79" i="12"/>
  <c r="B78" i="12"/>
  <c r="B77" i="12"/>
  <c r="B76" i="12"/>
  <c r="B75" i="12"/>
  <c r="B74" i="12"/>
  <c r="B73" i="12"/>
  <c r="B72" i="12"/>
  <c r="B71" i="12"/>
  <c r="B70" i="12"/>
  <c r="B69" i="12"/>
  <c r="B68" i="12"/>
  <c r="B67" i="12"/>
  <c r="B85" i="12" s="1"/>
  <c r="B66" i="12"/>
  <c r="AL63" i="12"/>
  <c r="AK63" i="12"/>
  <c r="AJ63" i="12"/>
  <c r="AI63" i="12"/>
  <c r="AH63" i="12"/>
  <c r="AG63" i="12"/>
  <c r="AF63" i="12"/>
  <c r="AE63" i="12"/>
  <c r="AD63" i="12"/>
  <c r="AC63" i="12"/>
  <c r="AB63" i="12"/>
  <c r="AA63" i="12"/>
  <c r="Z63" i="12"/>
  <c r="Y63" i="12"/>
  <c r="X63" i="12"/>
  <c r="W63" i="12"/>
  <c r="V63" i="12"/>
  <c r="U63" i="12"/>
  <c r="T63" i="12"/>
  <c r="S63" i="12"/>
  <c r="R63" i="12"/>
  <c r="Q63" i="12"/>
  <c r="P63" i="12"/>
  <c r="O63" i="12"/>
  <c r="N63" i="12"/>
  <c r="M63" i="12"/>
  <c r="L63" i="12"/>
  <c r="K63" i="12"/>
  <c r="J63" i="12"/>
  <c r="I63" i="12"/>
  <c r="H63" i="12"/>
  <c r="G63" i="12"/>
  <c r="F63" i="12"/>
  <c r="E63" i="12"/>
  <c r="D63" i="12"/>
  <c r="D62" i="12"/>
  <c r="C62" i="12"/>
  <c r="B62" i="12" s="1"/>
  <c r="D61" i="12"/>
  <c r="C61" i="12"/>
  <c r="B61" i="12" s="1"/>
  <c r="D60" i="12"/>
  <c r="C60" i="12"/>
  <c r="B60" i="12"/>
  <c r="D59" i="12"/>
  <c r="B59" i="12" s="1"/>
  <c r="C59" i="12"/>
  <c r="D58" i="12"/>
  <c r="C58" i="12"/>
  <c r="B58" i="12" s="1"/>
  <c r="D57" i="12"/>
  <c r="C57" i="12"/>
  <c r="B57" i="12"/>
  <c r="D52" i="12"/>
  <c r="C52" i="12"/>
  <c r="B52" i="12"/>
  <c r="D51" i="12"/>
  <c r="B51" i="12" s="1"/>
  <c r="C51" i="12"/>
  <c r="D50" i="12"/>
  <c r="C50" i="12"/>
  <c r="B50" i="12" s="1"/>
  <c r="D49" i="12"/>
  <c r="C49" i="12"/>
  <c r="B49" i="12" s="1"/>
  <c r="D48" i="12"/>
  <c r="C48" i="12"/>
  <c r="B48" i="12"/>
  <c r="D47" i="12"/>
  <c r="B47" i="12" s="1"/>
  <c r="C47" i="12"/>
  <c r="D42" i="12"/>
  <c r="C42" i="12"/>
  <c r="B42" i="12" s="1"/>
  <c r="D41" i="12"/>
  <c r="C41" i="12"/>
  <c r="B41" i="12"/>
  <c r="D40" i="12"/>
  <c r="C40" i="12"/>
  <c r="B40" i="12"/>
  <c r="D39" i="12"/>
  <c r="B39" i="12" s="1"/>
  <c r="C39" i="12"/>
  <c r="D38" i="12"/>
  <c r="C38" i="12"/>
  <c r="B38" i="12" s="1"/>
  <c r="D37" i="12"/>
  <c r="C37" i="12"/>
  <c r="B37" i="12" s="1"/>
  <c r="D32" i="12"/>
  <c r="C32" i="12"/>
  <c r="B32" i="12"/>
  <c r="D31" i="12"/>
  <c r="B31" i="12" s="1"/>
  <c r="C31" i="12"/>
  <c r="D30" i="12"/>
  <c r="C30" i="12"/>
  <c r="B30" i="12" s="1"/>
  <c r="D29" i="12"/>
  <c r="C29" i="12"/>
  <c r="B29" i="12"/>
  <c r="D28" i="12"/>
  <c r="C28" i="12"/>
  <c r="B28" i="12"/>
  <c r="D27" i="12"/>
  <c r="B27" i="12" s="1"/>
  <c r="C27" i="12"/>
  <c r="D22" i="12"/>
  <c r="C22" i="12"/>
  <c r="B22" i="12" s="1"/>
  <c r="D21" i="12"/>
  <c r="C21" i="12"/>
  <c r="B21" i="12" s="1"/>
  <c r="D20" i="12"/>
  <c r="C20" i="12"/>
  <c r="B20" i="12"/>
  <c r="D19" i="12"/>
  <c r="B19" i="12" s="1"/>
  <c r="C19" i="12"/>
  <c r="D14" i="12"/>
  <c r="C14" i="12"/>
  <c r="B14" i="12" s="1"/>
  <c r="D13" i="12"/>
  <c r="C13" i="12"/>
  <c r="B13" i="12"/>
  <c r="D12" i="12"/>
  <c r="C12" i="12"/>
  <c r="B12" i="12"/>
  <c r="A5" i="12"/>
  <c r="A4" i="12"/>
  <c r="A3" i="12"/>
  <c r="A2" i="12"/>
  <c r="D188" i="13"/>
  <c r="C188" i="13"/>
  <c r="B188" i="13" s="1"/>
  <c r="CJ178" i="13"/>
  <c r="CB178" i="13"/>
  <c r="F178" i="13"/>
  <c r="CD178" i="13" s="1"/>
  <c r="E178" i="13"/>
  <c r="D178" i="13"/>
  <c r="CA178" i="13" s="1"/>
  <c r="CH177" i="13"/>
  <c r="CD177" i="13"/>
  <c r="F177" i="13"/>
  <c r="CJ177" i="13" s="1"/>
  <c r="E177" i="13"/>
  <c r="D177" i="13" s="1"/>
  <c r="F176" i="13"/>
  <c r="CH176" i="13" s="1"/>
  <c r="E176" i="13"/>
  <c r="CJ175" i="13"/>
  <c r="CH175" i="13"/>
  <c r="CD175" i="13"/>
  <c r="CB175" i="13"/>
  <c r="F175" i="13"/>
  <c r="E175" i="13"/>
  <c r="D175" i="13" s="1"/>
  <c r="CJ174" i="13"/>
  <c r="CB174" i="13"/>
  <c r="F174" i="13"/>
  <c r="CD174" i="13" s="1"/>
  <c r="E174" i="13"/>
  <c r="D174" i="13"/>
  <c r="CA174" i="13" s="1"/>
  <c r="CH173" i="13"/>
  <c r="CD173" i="13"/>
  <c r="F173" i="13"/>
  <c r="CJ173" i="13" s="1"/>
  <c r="E173" i="13"/>
  <c r="D173" i="13" s="1"/>
  <c r="E168" i="13"/>
  <c r="D168" i="13"/>
  <c r="C168" i="13"/>
  <c r="E167" i="13"/>
  <c r="D167" i="13"/>
  <c r="C167" i="13" s="1"/>
  <c r="E166" i="13"/>
  <c r="C166" i="13" s="1"/>
  <c r="D166" i="13"/>
  <c r="E165" i="13"/>
  <c r="D165" i="13"/>
  <c r="C165" i="13" s="1"/>
  <c r="D160" i="13"/>
  <c r="D159" i="13"/>
  <c r="D158" i="13"/>
  <c r="D157" i="13"/>
  <c r="D156" i="13"/>
  <c r="D155" i="13"/>
  <c r="D143" i="13"/>
  <c r="D142" i="13"/>
  <c r="CG138" i="13"/>
  <c r="CA138" i="13"/>
  <c r="B135" i="13"/>
  <c r="CH119" i="13"/>
  <c r="CC119" i="13"/>
  <c r="CA119" i="13"/>
  <c r="C119" i="13"/>
  <c r="CG119" i="13" s="1"/>
  <c r="CI118" i="13"/>
  <c r="CB118" i="13"/>
  <c r="C118" i="13"/>
  <c r="CC118" i="13" s="1"/>
  <c r="E114" i="13"/>
  <c r="CI114" i="13" s="1"/>
  <c r="D114" i="13"/>
  <c r="E113" i="13"/>
  <c r="CA115" i="13" s="1"/>
  <c r="D113" i="13"/>
  <c r="C113" i="13" s="1"/>
  <c r="E109" i="13"/>
  <c r="D109" i="13"/>
  <c r="C109" i="13"/>
  <c r="CG109" i="13" s="1"/>
  <c r="E108" i="13"/>
  <c r="D108" i="13"/>
  <c r="C108" i="13" s="1"/>
  <c r="E107" i="13"/>
  <c r="C107" i="13" s="1"/>
  <c r="D107" i="13"/>
  <c r="E97" i="13"/>
  <c r="D97" i="13"/>
  <c r="C97" i="13" s="1"/>
  <c r="E96" i="13"/>
  <c r="D96" i="13"/>
  <c r="C96" i="13"/>
  <c r="CG96" i="13" s="1"/>
  <c r="E95" i="13"/>
  <c r="D95" i="13"/>
  <c r="C95" i="13" s="1"/>
  <c r="E94" i="13"/>
  <c r="C94" i="13" s="1"/>
  <c r="D94" i="13"/>
  <c r="E93" i="13"/>
  <c r="D93" i="13"/>
  <c r="C93" i="13" s="1"/>
  <c r="E92" i="13"/>
  <c r="E90" i="13" s="1"/>
  <c r="D92" i="13"/>
  <c r="C92" i="13"/>
  <c r="CG92" i="13" s="1"/>
  <c r="E91" i="13"/>
  <c r="D91" i="13"/>
  <c r="C91" i="13" s="1"/>
  <c r="AN90" i="13"/>
  <c r="AM90" i="13"/>
  <c r="AL90" i="13"/>
  <c r="AK90" i="13"/>
  <c r="AJ90" i="13"/>
  <c r="AI90" i="13"/>
  <c r="AH90" i="13"/>
  <c r="AG90" i="13"/>
  <c r="AF90" i="13"/>
  <c r="AE90" i="13"/>
  <c r="AD90" i="13"/>
  <c r="AC90" i="13"/>
  <c r="AB90" i="13"/>
  <c r="AA90" i="13"/>
  <c r="Z90" i="13"/>
  <c r="Y90" i="13"/>
  <c r="X90" i="13"/>
  <c r="W90" i="13"/>
  <c r="V90" i="13"/>
  <c r="U90" i="13"/>
  <c r="T90" i="13"/>
  <c r="S90" i="13"/>
  <c r="R90" i="13"/>
  <c r="Q90" i="13"/>
  <c r="P90" i="13"/>
  <c r="O90" i="13"/>
  <c r="N90" i="13"/>
  <c r="M90" i="13"/>
  <c r="L90" i="13"/>
  <c r="K90" i="13"/>
  <c r="J90" i="13"/>
  <c r="I90" i="13"/>
  <c r="H90" i="13"/>
  <c r="G90" i="13"/>
  <c r="F90" i="13"/>
  <c r="D90" i="13"/>
  <c r="E85" i="13"/>
  <c r="D85" i="13"/>
  <c r="C85" i="13"/>
  <c r="B84" i="13"/>
  <c r="B83" i="13"/>
  <c r="B82" i="13"/>
  <c r="B81" i="13"/>
  <c r="B80" i="13"/>
  <c r="B79" i="13"/>
  <c r="B78" i="13"/>
  <c r="B77" i="13"/>
  <c r="B76" i="13"/>
  <c r="B75" i="13"/>
  <c r="B74" i="13"/>
  <c r="B73" i="13"/>
  <c r="B72" i="13"/>
  <c r="B71" i="13"/>
  <c r="B70" i="13"/>
  <c r="B69" i="13"/>
  <c r="B68" i="13"/>
  <c r="B67" i="13"/>
  <c r="B66" i="13"/>
  <c r="B85" i="13" s="1"/>
  <c r="AL63" i="13"/>
  <c r="AK63" i="13"/>
  <c r="AJ63" i="13"/>
  <c r="AI63" i="13"/>
  <c r="AH63" i="13"/>
  <c r="AG63" i="13"/>
  <c r="AF63" i="13"/>
  <c r="AE63" i="13"/>
  <c r="AD63" i="13"/>
  <c r="AC63" i="13"/>
  <c r="AB63" i="13"/>
  <c r="AA63" i="13"/>
  <c r="Z63" i="13"/>
  <c r="Y63" i="13"/>
  <c r="X63" i="13"/>
  <c r="W63" i="13"/>
  <c r="V63" i="13"/>
  <c r="U63" i="13"/>
  <c r="T63" i="13"/>
  <c r="S63" i="13"/>
  <c r="R63" i="13"/>
  <c r="Q63" i="13"/>
  <c r="P63" i="13"/>
  <c r="O63" i="13"/>
  <c r="N63" i="13"/>
  <c r="M63" i="13"/>
  <c r="L63" i="13"/>
  <c r="K63" i="13"/>
  <c r="J63" i="13"/>
  <c r="I63" i="13"/>
  <c r="H63" i="13"/>
  <c r="G63" i="13"/>
  <c r="F63" i="13"/>
  <c r="E63" i="13"/>
  <c r="D62" i="13"/>
  <c r="C62" i="13"/>
  <c r="B62" i="13"/>
  <c r="D61" i="13"/>
  <c r="C61" i="13"/>
  <c r="B61" i="13" s="1"/>
  <c r="D60" i="13"/>
  <c r="B60" i="13" s="1"/>
  <c r="C60" i="13"/>
  <c r="D59" i="13"/>
  <c r="C59" i="13"/>
  <c r="B59" i="13" s="1"/>
  <c r="D58" i="13"/>
  <c r="D63" i="13" s="1"/>
  <c r="C58" i="13"/>
  <c r="B58" i="13"/>
  <c r="D57" i="13"/>
  <c r="C57" i="13"/>
  <c r="B57" i="13" s="1"/>
  <c r="D52" i="13"/>
  <c r="B52" i="13" s="1"/>
  <c r="C52" i="13"/>
  <c r="D51" i="13"/>
  <c r="C51" i="13"/>
  <c r="B51" i="13" s="1"/>
  <c r="D50" i="13"/>
  <c r="C50" i="13"/>
  <c r="B50" i="13"/>
  <c r="D49" i="13"/>
  <c r="C49" i="13"/>
  <c r="B49" i="13" s="1"/>
  <c r="D48" i="13"/>
  <c r="B48" i="13" s="1"/>
  <c r="C48" i="13"/>
  <c r="D47" i="13"/>
  <c r="C47" i="13"/>
  <c r="B47" i="13" s="1"/>
  <c r="D42" i="13"/>
  <c r="C42" i="13"/>
  <c r="B42" i="13"/>
  <c r="D41" i="13"/>
  <c r="C41" i="13"/>
  <c r="B41" i="13" s="1"/>
  <c r="D40" i="13"/>
  <c r="B40" i="13" s="1"/>
  <c r="C40" i="13"/>
  <c r="D39" i="13"/>
  <c r="C39" i="13"/>
  <c r="B39" i="13" s="1"/>
  <c r="D38" i="13"/>
  <c r="C38" i="13"/>
  <c r="B38" i="13"/>
  <c r="D37" i="13"/>
  <c r="C37" i="13"/>
  <c r="B37" i="13" s="1"/>
  <c r="D32" i="13"/>
  <c r="B32" i="13" s="1"/>
  <c r="C32" i="13"/>
  <c r="D31" i="13"/>
  <c r="C31" i="13"/>
  <c r="B31" i="13" s="1"/>
  <c r="D30" i="13"/>
  <c r="C30" i="13"/>
  <c r="B30" i="13"/>
  <c r="D29" i="13"/>
  <c r="C29" i="13"/>
  <c r="B29" i="13" s="1"/>
  <c r="D28" i="13"/>
  <c r="B28" i="13" s="1"/>
  <c r="C28" i="13"/>
  <c r="D27" i="13"/>
  <c r="C27" i="13"/>
  <c r="B27" i="13" s="1"/>
  <c r="D22" i="13"/>
  <c r="C22" i="13"/>
  <c r="B22" i="13"/>
  <c r="D21" i="13"/>
  <c r="C21" i="13"/>
  <c r="B21" i="13" s="1"/>
  <c r="D20" i="13"/>
  <c r="B20" i="13" s="1"/>
  <c r="C20" i="13"/>
  <c r="D19" i="13"/>
  <c r="C19" i="13"/>
  <c r="B19" i="13" s="1"/>
  <c r="D14" i="13"/>
  <c r="C14" i="13"/>
  <c r="B14" i="13"/>
  <c r="D13" i="13"/>
  <c r="C13" i="13"/>
  <c r="B13" i="13" s="1"/>
  <c r="D12" i="13"/>
  <c r="B12" i="13" s="1"/>
  <c r="C12" i="13"/>
  <c r="A5" i="13"/>
  <c r="A4" i="13"/>
  <c r="A3" i="13"/>
  <c r="A2" i="13"/>
  <c r="CB108" i="11" l="1"/>
  <c r="CG108" i="11"/>
  <c r="CA108" i="11"/>
  <c r="CH108" i="11"/>
  <c r="CA176" i="11"/>
  <c r="CG176" i="11"/>
  <c r="CB95" i="11"/>
  <c r="CG95" i="11"/>
  <c r="CA95" i="11"/>
  <c r="CH95" i="11"/>
  <c r="CA94" i="11"/>
  <c r="CB94" i="11"/>
  <c r="CH94" i="11"/>
  <c r="CG94" i="11"/>
  <c r="A215" i="11"/>
  <c r="CB91" i="11"/>
  <c r="CG91" i="11"/>
  <c r="B215" i="11" s="1"/>
  <c r="CA91" i="11"/>
  <c r="CH91" i="11"/>
  <c r="C90" i="11"/>
  <c r="CA107" i="11"/>
  <c r="CB107" i="11"/>
  <c r="CH107" i="11"/>
  <c r="CG107" i="11"/>
  <c r="CA114" i="11"/>
  <c r="CG114" i="11"/>
  <c r="CA175" i="11"/>
  <c r="CG175" i="11"/>
  <c r="CB93" i="11"/>
  <c r="CB97" i="11"/>
  <c r="D90" i="11"/>
  <c r="CB92" i="11"/>
  <c r="CG93" i="11"/>
  <c r="CB96" i="11"/>
  <c r="CG97" i="11"/>
  <c r="CB109" i="11"/>
  <c r="CG113" i="11"/>
  <c r="CI114" i="11"/>
  <c r="CH175" i="11"/>
  <c r="CH92" i="11"/>
  <c r="CA93" i="11"/>
  <c r="CH96" i="11"/>
  <c r="CA97" i="11"/>
  <c r="CH109" i="11"/>
  <c r="CG118" i="11"/>
  <c r="CA173" i="11"/>
  <c r="CD175" i="11"/>
  <c r="CB176" i="11"/>
  <c r="CJ176" i="11"/>
  <c r="CA177" i="11"/>
  <c r="CI113" i="11"/>
  <c r="CB175" i="11"/>
  <c r="CA95" i="12"/>
  <c r="CH95" i="12"/>
  <c r="CG95" i="12"/>
  <c r="CB95" i="12"/>
  <c r="CB96" i="12"/>
  <c r="CA96" i="12"/>
  <c r="CH107" i="12"/>
  <c r="CG107" i="12"/>
  <c r="CB107" i="12"/>
  <c r="CI118" i="12"/>
  <c r="CB118" i="12"/>
  <c r="CH118" i="12"/>
  <c r="CA118" i="12"/>
  <c r="CD177" i="12"/>
  <c r="CJ177" i="12"/>
  <c r="CB177" i="12"/>
  <c r="D177" i="12"/>
  <c r="CH177" i="12"/>
  <c r="B63" i="12"/>
  <c r="CA91" i="12"/>
  <c r="CH91" i="12"/>
  <c r="C90" i="12"/>
  <c r="CG91" i="12"/>
  <c r="CG97" i="12"/>
  <c r="CB97" i="12"/>
  <c r="CA108" i="12"/>
  <c r="CH108" i="12"/>
  <c r="CG108" i="12"/>
  <c r="CC118" i="12"/>
  <c r="CD173" i="12"/>
  <c r="CJ173" i="12"/>
  <c r="CB173" i="12"/>
  <c r="D173" i="12"/>
  <c r="CA175" i="12"/>
  <c r="CG175" i="12"/>
  <c r="C63" i="12"/>
  <c r="D90" i="12"/>
  <c r="CB92" i="12"/>
  <c r="CA92" i="12"/>
  <c r="CH94" i="12"/>
  <c r="CG94" i="12"/>
  <c r="CB94" i="12"/>
  <c r="CG96" i="12"/>
  <c r="CA97" i="12"/>
  <c r="CB109" i="12"/>
  <c r="CA109" i="12"/>
  <c r="CG118" i="12"/>
  <c r="CJ174" i="12"/>
  <c r="CB174" i="12"/>
  <c r="CH174" i="12"/>
  <c r="CA178" i="12"/>
  <c r="CG178" i="12"/>
  <c r="CG93" i="12"/>
  <c r="CB93" i="12"/>
  <c r="CH96" i="12"/>
  <c r="CH97" i="12"/>
  <c r="CA107" i="12"/>
  <c r="CC113" i="12"/>
  <c r="C113" i="12"/>
  <c r="CA115" i="12"/>
  <c r="CC119" i="12"/>
  <c r="CI119" i="12"/>
  <c r="CB119" i="12"/>
  <c r="CD174" i="12"/>
  <c r="CH178" i="12"/>
  <c r="CB178" i="12"/>
  <c r="CG113" i="13"/>
  <c r="CA113" i="13"/>
  <c r="B63" i="13"/>
  <c r="A215" i="13" s="1"/>
  <c r="CH97" i="13"/>
  <c r="CG97" i="13"/>
  <c r="CB97" i="13"/>
  <c r="CA97" i="13"/>
  <c r="CB108" i="13"/>
  <c r="CA108" i="13"/>
  <c r="CH108" i="13"/>
  <c r="CG108" i="13"/>
  <c r="CG173" i="13"/>
  <c r="CA173" i="13"/>
  <c r="CA175" i="13"/>
  <c r="CG175" i="13"/>
  <c r="CG177" i="13"/>
  <c r="CA177" i="13"/>
  <c r="CB91" i="13"/>
  <c r="CA91" i="13"/>
  <c r="CH91" i="13"/>
  <c r="C90" i="13"/>
  <c r="CG91" i="13"/>
  <c r="CA94" i="13"/>
  <c r="CH94" i="13"/>
  <c r="CG94" i="13"/>
  <c r="CB94" i="13"/>
  <c r="CH93" i="13"/>
  <c r="CG93" i="13"/>
  <c r="CB93" i="13"/>
  <c r="CA93" i="13"/>
  <c r="CB95" i="13"/>
  <c r="CA95" i="13"/>
  <c r="CH95" i="13"/>
  <c r="CG95" i="13"/>
  <c r="CA107" i="13"/>
  <c r="CH107" i="13"/>
  <c r="CG107" i="13"/>
  <c r="CB107" i="13"/>
  <c r="CH92" i="13"/>
  <c r="CH96" i="13"/>
  <c r="CH109" i="13"/>
  <c r="C114" i="13"/>
  <c r="CC114" i="13"/>
  <c r="CG118" i="13"/>
  <c r="CG174" i="13"/>
  <c r="D176" i="13"/>
  <c r="CB176" i="13"/>
  <c r="CJ176" i="13"/>
  <c r="CG178" i="13"/>
  <c r="CA92" i="13"/>
  <c r="CA96" i="13"/>
  <c r="CA109" i="13"/>
  <c r="CC113" i="13"/>
  <c r="CA118" i="13"/>
  <c r="CH118" i="13"/>
  <c r="CB119" i="13"/>
  <c r="CI119" i="13"/>
  <c r="CB173" i="13"/>
  <c r="CH174" i="13"/>
  <c r="CD176" i="13"/>
  <c r="CB177" i="13"/>
  <c r="CH178" i="13"/>
  <c r="C63" i="13"/>
  <c r="CB92" i="13"/>
  <c r="CB96" i="13"/>
  <c r="CB109" i="13"/>
  <c r="CI113" i="13"/>
  <c r="V188" i="1"/>
  <c r="U188" i="1"/>
  <c r="T188" i="1"/>
  <c r="S188" i="1"/>
  <c r="R188" i="1"/>
  <c r="Q188" i="1"/>
  <c r="P188" i="1"/>
  <c r="O188" i="1"/>
  <c r="N188" i="1"/>
  <c r="M188" i="1"/>
  <c r="L188" i="1"/>
  <c r="K188" i="1"/>
  <c r="J188" i="1"/>
  <c r="I188" i="1"/>
  <c r="H188" i="1"/>
  <c r="G188" i="1"/>
  <c r="F188" i="1"/>
  <c r="E188" i="1"/>
  <c r="B183" i="1"/>
  <c r="B182"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G178"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H177" i="1"/>
  <c r="G177"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G176"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G175"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G174"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G173" i="1"/>
  <c r="AM168" i="1"/>
  <c r="AL168" i="1"/>
  <c r="AK168" i="1"/>
  <c r="AJ168" i="1"/>
  <c r="AI168" i="1"/>
  <c r="AH168" i="1"/>
  <c r="AG168" i="1"/>
  <c r="AF168" i="1"/>
  <c r="AE168" i="1"/>
  <c r="AD168" i="1"/>
  <c r="AC168" i="1"/>
  <c r="AB168" i="1"/>
  <c r="AA168" i="1"/>
  <c r="Z168" i="1"/>
  <c r="Y168" i="1"/>
  <c r="X168" i="1"/>
  <c r="W168" i="1"/>
  <c r="V168" i="1"/>
  <c r="U168" i="1"/>
  <c r="T168" i="1"/>
  <c r="S168" i="1"/>
  <c r="R168" i="1"/>
  <c r="Q168" i="1"/>
  <c r="P168" i="1"/>
  <c r="O168" i="1"/>
  <c r="N168" i="1"/>
  <c r="M168" i="1"/>
  <c r="L168" i="1"/>
  <c r="K168" i="1"/>
  <c r="J168" i="1"/>
  <c r="I168" i="1"/>
  <c r="H168" i="1"/>
  <c r="G168" i="1"/>
  <c r="F168" i="1"/>
  <c r="AM167" i="1"/>
  <c r="AL167" i="1"/>
  <c r="AK167" i="1"/>
  <c r="AJ167" i="1"/>
  <c r="AI167" i="1"/>
  <c r="AH167" i="1"/>
  <c r="AG167" i="1"/>
  <c r="AF167" i="1"/>
  <c r="AE167" i="1"/>
  <c r="AD167" i="1"/>
  <c r="AC167" i="1"/>
  <c r="AB167" i="1"/>
  <c r="AA167" i="1"/>
  <c r="Z167" i="1"/>
  <c r="Y167" i="1"/>
  <c r="X167" i="1"/>
  <c r="W167" i="1"/>
  <c r="V167" i="1"/>
  <c r="U167" i="1"/>
  <c r="T167" i="1"/>
  <c r="S167" i="1"/>
  <c r="R167" i="1"/>
  <c r="Q167" i="1"/>
  <c r="P167" i="1"/>
  <c r="O167" i="1"/>
  <c r="N167" i="1"/>
  <c r="M167" i="1"/>
  <c r="L167" i="1"/>
  <c r="K167" i="1"/>
  <c r="J167" i="1"/>
  <c r="I167" i="1"/>
  <c r="H167" i="1"/>
  <c r="G167" i="1"/>
  <c r="F167" i="1"/>
  <c r="AM166" i="1"/>
  <c r="AL166" i="1"/>
  <c r="AK166" i="1"/>
  <c r="AJ166" i="1"/>
  <c r="AI166" i="1"/>
  <c r="AH166" i="1"/>
  <c r="AG166" i="1"/>
  <c r="AF166" i="1"/>
  <c r="AE166" i="1"/>
  <c r="AD166" i="1"/>
  <c r="AC166" i="1"/>
  <c r="AB166" i="1"/>
  <c r="AA166" i="1"/>
  <c r="Z166" i="1"/>
  <c r="Y166" i="1"/>
  <c r="X166" i="1"/>
  <c r="W166" i="1"/>
  <c r="V166" i="1"/>
  <c r="U166" i="1"/>
  <c r="T166" i="1"/>
  <c r="S166" i="1"/>
  <c r="R166" i="1"/>
  <c r="Q166" i="1"/>
  <c r="P166" i="1"/>
  <c r="O166" i="1"/>
  <c r="N166" i="1"/>
  <c r="M166" i="1"/>
  <c r="L166" i="1"/>
  <c r="K166" i="1"/>
  <c r="J166" i="1"/>
  <c r="I166" i="1"/>
  <c r="H166" i="1"/>
  <c r="G166" i="1"/>
  <c r="F166" i="1"/>
  <c r="AM165" i="1"/>
  <c r="AL165" i="1"/>
  <c r="AK165" i="1"/>
  <c r="AJ165" i="1"/>
  <c r="AI165" i="1"/>
  <c r="AH165" i="1"/>
  <c r="AG165" i="1"/>
  <c r="AF165" i="1"/>
  <c r="AE165" i="1"/>
  <c r="AD165" i="1"/>
  <c r="AC165" i="1"/>
  <c r="AB165" i="1"/>
  <c r="AA165" i="1"/>
  <c r="Z165" i="1"/>
  <c r="Y165" i="1"/>
  <c r="X165" i="1"/>
  <c r="W165" i="1"/>
  <c r="V165" i="1"/>
  <c r="U165" i="1"/>
  <c r="T165" i="1"/>
  <c r="S165" i="1"/>
  <c r="R165" i="1"/>
  <c r="Q165" i="1"/>
  <c r="P165" i="1"/>
  <c r="O165" i="1"/>
  <c r="N165" i="1"/>
  <c r="M165" i="1"/>
  <c r="L165" i="1"/>
  <c r="K165" i="1"/>
  <c r="J165" i="1"/>
  <c r="I165" i="1"/>
  <c r="H165" i="1"/>
  <c r="G165" i="1"/>
  <c r="F165" i="1"/>
  <c r="I160" i="1"/>
  <c r="H160" i="1"/>
  <c r="G160" i="1"/>
  <c r="F160" i="1"/>
  <c r="E160" i="1"/>
  <c r="I159" i="1"/>
  <c r="H159" i="1"/>
  <c r="G159" i="1"/>
  <c r="F159" i="1"/>
  <c r="E159" i="1"/>
  <c r="I158" i="1"/>
  <c r="H158" i="1"/>
  <c r="G158" i="1"/>
  <c r="F158" i="1"/>
  <c r="E158" i="1"/>
  <c r="I157" i="1"/>
  <c r="H157" i="1"/>
  <c r="G157" i="1"/>
  <c r="F157" i="1"/>
  <c r="E157" i="1"/>
  <c r="I156" i="1"/>
  <c r="H156" i="1"/>
  <c r="G156" i="1"/>
  <c r="F156" i="1"/>
  <c r="E156" i="1"/>
  <c r="I155" i="1"/>
  <c r="H155" i="1"/>
  <c r="G155" i="1"/>
  <c r="F155" i="1"/>
  <c r="E155" i="1"/>
  <c r="B134" i="1"/>
  <c r="B133" i="1"/>
  <c r="B132" i="1"/>
  <c r="B131" i="1"/>
  <c r="B130" i="1"/>
  <c r="B129" i="1"/>
  <c r="B128" i="1"/>
  <c r="B127" i="1"/>
  <c r="B126" i="1"/>
  <c r="B125" i="1"/>
  <c r="B124" i="1"/>
  <c r="B123" i="1"/>
  <c r="P119" i="1"/>
  <c r="O119" i="1"/>
  <c r="N119" i="1"/>
  <c r="M119" i="1"/>
  <c r="L119" i="1"/>
  <c r="K119" i="1"/>
  <c r="J119" i="1"/>
  <c r="I119" i="1"/>
  <c r="H119" i="1"/>
  <c r="G119" i="1"/>
  <c r="F119" i="1"/>
  <c r="E119" i="1"/>
  <c r="D119" i="1"/>
  <c r="P118" i="1"/>
  <c r="O118" i="1"/>
  <c r="N118" i="1"/>
  <c r="M118" i="1"/>
  <c r="L118" i="1"/>
  <c r="K118" i="1"/>
  <c r="J118" i="1"/>
  <c r="I118" i="1"/>
  <c r="H118" i="1"/>
  <c r="G118" i="1"/>
  <c r="F118" i="1"/>
  <c r="E118" i="1"/>
  <c r="D118" i="1"/>
  <c r="AI114" i="1"/>
  <c r="AH114" i="1"/>
  <c r="AG114" i="1"/>
  <c r="AF114" i="1"/>
  <c r="AE114" i="1"/>
  <c r="AD114" i="1"/>
  <c r="AC114" i="1"/>
  <c r="AB114" i="1"/>
  <c r="AA114" i="1"/>
  <c r="Z114" i="1"/>
  <c r="Y114" i="1"/>
  <c r="X114" i="1"/>
  <c r="W114" i="1"/>
  <c r="V114" i="1"/>
  <c r="U114" i="1"/>
  <c r="T114" i="1"/>
  <c r="S114" i="1"/>
  <c r="R114" i="1"/>
  <c r="Q114" i="1"/>
  <c r="P114" i="1"/>
  <c r="O114" i="1"/>
  <c r="N114" i="1"/>
  <c r="M114" i="1"/>
  <c r="L114" i="1"/>
  <c r="K114" i="1"/>
  <c r="J114" i="1"/>
  <c r="I114" i="1"/>
  <c r="H114" i="1"/>
  <c r="G114" i="1"/>
  <c r="F114" i="1"/>
  <c r="AI113" i="1"/>
  <c r="AH113" i="1"/>
  <c r="AG113" i="1"/>
  <c r="AF113" i="1"/>
  <c r="AE113" i="1"/>
  <c r="AD113" i="1"/>
  <c r="AC113" i="1"/>
  <c r="AB113" i="1"/>
  <c r="AA113" i="1"/>
  <c r="Z113" i="1"/>
  <c r="Y113" i="1"/>
  <c r="X113" i="1"/>
  <c r="W113" i="1"/>
  <c r="V113" i="1"/>
  <c r="U113" i="1"/>
  <c r="T113" i="1"/>
  <c r="S113" i="1"/>
  <c r="R113" i="1"/>
  <c r="Q113" i="1"/>
  <c r="P113" i="1"/>
  <c r="O113" i="1"/>
  <c r="N113" i="1"/>
  <c r="M113" i="1"/>
  <c r="L113" i="1"/>
  <c r="K113" i="1"/>
  <c r="J113" i="1"/>
  <c r="I113" i="1"/>
  <c r="H113" i="1"/>
  <c r="G113" i="1"/>
  <c r="F113" i="1"/>
  <c r="AN109" i="1"/>
  <c r="AM109" i="1"/>
  <c r="AL109" i="1"/>
  <c r="AK109" i="1"/>
  <c r="AJ109" i="1"/>
  <c r="AI109" i="1"/>
  <c r="AH109" i="1"/>
  <c r="AG109" i="1"/>
  <c r="AF109" i="1"/>
  <c r="AE109" i="1"/>
  <c r="AD109" i="1"/>
  <c r="AC109" i="1"/>
  <c r="AB109" i="1"/>
  <c r="AA109" i="1"/>
  <c r="Z109" i="1"/>
  <c r="Y109" i="1"/>
  <c r="X109" i="1"/>
  <c r="W109" i="1"/>
  <c r="V109" i="1"/>
  <c r="U109" i="1"/>
  <c r="T109" i="1"/>
  <c r="S109" i="1"/>
  <c r="R109" i="1"/>
  <c r="Q109" i="1"/>
  <c r="P109" i="1"/>
  <c r="O109" i="1"/>
  <c r="N109" i="1"/>
  <c r="M109" i="1"/>
  <c r="L109" i="1"/>
  <c r="K109" i="1"/>
  <c r="J109" i="1"/>
  <c r="I109" i="1"/>
  <c r="H109" i="1"/>
  <c r="G109" i="1"/>
  <c r="F109" i="1"/>
  <c r="AN108" i="1"/>
  <c r="AM108" i="1"/>
  <c r="AL108" i="1"/>
  <c r="AK108" i="1"/>
  <c r="AJ108" i="1"/>
  <c r="AI108" i="1"/>
  <c r="AH108" i="1"/>
  <c r="AG108" i="1"/>
  <c r="AF108" i="1"/>
  <c r="AE108" i="1"/>
  <c r="AD108" i="1"/>
  <c r="AC108" i="1"/>
  <c r="AB108" i="1"/>
  <c r="AA108" i="1"/>
  <c r="Z108" i="1"/>
  <c r="Y108" i="1"/>
  <c r="X108" i="1"/>
  <c r="W108" i="1"/>
  <c r="V108" i="1"/>
  <c r="U108" i="1"/>
  <c r="T108" i="1"/>
  <c r="S108" i="1"/>
  <c r="R108" i="1"/>
  <c r="Q108" i="1"/>
  <c r="P108" i="1"/>
  <c r="O108" i="1"/>
  <c r="N108" i="1"/>
  <c r="M108" i="1"/>
  <c r="L108" i="1"/>
  <c r="K108" i="1"/>
  <c r="J108" i="1"/>
  <c r="I108" i="1"/>
  <c r="H108" i="1"/>
  <c r="G108" i="1"/>
  <c r="F108" i="1"/>
  <c r="AN107" i="1"/>
  <c r="AM107" i="1"/>
  <c r="AL107" i="1"/>
  <c r="AK107" i="1"/>
  <c r="AJ107" i="1"/>
  <c r="AI107" i="1"/>
  <c r="AH107" i="1"/>
  <c r="AG107" i="1"/>
  <c r="AF107" i="1"/>
  <c r="AE107" i="1"/>
  <c r="AD107" i="1"/>
  <c r="AC107" i="1"/>
  <c r="AB107" i="1"/>
  <c r="AA107" i="1"/>
  <c r="Z107" i="1"/>
  <c r="Y107" i="1"/>
  <c r="X107" i="1"/>
  <c r="W107" i="1"/>
  <c r="V107" i="1"/>
  <c r="U107" i="1"/>
  <c r="T107" i="1"/>
  <c r="S107" i="1"/>
  <c r="R107" i="1"/>
  <c r="Q107" i="1"/>
  <c r="P107" i="1"/>
  <c r="O107" i="1"/>
  <c r="N107" i="1"/>
  <c r="M107" i="1"/>
  <c r="L107" i="1"/>
  <c r="K107" i="1"/>
  <c r="J107" i="1"/>
  <c r="I107" i="1"/>
  <c r="H107" i="1"/>
  <c r="G107" i="1"/>
  <c r="F107" i="1"/>
  <c r="D102" i="1"/>
  <c r="D101" i="1"/>
  <c r="D100"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E84" i="1"/>
  <c r="D84" i="1"/>
  <c r="C84" i="1"/>
  <c r="E83" i="1"/>
  <c r="D83" i="1"/>
  <c r="C83" i="1"/>
  <c r="E82" i="1"/>
  <c r="D82" i="1"/>
  <c r="C82" i="1"/>
  <c r="E81" i="1"/>
  <c r="D81" i="1"/>
  <c r="C81" i="1"/>
  <c r="E80" i="1"/>
  <c r="D80" i="1"/>
  <c r="C80" i="1"/>
  <c r="E79" i="1"/>
  <c r="D79" i="1"/>
  <c r="C79" i="1"/>
  <c r="E78" i="1"/>
  <c r="D78" i="1"/>
  <c r="C78" i="1"/>
  <c r="E77" i="1"/>
  <c r="D77" i="1"/>
  <c r="C77" i="1"/>
  <c r="E76" i="1"/>
  <c r="D76" i="1"/>
  <c r="C76" i="1"/>
  <c r="E75" i="1"/>
  <c r="D75" i="1"/>
  <c r="C75" i="1"/>
  <c r="E74" i="1"/>
  <c r="D74" i="1"/>
  <c r="C74" i="1"/>
  <c r="E73" i="1"/>
  <c r="D73" i="1"/>
  <c r="C73" i="1"/>
  <c r="E72" i="1"/>
  <c r="D72" i="1"/>
  <c r="C72" i="1"/>
  <c r="E71" i="1"/>
  <c r="D71" i="1"/>
  <c r="C71" i="1"/>
  <c r="E70" i="1"/>
  <c r="D70" i="1"/>
  <c r="C70" i="1"/>
  <c r="E69" i="1"/>
  <c r="D69" i="1"/>
  <c r="C69" i="1"/>
  <c r="E68" i="1"/>
  <c r="D68" i="1"/>
  <c r="C68" i="1"/>
  <c r="E67" i="1"/>
  <c r="D67" i="1"/>
  <c r="C67" i="1"/>
  <c r="E66" i="1"/>
  <c r="D66" i="1"/>
  <c r="C66" i="1"/>
  <c r="AL62" i="1"/>
  <c r="AK62" i="1"/>
  <c r="AJ62" i="1"/>
  <c r="AI62" i="1"/>
  <c r="AH62" i="1"/>
  <c r="AG62" i="1"/>
  <c r="AF62" i="1"/>
  <c r="AE62" i="1"/>
  <c r="AD62" i="1"/>
  <c r="AC62" i="1"/>
  <c r="AB62" i="1"/>
  <c r="AA62" i="1"/>
  <c r="Z62" i="1"/>
  <c r="Y62" i="1"/>
  <c r="X62" i="1"/>
  <c r="W62" i="1"/>
  <c r="V62" i="1"/>
  <c r="U62" i="1"/>
  <c r="T62" i="1"/>
  <c r="S62" i="1"/>
  <c r="R62" i="1"/>
  <c r="Q62" i="1"/>
  <c r="P62" i="1"/>
  <c r="O62" i="1"/>
  <c r="N62" i="1"/>
  <c r="M62" i="1"/>
  <c r="L62" i="1"/>
  <c r="K62" i="1"/>
  <c r="J62" i="1"/>
  <c r="I62" i="1"/>
  <c r="H62" i="1"/>
  <c r="G62" i="1"/>
  <c r="F62" i="1"/>
  <c r="E62" i="1"/>
  <c r="AL61" i="1"/>
  <c r="AK61" i="1"/>
  <c r="AJ61" i="1"/>
  <c r="AI61" i="1"/>
  <c r="AH61" i="1"/>
  <c r="AG61" i="1"/>
  <c r="AF61" i="1"/>
  <c r="AE61" i="1"/>
  <c r="AD61" i="1"/>
  <c r="AC61" i="1"/>
  <c r="AB61" i="1"/>
  <c r="AA61" i="1"/>
  <c r="Z61" i="1"/>
  <c r="Y61" i="1"/>
  <c r="X61" i="1"/>
  <c r="W61" i="1"/>
  <c r="V61" i="1"/>
  <c r="U61" i="1"/>
  <c r="T61" i="1"/>
  <c r="S61" i="1"/>
  <c r="R61" i="1"/>
  <c r="Q61" i="1"/>
  <c r="P61" i="1"/>
  <c r="O61" i="1"/>
  <c r="N61" i="1"/>
  <c r="M61" i="1"/>
  <c r="L61" i="1"/>
  <c r="K61" i="1"/>
  <c r="J61" i="1"/>
  <c r="I61" i="1"/>
  <c r="H61" i="1"/>
  <c r="G61" i="1"/>
  <c r="F61" i="1"/>
  <c r="E61" i="1"/>
  <c r="AL60" i="1"/>
  <c r="AK60" i="1"/>
  <c r="AJ60" i="1"/>
  <c r="AI60" i="1"/>
  <c r="AH60" i="1"/>
  <c r="AG60" i="1"/>
  <c r="AF60" i="1"/>
  <c r="AE60" i="1"/>
  <c r="AD60" i="1"/>
  <c r="AC60" i="1"/>
  <c r="AB60" i="1"/>
  <c r="AA60" i="1"/>
  <c r="Z60" i="1"/>
  <c r="Y60" i="1"/>
  <c r="X60" i="1"/>
  <c r="W60" i="1"/>
  <c r="V60" i="1"/>
  <c r="U60" i="1"/>
  <c r="T60" i="1"/>
  <c r="S60" i="1"/>
  <c r="R60" i="1"/>
  <c r="Q60" i="1"/>
  <c r="P60" i="1"/>
  <c r="O60" i="1"/>
  <c r="N60" i="1"/>
  <c r="M60" i="1"/>
  <c r="L60" i="1"/>
  <c r="K60" i="1"/>
  <c r="J60" i="1"/>
  <c r="I60" i="1"/>
  <c r="H60" i="1"/>
  <c r="G60" i="1"/>
  <c r="F60" i="1"/>
  <c r="E60" i="1"/>
  <c r="AL59" i="1"/>
  <c r="AK59" i="1"/>
  <c r="AJ59" i="1"/>
  <c r="AI59" i="1"/>
  <c r="AH59" i="1"/>
  <c r="AG59" i="1"/>
  <c r="AF59" i="1"/>
  <c r="AE59" i="1"/>
  <c r="AD59" i="1"/>
  <c r="AC59" i="1"/>
  <c r="AB59" i="1"/>
  <c r="AA59" i="1"/>
  <c r="Z59" i="1"/>
  <c r="Y59" i="1"/>
  <c r="X59" i="1"/>
  <c r="W59" i="1"/>
  <c r="V59" i="1"/>
  <c r="U59" i="1"/>
  <c r="T59" i="1"/>
  <c r="S59" i="1"/>
  <c r="R59" i="1"/>
  <c r="Q59" i="1"/>
  <c r="P59" i="1"/>
  <c r="O59" i="1"/>
  <c r="N59" i="1"/>
  <c r="M59" i="1"/>
  <c r="L59" i="1"/>
  <c r="K59" i="1"/>
  <c r="J59" i="1"/>
  <c r="I59" i="1"/>
  <c r="H59" i="1"/>
  <c r="G59" i="1"/>
  <c r="F59" i="1"/>
  <c r="E59" i="1"/>
  <c r="AL58" i="1"/>
  <c r="AK58" i="1"/>
  <c r="AJ58" i="1"/>
  <c r="AI58" i="1"/>
  <c r="AH58" i="1"/>
  <c r="AG58" i="1"/>
  <c r="AF58" i="1"/>
  <c r="AE58" i="1"/>
  <c r="AD58" i="1"/>
  <c r="AC58" i="1"/>
  <c r="AB58" i="1"/>
  <c r="AA58" i="1"/>
  <c r="Z58" i="1"/>
  <c r="Y58" i="1"/>
  <c r="X58" i="1"/>
  <c r="W58" i="1"/>
  <c r="V58" i="1"/>
  <c r="U58" i="1"/>
  <c r="T58" i="1"/>
  <c r="S58" i="1"/>
  <c r="R58" i="1"/>
  <c r="Q58" i="1"/>
  <c r="P58" i="1"/>
  <c r="O58" i="1"/>
  <c r="N58" i="1"/>
  <c r="M58" i="1"/>
  <c r="L58" i="1"/>
  <c r="K58" i="1"/>
  <c r="J58" i="1"/>
  <c r="I58" i="1"/>
  <c r="H58" i="1"/>
  <c r="G58" i="1"/>
  <c r="F58" i="1"/>
  <c r="E58" i="1"/>
  <c r="AL57" i="1"/>
  <c r="AK57" i="1"/>
  <c r="AJ57" i="1"/>
  <c r="AI57" i="1"/>
  <c r="AH57" i="1"/>
  <c r="AG57" i="1"/>
  <c r="AF57" i="1"/>
  <c r="AE57" i="1"/>
  <c r="AD57" i="1"/>
  <c r="AC57" i="1"/>
  <c r="AB57" i="1"/>
  <c r="AA57" i="1"/>
  <c r="Z57" i="1"/>
  <c r="Y57" i="1"/>
  <c r="X57" i="1"/>
  <c r="W57" i="1"/>
  <c r="V57" i="1"/>
  <c r="U57" i="1"/>
  <c r="T57" i="1"/>
  <c r="S57" i="1"/>
  <c r="R57" i="1"/>
  <c r="Q57" i="1"/>
  <c r="P57" i="1"/>
  <c r="O57" i="1"/>
  <c r="N57" i="1"/>
  <c r="M57" i="1"/>
  <c r="L57" i="1"/>
  <c r="K57" i="1"/>
  <c r="J57" i="1"/>
  <c r="I57" i="1"/>
  <c r="H57" i="1"/>
  <c r="G57" i="1"/>
  <c r="F57" i="1"/>
  <c r="E57"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R14" i="1"/>
  <c r="Q14" i="1"/>
  <c r="P14" i="1"/>
  <c r="O14" i="1"/>
  <c r="N14" i="1"/>
  <c r="M14" i="1"/>
  <c r="L14" i="1"/>
  <c r="K14" i="1"/>
  <c r="J14" i="1"/>
  <c r="I14" i="1"/>
  <c r="H14" i="1"/>
  <c r="G14" i="1"/>
  <c r="F14" i="1"/>
  <c r="E14"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F13" i="1"/>
  <c r="E13" i="1"/>
  <c r="AR12" i="1"/>
  <c r="AQ12" i="1"/>
  <c r="AP12" i="1"/>
  <c r="AO12" i="1"/>
  <c r="AN12" i="1"/>
  <c r="AM12" i="1"/>
  <c r="AL12" i="1"/>
  <c r="AK12" i="1"/>
  <c r="AJ12" i="1"/>
  <c r="AI12" i="1"/>
  <c r="AH12" i="1"/>
  <c r="AG12" i="1"/>
  <c r="AF12" i="1"/>
  <c r="AE12" i="1"/>
  <c r="AD12" i="1"/>
  <c r="AC12" i="1"/>
  <c r="AB12" i="1"/>
  <c r="AA12" i="1"/>
  <c r="Z12" i="1"/>
  <c r="Y12" i="1"/>
  <c r="X12" i="1"/>
  <c r="W12" i="1"/>
  <c r="V12" i="1"/>
  <c r="U12" i="1"/>
  <c r="T12" i="1"/>
  <c r="S12" i="1"/>
  <c r="R12" i="1"/>
  <c r="Q12" i="1"/>
  <c r="P12" i="1"/>
  <c r="O12" i="1"/>
  <c r="N12" i="1"/>
  <c r="M12" i="1"/>
  <c r="L12" i="1"/>
  <c r="K12" i="1"/>
  <c r="J12" i="1"/>
  <c r="I12" i="1"/>
  <c r="H12" i="1"/>
  <c r="G12" i="1"/>
  <c r="F12" i="1"/>
  <c r="E12" i="1"/>
  <c r="D188" i="7"/>
  <c r="C188" i="7"/>
  <c r="B188" i="7" s="1"/>
  <c r="CB178" i="7"/>
  <c r="F178" i="7"/>
  <c r="CH178" i="7" s="1"/>
  <c r="E178" i="7"/>
  <c r="D178" i="7"/>
  <c r="CB177" i="7"/>
  <c r="CA177" i="7"/>
  <c r="F177" i="7"/>
  <c r="CH177" i="7" s="1"/>
  <c r="E177" i="7"/>
  <c r="D177" i="7"/>
  <c r="CG177" i="7" s="1"/>
  <c r="CH176" i="7"/>
  <c r="F176" i="7"/>
  <c r="E176" i="7"/>
  <c r="CG175" i="7"/>
  <c r="F175" i="7"/>
  <c r="CB175" i="7" s="1"/>
  <c r="E175" i="7"/>
  <c r="D175" i="7" s="1"/>
  <c r="CA175" i="7" s="1"/>
  <c r="CB174" i="7"/>
  <c r="F174" i="7"/>
  <c r="CH174" i="7" s="1"/>
  <c r="E174" i="7"/>
  <c r="D174" i="7"/>
  <c r="CB173" i="7"/>
  <c r="CA173" i="7"/>
  <c r="F173" i="7"/>
  <c r="CH173" i="7" s="1"/>
  <c r="E173" i="7"/>
  <c r="D173" i="7"/>
  <c r="CG173" i="7" s="1"/>
  <c r="E168" i="7"/>
  <c r="C168" i="7" s="1"/>
  <c r="D168" i="7"/>
  <c r="E167" i="7"/>
  <c r="D167" i="7"/>
  <c r="C167" i="7" s="1"/>
  <c r="E166" i="7"/>
  <c r="D166" i="7"/>
  <c r="C166" i="7"/>
  <c r="E165" i="7"/>
  <c r="D165" i="7"/>
  <c r="C165" i="7"/>
  <c r="D160" i="7"/>
  <c r="D159" i="7"/>
  <c r="D158" i="7"/>
  <c r="D157" i="7"/>
  <c r="D156" i="7"/>
  <c r="D155" i="7"/>
  <c r="D143" i="7"/>
  <c r="D142" i="7"/>
  <c r="B135" i="7"/>
  <c r="CC119" i="7"/>
  <c r="C119" i="7"/>
  <c r="CI119" i="7" s="1"/>
  <c r="CI118" i="7"/>
  <c r="CC118" i="7"/>
  <c r="CB118" i="7"/>
  <c r="C118" i="7"/>
  <c r="CH118" i="7" s="1"/>
  <c r="CA114" i="7"/>
  <c r="E114" i="7"/>
  <c r="D114" i="7"/>
  <c r="C114" i="7"/>
  <c r="CG114" i="7" s="1"/>
  <c r="CG113" i="7"/>
  <c r="E113" i="7"/>
  <c r="D113" i="7"/>
  <c r="C113" i="7"/>
  <c r="CA113" i="7" s="1"/>
  <c r="CA109" i="7"/>
  <c r="E109" i="7"/>
  <c r="D109" i="7"/>
  <c r="C109" i="7"/>
  <c r="CH109" i="7" s="1"/>
  <c r="CH108" i="7"/>
  <c r="E108" i="7"/>
  <c r="C108" i="7" s="1"/>
  <c r="D108" i="7"/>
  <c r="CG107" i="7"/>
  <c r="E107" i="7"/>
  <c r="D107" i="7"/>
  <c r="C107" i="7" s="1"/>
  <c r="CB97" i="7"/>
  <c r="E97" i="7"/>
  <c r="D97" i="7"/>
  <c r="C97" i="7"/>
  <c r="CA96" i="7"/>
  <c r="E96" i="7"/>
  <c r="D96" i="7"/>
  <c r="C96" i="7"/>
  <c r="CH96" i="7" s="1"/>
  <c r="E95" i="7"/>
  <c r="C95" i="7" s="1"/>
  <c r="D95" i="7"/>
  <c r="E94" i="7"/>
  <c r="D94" i="7"/>
  <c r="C94" i="7" s="1"/>
  <c r="CB93" i="7"/>
  <c r="E93" i="7"/>
  <c r="D93" i="7"/>
  <c r="C93" i="7"/>
  <c r="CA92" i="7"/>
  <c r="E92" i="7"/>
  <c r="D92" i="7"/>
  <c r="C92" i="7"/>
  <c r="E91" i="7"/>
  <c r="D91" i="7"/>
  <c r="AN90" i="7"/>
  <c r="AM90" i="7"/>
  <c r="AL90" i="7"/>
  <c r="AK90" i="7"/>
  <c r="AJ90" i="7"/>
  <c r="AI90" i="7"/>
  <c r="AH90" i="7"/>
  <c r="AG90" i="7"/>
  <c r="AF90" i="7"/>
  <c r="AE90" i="7"/>
  <c r="AD90" i="7"/>
  <c r="AC90" i="7"/>
  <c r="AB90" i="7"/>
  <c r="AA90" i="7"/>
  <c r="Z90" i="7"/>
  <c r="Y90" i="7"/>
  <c r="X90" i="7"/>
  <c r="W90" i="7"/>
  <c r="V90" i="7"/>
  <c r="U90" i="7"/>
  <c r="T90" i="7"/>
  <c r="S90" i="7"/>
  <c r="R90" i="7"/>
  <c r="Q90" i="7"/>
  <c r="P90" i="7"/>
  <c r="O90" i="7"/>
  <c r="N90" i="7"/>
  <c r="M90" i="7"/>
  <c r="L90" i="7"/>
  <c r="K90" i="7"/>
  <c r="J90" i="7"/>
  <c r="I90" i="7"/>
  <c r="H90" i="7"/>
  <c r="G90" i="7"/>
  <c r="F90" i="7"/>
  <c r="D90" i="7"/>
  <c r="E85" i="7"/>
  <c r="D85" i="7"/>
  <c r="C85" i="7"/>
  <c r="B84" i="7"/>
  <c r="B83" i="7"/>
  <c r="B82" i="7"/>
  <c r="B81" i="7"/>
  <c r="B80" i="7"/>
  <c r="B79" i="7"/>
  <c r="B78" i="7"/>
  <c r="B77" i="7"/>
  <c r="B76" i="7"/>
  <c r="B75" i="7"/>
  <c r="B74" i="7"/>
  <c r="B73" i="7"/>
  <c r="B72" i="7"/>
  <c r="B71" i="7"/>
  <c r="B70" i="7"/>
  <c r="B69" i="7"/>
  <c r="B85" i="7" s="1"/>
  <c r="B68" i="7"/>
  <c r="B67" i="7"/>
  <c r="B66" i="7"/>
  <c r="AL63" i="7"/>
  <c r="AK63" i="7"/>
  <c r="AJ63" i="7"/>
  <c r="AI63" i="7"/>
  <c r="AH63" i="7"/>
  <c r="AG63" i="7"/>
  <c r="AF63" i="7"/>
  <c r="AE63" i="7"/>
  <c r="AD63" i="7"/>
  <c r="AC63" i="7"/>
  <c r="AB63" i="7"/>
  <c r="AA63" i="7"/>
  <c r="Z63" i="7"/>
  <c r="Y63" i="7"/>
  <c r="X63" i="7"/>
  <c r="W63" i="7"/>
  <c r="V63" i="7"/>
  <c r="U63" i="7"/>
  <c r="T63" i="7"/>
  <c r="S63" i="7"/>
  <c r="R63" i="7"/>
  <c r="Q63" i="7"/>
  <c r="P63" i="7"/>
  <c r="O63" i="7"/>
  <c r="N63" i="7"/>
  <c r="M63" i="7"/>
  <c r="L63" i="7"/>
  <c r="K63" i="7"/>
  <c r="J63" i="7"/>
  <c r="I63" i="7"/>
  <c r="H63" i="7"/>
  <c r="G63" i="7"/>
  <c r="F63" i="7"/>
  <c r="E63" i="7"/>
  <c r="D62" i="7"/>
  <c r="C62" i="7"/>
  <c r="B62" i="7"/>
  <c r="D61" i="7"/>
  <c r="B61" i="7" s="1"/>
  <c r="C61" i="7"/>
  <c r="D60" i="7"/>
  <c r="C60" i="7"/>
  <c r="B60" i="7" s="1"/>
  <c r="D59" i="7"/>
  <c r="C59" i="7"/>
  <c r="B59" i="7" s="1"/>
  <c r="D58" i="7"/>
  <c r="C58" i="7"/>
  <c r="B58" i="7"/>
  <c r="D57" i="7"/>
  <c r="C57" i="7"/>
  <c r="D52" i="7"/>
  <c r="C52" i="7"/>
  <c r="B52" i="7" s="1"/>
  <c r="D51" i="7"/>
  <c r="C51" i="7"/>
  <c r="B51" i="7"/>
  <c r="D50" i="7"/>
  <c r="C50" i="7"/>
  <c r="B50" i="7"/>
  <c r="D49" i="7"/>
  <c r="B49" i="7" s="1"/>
  <c r="C49" i="7"/>
  <c r="D48" i="7"/>
  <c r="C48" i="7"/>
  <c r="B48" i="7" s="1"/>
  <c r="D47" i="7"/>
  <c r="C47" i="7"/>
  <c r="B47" i="7" s="1"/>
  <c r="D42" i="7"/>
  <c r="C42" i="7"/>
  <c r="B42" i="7"/>
  <c r="D41" i="7"/>
  <c r="B41" i="7" s="1"/>
  <c r="C41" i="7"/>
  <c r="D40" i="7"/>
  <c r="C40" i="7"/>
  <c r="B40" i="7" s="1"/>
  <c r="D39" i="7"/>
  <c r="C39" i="7"/>
  <c r="B39" i="7"/>
  <c r="D38" i="7"/>
  <c r="C38" i="7"/>
  <c r="B38" i="7"/>
  <c r="D37" i="7"/>
  <c r="B37" i="7" s="1"/>
  <c r="C37" i="7"/>
  <c r="D32" i="7"/>
  <c r="C32" i="7"/>
  <c r="B32" i="7" s="1"/>
  <c r="D31" i="7"/>
  <c r="C31" i="7"/>
  <c r="B31" i="7" s="1"/>
  <c r="D30" i="7"/>
  <c r="C30" i="7"/>
  <c r="B30" i="7"/>
  <c r="D29" i="7"/>
  <c r="B29" i="7" s="1"/>
  <c r="C29" i="7"/>
  <c r="D28" i="7"/>
  <c r="C28" i="7"/>
  <c r="B28" i="7" s="1"/>
  <c r="D27" i="7"/>
  <c r="C27" i="7"/>
  <c r="B27" i="7"/>
  <c r="D22" i="7"/>
  <c r="C22" i="7"/>
  <c r="B22" i="7"/>
  <c r="D21" i="7"/>
  <c r="B21" i="7" s="1"/>
  <c r="C21" i="7"/>
  <c r="D20" i="7"/>
  <c r="C20" i="7"/>
  <c r="B20" i="7" s="1"/>
  <c r="D19" i="7"/>
  <c r="C19" i="7"/>
  <c r="B19" i="7" s="1"/>
  <c r="D14" i="7"/>
  <c r="C14" i="7"/>
  <c r="B14" i="7"/>
  <c r="D13" i="7"/>
  <c r="B13" i="7" s="1"/>
  <c r="C13" i="7"/>
  <c r="D12" i="7"/>
  <c r="C12" i="7"/>
  <c r="B12" i="7" s="1"/>
  <c r="A5" i="7"/>
  <c r="A4" i="7"/>
  <c r="A3" i="7"/>
  <c r="A2" i="7"/>
  <c r="CG173" i="12" l="1"/>
  <c r="CA173" i="12"/>
  <c r="CA177" i="12"/>
  <c r="CG177" i="12"/>
  <c r="CG113" i="12"/>
  <c r="B215" i="12" s="1"/>
  <c r="CA113" i="12"/>
  <c r="A215" i="12"/>
  <c r="CA176" i="13"/>
  <c r="CG176" i="13"/>
  <c r="CA114" i="13"/>
  <c r="CG114" i="13"/>
  <c r="B215" i="13"/>
  <c r="CH92" i="7"/>
  <c r="CG92" i="7"/>
  <c r="CB92" i="7"/>
  <c r="CA93" i="7"/>
  <c r="CH93" i="7"/>
  <c r="CG93" i="7"/>
  <c r="CB94" i="7"/>
  <c r="CA94" i="7"/>
  <c r="CH94" i="7"/>
  <c r="CG95" i="7"/>
  <c r="CB95" i="7"/>
  <c r="CA95" i="7"/>
  <c r="C63" i="7"/>
  <c r="C91" i="7"/>
  <c r="E90" i="7"/>
  <c r="CH95" i="7"/>
  <c r="CA178" i="7"/>
  <c r="CG178" i="7"/>
  <c r="D63" i="7"/>
  <c r="B57" i="7"/>
  <c r="B63" i="7" s="1"/>
  <c r="CG94" i="7"/>
  <c r="CA97" i="7"/>
  <c r="CH97" i="7"/>
  <c r="CG97" i="7"/>
  <c r="CB107" i="7"/>
  <c r="CA107" i="7"/>
  <c r="CH107" i="7"/>
  <c r="CG108" i="7"/>
  <c r="CB108" i="7"/>
  <c r="CA108" i="7"/>
  <c r="CA174" i="7"/>
  <c r="CG174" i="7"/>
  <c r="CB176" i="7"/>
  <c r="D176" i="7"/>
  <c r="CB96" i="7"/>
  <c r="CB109" i="7"/>
  <c r="CG119" i="7"/>
  <c r="CH175" i="7"/>
  <c r="CG96" i="7"/>
  <c r="CG109" i="7"/>
  <c r="CG118" i="7"/>
  <c r="CA119" i="7"/>
  <c r="CH119" i="7"/>
  <c r="CA118" i="7"/>
  <c r="CB119" i="7"/>
  <c r="B215" i="6"/>
  <c r="D188" i="6"/>
  <c r="B188" i="6" s="1"/>
  <c r="C188" i="6"/>
  <c r="F178" i="6"/>
  <c r="CH178" i="6" s="1"/>
  <c r="E178" i="6"/>
  <c r="D178" i="6" s="1"/>
  <c r="CB177" i="6"/>
  <c r="F177" i="6"/>
  <c r="CH177" i="6" s="1"/>
  <c r="E177" i="6"/>
  <c r="D177" i="6"/>
  <c r="CG177" i="6" s="1"/>
  <c r="CB176" i="6"/>
  <c r="CA176" i="6"/>
  <c r="F176" i="6"/>
  <c r="CH176" i="6" s="1"/>
  <c r="E176" i="6"/>
  <c r="D176" i="6"/>
  <c r="CG176" i="6" s="1"/>
  <c r="F175" i="6"/>
  <c r="CB175" i="6" s="1"/>
  <c r="E175" i="6"/>
  <c r="F174" i="6"/>
  <c r="CH174" i="6" s="1"/>
  <c r="E174" i="6"/>
  <c r="D174" i="6" s="1"/>
  <c r="CB173" i="6"/>
  <c r="F173" i="6"/>
  <c r="CH173" i="6" s="1"/>
  <c r="E173" i="6"/>
  <c r="D173" i="6"/>
  <c r="CG173" i="6" s="1"/>
  <c r="E168" i="6"/>
  <c r="D168" i="6"/>
  <c r="C168" i="6"/>
  <c r="E167" i="6"/>
  <c r="C167" i="6" s="1"/>
  <c r="D167" i="6"/>
  <c r="E166" i="6"/>
  <c r="D166" i="6"/>
  <c r="C166" i="6" s="1"/>
  <c r="E165" i="6"/>
  <c r="D165" i="6"/>
  <c r="C165" i="6"/>
  <c r="D160" i="6"/>
  <c r="D159" i="6"/>
  <c r="D158" i="6"/>
  <c r="D157" i="6"/>
  <c r="D156" i="6"/>
  <c r="D155" i="6"/>
  <c r="D143" i="6"/>
  <c r="D142" i="6"/>
  <c r="B135" i="6"/>
  <c r="C119" i="6"/>
  <c r="CI119" i="6" s="1"/>
  <c r="CC118" i="6"/>
  <c r="C118" i="6"/>
  <c r="CH118" i="6" s="1"/>
  <c r="E114" i="6"/>
  <c r="D114" i="6"/>
  <c r="C114" i="6"/>
  <c r="CG114" i="6" s="1"/>
  <c r="E113" i="6"/>
  <c r="D113" i="6"/>
  <c r="C113" i="6" s="1"/>
  <c r="E109" i="6"/>
  <c r="D109" i="6"/>
  <c r="C109" i="6"/>
  <c r="CH109" i="6" s="1"/>
  <c r="CA108" i="6"/>
  <c r="E108" i="6"/>
  <c r="D108" i="6"/>
  <c r="C108" i="6"/>
  <c r="CG108" i="6" s="1"/>
  <c r="E107" i="6"/>
  <c r="D107" i="6"/>
  <c r="C107" i="6" s="1"/>
  <c r="E97" i="6"/>
  <c r="D97" i="6"/>
  <c r="C97" i="6" s="1"/>
  <c r="E96" i="6"/>
  <c r="D96" i="6"/>
  <c r="C96" i="6"/>
  <c r="CH96" i="6" s="1"/>
  <c r="CA95" i="6"/>
  <c r="E95" i="6"/>
  <c r="D95" i="6"/>
  <c r="C95" i="6"/>
  <c r="CG95" i="6" s="1"/>
  <c r="E94" i="6"/>
  <c r="E90" i="6" s="1"/>
  <c r="D94" i="6"/>
  <c r="C94" i="6" s="1"/>
  <c r="E93" i="6"/>
  <c r="D93" i="6"/>
  <c r="C93" i="6" s="1"/>
  <c r="E92" i="6"/>
  <c r="D92" i="6"/>
  <c r="C92" i="6"/>
  <c r="CH92" i="6" s="1"/>
  <c r="CA91" i="6"/>
  <c r="E91" i="6"/>
  <c r="D91" i="6"/>
  <c r="C91" i="6"/>
  <c r="CG91" i="6" s="1"/>
  <c r="AN90" i="6"/>
  <c r="AM90" i="6"/>
  <c r="AL90" i="6"/>
  <c r="AK90" i="6"/>
  <c r="AJ90" i="6"/>
  <c r="AI90" i="6"/>
  <c r="AH90" i="6"/>
  <c r="AG90" i="6"/>
  <c r="AF90" i="6"/>
  <c r="AE90" i="6"/>
  <c r="AD90" i="6"/>
  <c r="AC90" i="6"/>
  <c r="AB90" i="6"/>
  <c r="AA90" i="6"/>
  <c r="Z90" i="6"/>
  <c r="Y90" i="6"/>
  <c r="X90" i="6"/>
  <c r="W90" i="6"/>
  <c r="V90" i="6"/>
  <c r="U90" i="6"/>
  <c r="T90" i="6"/>
  <c r="S90" i="6"/>
  <c r="R90" i="6"/>
  <c r="Q90" i="6"/>
  <c r="P90" i="6"/>
  <c r="O90" i="6"/>
  <c r="N90" i="6"/>
  <c r="M90" i="6"/>
  <c r="L90" i="6"/>
  <c r="K90" i="6"/>
  <c r="J90" i="6"/>
  <c r="I90" i="6"/>
  <c r="H90" i="6"/>
  <c r="G90" i="6"/>
  <c r="F90" i="6"/>
  <c r="D90" i="6"/>
  <c r="E85" i="6"/>
  <c r="D85" i="6"/>
  <c r="C85" i="6"/>
  <c r="B84" i="6"/>
  <c r="B83" i="6"/>
  <c r="B82" i="6"/>
  <c r="B81" i="6"/>
  <c r="B80" i="6"/>
  <c r="B79" i="6"/>
  <c r="B78" i="6"/>
  <c r="B77" i="6"/>
  <c r="B76" i="6"/>
  <c r="B75" i="6"/>
  <c r="B74" i="6"/>
  <c r="B73" i="6"/>
  <c r="B72" i="6"/>
  <c r="B71" i="6"/>
  <c r="B70" i="6"/>
  <c r="B69" i="6"/>
  <c r="B68" i="6"/>
  <c r="B67" i="6"/>
  <c r="B66" i="6"/>
  <c r="B85" i="6" s="1"/>
  <c r="AL63" i="6"/>
  <c r="AK63" i="6"/>
  <c r="AJ63" i="6"/>
  <c r="AI63" i="6"/>
  <c r="AH63" i="6"/>
  <c r="AG63" i="6"/>
  <c r="AF63" i="6"/>
  <c r="AE63" i="6"/>
  <c r="AD63" i="6"/>
  <c r="AC63" i="6"/>
  <c r="AB63" i="6"/>
  <c r="AA63" i="6"/>
  <c r="Z63" i="6"/>
  <c r="Y63" i="6"/>
  <c r="X63" i="6"/>
  <c r="W63" i="6"/>
  <c r="V63" i="6"/>
  <c r="U63" i="6"/>
  <c r="T63" i="6"/>
  <c r="S63" i="6"/>
  <c r="R63" i="6"/>
  <c r="Q63" i="6"/>
  <c r="P63" i="6"/>
  <c r="O63" i="6"/>
  <c r="N63" i="6"/>
  <c r="M63" i="6"/>
  <c r="L63" i="6"/>
  <c r="K63" i="6"/>
  <c r="J63" i="6"/>
  <c r="I63" i="6"/>
  <c r="H63" i="6"/>
  <c r="G63" i="6"/>
  <c r="F63" i="6"/>
  <c r="E63" i="6"/>
  <c r="D62" i="6"/>
  <c r="C62" i="6"/>
  <c r="B62" i="6"/>
  <c r="D61" i="6"/>
  <c r="C61" i="6"/>
  <c r="B61" i="6"/>
  <c r="D60" i="6"/>
  <c r="C60" i="6"/>
  <c r="B60" i="6" s="1"/>
  <c r="D59" i="6"/>
  <c r="D63" i="6" s="1"/>
  <c r="C59" i="6"/>
  <c r="C63" i="6" s="1"/>
  <c r="D58" i="6"/>
  <c r="C58" i="6"/>
  <c r="B58" i="6"/>
  <c r="D57" i="6"/>
  <c r="C57" i="6"/>
  <c r="B57" i="6"/>
  <c r="D52" i="6"/>
  <c r="C52" i="6"/>
  <c r="B52" i="6" s="1"/>
  <c r="D51" i="6"/>
  <c r="C51" i="6"/>
  <c r="B51" i="6" s="1"/>
  <c r="D50" i="6"/>
  <c r="C50" i="6"/>
  <c r="B50" i="6"/>
  <c r="D49" i="6"/>
  <c r="C49" i="6"/>
  <c r="B49" i="6"/>
  <c r="D48" i="6"/>
  <c r="C48" i="6"/>
  <c r="B48" i="6" s="1"/>
  <c r="D47" i="6"/>
  <c r="C47" i="6"/>
  <c r="B47" i="6" s="1"/>
  <c r="D42" i="6"/>
  <c r="C42" i="6"/>
  <c r="B42" i="6"/>
  <c r="D41" i="6"/>
  <c r="C41" i="6"/>
  <c r="B41" i="6"/>
  <c r="D40" i="6"/>
  <c r="C40" i="6"/>
  <c r="B40" i="6" s="1"/>
  <c r="D39" i="6"/>
  <c r="C39" i="6"/>
  <c r="B39" i="6" s="1"/>
  <c r="D38" i="6"/>
  <c r="C38" i="6"/>
  <c r="B38" i="6"/>
  <c r="D37" i="6"/>
  <c r="C37" i="6"/>
  <c r="B37" i="6"/>
  <c r="D32" i="6"/>
  <c r="C32" i="6"/>
  <c r="B32" i="6" s="1"/>
  <c r="D31" i="6"/>
  <c r="C31" i="6"/>
  <c r="B31" i="6" s="1"/>
  <c r="D30" i="6"/>
  <c r="C30" i="6"/>
  <c r="B30" i="6"/>
  <c r="D29" i="6"/>
  <c r="C29" i="6"/>
  <c r="B29" i="6"/>
  <c r="D28" i="6"/>
  <c r="C28" i="6"/>
  <c r="B28" i="6" s="1"/>
  <c r="D27" i="6"/>
  <c r="C27" i="6"/>
  <c r="B27" i="6" s="1"/>
  <c r="D22" i="6"/>
  <c r="C22" i="6"/>
  <c r="B22" i="6"/>
  <c r="D21" i="6"/>
  <c r="C21" i="6"/>
  <c r="B21" i="6"/>
  <c r="D20" i="6"/>
  <c r="C20" i="6"/>
  <c r="B20" i="6" s="1"/>
  <c r="D19" i="6"/>
  <c r="C19" i="6"/>
  <c r="B19" i="6" s="1"/>
  <c r="D14" i="6"/>
  <c r="C14" i="6"/>
  <c r="B14" i="6"/>
  <c r="D13" i="6"/>
  <c r="C13" i="6"/>
  <c r="B13" i="6"/>
  <c r="D12" i="6"/>
  <c r="C12" i="6"/>
  <c r="B12" i="6" s="1"/>
  <c r="A5" i="6"/>
  <c r="A4" i="6"/>
  <c r="A3" i="6"/>
  <c r="A2" i="6"/>
  <c r="B215" i="5"/>
  <c r="D188" i="5"/>
  <c r="C188" i="5"/>
  <c r="B188" i="5" s="1"/>
  <c r="F178" i="5"/>
  <c r="CH178" i="5" s="1"/>
  <c r="E178" i="5"/>
  <c r="D178" i="5" s="1"/>
  <c r="F177" i="5"/>
  <c r="CH177" i="5" s="1"/>
  <c r="E177" i="5"/>
  <c r="D177" i="5" s="1"/>
  <c r="CB176" i="5"/>
  <c r="F176" i="5"/>
  <c r="CH176" i="5" s="1"/>
  <c r="E176" i="5"/>
  <c r="D176" i="5"/>
  <c r="CG176" i="5" s="1"/>
  <c r="F175" i="5"/>
  <c r="CB175" i="5" s="1"/>
  <c r="E175" i="5"/>
  <c r="F174" i="5"/>
  <c r="CH174" i="5" s="1"/>
  <c r="E174" i="5"/>
  <c r="D174" i="5" s="1"/>
  <c r="CB173" i="5"/>
  <c r="F173" i="5"/>
  <c r="CH173" i="5" s="1"/>
  <c r="E173" i="5"/>
  <c r="D173" i="5" s="1"/>
  <c r="E168" i="5"/>
  <c r="D168" i="5"/>
  <c r="C168" i="5"/>
  <c r="E167" i="5"/>
  <c r="C167" i="5" s="1"/>
  <c r="D167" i="5"/>
  <c r="E166" i="5"/>
  <c r="D166" i="5"/>
  <c r="C166" i="5" s="1"/>
  <c r="E165" i="5"/>
  <c r="D165" i="5"/>
  <c r="C165" i="5" s="1"/>
  <c r="D160" i="5"/>
  <c r="D159" i="5"/>
  <c r="D158" i="5"/>
  <c r="D157" i="5"/>
  <c r="D156" i="5"/>
  <c r="D155" i="5"/>
  <c r="D143" i="5"/>
  <c r="D142" i="5"/>
  <c r="B135" i="5"/>
  <c r="CH119" i="5"/>
  <c r="CA119" i="5"/>
  <c r="C119" i="5"/>
  <c r="CI119" i="5" s="1"/>
  <c r="C118" i="5"/>
  <c r="CH118" i="5" s="1"/>
  <c r="E114" i="5"/>
  <c r="D114" i="5"/>
  <c r="C114" i="5" s="1"/>
  <c r="E113" i="5"/>
  <c r="D113" i="5"/>
  <c r="C113" i="5" s="1"/>
  <c r="E109" i="5"/>
  <c r="D109" i="5"/>
  <c r="C109" i="5" s="1"/>
  <c r="E108" i="5"/>
  <c r="D108" i="5"/>
  <c r="C108" i="5"/>
  <c r="CG108" i="5" s="1"/>
  <c r="E107" i="5"/>
  <c r="C107" i="5" s="1"/>
  <c r="D107" i="5"/>
  <c r="E97" i="5"/>
  <c r="D97" i="5"/>
  <c r="C97" i="5" s="1"/>
  <c r="E96" i="5"/>
  <c r="D96" i="5"/>
  <c r="C96" i="5" s="1"/>
  <c r="E95" i="5"/>
  <c r="D95" i="5"/>
  <c r="C95" i="5"/>
  <c r="CG95" i="5" s="1"/>
  <c r="E94" i="5"/>
  <c r="C94" i="5" s="1"/>
  <c r="D94" i="5"/>
  <c r="E93" i="5"/>
  <c r="D93" i="5"/>
  <c r="C93" i="5" s="1"/>
  <c r="E92" i="5"/>
  <c r="D92" i="5"/>
  <c r="C92" i="5" s="1"/>
  <c r="E91" i="5"/>
  <c r="D91" i="5"/>
  <c r="C91" i="5"/>
  <c r="CG91" i="5" s="1"/>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E85" i="5"/>
  <c r="D85" i="5"/>
  <c r="C85" i="5"/>
  <c r="B84" i="5"/>
  <c r="B83" i="5"/>
  <c r="B82" i="5"/>
  <c r="B81" i="5"/>
  <c r="B80" i="5"/>
  <c r="B79" i="5"/>
  <c r="B78" i="5"/>
  <c r="B77" i="5"/>
  <c r="B76" i="5"/>
  <c r="B75" i="5"/>
  <c r="B74" i="5"/>
  <c r="B73" i="5"/>
  <c r="B72" i="5"/>
  <c r="B71" i="5"/>
  <c r="B70" i="5"/>
  <c r="B69" i="5"/>
  <c r="B68" i="5"/>
  <c r="B67" i="5"/>
  <c r="B66" i="5"/>
  <c r="B85" i="5" s="1"/>
  <c r="AL63" i="5"/>
  <c r="AK63" i="5"/>
  <c r="AJ63" i="5"/>
  <c r="AI63" i="5"/>
  <c r="AH63" i="5"/>
  <c r="AG63" i="5"/>
  <c r="AF63" i="5"/>
  <c r="AE63" i="5"/>
  <c r="AD63" i="5"/>
  <c r="AC63" i="5"/>
  <c r="AB63" i="5"/>
  <c r="AA63" i="5"/>
  <c r="Z63" i="5"/>
  <c r="Y63" i="5"/>
  <c r="X63" i="5"/>
  <c r="W63" i="5"/>
  <c r="V63" i="5"/>
  <c r="U63" i="5"/>
  <c r="T63" i="5"/>
  <c r="S63" i="5"/>
  <c r="R63" i="5"/>
  <c r="Q63" i="5"/>
  <c r="P63" i="5"/>
  <c r="O63" i="5"/>
  <c r="N63" i="5"/>
  <c r="M63" i="5"/>
  <c r="L63" i="5"/>
  <c r="K63" i="5"/>
  <c r="J63" i="5"/>
  <c r="I63" i="5"/>
  <c r="H63" i="5"/>
  <c r="G63" i="5"/>
  <c r="F63" i="5"/>
  <c r="E63" i="5"/>
  <c r="D62" i="5"/>
  <c r="C62" i="5"/>
  <c r="B62" i="5" s="1"/>
  <c r="D61" i="5"/>
  <c r="C61" i="5"/>
  <c r="B61" i="5"/>
  <c r="D60" i="5"/>
  <c r="C60" i="5"/>
  <c r="B60" i="5"/>
  <c r="D59" i="5"/>
  <c r="D63" i="5" s="1"/>
  <c r="C59" i="5"/>
  <c r="B59" i="5" s="1"/>
  <c r="D58" i="5"/>
  <c r="C58" i="5"/>
  <c r="B58" i="5" s="1"/>
  <c r="D57" i="5"/>
  <c r="C57" i="5"/>
  <c r="C63" i="5" s="1"/>
  <c r="B57" i="5"/>
  <c r="B63" i="5" s="1"/>
  <c r="D52" i="5"/>
  <c r="C52" i="5"/>
  <c r="B52" i="5"/>
  <c r="D51" i="5"/>
  <c r="C51" i="5"/>
  <c r="B51" i="5" s="1"/>
  <c r="D50" i="5"/>
  <c r="C50" i="5"/>
  <c r="B50" i="5" s="1"/>
  <c r="D49" i="5"/>
  <c r="C49" i="5"/>
  <c r="B49" i="5"/>
  <c r="D48" i="5"/>
  <c r="C48" i="5"/>
  <c r="B48" i="5"/>
  <c r="D47" i="5"/>
  <c r="C47" i="5"/>
  <c r="B47" i="5" s="1"/>
  <c r="D42" i="5"/>
  <c r="C42" i="5"/>
  <c r="B42" i="5" s="1"/>
  <c r="D41" i="5"/>
  <c r="C41" i="5"/>
  <c r="B41" i="5"/>
  <c r="D40" i="5"/>
  <c r="C40" i="5"/>
  <c r="B40" i="5"/>
  <c r="D39" i="5"/>
  <c r="C39" i="5"/>
  <c r="B39" i="5" s="1"/>
  <c r="D38" i="5"/>
  <c r="C38" i="5"/>
  <c r="B38" i="5" s="1"/>
  <c r="D37" i="5"/>
  <c r="C37" i="5"/>
  <c r="B37" i="5"/>
  <c r="D32" i="5"/>
  <c r="C32" i="5"/>
  <c r="B32" i="5"/>
  <c r="D31" i="5"/>
  <c r="C31" i="5"/>
  <c r="B31" i="5" s="1"/>
  <c r="D30" i="5"/>
  <c r="C30" i="5"/>
  <c r="B30" i="5" s="1"/>
  <c r="D29" i="5"/>
  <c r="C29" i="5"/>
  <c r="B29" i="5"/>
  <c r="D28" i="5"/>
  <c r="C28" i="5"/>
  <c r="B28" i="5"/>
  <c r="D27" i="5"/>
  <c r="C27" i="5"/>
  <c r="B27" i="5" s="1"/>
  <c r="D22" i="5"/>
  <c r="C22" i="5"/>
  <c r="B22" i="5" s="1"/>
  <c r="D21" i="5"/>
  <c r="C21" i="5"/>
  <c r="B21" i="5"/>
  <c r="D20" i="5"/>
  <c r="C20" i="5"/>
  <c r="B20" i="5"/>
  <c r="D19" i="5"/>
  <c r="C19" i="5"/>
  <c r="B19" i="5" s="1"/>
  <c r="D14" i="5"/>
  <c r="C14" i="5"/>
  <c r="B14" i="5" s="1"/>
  <c r="D13" i="5"/>
  <c r="C13" i="5"/>
  <c r="B13" i="5"/>
  <c r="D12" i="5"/>
  <c r="C12" i="5"/>
  <c r="B12" i="5"/>
  <c r="A5" i="5"/>
  <c r="A4" i="5"/>
  <c r="A3" i="5"/>
  <c r="A2" i="5"/>
  <c r="B215" i="1"/>
  <c r="D188" i="1"/>
  <c r="C188" i="1"/>
  <c r="B188" i="1"/>
  <c r="F178" i="1"/>
  <c r="CH178" i="1" s="1"/>
  <c r="E178" i="1"/>
  <c r="F177" i="1"/>
  <c r="CH177" i="1" s="1"/>
  <c r="E177" i="1"/>
  <c r="D177" i="1" s="1"/>
  <c r="CB176" i="1"/>
  <c r="F176" i="1"/>
  <c r="CH176" i="1" s="1"/>
  <c r="E176" i="1"/>
  <c r="D176" i="1"/>
  <c r="CG176" i="1" s="1"/>
  <c r="CB175" i="1"/>
  <c r="F175" i="1"/>
  <c r="CH175" i="1" s="1"/>
  <c r="E175" i="1"/>
  <c r="D175" i="1"/>
  <c r="CG175" i="1" s="1"/>
  <c r="F174" i="1"/>
  <c r="CH174" i="1" s="1"/>
  <c r="E174" i="1"/>
  <c r="D174" i="1" s="1"/>
  <c r="F173" i="1"/>
  <c r="CH173" i="1" s="1"/>
  <c r="E173" i="1"/>
  <c r="D173" i="1" s="1"/>
  <c r="E168" i="1"/>
  <c r="D168" i="1"/>
  <c r="C168" i="1"/>
  <c r="E167" i="1"/>
  <c r="D167" i="1"/>
  <c r="C167" i="1" s="1"/>
  <c r="E166" i="1"/>
  <c r="D166" i="1"/>
  <c r="C166" i="1" s="1"/>
  <c r="E165" i="1"/>
  <c r="D165" i="1"/>
  <c r="C165" i="1" s="1"/>
  <c r="D160" i="1"/>
  <c r="D159" i="1"/>
  <c r="D158" i="1"/>
  <c r="D157" i="1"/>
  <c r="D156" i="1"/>
  <c r="D155" i="1"/>
  <c r="D143" i="1"/>
  <c r="D142" i="1"/>
  <c r="B135" i="1"/>
  <c r="CC119" i="1"/>
  <c r="CB119" i="1"/>
  <c r="C119" i="1"/>
  <c r="CG119" i="1" s="1"/>
  <c r="C118" i="1"/>
  <c r="CH118" i="1" s="1"/>
  <c r="E114" i="1"/>
  <c r="D114" i="1"/>
  <c r="C114" i="1" s="1"/>
  <c r="E113" i="1"/>
  <c r="C113" i="1" s="1"/>
  <c r="D113" i="1"/>
  <c r="E109" i="1"/>
  <c r="D109" i="1"/>
  <c r="E108" i="1"/>
  <c r="D108" i="1"/>
  <c r="C108" i="1"/>
  <c r="CG108" i="1" s="1"/>
  <c r="E107" i="1"/>
  <c r="D107" i="1"/>
  <c r="C107" i="1"/>
  <c r="CB107" i="1" s="1"/>
  <c r="E97" i="1"/>
  <c r="C97" i="1" s="1"/>
  <c r="D97" i="1"/>
  <c r="E96" i="1"/>
  <c r="D96" i="1"/>
  <c r="C96" i="1" s="1"/>
  <c r="E95" i="1"/>
  <c r="C95" i="1" s="1"/>
  <c r="CG95" i="1" s="1"/>
  <c r="D95" i="1"/>
  <c r="E94" i="1"/>
  <c r="C94" i="1" s="1"/>
  <c r="D94" i="1"/>
  <c r="E93" i="1"/>
  <c r="D93" i="1"/>
  <c r="E92" i="1"/>
  <c r="D92" i="1"/>
  <c r="C92" i="1" s="1"/>
  <c r="E91" i="1"/>
  <c r="E90" i="1" s="1"/>
  <c r="D91" i="1"/>
  <c r="D90" i="1" s="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E85" i="1"/>
  <c r="D85" i="1"/>
  <c r="C85" i="1"/>
  <c r="B84" i="1"/>
  <c r="B83" i="1"/>
  <c r="B82" i="1"/>
  <c r="B81" i="1"/>
  <c r="B80" i="1"/>
  <c r="B79" i="1"/>
  <c r="B78" i="1"/>
  <c r="B77" i="1"/>
  <c r="B76" i="1"/>
  <c r="B75" i="1"/>
  <c r="B74" i="1"/>
  <c r="B73" i="1"/>
  <c r="B72" i="1"/>
  <c r="B71" i="1"/>
  <c r="B70" i="1"/>
  <c r="B69" i="1"/>
  <c r="B68" i="1"/>
  <c r="B67" i="1"/>
  <c r="B66" i="1"/>
  <c r="AL63" i="1"/>
  <c r="AK63" i="1"/>
  <c r="AJ63" i="1"/>
  <c r="AI63" i="1"/>
  <c r="AH63" i="1"/>
  <c r="AG63" i="1"/>
  <c r="AF63" i="1"/>
  <c r="AE63" i="1"/>
  <c r="AD63" i="1"/>
  <c r="AC63" i="1"/>
  <c r="AB63" i="1"/>
  <c r="AA63" i="1"/>
  <c r="Z63" i="1"/>
  <c r="Y63" i="1"/>
  <c r="X63" i="1"/>
  <c r="W63" i="1"/>
  <c r="V63" i="1"/>
  <c r="U63" i="1"/>
  <c r="T63" i="1"/>
  <c r="S63" i="1"/>
  <c r="R63" i="1"/>
  <c r="Q63" i="1"/>
  <c r="P63" i="1"/>
  <c r="O63" i="1"/>
  <c r="N63" i="1"/>
  <c r="M63" i="1"/>
  <c r="L63" i="1"/>
  <c r="K63" i="1"/>
  <c r="J63" i="1"/>
  <c r="I63" i="1"/>
  <c r="H63" i="1"/>
  <c r="G63" i="1"/>
  <c r="F63" i="1"/>
  <c r="E63" i="1"/>
  <c r="D62" i="1"/>
  <c r="C62" i="1"/>
  <c r="B62" i="1" s="1"/>
  <c r="D61" i="1"/>
  <c r="B61" i="1" s="1"/>
  <c r="C61" i="1"/>
  <c r="D60" i="1"/>
  <c r="C60" i="1"/>
  <c r="B60" i="1" s="1"/>
  <c r="D59" i="1"/>
  <c r="C59" i="1"/>
  <c r="D58" i="1"/>
  <c r="C58" i="1"/>
  <c r="D57" i="1"/>
  <c r="C57" i="1"/>
  <c r="B57" i="1"/>
  <c r="D52" i="1"/>
  <c r="C52" i="1"/>
  <c r="B52" i="1"/>
  <c r="D51" i="1"/>
  <c r="B51" i="1" s="1"/>
  <c r="C51" i="1"/>
  <c r="D50" i="1"/>
  <c r="C50" i="1"/>
  <c r="B50" i="1" s="1"/>
  <c r="D49" i="1"/>
  <c r="C49" i="1"/>
  <c r="B49" i="1"/>
  <c r="D48" i="1"/>
  <c r="C48" i="1"/>
  <c r="B48" i="1"/>
  <c r="D47" i="1"/>
  <c r="B47" i="1" s="1"/>
  <c r="C47" i="1"/>
  <c r="D42" i="1"/>
  <c r="C42" i="1"/>
  <c r="B42" i="1" s="1"/>
  <c r="D41" i="1"/>
  <c r="C41" i="1"/>
  <c r="B41" i="1"/>
  <c r="D40" i="1"/>
  <c r="C40" i="1"/>
  <c r="B40" i="1"/>
  <c r="D39" i="1"/>
  <c r="B39" i="1" s="1"/>
  <c r="C39" i="1"/>
  <c r="D38" i="1"/>
  <c r="C38" i="1"/>
  <c r="B38" i="1" s="1"/>
  <c r="D37" i="1"/>
  <c r="C37" i="1"/>
  <c r="B37" i="1"/>
  <c r="D32" i="1"/>
  <c r="C32" i="1"/>
  <c r="B32" i="1"/>
  <c r="D31" i="1"/>
  <c r="B31" i="1" s="1"/>
  <c r="C31" i="1"/>
  <c r="D30" i="1"/>
  <c r="C30" i="1"/>
  <c r="B30" i="1" s="1"/>
  <c r="D29" i="1"/>
  <c r="C29" i="1"/>
  <c r="B29" i="1"/>
  <c r="D28" i="1"/>
  <c r="C28" i="1"/>
  <c r="B28" i="1"/>
  <c r="D27" i="1"/>
  <c r="B27" i="1" s="1"/>
  <c r="C27" i="1"/>
  <c r="D22" i="1"/>
  <c r="C22" i="1"/>
  <c r="B22" i="1" s="1"/>
  <c r="D21" i="1"/>
  <c r="C21" i="1"/>
  <c r="B21" i="1" s="1"/>
  <c r="D20" i="1"/>
  <c r="C20" i="1"/>
  <c r="B20" i="1" s="1"/>
  <c r="D19" i="1"/>
  <c r="C19" i="1"/>
  <c r="D14" i="1"/>
  <c r="C14" i="1"/>
  <c r="B14" i="1" s="1"/>
  <c r="D13" i="1"/>
  <c r="C13" i="1"/>
  <c r="B13" i="1" s="1"/>
  <c r="D12" i="1"/>
  <c r="C12" i="1"/>
  <c r="B12" i="1" s="1"/>
  <c r="A5" i="1"/>
  <c r="A4" i="1"/>
  <c r="A3" i="1"/>
  <c r="A2" i="1"/>
  <c r="CA175" i="1" l="1"/>
  <c r="D178" i="1"/>
  <c r="CG178" i="1" s="1"/>
  <c r="CH119" i="1"/>
  <c r="CA119" i="1"/>
  <c r="CI119" i="1"/>
  <c r="CA107" i="1"/>
  <c r="C109" i="1"/>
  <c r="CB109" i="1" s="1"/>
  <c r="CB94" i="1"/>
  <c r="CA94" i="1"/>
  <c r="C93" i="1"/>
  <c r="CG93" i="1" s="1"/>
  <c r="C91" i="1"/>
  <c r="CG91" i="1" s="1"/>
  <c r="B85" i="1"/>
  <c r="C63" i="1"/>
  <c r="B58" i="1"/>
  <c r="D63" i="1"/>
  <c r="B19" i="1"/>
  <c r="A215" i="7"/>
  <c r="CG176" i="7"/>
  <c r="CA176" i="7"/>
  <c r="CG91" i="7"/>
  <c r="CB91" i="7"/>
  <c r="CA91" i="7"/>
  <c r="CH91" i="7"/>
  <c r="C90" i="7"/>
  <c r="CA97" i="6"/>
  <c r="CH97" i="6"/>
  <c r="CG97" i="6"/>
  <c r="CB97" i="6"/>
  <c r="CA93" i="6"/>
  <c r="CH93" i="6"/>
  <c r="CG93" i="6"/>
  <c r="CB93" i="6"/>
  <c r="CB107" i="6"/>
  <c r="CA107" i="6"/>
  <c r="CH107" i="6"/>
  <c r="CG107" i="6"/>
  <c r="CA174" i="6"/>
  <c r="CG174" i="6"/>
  <c r="CB94" i="6"/>
  <c r="CA94" i="6"/>
  <c r="CH94" i="6"/>
  <c r="CG94" i="6"/>
  <c r="CA113" i="6"/>
  <c r="CG113" i="6"/>
  <c r="CA178" i="6"/>
  <c r="CG178" i="6"/>
  <c r="B59" i="6"/>
  <c r="B63" i="6" s="1"/>
  <c r="A215" i="6" s="1"/>
  <c r="C90" i="6"/>
  <c r="CH91" i="6"/>
  <c r="CA92" i="6"/>
  <c r="CH95" i="6"/>
  <c r="CA96" i="6"/>
  <c r="CH108" i="6"/>
  <c r="CA109" i="6"/>
  <c r="CA114" i="6"/>
  <c r="CB118" i="6"/>
  <c r="CI118" i="6"/>
  <c r="CC119" i="6"/>
  <c r="CA173" i="6"/>
  <c r="CB174" i="6"/>
  <c r="CA177" i="6"/>
  <c r="CB178" i="6"/>
  <c r="CB92" i="6"/>
  <c r="CB96" i="6"/>
  <c r="CB109" i="6"/>
  <c r="CG119" i="6"/>
  <c r="CH175" i="6"/>
  <c r="CB91" i="6"/>
  <c r="CG92" i="6"/>
  <c r="CB95" i="6"/>
  <c r="CG96" i="6"/>
  <c r="CB108" i="6"/>
  <c r="CG109" i="6"/>
  <c r="CG118" i="6"/>
  <c r="CA119" i="6"/>
  <c r="CH119" i="6"/>
  <c r="CA118" i="6"/>
  <c r="CB119" i="6"/>
  <c r="D175" i="6"/>
  <c r="CA93" i="5"/>
  <c r="CH93" i="5"/>
  <c r="CG93" i="5"/>
  <c r="CB93" i="5"/>
  <c r="CB107" i="5"/>
  <c r="CA107" i="5"/>
  <c r="CH107" i="5"/>
  <c r="CG107" i="5"/>
  <c r="CG114" i="5"/>
  <c r="CA114" i="5"/>
  <c r="CH92" i="5"/>
  <c r="CG92" i="5"/>
  <c r="CB92" i="5"/>
  <c r="CA92" i="5"/>
  <c r="CA113" i="5"/>
  <c r="CG113" i="5"/>
  <c r="CB94" i="5"/>
  <c r="CA94" i="5"/>
  <c r="CH94" i="5"/>
  <c r="CG94" i="5"/>
  <c r="CH96" i="5"/>
  <c r="CG96" i="5"/>
  <c r="CB96" i="5"/>
  <c r="CA96" i="5"/>
  <c r="CA174" i="5"/>
  <c r="CG174" i="5"/>
  <c r="CG177" i="5"/>
  <c r="CA177" i="5"/>
  <c r="CH109" i="5"/>
  <c r="CG109" i="5"/>
  <c r="CB109" i="5"/>
  <c r="CA109" i="5"/>
  <c r="CG173" i="5"/>
  <c r="CA173" i="5"/>
  <c r="A215" i="5"/>
  <c r="CA97" i="5"/>
  <c r="CH97" i="5"/>
  <c r="CG97" i="5"/>
  <c r="CB97" i="5"/>
  <c r="CA178" i="5"/>
  <c r="CG178" i="5"/>
  <c r="C90" i="5"/>
  <c r="CH91" i="5"/>
  <c r="CH95" i="5"/>
  <c r="CH108" i="5"/>
  <c r="CB118" i="5"/>
  <c r="CI118" i="5"/>
  <c r="CC119" i="5"/>
  <c r="CB174" i="5"/>
  <c r="CB178" i="5"/>
  <c r="D90" i="5"/>
  <c r="CA91" i="5"/>
  <c r="CA95" i="5"/>
  <c r="CA108" i="5"/>
  <c r="CC118" i="5"/>
  <c r="CG119" i="5"/>
  <c r="CH175" i="5"/>
  <c r="CA176" i="5"/>
  <c r="CB177" i="5"/>
  <c r="CB91" i="5"/>
  <c r="CB95" i="5"/>
  <c r="CB108" i="5"/>
  <c r="CG118" i="5"/>
  <c r="CA118" i="5"/>
  <c r="CB119" i="5"/>
  <c r="D175" i="5"/>
  <c r="CA113" i="1"/>
  <c r="CG113" i="1"/>
  <c r="CA178" i="1"/>
  <c r="CA97" i="1"/>
  <c r="CH97" i="1"/>
  <c r="CG97" i="1"/>
  <c r="CB97" i="1"/>
  <c r="CG109" i="1"/>
  <c r="CG114" i="1"/>
  <c r="CA114" i="1"/>
  <c r="CG173" i="1"/>
  <c r="CA173" i="1"/>
  <c r="CA93" i="1"/>
  <c r="CH96" i="1"/>
  <c r="CG96" i="1"/>
  <c r="CB96" i="1"/>
  <c r="CA96" i="1"/>
  <c r="CG177" i="1"/>
  <c r="CA177" i="1"/>
  <c r="CH92" i="1"/>
  <c r="CG92" i="1"/>
  <c r="CB92" i="1"/>
  <c r="CA92" i="1"/>
  <c r="CA174" i="1"/>
  <c r="CG174" i="1"/>
  <c r="B59" i="1"/>
  <c r="B63" i="1" s="1"/>
  <c r="CH91" i="1"/>
  <c r="CG94" i="1"/>
  <c r="CH95" i="1"/>
  <c r="CG107" i="1"/>
  <c r="CH108" i="1"/>
  <c r="CB118" i="1"/>
  <c r="CI118" i="1"/>
  <c r="CB174" i="1"/>
  <c r="CB178" i="1"/>
  <c r="CA91" i="1"/>
  <c r="CH94" i="1"/>
  <c r="CA95" i="1"/>
  <c r="CH107" i="1"/>
  <c r="CA108" i="1"/>
  <c r="CC118" i="1"/>
  <c r="CB173" i="1"/>
  <c r="CA176" i="1"/>
  <c r="CB177" i="1"/>
  <c r="CB91" i="1"/>
  <c r="CB95" i="1"/>
  <c r="CB108" i="1"/>
  <c r="CG118" i="1"/>
  <c r="CA118" i="1"/>
  <c r="CH109" i="1" l="1"/>
  <c r="CA109" i="1"/>
  <c r="CB93" i="1"/>
  <c r="C90" i="1"/>
  <c r="CH93" i="1"/>
  <c r="A215" i="1"/>
  <c r="B215" i="7"/>
  <c r="CA175" i="6"/>
  <c r="CG175" i="6"/>
  <c r="CA175" i="5"/>
  <c r="CG175" i="5"/>
  <c r="A2" i="3" l="1"/>
  <c r="A3" i="3"/>
  <c r="A4" i="3"/>
  <c r="A5" i="3"/>
  <c r="B10" i="3"/>
  <c r="BQ10" i="3" s="1"/>
  <c r="BP10" i="3"/>
  <c r="AB10" i="3" s="1"/>
  <c r="BR10" i="3"/>
  <c r="BT10" i="3"/>
  <c r="BU10" i="3"/>
  <c r="BW10" i="3"/>
  <c r="B11" i="3"/>
  <c r="BQ11" i="3" s="1"/>
  <c r="BR11" i="3"/>
  <c r="BT11" i="3"/>
  <c r="BW11" i="3"/>
  <c r="B12" i="3"/>
  <c r="B15" i="3"/>
  <c r="B16" i="3"/>
  <c r="B17" i="3"/>
  <c r="B18" i="3"/>
  <c r="B19" i="3"/>
  <c r="B20" i="3"/>
  <c r="C21" i="3"/>
  <c r="D21" i="3"/>
  <c r="E21" i="3"/>
  <c r="F21" i="3"/>
  <c r="G21" i="3"/>
  <c r="H21" i="3"/>
  <c r="I21" i="3"/>
  <c r="J21" i="3"/>
  <c r="K21" i="3"/>
  <c r="L21" i="3"/>
  <c r="M21" i="3"/>
  <c r="N21" i="3"/>
  <c r="O21" i="3"/>
  <c r="P21" i="3"/>
  <c r="Q21" i="3"/>
  <c r="R21" i="3"/>
  <c r="S21" i="3"/>
  <c r="B25" i="3"/>
  <c r="BR25" i="3"/>
  <c r="BV25" i="3"/>
  <c r="B26" i="3"/>
  <c r="BQ26" i="3" s="1"/>
  <c r="BP26" i="3"/>
  <c r="BR26" i="3"/>
  <c r="BS26" i="3"/>
  <c r="BT26" i="3"/>
  <c r="BV26" i="3"/>
  <c r="BW26" i="3"/>
  <c r="B29" i="3"/>
  <c r="B30" i="3"/>
  <c r="B31" i="3"/>
  <c r="B32" i="3"/>
  <c r="B33" i="3"/>
  <c r="B34" i="3"/>
  <c r="B35" i="3"/>
  <c r="B36" i="3"/>
  <c r="B37" i="3"/>
  <c r="B38" i="3"/>
  <c r="B39" i="3"/>
  <c r="B40" i="3"/>
  <c r="B41" i="3"/>
  <c r="C42" i="3"/>
  <c r="D42" i="3"/>
  <c r="E42" i="3"/>
  <c r="C46" i="3"/>
  <c r="BP46" i="3"/>
  <c r="X46" i="3" s="1"/>
  <c r="BQ46" i="3"/>
  <c r="BR46" i="3"/>
  <c r="BS46" i="3"/>
  <c r="BT46" i="3"/>
  <c r="BU46" i="3"/>
  <c r="BV46" i="3"/>
  <c r="BW46" i="3"/>
  <c r="C47" i="3"/>
  <c r="BQ47" i="3" s="1"/>
  <c r="BS47" i="3"/>
  <c r="BV47" i="3"/>
  <c r="BW47" i="3"/>
  <c r="C48" i="3"/>
  <c r="BP48" i="3"/>
  <c r="BQ48" i="3"/>
  <c r="BR48" i="3"/>
  <c r="BS48" i="3"/>
  <c r="BT48" i="3"/>
  <c r="BU48" i="3"/>
  <c r="BV48" i="3"/>
  <c r="BW48" i="3"/>
  <c r="C49" i="3"/>
  <c r="BQ49" i="3" s="1"/>
  <c r="BR49" i="3"/>
  <c r="BS49" i="3"/>
  <c r="BV49" i="3"/>
  <c r="BW49" i="3"/>
  <c r="X52" i="3"/>
  <c r="C53" i="3"/>
  <c r="BQ53" i="3" s="1"/>
  <c r="BP53" i="3"/>
  <c r="X53" i="3" s="1"/>
  <c r="BR53" i="3"/>
  <c r="BS53" i="3"/>
  <c r="BT53" i="3"/>
  <c r="BV53" i="3"/>
  <c r="BW53" i="3"/>
  <c r="C54" i="3"/>
  <c r="BV54" i="3"/>
  <c r="C55" i="3"/>
  <c r="BQ55" i="3" s="1"/>
  <c r="BP55" i="3"/>
  <c r="BR55" i="3"/>
  <c r="BS55" i="3"/>
  <c r="BT55" i="3"/>
  <c r="BV55" i="3"/>
  <c r="BW55" i="3"/>
  <c r="C56" i="3"/>
  <c r="BR56" i="3"/>
  <c r="C57" i="3"/>
  <c r="BQ57" i="3" s="1"/>
  <c r="BP57" i="3"/>
  <c r="X57" i="3" s="1"/>
  <c r="BR57" i="3"/>
  <c r="BS57" i="3"/>
  <c r="BT57" i="3"/>
  <c r="BV57" i="3"/>
  <c r="BW57" i="3"/>
  <c r="C61" i="3"/>
  <c r="BV61" i="3"/>
  <c r="C62" i="3"/>
  <c r="BQ62" i="3" s="1"/>
  <c r="BP62" i="3"/>
  <c r="BR62" i="3"/>
  <c r="BS62" i="3"/>
  <c r="BT62" i="3"/>
  <c r="BV62" i="3"/>
  <c r="BW62" i="3"/>
  <c r="C63" i="3"/>
  <c r="BR63" i="3"/>
  <c r="C64" i="3"/>
  <c r="BQ64" i="3" s="1"/>
  <c r="BP64" i="3"/>
  <c r="X64" i="3" s="1"/>
  <c r="BR64" i="3"/>
  <c r="BS64" i="3"/>
  <c r="BT64" i="3"/>
  <c r="BV64" i="3"/>
  <c r="BW64" i="3"/>
  <c r="C65" i="3"/>
  <c r="BV65" i="3"/>
  <c r="C68" i="3"/>
  <c r="BT68" i="3" s="1"/>
  <c r="BP68" i="3"/>
  <c r="D68" i="3" s="1"/>
  <c r="C80" i="3"/>
  <c r="C81" i="3"/>
  <c r="C85" i="3"/>
  <c r="BQ85" i="3" s="1"/>
  <c r="BP85" i="3"/>
  <c r="BR85" i="3"/>
  <c r="BS85" i="3"/>
  <c r="BT85" i="3"/>
  <c r="BV85" i="3"/>
  <c r="BW85" i="3"/>
  <c r="C86" i="3"/>
  <c r="BV86" i="3" s="1"/>
  <c r="BR86" i="3"/>
  <c r="B102" i="3"/>
  <c r="BQ108" i="3"/>
  <c r="BR108" i="3"/>
  <c r="BT108" i="3"/>
  <c r="BU108" i="3"/>
  <c r="BQ109" i="3"/>
  <c r="H109" i="3" s="1"/>
  <c r="BR109" i="3"/>
  <c r="BT109" i="3"/>
  <c r="BU109" i="3"/>
  <c r="H110" i="3"/>
  <c r="BQ110" i="3"/>
  <c r="BR110" i="3"/>
  <c r="BT110" i="3"/>
  <c r="BU110" i="3"/>
  <c r="BQ111" i="3"/>
  <c r="H111" i="3" s="1"/>
  <c r="BR111" i="3"/>
  <c r="BT111" i="3"/>
  <c r="BU111" i="3"/>
  <c r="BQ112" i="3"/>
  <c r="H112" i="3" s="1"/>
  <c r="BR112" i="3"/>
  <c r="BT112" i="3"/>
  <c r="BU112" i="3"/>
  <c r="BQ113" i="3"/>
  <c r="H113" i="3" s="1"/>
  <c r="BR113" i="3"/>
  <c r="BT113" i="3"/>
  <c r="BU113" i="3"/>
  <c r="H114" i="3"/>
  <c r="BQ114" i="3"/>
  <c r="BR114" i="3"/>
  <c r="BT114" i="3"/>
  <c r="BU114" i="3"/>
  <c r="BQ115" i="3"/>
  <c r="H115" i="3" s="1"/>
  <c r="BR115" i="3"/>
  <c r="BT115" i="3"/>
  <c r="BU115" i="3"/>
  <c r="BQ116" i="3"/>
  <c r="H116" i="3" s="1"/>
  <c r="BR116" i="3"/>
  <c r="BT116" i="3"/>
  <c r="BU116" i="3"/>
  <c r="BQ117" i="3"/>
  <c r="H117" i="3" s="1"/>
  <c r="BR117" i="3"/>
  <c r="BT117" i="3"/>
  <c r="BU117" i="3"/>
  <c r="F120" i="3"/>
  <c r="BQ120" i="3"/>
  <c r="BR120" i="3"/>
  <c r="BT120" i="3"/>
  <c r="BU120" i="3"/>
  <c r="BQ121" i="3"/>
  <c r="F121" i="3" s="1"/>
  <c r="BR121" i="3"/>
  <c r="BT121" i="3"/>
  <c r="BU121" i="3"/>
  <c r="BQ122" i="3"/>
  <c r="BR122" i="3"/>
  <c r="BT122" i="3"/>
  <c r="BU122" i="3"/>
  <c r="BQ123" i="3"/>
  <c r="F123" i="3" s="1"/>
  <c r="BR123" i="3"/>
  <c r="BT123" i="3"/>
  <c r="BU123" i="3"/>
  <c r="F124" i="3"/>
  <c r="BQ124" i="3"/>
  <c r="BR124" i="3"/>
  <c r="BT124" i="3"/>
  <c r="BU124" i="3"/>
  <c r="BQ125" i="3"/>
  <c r="BR125" i="3"/>
  <c r="F125" i="3" s="1"/>
  <c r="BT125" i="3"/>
  <c r="BU125" i="3"/>
  <c r="B129" i="3"/>
  <c r="BQ129" i="3"/>
  <c r="X129" i="3" s="1"/>
  <c r="BT129" i="3"/>
  <c r="B130" i="3"/>
  <c r="BQ130" i="3"/>
  <c r="X130" i="3" s="1"/>
  <c r="BT130" i="3"/>
  <c r="B131" i="3"/>
  <c r="BQ131" i="3"/>
  <c r="X131" i="3" s="1"/>
  <c r="BT131" i="3"/>
  <c r="D135" i="3"/>
  <c r="BT142" i="3"/>
  <c r="D148" i="3"/>
  <c r="BQ148" i="3"/>
  <c r="AD148" i="3" s="1"/>
  <c r="BR148" i="3"/>
  <c r="BS148" i="3"/>
  <c r="BT148" i="3"/>
  <c r="BU148" i="3"/>
  <c r="BV148" i="3"/>
  <c r="BW148" i="3"/>
  <c r="BX148" i="3"/>
  <c r="BY148" i="3"/>
  <c r="D149" i="3"/>
  <c r="BT149" i="3" s="1"/>
  <c r="BQ149" i="3"/>
  <c r="BR149" i="3"/>
  <c r="BS149" i="3"/>
  <c r="BU149" i="3"/>
  <c r="BV149" i="3"/>
  <c r="BW149" i="3"/>
  <c r="BX149" i="3"/>
  <c r="BY149" i="3"/>
  <c r="D150" i="3"/>
  <c r="BR150" i="3"/>
  <c r="BS150" i="3"/>
  <c r="BV150" i="3"/>
  <c r="BW150" i="3"/>
  <c r="D151" i="3"/>
  <c r="BQ142" i="3" s="1"/>
  <c r="C142" i="3" s="1"/>
  <c r="BR151" i="3"/>
  <c r="BT151" i="3"/>
  <c r="BW151" i="3"/>
  <c r="D152" i="3"/>
  <c r="BV152" i="3" s="1"/>
  <c r="BQ152" i="3"/>
  <c r="AD152" i="3" s="1"/>
  <c r="BR152" i="3"/>
  <c r="BS152" i="3"/>
  <c r="BT152" i="3"/>
  <c r="BU152" i="3"/>
  <c r="BW152" i="3"/>
  <c r="BX152" i="3"/>
  <c r="BY152" i="3"/>
  <c r="D153" i="3"/>
  <c r="BQ153" i="3"/>
  <c r="AD153" i="3" s="1"/>
  <c r="BR153" i="3"/>
  <c r="BS153" i="3"/>
  <c r="BT153" i="3"/>
  <c r="BU153" i="3"/>
  <c r="BV153" i="3"/>
  <c r="BW153" i="3"/>
  <c r="BX153" i="3"/>
  <c r="BY153" i="3"/>
  <c r="B158" i="3"/>
  <c r="BP63" i="3" l="1"/>
  <c r="BT63" i="3"/>
  <c r="BU63" i="3"/>
  <c r="BS63" i="3"/>
  <c r="BW63" i="3"/>
  <c r="BQ63" i="3"/>
  <c r="BP56" i="3"/>
  <c r="X56" i="3" s="1"/>
  <c r="BT56" i="3"/>
  <c r="BQ56" i="3"/>
  <c r="BS56" i="3"/>
  <c r="BW56" i="3"/>
  <c r="BU56" i="3"/>
  <c r="X48" i="3"/>
  <c r="BX151" i="3"/>
  <c r="Q85" i="3"/>
  <c r="BP65" i="3"/>
  <c r="BT65" i="3"/>
  <c r="BU65" i="3"/>
  <c r="BS65" i="3"/>
  <c r="BW65" i="3"/>
  <c r="BQ65" i="3"/>
  <c r="BV63" i="3"/>
  <c r="X62" i="3"/>
  <c r="BP61" i="3"/>
  <c r="X61" i="3" s="1"/>
  <c r="BT61" i="3"/>
  <c r="BQ61" i="3"/>
  <c r="BS61" i="3"/>
  <c r="BW61" i="3"/>
  <c r="BU61" i="3"/>
  <c r="BV56" i="3"/>
  <c r="X55" i="3"/>
  <c r="BP54" i="3"/>
  <c r="X54" i="3" s="1"/>
  <c r="BT54" i="3"/>
  <c r="BQ54" i="3"/>
  <c r="BS54" i="3"/>
  <c r="BW54" i="3"/>
  <c r="BU54" i="3"/>
  <c r="B42" i="3"/>
  <c r="B21" i="3"/>
  <c r="BP12" i="3"/>
  <c r="AB12" i="3" s="1"/>
  <c r="BU12" i="3"/>
  <c r="BQ12" i="3"/>
  <c r="BT12" i="3"/>
  <c r="BV12" i="3"/>
  <c r="BV151" i="3"/>
  <c r="BQ151" i="3"/>
  <c r="AD151" i="3" s="1"/>
  <c r="BU151" i="3"/>
  <c r="BY151" i="3"/>
  <c r="H108" i="3"/>
  <c r="BP86" i="3"/>
  <c r="BT86" i="3"/>
  <c r="BU86" i="3"/>
  <c r="BS86" i="3"/>
  <c r="BW86" i="3"/>
  <c r="BQ86" i="3"/>
  <c r="BP80" i="3"/>
  <c r="BQ80" i="3"/>
  <c r="BS151" i="3"/>
  <c r="BQ150" i="3"/>
  <c r="AD150" i="3" s="1"/>
  <c r="BU150" i="3"/>
  <c r="BY150" i="3"/>
  <c r="BT150" i="3"/>
  <c r="BX150" i="3"/>
  <c r="AD149" i="3"/>
  <c r="F122" i="3"/>
  <c r="BP93" i="3"/>
  <c r="C102" i="3" s="1"/>
  <c r="BT93" i="3"/>
  <c r="BP79" i="3"/>
  <c r="BQ79" i="3"/>
  <c r="BR65" i="3"/>
  <c r="BR61" i="3"/>
  <c r="BR54" i="3"/>
  <c r="Z26" i="3"/>
  <c r="BQ17" i="3"/>
  <c r="T17" i="3" s="1"/>
  <c r="BP25" i="3"/>
  <c r="BT25" i="3"/>
  <c r="BQ25" i="3"/>
  <c r="BS25" i="3"/>
  <c r="BW25" i="3"/>
  <c r="BU25" i="3"/>
  <c r="BR12" i="3"/>
  <c r="BR47" i="3"/>
  <c r="BU85" i="3"/>
  <c r="BU64" i="3"/>
  <c r="BU62" i="3"/>
  <c r="BU57" i="3"/>
  <c r="BU55" i="3"/>
  <c r="BU53" i="3"/>
  <c r="BT49" i="3"/>
  <c r="BP49" i="3"/>
  <c r="X49" i="3" s="1"/>
  <c r="BT47" i="3"/>
  <c r="BP47" i="3"/>
  <c r="BU26" i="3"/>
  <c r="BU11" i="3"/>
  <c r="BP11" i="3"/>
  <c r="AB11" i="3" s="1"/>
  <c r="BV10" i="3"/>
  <c r="BU49" i="3"/>
  <c r="BU47" i="3"/>
  <c r="BV11" i="3"/>
  <c r="BT185" i="3" l="1"/>
  <c r="BQ21" i="3"/>
  <c r="T21" i="3" s="1"/>
  <c r="A185" i="3" s="1"/>
  <c r="BQ16" i="3"/>
  <c r="T16" i="3" s="1"/>
  <c r="BQ19" i="3"/>
  <c r="BU21" i="3"/>
  <c r="X47" i="3"/>
  <c r="AE80" i="3"/>
  <c r="X65" i="3"/>
  <c r="Q86" i="3"/>
  <c r="Z25" i="3"/>
  <c r="AE81" i="3"/>
  <c r="X63" i="3"/>
</calcChain>
</file>

<file path=xl/sharedStrings.xml><?xml version="1.0" encoding="utf-8"?>
<sst xmlns="http://schemas.openxmlformats.org/spreadsheetml/2006/main" count="6768" uniqueCount="312">
  <si>
    <t>SERVICIO DE SALUD</t>
  </si>
  <si>
    <t>REM-A08.  ATENCIÓN DE URGENCIA</t>
  </si>
  <si>
    <t>SECCIÓN A.1: ATENCIONES REALIZADAS EN UNIDADES DE UEH DE HOSPITALES DE ALTA COMPLEJIDAD</t>
  </si>
  <si>
    <t>TIPO DE ATENCIÓN</t>
  </si>
  <si>
    <t xml:space="preserve">TOTAL        </t>
  </si>
  <si>
    <t>GRUPOS DE EDAD (en años)</t>
  </si>
  <si>
    <t>SEXO</t>
  </si>
  <si>
    <t>A BENEFI-CIARIOS</t>
  </si>
  <si>
    <t>ORIGEN DE LA PROCEDENCIA (Sólo pacientes derivados de establecimientos de la Red)</t>
  </si>
  <si>
    <t>Establecimientos de otra Red</t>
  </si>
  <si>
    <t>0 - 4</t>
  </si>
  <si>
    <t>5 - 9</t>
  </si>
  <si>
    <t>10 - 14</t>
  </si>
  <si>
    <t>15 - 19</t>
  </si>
  <si>
    <t>20 - 24</t>
  </si>
  <si>
    <t>25 - 29</t>
  </si>
  <si>
    <t>30 - 34</t>
  </si>
  <si>
    <t>35 - 39</t>
  </si>
  <si>
    <t>40 - 44</t>
  </si>
  <si>
    <t>45 - 49</t>
  </si>
  <si>
    <t>50 - 54</t>
  </si>
  <si>
    <t>55 - 59</t>
  </si>
  <si>
    <t>60 - 64</t>
  </si>
  <si>
    <t>65 - 69</t>
  </si>
  <si>
    <t>70 - 74</t>
  </si>
  <si>
    <t>75 - 79</t>
  </si>
  <si>
    <t>80 y mas</t>
  </si>
  <si>
    <t>Hombres</t>
  </si>
  <si>
    <t>Mujeres</t>
  </si>
  <si>
    <t>SAPU/ SAR / SUR</t>
  </si>
  <si>
    <t>Hospital Baja Complejidad</t>
  </si>
  <si>
    <t>Hospital Mediana Complejidad</t>
  </si>
  <si>
    <t>Otros Estableci-mientos de la  Red</t>
  </si>
  <si>
    <t>ATENCIÓN MÉDICA NIÑO Y ADULTO</t>
  </si>
  <si>
    <t/>
  </si>
  <si>
    <t>ATENCIÓN MÉDICA GINECO-OBSTETRA</t>
  </si>
  <si>
    <t>ATENCIÓN POR MATRONA</t>
  </si>
  <si>
    <t>SECCIÓN A.2.: CATEGORIZACIÓN DE PACIENTES, PREVIA A LA ATENCIÓN MÉDICA (Hospitales Alta,  Mediana o Baja Complejidad y SAR).</t>
  </si>
  <si>
    <t>CATEGORÍAS</t>
  </si>
  <si>
    <t>C1</t>
  </si>
  <si>
    <t>C2</t>
  </si>
  <si>
    <t>C3</t>
  </si>
  <si>
    <t>C4</t>
  </si>
  <si>
    <t>C5</t>
  </si>
  <si>
    <t>SIN CATEGORIZACIÓN</t>
  </si>
  <si>
    <t>TOTAL</t>
  </si>
  <si>
    <t>SECCIÓN B: ATENCIONES REALIZADAS EN UEH DE HOSPITALES DE MEDIANA COMPLEJIDAD.</t>
  </si>
  <si>
    <t>PROFESIONAL</t>
  </si>
  <si>
    <t>A 
BENEFICIARIOS</t>
  </si>
  <si>
    <t>ORIGEN DE LA PROCEDENCIA
 (Sólo Pacientes Derivados de:)</t>
  </si>
  <si>
    <t>OTROS HOSPITALES</t>
  </si>
  <si>
    <t>OTROS SS</t>
  </si>
  <si>
    <t>MÉDICO</t>
  </si>
  <si>
    <t>MATRONA /ÓN</t>
  </si>
  <si>
    <t>SECCIÓN C: ATENCIONES REALIZADAS POR MÉDICOS ESPECIALISTAS EN LAS UNIDADES DE URGENCIA HOSPITALARIA</t>
  </si>
  <si>
    <t>ESPECIALIDADES</t>
  </si>
  <si>
    <t>DE TURNO</t>
  </si>
  <si>
    <t>CONSULTOR LLAMADA</t>
  </si>
  <si>
    <t>OTROS</t>
  </si>
  <si>
    <t xml:space="preserve"> </t>
  </si>
  <si>
    <t>MEDICINA INTERNA</t>
  </si>
  <si>
    <t>NEUROLOGÍA ADULTOS</t>
  </si>
  <si>
    <t>NEUROLOGÍA PEDIATRICA</t>
  </si>
  <si>
    <t>OBSTETRICIA Y GINECOLOGÍA</t>
  </si>
  <si>
    <t>OFTALMOLOGÍA</t>
  </si>
  <si>
    <t>OTORRINOLARINGOLOGÍA</t>
  </si>
  <si>
    <t>PEDIATRÍA</t>
  </si>
  <si>
    <t>TRAUMATOLOGÍA Y ORTOPEDIA</t>
  </si>
  <si>
    <t>NEUROCIRUGÍA</t>
  </si>
  <si>
    <t>PSIQUIATRÍA ADULTOS</t>
  </si>
  <si>
    <t>PSIQUIATRIA PEDIATRICA  Y ADOLESCENTES</t>
  </si>
  <si>
    <t>UROLOGÍA</t>
  </si>
  <si>
    <t>URGENCIÓLOGO</t>
  </si>
  <si>
    <t>SECCIÓN D: ATENCIONES DE URGENCIA REALIZADAS EN SAPU/SAR</t>
  </si>
  <si>
    <t>ENFERMERA /O</t>
  </si>
  <si>
    <t>KINESIÓLOGO</t>
  </si>
  <si>
    <t>SECCIÓN E: ATENCIONES DE URGENCIA REALIZADAS EN ESTABLECIMIENTOS  ATENCIÓN PRIMARIA NO SAPU Y HOSPITALES BAJA COMPLEJIDAD</t>
  </si>
  <si>
    <t>TÉCNICO PARAMÉDICO</t>
  </si>
  <si>
    <t>OTROS PROFESIONALES</t>
  </si>
  <si>
    <t>SECCIÓN F: CONSULTAS EN SISTEMA DE ATENCIÓN DE URGENCIA EN CENTROS DE SALUD RURAL (SUR) Y POSTAS RURALES</t>
  </si>
  <si>
    <t>SECCIÓN G: PACIENTES CON INDICACIÓN DE HOSPITALIZACIÓN EN ESPERA DE CAMAS EN UEH</t>
  </si>
  <si>
    <t>TIPO DE PACIENTES</t>
  </si>
  <si>
    <t>TOTAL DE PACIENTES CON INDICACIÓN DE HOSPITALIZACIÓN</t>
  </si>
  <si>
    <t xml:space="preserve">PACIENTES QUE INGRESAN A CAMA HOSPITALARIA SEGÚN TIEMPO DE DEMORA AL INGRESO                               </t>
  </si>
  <si>
    <t>MENOS DE 12 HORAS</t>
  </si>
  <si>
    <t>12-24 HORAS</t>
  </si>
  <si>
    <t>MAYOR A 24 HORAS</t>
  </si>
  <si>
    <t>PACIENTES QUE RECHAZAN HOSPITALIZACIÓN</t>
  </si>
  <si>
    <t>PACIENTES DERIVADOS  A OTRO ESTABLECIMIENTO</t>
  </si>
  <si>
    <t>PACIENTES QUE PERMANECEN EN UEH</t>
  </si>
  <si>
    <t>PACIENTES EN ESPERA DE CAMA HOSPITALARIA QUE FALLECIERON</t>
  </si>
  <si>
    <t>PACIENTES QUE INGRESAN DIRECTAMENTE A PROCESO QUIRURGICO</t>
  </si>
  <si>
    <t>CONCEPTO</t>
  </si>
  <si>
    <t xml:space="preserve">SECCIÓN I: ATENCIONES  POR ANTICONCEPCIÓN DE EMERGENCIA </t>
  </si>
  <si>
    <t>25 - 34</t>
  </si>
  <si>
    <t>35 - 44</t>
  </si>
  <si>
    <t>45 - 54</t>
  </si>
  <si>
    <t>55 - 64</t>
  </si>
  <si>
    <t>65  y más años</t>
  </si>
  <si>
    <t xml:space="preserve">ATENCION POR ANTICONCEPCIÓN DE EMERGENCIA </t>
  </si>
  <si>
    <t>con entrega anticonceptivo</t>
  </si>
  <si>
    <t>sin entrega anticonceptivo</t>
  </si>
  <si>
    <t>PATOLOGÍA</t>
  </si>
  <si>
    <t>Preeclampsia severa</t>
  </si>
  <si>
    <t>Eclampsia</t>
  </si>
  <si>
    <t>Sindrome Hipertensivo del Embarazo (SHE )</t>
  </si>
  <si>
    <t>Retardo Crecimiento Intrauterino (RCIU)</t>
  </si>
  <si>
    <t>HELLP</t>
  </si>
  <si>
    <t>Parto Prematuro</t>
  </si>
  <si>
    <t>Hemorragia I Trimestre</t>
  </si>
  <si>
    <t>Hemorragia II Trimestre</t>
  </si>
  <si>
    <t>Hemorragia III Trimestre</t>
  </si>
  <si>
    <t>Rotura prematura de membrana</t>
  </si>
  <si>
    <t>Otras patologías </t>
  </si>
  <si>
    <t>Trabajo de Parto sin patología</t>
  </si>
  <si>
    <t>SECCIÓN K: LLAMADOS PERTINENTES DE URGENCIA A CENTRO REGULADOR</t>
  </si>
  <si>
    <t>TIPO DE ACCIÓN</t>
  </si>
  <si>
    <t>CENTRO REGULADOR</t>
  </si>
  <si>
    <t>Nº Llamados de Urgencia</t>
  </si>
  <si>
    <t xml:space="preserve">SECCIÓN L: RECEPCIÓN DE PACIENTES EN UEH SEGÚN MODALIDAD DE TRASLADOS (Hospitales Alta Complejidad) </t>
  </si>
  <si>
    <t>COMPRA DE SERVICIO</t>
  </si>
  <si>
    <t>TRASLADO PRIMARIO</t>
  </si>
  <si>
    <t>CRÍTICO Profesionalizado</t>
  </si>
  <si>
    <t>NO CRÍTICO</t>
  </si>
  <si>
    <t>OTRO</t>
  </si>
  <si>
    <t>TRASLADO SECUNDARIO</t>
  </si>
  <si>
    <t>CRÍTICO</t>
  </si>
  <si>
    <t>Aéreo</t>
  </si>
  <si>
    <t>Terrestre
Profesionalizado</t>
  </si>
  <si>
    <t>Marítimo</t>
  </si>
  <si>
    <t>Terrestre</t>
  </si>
  <si>
    <t xml:space="preserve">OTRO (Terrestre) </t>
  </si>
  <si>
    <t>SECCIÓN M: TRASLADOS DE URGENCIA REALIZADOS (TODOS LOS ESTABLECIMIENTOS)</t>
  </si>
  <si>
    <t>TIPO</t>
  </si>
  <si>
    <t>POR COMPRA 
DE SERVICIO</t>
  </si>
  <si>
    <t>SAMU</t>
  </si>
  <si>
    <t>MÓVIL 1</t>
  </si>
  <si>
    <t>MÓVIL 2</t>
  </si>
  <si>
    <t>MÓVIL 3</t>
  </si>
  <si>
    <t>NO SAMU</t>
  </si>
  <si>
    <t>TERRESTRE</t>
  </si>
  <si>
    <t>MARÍTIMO</t>
  </si>
  <si>
    <t>AÉREO</t>
  </si>
  <si>
    <t>SECCIÓN  N: TELEASISTENCIA EN UNIDADES DE EMERGENCIA HOSPITALARIA</t>
  </si>
  <si>
    <t xml:space="preserve">SOLICITUDES DE TELEASISTENCIA RESUELTAS EN UEH *
</t>
  </si>
  <si>
    <t>SEXO*</t>
  </si>
  <si>
    <t>SOLICITUDES DE TELEASISTENCIA GENERADAS **</t>
  </si>
  <si>
    <t>Menos 
15 años</t>
  </si>
  <si>
    <t>15 y más años</t>
  </si>
  <si>
    <t>* Registra Establecimiento que resuelve - ** Registra Establecimiento que solicita la Teleasistencia</t>
  </si>
  <si>
    <t>SECCIÓN O: PACIENTES CON INDICACIÓN DE OBSERVACION EN SAR</t>
  </si>
  <si>
    <t>TOTAL DE PACIENTES CON INDICACIÓN DE OBSERVACION</t>
  </si>
  <si>
    <t xml:space="preserve">PACIENTES QUE PERMANECEN EN OBSERVACION     </t>
  </si>
  <si>
    <t>MENOS DE 2 HORAS</t>
  </si>
  <si>
    <t>2 A 6 HORAS</t>
  </si>
  <si>
    <t>MAYOR A 6 HORAS</t>
  </si>
  <si>
    <t xml:space="preserve">GRUPOS DE EDAD (en años)
</t>
  </si>
  <si>
    <t>Con Profilaxis VIH</t>
  </si>
  <si>
    <t>Con Profilaxis ITS</t>
  </si>
  <si>
    <t xml:space="preserve">Hombres </t>
  </si>
  <si>
    <t>Con sospecha penetracion</t>
  </si>
  <si>
    <t>Crónico</t>
  </si>
  <si>
    <t>Sin sospecha penetracion</t>
  </si>
  <si>
    <t>,</t>
  </si>
  <si>
    <t>SECCIÓN H: ATENCIONES MEDICAS ASOCIADAS A  VIOLENCIA</t>
  </si>
  <si>
    <t>0 - 9</t>
  </si>
  <si>
    <t>10-17</t>
  </si>
  <si>
    <t>18 - 24</t>
  </si>
  <si>
    <t>25-34</t>
  </si>
  <si>
    <t>35-44</t>
  </si>
  <si>
    <t>45-54</t>
  </si>
  <si>
    <t>55-64</t>
  </si>
  <si>
    <t>65 -74</t>
  </si>
  <si>
    <t>7 5 años y más</t>
  </si>
  <si>
    <t>Embarazadas</t>
  </si>
  <si>
    <t>VICTIMARIO/A</t>
  </si>
  <si>
    <t>LESIONES</t>
  </si>
  <si>
    <t>Pareja/ Ex pareja</t>
  </si>
  <si>
    <t>Familiar</t>
  </si>
  <si>
    <t>Conocido/a</t>
  </si>
  <si>
    <t>Desconodo/a</t>
  </si>
  <si>
    <t>Trau-
máticas</t>
  </si>
  <si>
    <t>Constusio-
nales</t>
  </si>
  <si>
    <t>Odonto-
lógicas</t>
  </si>
  <si>
    <t>Por Arma</t>
  </si>
  <si>
    <t>VIOLENCIA INTRAFAMILIAR</t>
  </si>
  <si>
    <t xml:space="preserve">OTRAS VIOLENCIAS </t>
  </si>
  <si>
    <t>SECCIÓN J: CONSULTAS POR EMERGENCIA OBSTÉTRICA AL SERVICIO DE  URGENCIA  (Establecimientos Alta y Mediana Complejidad).</t>
  </si>
  <si>
    <t>NÚMERO DE CONSULTAS</t>
  </si>
  <si>
    <t>SECCIÓN P: ATENCIONES MÉDICAS POR VIOLENCIA SEXUAL</t>
  </si>
  <si>
    <t xml:space="preserve">ATENCIÓN POR  MEDICOS DE PERITAJE FORENSE </t>
  </si>
  <si>
    <t xml:space="preserve">ATENCIÓN OTROS MEDICOS
</t>
  </si>
  <si>
    <t xml:space="preserve">SECCION Q: ATENCIONES  EN URGENCIA POR VIOLENCIA SEXUAL  </t>
  </si>
  <si>
    <t xml:space="preserve">GRUPOS DE EDAD (en años)  Y CONDICIÓN
</t>
  </si>
  <si>
    <t>Con entrega de anticon-
cepcion de emergencia</t>
  </si>
  <si>
    <t>Sin entrega de anticon-
cepcion de emergencia</t>
  </si>
  <si>
    <t>15 - 17</t>
  </si>
  <si>
    <t>25 - 44</t>
  </si>
  <si>
    <t>45-64</t>
  </si>
  <si>
    <t>65 años y más</t>
  </si>
  <si>
    <t>Embarazada</t>
  </si>
  <si>
    <t>VIOLENCIA SEXUAL</t>
  </si>
  <si>
    <t>Agudo (&lt; 72 hrs)</t>
  </si>
  <si>
    <t>No agudo (&gt; 72 hrs)</t>
  </si>
  <si>
    <t>SECCIÓN R: ATENCIONES DE URGENCIA ASOCIADAS A LESIONES AUTOINFLINGIDAS</t>
  </si>
  <si>
    <t>10 - 19</t>
  </si>
  <si>
    <t>25-44</t>
  </si>
  <si>
    <t>65-74</t>
  </si>
  <si>
    <t>75-84</t>
  </si>
  <si>
    <t>85 y más</t>
  </si>
  <si>
    <t xml:space="preserve">Nº DE ATENCIONES </t>
  </si>
  <si>
    <t>SECCIÓN A: ATENCIONES REALIZADAS EN UNIDADES DE URGENCIA DE LA RED</t>
  </si>
  <si>
    <t>SECCIÓN A.1: ATENCIONES REALIZADAS EN UNIDADES DE EMERGENCIA HOSPITALARIA DE ALTA Y MEDIANA COMPLEJIDAD (UEH)</t>
  </si>
  <si>
    <t>Hospital Mediana/Alta Complejidad</t>
  </si>
  <si>
    <t>Ambos Sexos</t>
  </si>
  <si>
    <t xml:space="preserve">  </t>
  </si>
  <si>
    <t>SECCIÓN A.2: ATENCIONES DE URGENCIA REALIZADAS EN SAPU Y SAR</t>
  </si>
  <si>
    <t>KINESIÓLOGO/ A</t>
  </si>
  <si>
    <t>SECCIÓN A.3: DEMANDA ESPONTANEA REALIZADAS EN ESTABLECIMIENTOS DE BAJA COMPLEJIDAD</t>
  </si>
  <si>
    <t>KINESIÓLOGO/A</t>
  </si>
  <si>
    <t>SECCIÓN A.4: ATENCIONES DE URGENCIA REALIZADAS EN ESTABLECIMIENTOS  ATENCIÓN PRIMARIA NO SAPU</t>
  </si>
  <si>
    <t>SECCIÓN A.5:  CONSULTAS EN SISTEMA DE ATENCIÓN DE URGENCIA EN CENTROS DE SALUD RURAL (SUR) Y POSTAS RURALES</t>
  </si>
  <si>
    <t>SECCIÓN B: CATEGORIZACIÓN DE PACIENTES EN UNIDADES DE URGENCIA, PREVIA A LA ATENCIÓN MÉDICA, EN HOSPITALES DE ALTA, MEDIANA O BAJA COMPLEJIDAD Y SAR.</t>
  </si>
  <si>
    <t>PSIQUIATRÍA PEDIATRICA  Y ADOLESCENTES</t>
  </si>
  <si>
    <t>CIRUGÍA VASCULAR PERIFÉRICA</t>
  </si>
  <si>
    <t>CIRUGÍA GENERAL</t>
  </si>
  <si>
    <t>CIRUGÍA PEDIÁTRICA</t>
  </si>
  <si>
    <t>CARDIOLOGÍA</t>
  </si>
  <si>
    <t>ANESTESIOLOGÍA</t>
  </si>
  <si>
    <t>CIRUGÍA DE CABEZA, CUELLO Y MAXILOFACIAL</t>
  </si>
  <si>
    <t>SECCIÓN D: PACIENTES CON INDICACIÓN DE HOSPITALIZACIÓN EN ESPERA DE CAMAS EN UEH</t>
  </si>
  <si>
    <t>PACIENTES QUE INGRESAN DIRECTAMENTE A PROCESO QUIRÚRGICO</t>
  </si>
  <si>
    <t>SECCIÓN E: PACIENTES CON INDICACIÓN DE OBSERVACIÓN EN SAR</t>
  </si>
  <si>
    <t>PACIENTES CON INDICACIÓN DE OBSERVACIÓN</t>
  </si>
  <si>
    <t xml:space="preserve">PACIENTES QUE PERMANECEN EN OBSERVACIÓN     </t>
  </si>
  <si>
    <t>SECCIÓN F: PACIENTES FALLECIDOS EN ESPERA DE ATENCIÓN MÉDICA</t>
  </si>
  <si>
    <t>PACIENTES FALLECIDOS EN ESPERA DE ATENCIÓN MÉDICA</t>
  </si>
  <si>
    <t>PACIENTES FALLECIDOS EN PROCESO DE ATENCIÓN</t>
  </si>
  <si>
    <t xml:space="preserve">PACIENTES FALLECIDOS EN ESPERA DE CAMA HOSPITALARIA </t>
  </si>
  <si>
    <t>SECCIÓN G: ATENCIONES MÉDICAS ASOCIADAS A  VIOLENCIA</t>
  </si>
  <si>
    <t>AGRESOR /A</t>
  </si>
  <si>
    <t>Total</t>
  </si>
  <si>
    <t>LESIONES DE LA VÍCTIMA</t>
  </si>
  <si>
    <t>SIN LESIONES CONSTATABLES</t>
  </si>
  <si>
    <t>Desconocido/a</t>
  </si>
  <si>
    <t>Hombre</t>
  </si>
  <si>
    <t>Mujer</t>
  </si>
  <si>
    <t>Trau-
matológicas</t>
  </si>
  <si>
    <t>Contusio-nales</t>
  </si>
  <si>
    <t xml:space="preserve">SECCIÓN H: ATENCIONES  POR ANTICONCEPCIÓN DE EMERGENCIA </t>
  </si>
  <si>
    <t xml:space="preserve">ATENCIÓN POR ANTICONCEPCIÓN DE EMERGENCIA </t>
  </si>
  <si>
    <t>CON ENTREGA DE ANTICONCEPTIVO</t>
  </si>
  <si>
    <t>SIN ENTREGA DE ANTICONCEPTIVO</t>
  </si>
  <si>
    <t>SECCIÓN I: MOTIVOS DE ATENCIÓN POR EMERGENCIA OBSTÉTRICA AL SERVICIO DE  URGENCIA  (Establecimientos Alta y Mediana Complejidad).</t>
  </si>
  <si>
    <t>CANTIDAD</t>
  </si>
  <si>
    <t>PREECLAMPSIA SEVERA</t>
  </si>
  <si>
    <t>ECLAMPSIA</t>
  </si>
  <si>
    <t>SÍNDROME HIPERTENSIVO DEL EMBARAZO (SHE)</t>
  </si>
  <si>
    <t>RETARDO CRECIMIENTO INTRAUTERINO (RCIU)</t>
  </si>
  <si>
    <t>PARTO PREMATURO</t>
  </si>
  <si>
    <t>HEMORRAGIA I TRIMESTRE</t>
  </si>
  <si>
    <t>HEMORRAGIA II TRIMESTRE</t>
  </si>
  <si>
    <t>HEMORRAGIA III TRIMESTRE</t>
  </si>
  <si>
    <t>ROTURA PREMATURA DE MEMBRANA</t>
  </si>
  <si>
    <t>OTRAS PATOLOGÍAS</t>
  </si>
  <si>
    <t>TRABAJO DE PARTO SIN PATOLOGÍA</t>
  </si>
  <si>
    <t>SECCIÓN J: LLAMADOS DE URGENCIA A CENTRO REGULADOR</t>
  </si>
  <si>
    <t>TOTAL DE LLAMADAS</t>
  </si>
  <si>
    <t>LLAMADAS VALIDAS</t>
  </si>
  <si>
    <t>Nº LLAMADOS DE URGENCIA</t>
  </si>
  <si>
    <t>SECCIÓN K: INTERVENCIONES PRE HOSPITALARIAS (SAMU)</t>
  </si>
  <si>
    <t>N° INTERVENCIONES</t>
  </si>
  <si>
    <t>BENEFI- CIARIOS</t>
  </si>
  <si>
    <t>TIEMPO DE LLEGADA INTERVENCIONES CRITICAS</t>
  </si>
  <si>
    <t>TIEMPO DE LLEGADA INTERVENCIONES NO CRITICAS</t>
  </si>
  <si>
    <t>Criticas</t>
  </si>
  <si>
    <t>No Criticas</t>
  </si>
  <si>
    <t>0-20 Min</t>
  </si>
  <si>
    <t>20-40 Min</t>
  </si>
  <si>
    <t>Mas de 40 Min</t>
  </si>
  <si>
    <t>INTERVENCIONES CLINICAS PRE HOSPITALARIAS</t>
  </si>
  <si>
    <t>INTERVENCIÓN DE MÓVIL BÁSICO</t>
  </si>
  <si>
    <t>INTERVENCIÓN DE MÓVIL AVANZADO</t>
  </si>
  <si>
    <t>SECCIÓN L: TRASLADOS PRIMARIOS A UNIDADES DE URGENCIA (Desde el lugar del evento a unidad de Emergencia)</t>
  </si>
  <si>
    <t>BASICO</t>
  </si>
  <si>
    <t>AVANZADO</t>
  </si>
  <si>
    <t>ENRUTADO</t>
  </si>
  <si>
    <t>SECCIÓN M: TRASLADO SECUNDARIO (Desde un Establecimiento a Otro)</t>
  </si>
  <si>
    <t>TIPO DE ACCION</t>
  </si>
  <si>
    <t>TOTAL DE TRASLADOS</t>
  </si>
  <si>
    <t>Ambos</t>
  </si>
  <si>
    <t>SECCION N: CLASIFICACION DE LAS INTERVENCIONES POR GRANDES GRUPOS DE DIAGNOSTICOS (SAMU)</t>
  </si>
  <si>
    <t>CAUSAS DE LA INTERVENCION</t>
  </si>
  <si>
    <t>TOTALES</t>
  </si>
  <si>
    <t>SÍNDROME CORONARIO AGUDO</t>
  </si>
  <si>
    <t>PARO CARDIORESPIRATORIO</t>
  </si>
  <si>
    <t>POLITRAUMATISMO</t>
  </si>
  <si>
    <t xml:space="preserve">SECCION O: ATENCIONES  EN URGENCIA POR VIOLENCIA SEXUAL  </t>
  </si>
  <si>
    <t>CON ENTREGA DE ANTICONCEPCIÓN DE EMERGENCIA</t>
  </si>
  <si>
    <t>SIN ENTREGA DE ANTICONCEPCIÓN DE EMERGENCIA</t>
  </si>
  <si>
    <t xml:space="preserve">CON PROFILAXIS VIH </t>
  </si>
  <si>
    <t>CON PROFILAXIS ITS</t>
  </si>
  <si>
    <t>Gestantes</t>
  </si>
  <si>
    <t>CON SOSPECHA DE PENETRACIÓN</t>
  </si>
  <si>
    <t>SIN SOSPECHA DE PENETRACIÓN</t>
  </si>
  <si>
    <t xml:space="preserve">ATENCIÓN POR  MÉDICOS DE PERITAJE FORENSE </t>
  </si>
  <si>
    <t>ATENCIÓN OTROS MÉDICOS</t>
  </si>
  <si>
    <t>SECCIÓN Q: ATENCIONES DE URGENCIA ASOCIADAS A LESIONES AUTOINFLIGIDAS</t>
  </si>
  <si>
    <t>El nº de atenciones Sección A.1 debe ser igual al nº de categorizaciones</t>
  </si>
  <si>
    <t>SECCIÓN A.3: ATENCIONES DE URGENCIA REALIZADAS EN ESTABLECIMIENTOS DE BAJA COMPLEJIDAD</t>
  </si>
  <si>
    <t>SECCIÓN B: CATEGORIZACIÓN DE PACIENTES EN UNIDADES DE URGENCIA, PREVIA A LA ATENCIÓN MÉDICA, EN HOSPITALES DE ALTA Y MEDIANA COMPLEJIDAD</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</si>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</sst>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44" formatCode="_-&quot;$&quot;\ * #,##0.00_-;\-&quot;$&quot;\ * #,##0.00_-;_-&quot;$&quot;\ * &quot;-&quot;??_-;_-@_-"/>
    <numFmt numFmtId="43" formatCode="_-* #,##0.00_-;\-* #,##0.00_-;_-* &quot;-&quot;??_-;_-@_-"/>
    <numFmt numFmtId="164" formatCode="#,##0_)"/>
    <numFmt numFmtId="165" formatCode="_-* #,##0_-;\-* #,##0_-;_-* &quot;-&quot;??_-;_-@_-"/>
    <numFmt numFmtId="166" formatCode="_-[$€-2]* #,##0.00_-;\-[$€-2]* #,##0.00_-;_-[$€-2]* &quot;-&quot;??_-"/>
  </numFmts>
  <fonts count="24" x14ac:knownFonts="1">
    <font>
      <sz val="11"/>
      <color theme="1"/>
      <name val="Calibri"/>
      <family val="2"/>
      <scheme val="minor"/>
    </font>
    <font>
      <b/>
      <sz val="8"/>
      <name val="Verdana"/>
      <family val="2"/>
    </font>
    <font>
      <sz val="8"/>
      <name val="Verdana"/>
      <family val="2"/>
    </font>
    <font>
      <sz val="12"/>
      <name val="Verdana"/>
      <family val="2"/>
    </font>
    <font>
      <b/>
      <sz val="10"/>
      <name val="Verdana"/>
      <family val="2"/>
    </font>
    <font>
      <b/>
      <sz val="12"/>
      <name val="Verdana"/>
      <family val="2"/>
    </font>
    <font>
      <b/>
      <sz val="11"/>
      <name val="Verdana"/>
      <family val="2"/>
    </font>
    <font>
      <sz val="8"/>
      <color indexed="10"/>
      <name val="Verdana"/>
      <family val="2"/>
    </font>
    <font>
      <sz val="10"/>
      <name val="Verdana"/>
      <family val="2"/>
    </font>
    <font>
      <sz val="9"/>
      <name val="Verdana"/>
      <family val="2"/>
    </font>
    <font>
      <sz val="9"/>
      <color indexed="10"/>
      <name val="Verdana"/>
      <family val="2"/>
    </font>
    <font>
      <b/>
      <sz val="14"/>
      <name val="Verdana"/>
      <family val="2"/>
    </font>
    <font>
      <sz val="11"/>
      <color theme="1"/>
      <name val="Calibri"/>
      <family val="2"/>
      <scheme val="minor"/>
    </font>
    <font>
      <sz val="11"/>
      <color indexed="8"/>
      <name val="Calibri"/>
      <family val="2"/>
    </font>
    <font>
      <sz val="10"/>
      <name val="Arial"/>
      <family val="2"/>
    </font>
    <font>
      <sz val="8"/>
      <name val="Trebuchet MS"/>
      <family val="2"/>
    </font>
    <font>
      <b/>
      <sz val="12"/>
      <color indexed="10"/>
      <name val="Verdana"/>
      <family val="2"/>
    </font>
    <font>
      <b/>
      <sz val="8"/>
      <color theme="1"/>
      <name val="Verdana"/>
      <family val="2"/>
    </font>
    <font>
      <b/>
      <sz val="11"/>
      <color indexed="8"/>
      <name val="Verdana"/>
      <family val="2"/>
    </font>
    <font>
      <sz val="8"/>
      <color indexed="8"/>
      <name val="Verdana"/>
      <family val="2"/>
    </font>
    <font>
      <sz val="8"/>
      <color rgb="FFFF0000"/>
      <name val="Verdana"/>
      <family val="2"/>
    </font>
    <font>
      <sz val="8"/>
      <color theme="1"/>
      <name val="Verdana"/>
      <family val="2"/>
    </font>
    <font>
      <sz val="11"/>
      <color indexed="8"/>
      <name val="Verdana"/>
      <family val="2"/>
    </font>
    <font>
      <b/>
      <sz val="11"/>
      <color indexed="8"/>
      <name val="Calibri"/>
      <family val="2"/>
    </font>
  </fonts>
  <fills count="22">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13"/>
        <bgColor indexed="64"/>
      </patternFill>
    </fill>
    <fill>
      <patternFill patternType="solid">
        <fgColor indexed="44"/>
        <bgColor indexed="64"/>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3"/>
        <bgColor indexed="64"/>
      </patternFill>
    </fill>
    <fill>
      <patternFill patternType="solid">
        <fgColor rgb="FFCCFFCC"/>
        <bgColor indexed="64"/>
      </patternFill>
    </fill>
  </fills>
  <borders count="136">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style="thin">
        <color indexed="64"/>
      </right>
      <top style="hair">
        <color indexed="64"/>
      </top>
      <bottom style="thin">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hair">
        <color indexed="64"/>
      </left>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right style="thin">
        <color indexed="64"/>
      </right>
      <top/>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hair">
        <color indexed="64"/>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right style="double">
        <color indexed="64"/>
      </right>
      <top style="thin">
        <color indexed="64"/>
      </top>
      <bottom style="thin">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thin">
        <color indexed="64"/>
      </bottom>
      <diagonal/>
    </border>
    <border>
      <left/>
      <right style="thin">
        <color indexed="64"/>
      </right>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style="double">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thin">
        <color indexed="64"/>
      </left>
      <right/>
      <top style="thin">
        <color indexed="9"/>
      </top>
      <bottom/>
      <diagonal/>
    </border>
    <border>
      <left/>
      <right style="thin">
        <color indexed="64"/>
      </right>
      <top style="hair">
        <color indexed="64"/>
      </top>
      <bottom/>
      <diagonal/>
    </border>
    <border>
      <left style="thin">
        <color indexed="64"/>
      </left>
      <right/>
      <top style="thin">
        <color theme="0"/>
      </top>
      <bottom style="thin">
        <color theme="0"/>
      </bottom>
      <diagonal/>
    </border>
    <border>
      <left/>
      <right/>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hair">
        <color indexed="64"/>
      </right>
      <top/>
      <bottom style="double">
        <color indexed="64"/>
      </bottom>
      <diagonal/>
    </border>
    <border>
      <left/>
      <right style="thin">
        <color indexed="64"/>
      </right>
      <top/>
      <bottom style="double">
        <color indexed="64"/>
      </bottom>
      <diagonal/>
    </border>
    <border>
      <left/>
      <right style="hair">
        <color indexed="64"/>
      </right>
      <top/>
      <bottom style="double">
        <color indexed="64"/>
      </bottom>
      <diagonal/>
    </border>
    <border>
      <left style="hair">
        <color indexed="64"/>
      </left>
      <right style="thin">
        <color indexed="64"/>
      </right>
      <top/>
      <bottom style="double">
        <color indexed="64"/>
      </bottom>
      <diagonal/>
    </border>
    <border>
      <left style="hair">
        <color indexed="64"/>
      </left>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top/>
      <bottom style="hair">
        <color indexed="64"/>
      </bottom>
      <diagonal/>
    </border>
    <border>
      <left style="hair">
        <color indexed="64"/>
      </left>
      <right style="thin">
        <color indexed="64"/>
      </right>
      <top style="double">
        <color indexed="64"/>
      </top>
      <bottom style="hair">
        <color indexed="64"/>
      </bottom>
      <diagonal/>
    </border>
    <border>
      <left/>
      <right style="hair">
        <color indexed="64"/>
      </right>
      <top style="double">
        <color indexed="64"/>
      </top>
      <bottom style="hair">
        <color indexed="64"/>
      </bottom>
      <diagonal/>
    </border>
    <border>
      <left/>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theme="0"/>
      </top>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style="thin">
        <color indexed="9"/>
      </right>
      <top/>
      <bottom style="thin">
        <color indexed="64"/>
      </bottom>
      <diagonal/>
    </border>
    <border>
      <left style="thin">
        <color indexed="9"/>
      </left>
      <right style="thin">
        <color indexed="9"/>
      </right>
      <top/>
      <bottom/>
      <diagonal/>
    </border>
    <border>
      <left/>
      <right style="hair">
        <color indexed="64"/>
      </right>
      <top/>
      <bottom style="hair">
        <color indexed="64"/>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right/>
      <top style="thin">
        <color theme="0"/>
      </top>
      <bottom style="thin">
        <color theme="0"/>
      </bottom>
      <diagonal/>
    </border>
    <border>
      <left style="thin">
        <color indexed="64"/>
      </left>
      <right style="hair">
        <color indexed="64"/>
      </right>
      <top style="thin">
        <color indexed="64"/>
      </top>
      <bottom style="thin">
        <color indexed="22"/>
      </bottom>
      <diagonal/>
    </border>
    <border>
      <left style="hair">
        <color indexed="64"/>
      </left>
      <right style="thin">
        <color indexed="64"/>
      </right>
      <top style="thin">
        <color indexed="64"/>
      </top>
      <bottom style="thin">
        <color indexed="22"/>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style="thin">
        <color indexed="64"/>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64"/>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22"/>
      </top>
      <bottom style="thin">
        <color indexed="64"/>
      </bottom>
      <diagonal/>
    </border>
    <border>
      <left style="thin">
        <color indexed="22"/>
      </left>
      <right/>
      <top style="thin">
        <color indexed="22"/>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thin">
        <color indexed="64"/>
      </top>
      <bottom style="thin">
        <color indexed="64"/>
      </bottom>
      <diagonal/>
    </border>
  </borders>
  <cellStyleXfs count="123">
    <xf numFmtId="0" fontId="0" fillId="0" borderId="0"/>
    <xf numFmtId="0" fontId="13" fillId="9" borderId="0" applyNumberFormat="0" applyBorder="0" applyAlignment="0" applyProtection="0"/>
    <xf numFmtId="0" fontId="13" fillId="11"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0"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4"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4" fillId="20" borderId="38" applyBorder="0">
      <protection locked="0"/>
    </xf>
    <xf numFmtId="0" fontId="14" fillId="20" borderId="38" applyBorder="0">
      <protection locked="0"/>
    </xf>
    <xf numFmtId="0" fontId="14" fillId="20" borderId="76" applyNumberFormat="0">
      <protection locked="0"/>
    </xf>
    <xf numFmtId="0" fontId="14" fillId="20" borderId="76" applyNumberFormat="0">
      <protection locked="0"/>
    </xf>
    <xf numFmtId="0" fontId="14" fillId="20" borderId="38" applyBorder="0">
      <protection locked="0"/>
    </xf>
    <xf numFmtId="0" fontId="14" fillId="20" borderId="38" applyBorder="0">
      <protection locked="0"/>
    </xf>
    <xf numFmtId="0" fontId="14" fillId="20" borderId="76" applyNumberFormat="0">
      <protection locked="0"/>
    </xf>
    <xf numFmtId="0" fontId="14" fillId="20" borderId="76" applyNumberFormat="0">
      <protection locked="0"/>
    </xf>
    <xf numFmtId="0" fontId="14" fillId="20" borderId="76" applyNumberFormat="0">
      <protection locked="0"/>
    </xf>
    <xf numFmtId="0" fontId="14" fillId="20" borderId="38" applyBorder="0">
      <protection locked="0"/>
    </xf>
    <xf numFmtId="0" fontId="14" fillId="20" borderId="76" applyNumberFormat="0">
      <protection locked="0"/>
    </xf>
    <xf numFmtId="0" fontId="14" fillId="20" borderId="38" applyBorder="0">
      <protection locked="0"/>
    </xf>
    <xf numFmtId="0" fontId="15" fillId="0" borderId="38" applyNumberFormat="0" applyBorder="0">
      <protection hidden="1"/>
    </xf>
    <xf numFmtId="0" fontId="15" fillId="0" borderId="38" applyNumberFormat="0" applyBorder="0">
      <protection hidden="1"/>
    </xf>
    <xf numFmtId="0" fontId="15" fillId="0" borderId="38" applyNumberFormat="0" applyBorder="0" applyAlignment="0">
      <protection hidden="1"/>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2"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2" fillId="0" borderId="0"/>
    <xf numFmtId="0" fontId="14" fillId="12" borderId="77" applyNumberFormat="0" applyFont="0" applyAlignment="0" applyProtection="0"/>
    <xf numFmtId="0" fontId="14" fillId="12" borderId="77"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cellStyleXfs>
  <cellXfs count="1389">
    <xf numFmtId="0" fontId="0" fillId="0" borderId="0" xfId="0"/>
    <xf numFmtId="0" fontId="2" fillId="2" borderId="0" xfId="0" applyNumberFormat="1" applyFont="1" applyFill="1" applyAlignment="1" applyProtection="1"/>
    <xf numFmtId="0" fontId="2" fillId="2" borderId="0" xfId="0" applyNumberFormat="1" applyFont="1" applyFill="1" applyAlignment="1" applyProtection="1">
      <alignment horizontal="left"/>
    </xf>
    <xf numFmtId="0" fontId="2" fillId="0" borderId="0" xfId="0" applyNumberFormat="1" applyFont="1" applyFill="1" applyAlignment="1" applyProtection="1"/>
    <xf numFmtId="0" fontId="1" fillId="2"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4" fillId="2" borderId="0" xfId="0" applyFont="1" applyFill="1" applyBorder="1" applyAlignment="1" applyProtection="1">
      <alignment horizontal="center"/>
    </xf>
    <xf numFmtId="0" fontId="6" fillId="2" borderId="0" xfId="0" applyFont="1" applyFill="1" applyProtection="1"/>
    <xf numFmtId="0" fontId="5" fillId="2" borderId="0" xfId="0" applyFont="1" applyFill="1" applyProtection="1"/>
    <xf numFmtId="0" fontId="3" fillId="2" borderId="0" xfId="0" applyFont="1" applyFill="1" applyProtection="1"/>
    <xf numFmtId="0" fontId="2" fillId="0" borderId="49" xfId="0" applyNumberFormat="1" applyFont="1" applyFill="1" applyBorder="1" applyAlignment="1" applyProtection="1">
      <alignment horizontal="center" vertical="center" wrapText="1"/>
    </xf>
    <xf numFmtId="0" fontId="2" fillId="0" borderId="8"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2" borderId="0" xfId="0" applyNumberFormat="1" applyFont="1" applyFill="1" applyBorder="1" applyAlignment="1" applyProtection="1"/>
    <xf numFmtId="0" fontId="2" fillId="2" borderId="0" xfId="0" applyFont="1" applyFill="1" applyAlignment="1" applyProtection="1">
      <alignment wrapText="1"/>
    </xf>
    <xf numFmtId="0" fontId="2" fillId="0" borderId="8"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Font="1" applyFill="1" applyProtection="1"/>
    <xf numFmtId="0" fontId="3" fillId="2" borderId="0" xfId="0" applyNumberFormat="1" applyFont="1" applyFill="1" applyAlignment="1" applyProtection="1"/>
    <xf numFmtId="0" fontId="9" fillId="2" borderId="0" xfId="0" applyFont="1" applyFill="1" applyAlignment="1" applyProtection="1">
      <alignment vertical="center"/>
    </xf>
    <xf numFmtId="0" fontId="2" fillId="0" borderId="3" xfId="0" applyFont="1" applyFill="1" applyBorder="1" applyAlignment="1" applyProtection="1">
      <alignment horizontal="center" vertical="center" wrapText="1"/>
    </xf>
    <xf numFmtId="0" fontId="2" fillId="0" borderId="29" xfId="0" applyFont="1" applyBorder="1" applyAlignment="1" applyProtection="1">
      <alignment horizontal="left" vertical="center"/>
    </xf>
    <xf numFmtId="0" fontId="2" fillId="2" borderId="0" xfId="0" applyFont="1" applyFill="1" applyBorder="1" applyAlignment="1" applyProtection="1">
      <alignment wrapText="1"/>
    </xf>
    <xf numFmtId="0" fontId="1" fillId="2" borderId="0" xfId="0" applyFont="1" applyFill="1" applyAlignment="1" applyProtection="1">
      <alignment wrapText="1"/>
    </xf>
    <xf numFmtId="0" fontId="2" fillId="2" borderId="0" xfId="0" applyNumberFormat="1" applyFont="1" applyFill="1" applyBorder="1" applyAlignment="1" applyProtection="1">
      <alignment horizontal="center" vertical="center" wrapText="1"/>
    </xf>
    <xf numFmtId="0" fontId="2" fillId="0" borderId="0" xfId="0" applyFont="1" applyFill="1" applyAlignment="1" applyProtection="1">
      <alignment wrapText="1"/>
    </xf>
    <xf numFmtId="0" fontId="2" fillId="0" borderId="75"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left" vertical="center" wrapText="1"/>
    </xf>
    <xf numFmtId="0" fontId="2" fillId="0" borderId="21" xfId="0" applyNumberFormat="1" applyFont="1" applyFill="1" applyBorder="1" applyAlignment="1" applyProtection="1">
      <alignment horizontal="left" vertical="center" wrapText="1"/>
    </xf>
    <xf numFmtId="0" fontId="2" fillId="0" borderId="29" xfId="0" applyNumberFormat="1" applyFont="1" applyFill="1" applyBorder="1" applyAlignment="1" applyProtection="1">
      <alignment horizontal="left" vertical="center" wrapText="1"/>
    </xf>
    <xf numFmtId="0" fontId="2" fillId="2" borderId="0" xfId="0" applyNumberFormat="1" applyFont="1" applyFill="1" applyBorder="1" applyAlignment="1" applyProtection="1">
      <alignment horizontal="center" vertical="center"/>
    </xf>
    <xf numFmtId="0" fontId="2" fillId="0" borderId="0" xfId="0" applyFont="1" applyFill="1" applyAlignment="1" applyProtection="1">
      <alignment wrapText="1"/>
      <protection hidden="1"/>
    </xf>
    <xf numFmtId="0" fontId="2" fillId="0" borderId="0" xfId="0" applyNumberFormat="1" applyFont="1" applyFill="1" applyBorder="1" applyAlignment="1" applyProtection="1"/>
    <xf numFmtId="0" fontId="2" fillId="4" borderId="0" xfId="0" applyFont="1" applyFill="1" applyAlignment="1" applyProtection="1">
      <alignment wrapText="1"/>
    </xf>
    <xf numFmtId="0" fontId="6" fillId="2" borderId="0" xfId="0" applyFont="1" applyFill="1" applyBorder="1" applyAlignment="1" applyProtection="1"/>
    <xf numFmtId="0" fontId="2" fillId="2" borderId="0"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0" xfId="0" applyNumberFormat="1" applyFont="1" applyFill="1" applyBorder="1" applyAlignment="1" applyProtection="1">
      <protection hidden="1"/>
    </xf>
    <xf numFmtId="0" fontId="1" fillId="2" borderId="0" xfId="0" applyNumberFormat="1" applyFont="1" applyFill="1" applyBorder="1" applyAlignment="1" applyProtection="1"/>
    <xf numFmtId="0" fontId="2" fillId="2" borderId="0" xfId="0" applyFont="1" applyFill="1" applyBorder="1" applyAlignment="1" applyProtection="1"/>
    <xf numFmtId="41" fontId="8" fillId="2" borderId="0" xfId="0" applyNumberFormat="1" applyFont="1" applyFill="1" applyBorder="1" applyAlignment="1" applyProtection="1"/>
    <xf numFmtId="0" fontId="2" fillId="0" borderId="37" xfId="0" applyFont="1" applyBorder="1" applyAlignment="1" applyProtection="1">
      <alignment horizontal="center" vertical="center" wrapText="1"/>
    </xf>
    <xf numFmtId="0" fontId="4" fillId="2" borderId="0" xfId="0" applyNumberFormat="1" applyFont="1" applyFill="1" applyAlignment="1" applyProtection="1"/>
    <xf numFmtId="0" fontId="3" fillId="2" borderId="0" xfId="0" applyNumberFormat="1" applyFont="1" applyFill="1" applyAlignment="1" applyProtection="1">
      <alignment horizontal="left"/>
    </xf>
    <xf numFmtId="0" fontId="6" fillId="2" borderId="1" xfId="0" applyNumberFormat="1" applyFont="1" applyFill="1" applyBorder="1" applyAlignment="1" applyProtection="1"/>
    <xf numFmtId="0" fontId="4" fillId="2" borderId="0" xfId="0" applyNumberFormat="1" applyFont="1" applyFill="1" applyBorder="1" applyAlignment="1" applyProtection="1">
      <alignment horizontal="left"/>
    </xf>
    <xf numFmtId="0" fontId="2" fillId="0" borderId="7" xfId="0" applyNumberFormat="1" applyFont="1" applyFill="1" applyBorder="1" applyAlignment="1" applyProtection="1">
      <alignment horizontal="center" vertical="center" wrapText="1"/>
    </xf>
    <xf numFmtId="0" fontId="2" fillId="0" borderId="10"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left" vertical="center"/>
    </xf>
    <xf numFmtId="0" fontId="6" fillId="2" borderId="36" xfId="0" applyNumberFormat="1" applyFont="1" applyFill="1" applyBorder="1" applyAlignment="1" applyProtection="1"/>
    <xf numFmtId="0" fontId="8" fillId="2" borderId="0" xfId="0" applyFont="1" applyFill="1" applyBorder="1" applyAlignment="1" applyProtection="1"/>
    <xf numFmtId="0" fontId="1" fillId="2" borderId="0" xfId="0" applyFont="1" applyFill="1" applyBorder="1" applyAlignment="1" applyProtection="1">
      <alignment horizontal="left"/>
    </xf>
    <xf numFmtId="0" fontId="4" fillId="2" borderId="4" xfId="0" applyNumberFormat="1" applyFont="1" applyFill="1" applyBorder="1" applyAlignment="1" applyProtection="1">
      <alignment horizontal="left"/>
    </xf>
    <xf numFmtId="0" fontId="4" fillId="2" borderId="1" xfId="0" applyNumberFormat="1" applyFont="1" applyFill="1" applyBorder="1" applyAlignment="1" applyProtection="1">
      <alignment horizontal="left"/>
    </xf>
    <xf numFmtId="0" fontId="6" fillId="0" borderId="0" xfId="0" applyNumberFormat="1" applyFont="1" applyFill="1" applyBorder="1" applyAlignment="1" applyProtection="1"/>
    <xf numFmtId="0" fontId="6" fillId="2" borderId="0" xfId="0" applyNumberFormat="1" applyFont="1" applyFill="1" applyBorder="1" applyAlignment="1" applyProtection="1"/>
    <xf numFmtId="0" fontId="2" fillId="0" borderId="40" xfId="0" applyFont="1" applyBorder="1" applyAlignment="1" applyProtection="1">
      <alignment vertical="center" wrapText="1"/>
    </xf>
    <xf numFmtId="0" fontId="2" fillId="0" borderId="58" xfId="0" applyFont="1" applyBorder="1" applyAlignment="1" applyProtection="1">
      <alignment vertical="center" wrapText="1"/>
    </xf>
    <xf numFmtId="0" fontId="5" fillId="2" borderId="0" xfId="0" applyFont="1" applyFill="1" applyAlignment="1" applyProtection="1"/>
    <xf numFmtId="0" fontId="6" fillId="2" borderId="0" xfId="0" applyNumberFormat="1" applyFont="1" applyFill="1" applyAlignment="1" applyProtection="1"/>
    <xf numFmtId="0" fontId="2" fillId="0" borderId="67" xfId="0" applyFont="1" applyBorder="1" applyAlignment="1" applyProtection="1">
      <alignment wrapText="1"/>
    </xf>
    <xf numFmtId="0" fontId="2" fillId="0" borderId="21" xfId="0" applyFont="1" applyBorder="1" applyAlignment="1" applyProtection="1">
      <alignment horizontal="left" wrapText="1"/>
    </xf>
    <xf numFmtId="0" fontId="2" fillId="0" borderId="44" xfId="0" applyFont="1" applyBorder="1" applyAlignment="1" applyProtection="1">
      <alignment wrapText="1"/>
    </xf>
    <xf numFmtId="0" fontId="2" fillId="0" borderId="38" xfId="0" applyFont="1" applyBorder="1" applyAlignment="1" applyProtection="1">
      <alignment horizontal="center"/>
    </xf>
    <xf numFmtId="0" fontId="4" fillId="2" borderId="0" xfId="0" applyNumberFormat="1" applyFont="1" applyFill="1" applyBorder="1" applyAlignment="1" applyProtection="1"/>
    <xf numFmtId="0" fontId="2" fillId="2" borderId="0" xfId="0" applyNumberFormat="1" applyFont="1" applyFill="1" applyBorder="1" applyAlignment="1" applyProtection="1">
      <alignment horizontal="center"/>
    </xf>
    <xf numFmtId="41" fontId="9" fillId="2" borderId="0" xfId="0" applyNumberFormat="1" applyFont="1" applyFill="1" applyBorder="1" applyAlignment="1" applyProtection="1"/>
    <xf numFmtId="0" fontId="2" fillId="0" borderId="6" xfId="0" applyNumberFormat="1" applyFont="1" applyFill="1" applyBorder="1" applyAlignment="1" applyProtection="1">
      <alignment horizontal="left" vertical="center" wrapText="1"/>
    </xf>
    <xf numFmtId="0" fontId="2" fillId="0" borderId="0" xfId="0" applyFont="1" applyProtection="1"/>
    <xf numFmtId="0" fontId="2" fillId="4" borderId="0" xfId="0" applyFont="1" applyFill="1" applyProtection="1"/>
    <xf numFmtId="0" fontId="2" fillId="0" borderId="39" xfId="0" applyFont="1" applyBorder="1" applyAlignment="1" applyProtection="1">
      <alignment horizontal="center" vertical="center" wrapText="1"/>
    </xf>
    <xf numFmtId="0" fontId="2" fillId="0" borderId="40" xfId="0" applyFont="1" applyBorder="1" applyAlignment="1" applyProtection="1">
      <alignment horizontal="center" vertical="center" wrapText="1"/>
    </xf>
    <xf numFmtId="0" fontId="2" fillId="0" borderId="43" xfId="0" applyFont="1" applyBorder="1" applyAlignment="1" applyProtection="1">
      <alignment horizontal="center" vertical="center" wrapText="1"/>
    </xf>
    <xf numFmtId="0" fontId="2" fillId="0" borderId="48" xfId="0" applyFont="1" applyBorder="1" applyAlignment="1" applyProtection="1">
      <alignment horizontal="center" vertical="center" wrapText="1"/>
    </xf>
    <xf numFmtId="0" fontId="2" fillId="0" borderId="39" xfId="0" applyFont="1" applyBorder="1" applyAlignment="1" applyProtection="1">
      <alignment vertical="center" wrapText="1"/>
    </xf>
    <xf numFmtId="0" fontId="2" fillId="0" borderId="14" xfId="0" applyNumberFormat="1" applyFont="1" applyFill="1" applyBorder="1" applyAlignment="1" applyProtection="1">
      <alignment horizontal="center" vertical="center"/>
    </xf>
    <xf numFmtId="164" fontId="2" fillId="0" borderId="14" xfId="0" applyNumberFormat="1" applyFont="1" applyFill="1" applyBorder="1" applyAlignment="1" applyProtection="1">
      <alignment horizontal="left" wrapText="1"/>
    </xf>
    <xf numFmtId="164" fontId="2" fillId="0" borderId="29" xfId="0" applyNumberFormat="1" applyFont="1" applyFill="1" applyBorder="1" applyAlignment="1" applyProtection="1">
      <alignment horizontal="left" wrapText="1"/>
    </xf>
    <xf numFmtId="0" fontId="2" fillId="0" borderId="14" xfId="0" applyFont="1" applyBorder="1" applyAlignment="1" applyProtection="1">
      <alignment wrapText="1"/>
    </xf>
    <xf numFmtId="0" fontId="2" fillId="0" borderId="44" xfId="0" applyFont="1" applyBorder="1" applyAlignment="1" applyProtection="1">
      <alignment horizontal="left" wrapText="1"/>
    </xf>
    <xf numFmtId="3" fontId="2" fillId="3" borderId="21" xfId="0" applyNumberFormat="1" applyFont="1" applyFill="1" applyBorder="1" applyAlignment="1" applyProtection="1">
      <alignment wrapText="1"/>
      <protection locked="0"/>
    </xf>
    <xf numFmtId="3" fontId="2" fillId="3" borderId="29" xfId="0" applyNumberFormat="1" applyFont="1" applyFill="1" applyBorder="1" applyAlignment="1" applyProtection="1">
      <alignment wrapText="1"/>
      <protection locked="0"/>
    </xf>
    <xf numFmtId="3" fontId="2" fillId="3" borderId="14" xfId="0" applyNumberFormat="1" applyFont="1" applyFill="1" applyBorder="1" applyAlignment="1" applyProtection="1">
      <protection locked="0"/>
    </xf>
    <xf numFmtId="3" fontId="2" fillId="3" borderId="21" xfId="0" applyNumberFormat="1" applyFont="1" applyFill="1" applyBorder="1" applyAlignment="1" applyProtection="1">
      <protection locked="0"/>
    </xf>
    <xf numFmtId="3" fontId="2" fillId="3" borderId="44"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42" xfId="0" applyNumberFormat="1" applyFont="1" applyFill="1" applyBorder="1" applyAlignment="1" applyProtection="1">
      <protection locked="0"/>
    </xf>
    <xf numFmtId="3" fontId="2" fillId="3" borderId="47" xfId="0" applyNumberFormat="1" applyFont="1" applyFill="1" applyBorder="1" applyAlignment="1" applyProtection="1">
      <protection locked="0"/>
    </xf>
    <xf numFmtId="3" fontId="2" fillId="3" borderId="67" xfId="0" applyNumberFormat="1" applyFont="1" applyFill="1" applyBorder="1" applyAlignment="1" applyProtection="1">
      <protection locked="0"/>
    </xf>
    <xf numFmtId="3" fontId="2" fillId="2" borderId="21" xfId="0" applyNumberFormat="1" applyFont="1" applyFill="1" applyBorder="1" applyAlignment="1" applyProtection="1"/>
    <xf numFmtId="3" fontId="2" fillId="3" borderId="26" xfId="0" applyNumberFormat="1" applyFont="1" applyFill="1" applyBorder="1" applyAlignment="1" applyProtection="1">
      <protection locked="0"/>
    </xf>
    <xf numFmtId="3" fontId="2" fillId="3" borderId="41" xfId="0" applyNumberFormat="1" applyFont="1" applyFill="1" applyBorder="1" applyAlignment="1" applyProtection="1">
      <protection locked="0"/>
    </xf>
    <xf numFmtId="3" fontId="2" fillId="3" borderId="55" xfId="0" applyNumberFormat="1" applyFont="1" applyFill="1" applyBorder="1" applyAlignment="1" applyProtection="1">
      <protection locked="0"/>
    </xf>
    <xf numFmtId="3" fontId="2" fillId="3" borderId="33"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3" borderId="34" xfId="0" applyNumberFormat="1" applyFont="1" applyFill="1" applyBorder="1" applyAlignment="1" applyProtection="1">
      <protection locked="0"/>
    </xf>
    <xf numFmtId="3" fontId="2" fillId="0" borderId="14" xfId="0" applyNumberFormat="1" applyFont="1" applyFill="1" applyBorder="1" applyAlignment="1" applyProtection="1"/>
    <xf numFmtId="3" fontId="2" fillId="0" borderId="21" xfId="0" applyNumberFormat="1" applyFont="1" applyFill="1" applyBorder="1" applyAlignment="1" applyProtection="1"/>
    <xf numFmtId="3" fontId="2" fillId="0" borderId="29" xfId="0" applyNumberFormat="1" applyFont="1" applyFill="1" applyBorder="1" applyAlignment="1" applyProtection="1"/>
    <xf numFmtId="3" fontId="2" fillId="6" borderId="26" xfId="0" applyNumberFormat="1" applyFont="1" applyFill="1" applyBorder="1" applyAlignment="1" applyProtection="1"/>
    <xf numFmtId="3" fontId="2" fillId="6" borderId="41" xfId="0" applyNumberFormat="1" applyFont="1" applyFill="1" applyBorder="1" applyAlignment="1" applyProtection="1"/>
    <xf numFmtId="3" fontId="2" fillId="3" borderId="18" xfId="0" applyNumberFormat="1" applyFont="1" applyFill="1" applyBorder="1" applyAlignment="1" applyProtection="1">
      <protection locked="0"/>
    </xf>
    <xf numFmtId="3" fontId="2" fillId="3" borderId="16" xfId="0" applyNumberFormat="1" applyFont="1" applyFill="1" applyBorder="1" applyAlignment="1" applyProtection="1">
      <protection locked="0"/>
    </xf>
    <xf numFmtId="3" fontId="2" fillId="3" borderId="58" xfId="0" applyNumberFormat="1" applyFont="1" applyFill="1" applyBorder="1" applyAlignment="1" applyProtection="1">
      <protection locked="0"/>
    </xf>
    <xf numFmtId="3" fontId="2" fillId="0" borderId="22" xfId="0" applyNumberFormat="1" applyFont="1" applyFill="1" applyBorder="1" applyAlignment="1" applyProtection="1"/>
    <xf numFmtId="3" fontId="2" fillId="0" borderId="44" xfId="0" applyNumberFormat="1" applyFont="1" applyFill="1" applyBorder="1" applyAlignment="1" applyProtection="1"/>
    <xf numFmtId="3" fontId="2" fillId="3" borderId="45" xfId="0" applyNumberFormat="1" applyFont="1" applyFill="1" applyBorder="1" applyAlignment="1" applyProtection="1">
      <protection locked="0"/>
    </xf>
    <xf numFmtId="3" fontId="2" fillId="3" borderId="46"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3" fontId="2" fillId="6" borderId="18" xfId="0" applyNumberFormat="1" applyFont="1" applyFill="1" applyBorder="1" applyAlignment="1" applyProtection="1"/>
    <xf numFmtId="3" fontId="2" fillId="3" borderId="17" xfId="0" applyNumberFormat="1" applyFont="1" applyFill="1" applyBorder="1" applyAlignment="1" applyProtection="1">
      <protection locked="0"/>
    </xf>
    <xf numFmtId="3" fontId="2" fillId="6" borderId="33" xfId="0" applyNumberFormat="1" applyFont="1" applyFill="1" applyBorder="1" applyAlignment="1" applyProtection="1"/>
    <xf numFmtId="3" fontId="2" fillId="6" borderId="31" xfId="0" applyNumberFormat="1" applyFont="1" applyFill="1" applyBorder="1" applyAlignment="1" applyProtection="1"/>
    <xf numFmtId="3" fontId="2" fillId="6" borderId="34" xfId="0" applyNumberFormat="1" applyFont="1" applyFill="1" applyBorder="1" applyAlignment="1" applyProtection="1"/>
    <xf numFmtId="3" fontId="2" fillId="0" borderId="38" xfId="0" applyNumberFormat="1" applyFont="1" applyFill="1" applyBorder="1" applyAlignment="1" applyProtection="1"/>
    <xf numFmtId="3" fontId="2" fillId="0" borderId="49" xfId="0" applyNumberFormat="1" applyFont="1" applyFill="1" applyBorder="1" applyAlignment="1" applyProtection="1"/>
    <xf numFmtId="3" fontId="2" fillId="0" borderId="8" xfId="0" applyNumberFormat="1" applyFont="1" applyFill="1" applyBorder="1" applyAlignment="1" applyProtection="1"/>
    <xf numFmtId="3" fontId="2" fillId="0" borderId="9" xfId="0" applyNumberFormat="1" applyFont="1" applyFill="1" applyBorder="1" applyAlignment="1" applyProtection="1"/>
    <xf numFmtId="3" fontId="2" fillId="0" borderId="2" xfId="0" applyNumberFormat="1" applyFont="1" applyFill="1" applyBorder="1" applyAlignment="1" applyProtection="1"/>
    <xf numFmtId="3" fontId="2" fillId="3" borderId="19" xfId="0" applyNumberFormat="1" applyFont="1" applyFill="1" applyBorder="1" applyAlignment="1" applyProtection="1">
      <protection locked="0"/>
    </xf>
    <xf numFmtId="3" fontId="2" fillId="3" borderId="31" xfId="0" applyNumberFormat="1" applyFont="1" applyFill="1" applyBorder="1" applyAlignment="1" applyProtection="1">
      <alignment horizontal="right"/>
      <protection locked="0"/>
    </xf>
    <xf numFmtId="3" fontId="2" fillId="3" borderId="32" xfId="0" applyNumberFormat="1" applyFont="1" applyFill="1" applyBorder="1" applyAlignment="1" applyProtection="1">
      <alignment horizontal="right"/>
      <protection locked="0"/>
    </xf>
    <xf numFmtId="3" fontId="2" fillId="3" borderId="61" xfId="0" applyNumberFormat="1" applyFont="1" applyFill="1" applyBorder="1" applyAlignment="1" applyProtection="1">
      <protection locked="0"/>
    </xf>
    <xf numFmtId="3" fontId="2" fillId="0" borderId="38" xfId="0" applyNumberFormat="1" applyFont="1" applyBorder="1" applyAlignment="1" applyProtection="1"/>
    <xf numFmtId="3" fontId="2" fillId="3" borderId="15" xfId="0" applyNumberFormat="1" applyFont="1" applyFill="1" applyBorder="1" applyAlignment="1" applyProtection="1">
      <protection locked="0"/>
    </xf>
    <xf numFmtId="3" fontId="2" fillId="3" borderId="54"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3" fontId="2" fillId="3" borderId="25" xfId="0" applyNumberFormat="1" applyFont="1" applyFill="1" applyBorder="1" applyAlignment="1" applyProtection="1">
      <protection locked="0"/>
    </xf>
    <xf numFmtId="3" fontId="2" fillId="3" borderId="27" xfId="0" applyNumberFormat="1" applyFont="1" applyFill="1" applyBorder="1" applyAlignment="1" applyProtection="1">
      <protection locked="0"/>
    </xf>
    <xf numFmtId="3" fontId="2" fillId="2" borderId="14" xfId="0" applyNumberFormat="1" applyFont="1" applyFill="1" applyBorder="1" applyAlignment="1" applyProtection="1"/>
    <xf numFmtId="3" fontId="2" fillId="3" borderId="14" xfId="0" applyNumberFormat="1" applyFont="1" applyFill="1" applyBorder="1" applyAlignment="1" applyProtection="1">
      <alignment wrapText="1"/>
      <protection locked="0"/>
    </xf>
    <xf numFmtId="3" fontId="2" fillId="3" borderId="38" xfId="0" applyNumberFormat="1" applyFont="1" applyFill="1" applyBorder="1" applyAlignment="1" applyProtection="1">
      <protection locked="0"/>
    </xf>
    <xf numFmtId="3" fontId="2" fillId="3" borderId="22" xfId="0" applyNumberFormat="1" applyFont="1" applyFill="1" applyBorder="1" applyAlignment="1" applyProtection="1">
      <protection locked="0"/>
    </xf>
    <xf numFmtId="3" fontId="2" fillId="3" borderId="20" xfId="0" applyNumberFormat="1" applyFont="1" applyFill="1" applyBorder="1" applyAlignment="1" applyProtection="1">
      <protection locked="0"/>
    </xf>
    <xf numFmtId="3" fontId="2" fillId="3" borderId="60" xfId="0" applyNumberFormat="1" applyFont="1" applyFill="1" applyBorder="1" applyAlignment="1" applyProtection="1">
      <protection locked="0"/>
    </xf>
    <xf numFmtId="3" fontId="2" fillId="0" borderId="48" xfId="0" applyNumberFormat="1" applyFont="1" applyFill="1" applyBorder="1" applyAlignment="1" applyProtection="1"/>
    <xf numFmtId="3" fontId="2" fillId="3" borderId="12" xfId="0" applyNumberFormat="1" applyFont="1" applyFill="1" applyBorder="1" applyAlignment="1" applyProtection="1">
      <protection locked="0"/>
    </xf>
    <xf numFmtId="3" fontId="2" fillId="3" borderId="13" xfId="0" applyNumberFormat="1" applyFont="1" applyFill="1" applyBorder="1" applyAlignment="1" applyProtection="1">
      <protection locked="0"/>
    </xf>
    <xf numFmtId="3" fontId="2" fillId="3" borderId="28" xfId="0" applyNumberFormat="1" applyFont="1" applyFill="1" applyBorder="1" applyAlignment="1" applyProtection="1">
      <protection locked="0"/>
    </xf>
    <xf numFmtId="3" fontId="2" fillId="3" borderId="24" xfId="0" applyNumberFormat="1" applyFont="1" applyFill="1" applyBorder="1" applyAlignment="1" applyProtection="1">
      <protection locked="0"/>
    </xf>
    <xf numFmtId="3" fontId="2" fillId="6" borderId="55" xfId="0" applyNumberFormat="1" applyFont="1" applyFill="1" applyBorder="1" applyAlignment="1" applyProtection="1"/>
    <xf numFmtId="3" fontId="2" fillId="3" borderId="35" xfId="0" applyNumberFormat="1" applyFont="1" applyFill="1" applyBorder="1" applyAlignment="1" applyProtection="1">
      <protection locked="0"/>
    </xf>
    <xf numFmtId="3" fontId="2" fillId="3" borderId="0" xfId="0" applyNumberFormat="1" applyFont="1" applyFill="1" applyBorder="1" applyAlignment="1" applyProtection="1">
      <protection locked="0"/>
    </xf>
    <xf numFmtId="3" fontId="2" fillId="3" borderId="44" xfId="0" applyNumberFormat="1" applyFont="1" applyFill="1" applyBorder="1" applyAlignment="1" applyProtection="1">
      <alignment wrapText="1"/>
      <protection locked="0"/>
    </xf>
    <xf numFmtId="3" fontId="2" fillId="3" borderId="23" xfId="0" applyNumberFormat="1" applyFont="1" applyFill="1" applyBorder="1" applyAlignment="1" applyProtection="1">
      <protection locked="0"/>
    </xf>
    <xf numFmtId="3" fontId="2" fillId="0" borderId="39" xfId="0" applyNumberFormat="1" applyFont="1" applyFill="1" applyBorder="1" applyAlignment="1" applyProtection="1"/>
    <xf numFmtId="3" fontId="2" fillId="3" borderId="69" xfId="0" applyNumberFormat="1" applyFont="1" applyFill="1" applyBorder="1" applyAlignment="1" applyProtection="1">
      <protection locked="0"/>
    </xf>
    <xf numFmtId="0" fontId="1" fillId="0" borderId="0" xfId="0" applyNumberFormat="1" applyFont="1" applyFill="1" applyAlignment="1" applyProtection="1">
      <alignment horizontal="left"/>
    </xf>
    <xf numFmtId="0" fontId="2" fillId="2" borderId="0" xfId="0" applyFont="1" applyFill="1" applyAlignment="1" applyProtection="1">
      <alignment vertical="center"/>
    </xf>
    <xf numFmtId="0" fontId="2" fillId="4" borderId="0" xfId="0" applyFont="1" applyFill="1" applyAlignment="1" applyProtection="1">
      <alignment wrapText="1"/>
      <protection hidden="1"/>
    </xf>
    <xf numFmtId="0" fontId="2" fillId="5" borderId="0" xfId="0" applyFont="1" applyFill="1" applyProtection="1"/>
    <xf numFmtId="0" fontId="2" fillId="8" borderId="0" xfId="0" applyNumberFormat="1" applyFont="1" applyFill="1" applyBorder="1" applyAlignment="1" applyProtection="1"/>
    <xf numFmtId="0" fontId="3" fillId="0" borderId="0" xfId="0" applyNumberFormat="1" applyFont="1" applyFill="1" applyBorder="1" applyAlignment="1" applyProtection="1">
      <alignment horizontal="left"/>
    </xf>
    <xf numFmtId="0" fontId="3" fillId="0" borderId="0" xfId="0" applyNumberFormat="1" applyFont="1" applyFill="1" applyBorder="1" applyAlignment="1" applyProtection="1">
      <alignment horizontal="left"/>
      <protection hidden="1"/>
    </xf>
    <xf numFmtId="0" fontId="1" fillId="2" borderId="0" xfId="0" applyFont="1" applyFill="1" applyBorder="1" applyProtection="1"/>
    <xf numFmtId="0" fontId="2" fillId="0" borderId="65" xfId="0" applyNumberFormat="1" applyFont="1" applyFill="1" applyBorder="1" applyAlignment="1" applyProtection="1">
      <alignment horizontal="center" vertical="center" wrapText="1"/>
    </xf>
    <xf numFmtId="0" fontId="4" fillId="2" borderId="1" xfId="0" applyNumberFormat="1" applyFont="1" applyFill="1" applyBorder="1" applyAlignment="1" applyProtection="1"/>
    <xf numFmtId="3" fontId="2" fillId="3" borderId="10" xfId="0" applyNumberFormat="1" applyFont="1" applyFill="1" applyBorder="1" applyAlignment="1" applyProtection="1">
      <protection locked="0"/>
    </xf>
    <xf numFmtId="3" fontId="2" fillId="3" borderId="64" xfId="0" applyNumberFormat="1" applyFont="1" applyFill="1" applyBorder="1" applyAlignment="1" applyProtection="1">
      <alignment wrapText="1"/>
      <protection locked="0"/>
    </xf>
    <xf numFmtId="0" fontId="2" fillId="0" borderId="50" xfId="0" applyNumberFormat="1" applyFont="1" applyFill="1" applyBorder="1" applyAlignment="1" applyProtection="1"/>
    <xf numFmtId="0" fontId="2" fillId="0" borderId="71" xfId="0" applyNumberFormat="1" applyFont="1" applyFill="1" applyBorder="1" applyAlignment="1" applyProtection="1">
      <alignment horizontal="center" vertical="center" wrapText="1"/>
    </xf>
    <xf numFmtId="49" fontId="2" fillId="0" borderId="7" xfId="0" applyNumberFormat="1" applyFont="1" applyFill="1" applyBorder="1" applyAlignment="1" applyProtection="1">
      <alignment horizontal="center" vertical="center" wrapText="1"/>
    </xf>
    <xf numFmtId="0" fontId="2" fillId="0" borderId="50" xfId="0" applyFont="1" applyBorder="1" applyAlignment="1" applyProtection="1">
      <alignment vertical="center" wrapText="1"/>
    </xf>
    <xf numFmtId="0" fontId="11" fillId="0" borderId="0" xfId="0" applyNumberFormat="1" applyFont="1" applyFill="1" applyBorder="1" applyAlignment="1" applyProtection="1"/>
    <xf numFmtId="0" fontId="7" fillId="2" borderId="0" xfId="0" applyFont="1" applyFill="1" applyProtection="1"/>
    <xf numFmtId="0" fontId="7" fillId="0" borderId="0" xfId="0" applyNumberFormat="1" applyFont="1" applyFill="1" applyAlignment="1" applyProtection="1"/>
    <xf numFmtId="0" fontId="2" fillId="7" borderId="0" xfId="0" applyNumberFormat="1" applyFont="1" applyFill="1" applyBorder="1" applyAlignment="1" applyProtection="1"/>
    <xf numFmtId="0" fontId="10" fillId="2" borderId="0" xfId="0" applyFont="1" applyFill="1" applyAlignment="1" applyProtection="1">
      <alignment vertical="center"/>
    </xf>
    <xf numFmtId="0" fontId="7" fillId="2" borderId="0" xfId="0" applyNumberFormat="1" applyFont="1" applyFill="1" applyAlignment="1" applyProtection="1">
      <alignment horizontal="left"/>
    </xf>
    <xf numFmtId="3" fontId="2" fillId="3" borderId="18" xfId="0" applyNumberFormat="1" applyFont="1" applyFill="1" applyBorder="1" applyAlignment="1" applyProtection="1">
      <alignment horizontal="right"/>
      <protection locked="0"/>
    </xf>
    <xf numFmtId="3" fontId="2" fillId="3" borderId="16" xfId="0" applyNumberFormat="1" applyFont="1" applyFill="1" applyBorder="1" applyAlignment="1" applyProtection="1">
      <alignment horizontal="right"/>
      <protection locked="0"/>
    </xf>
    <xf numFmtId="3" fontId="2" fillId="3" borderId="19" xfId="0" applyNumberFormat="1" applyFont="1" applyFill="1" applyBorder="1" applyAlignment="1" applyProtection="1">
      <alignment horizontal="right"/>
      <protection locked="0"/>
    </xf>
    <xf numFmtId="3" fontId="2" fillId="3" borderId="17" xfId="0" applyNumberFormat="1" applyFont="1" applyFill="1" applyBorder="1" applyAlignment="1" applyProtection="1">
      <alignment horizontal="right"/>
      <protection locked="0"/>
    </xf>
    <xf numFmtId="3" fontId="2" fillId="3" borderId="42" xfId="0" applyNumberFormat="1" applyFont="1" applyFill="1" applyBorder="1" applyAlignment="1" applyProtection="1">
      <alignment horizontal="right"/>
      <protection locked="0"/>
    </xf>
    <xf numFmtId="3" fontId="2" fillId="6" borderId="26" xfId="0" applyNumberFormat="1" applyFont="1" applyFill="1" applyBorder="1" applyAlignment="1" applyProtection="1">
      <alignment horizontal="right"/>
    </xf>
    <xf numFmtId="3" fontId="2" fillId="3" borderId="34" xfId="0" applyNumberFormat="1" applyFont="1" applyFill="1" applyBorder="1" applyAlignment="1" applyProtection="1">
      <alignment horizontal="right"/>
      <protection locked="0"/>
    </xf>
    <xf numFmtId="3" fontId="2" fillId="3" borderId="49" xfId="0" applyNumberFormat="1" applyFont="1" applyFill="1" applyBorder="1" applyAlignment="1" applyProtection="1">
      <alignment horizontal="right"/>
      <protection locked="0"/>
    </xf>
    <xf numFmtId="3" fontId="2" fillId="3" borderId="8" xfId="0" applyNumberFormat="1" applyFont="1" applyFill="1" applyBorder="1" applyAlignment="1" applyProtection="1">
      <alignment horizontal="right"/>
      <protection locked="0"/>
    </xf>
    <xf numFmtId="3" fontId="2" fillId="3" borderId="9" xfId="0" applyNumberFormat="1" applyFont="1" applyFill="1" applyBorder="1" applyAlignment="1" applyProtection="1">
      <alignment horizontal="right"/>
      <protection locked="0"/>
    </xf>
    <xf numFmtId="3" fontId="2" fillId="3" borderId="24" xfId="0" applyNumberFormat="1" applyFont="1" applyFill="1" applyBorder="1" applyAlignment="1" applyProtection="1">
      <alignment horizontal="right"/>
      <protection locked="0"/>
    </xf>
    <xf numFmtId="3" fontId="2" fillId="3" borderId="15" xfId="0" applyNumberFormat="1" applyFont="1" applyFill="1" applyBorder="1" applyAlignment="1" applyProtection="1">
      <alignment horizontal="right"/>
      <protection locked="0"/>
    </xf>
    <xf numFmtId="3" fontId="2" fillId="3" borderId="30" xfId="0" applyNumberFormat="1" applyFont="1" applyFill="1" applyBorder="1" applyAlignment="1" applyProtection="1">
      <alignment horizontal="right"/>
      <protection locked="0"/>
    </xf>
    <xf numFmtId="0" fontId="2" fillId="0" borderId="38" xfId="0" applyNumberFormat="1" applyFont="1" applyFill="1" applyBorder="1" applyAlignment="1" applyProtection="1"/>
    <xf numFmtId="3" fontId="2" fillId="0" borderId="0" xfId="0" applyNumberFormat="1" applyFont="1" applyFill="1" applyBorder="1" applyAlignment="1" applyProtection="1">
      <protection locked="0"/>
    </xf>
    <xf numFmtId="0" fontId="2" fillId="0" borderId="2" xfId="0" applyNumberFormat="1" applyFont="1" applyFill="1" applyBorder="1" applyAlignment="1" applyProtection="1"/>
    <xf numFmtId="3" fontId="2" fillId="3" borderId="7" xfId="0" applyNumberFormat="1" applyFont="1" applyFill="1" applyBorder="1" applyAlignment="1" applyProtection="1">
      <alignment horizontal="right"/>
      <protection locked="0"/>
    </xf>
    <xf numFmtId="3" fontId="2" fillId="3" borderId="75" xfId="0" applyNumberFormat="1" applyFont="1" applyFill="1" applyBorder="1" applyAlignment="1" applyProtection="1">
      <alignment horizontal="right"/>
      <protection locked="0"/>
    </xf>
    <xf numFmtId="3" fontId="2" fillId="3" borderId="72" xfId="0" applyNumberFormat="1" applyFont="1" applyFill="1" applyBorder="1" applyAlignment="1" applyProtection="1">
      <alignment horizontal="right"/>
      <protection locked="0"/>
    </xf>
    <xf numFmtId="3" fontId="2" fillId="3" borderId="23" xfId="0" applyNumberFormat="1" applyFont="1" applyFill="1" applyBorder="1" applyAlignment="1" applyProtection="1">
      <alignment horizontal="right"/>
      <protection locked="0"/>
    </xf>
    <xf numFmtId="3" fontId="2" fillId="3" borderId="25" xfId="0" applyNumberFormat="1" applyFont="1" applyFill="1" applyBorder="1" applyAlignment="1" applyProtection="1">
      <alignment horizontal="right"/>
      <protection locked="0"/>
    </xf>
    <xf numFmtId="3" fontId="2" fillId="3" borderId="73" xfId="0" applyNumberFormat="1" applyFont="1" applyFill="1" applyBorder="1" applyAlignment="1" applyProtection="1">
      <alignment horizontal="right"/>
      <protection locked="0"/>
    </xf>
    <xf numFmtId="3" fontId="2" fillId="6" borderId="33" xfId="0" applyNumberFormat="1" applyFont="1" applyFill="1" applyBorder="1" applyAlignment="1" applyProtection="1">
      <alignment horizontal="right"/>
    </xf>
    <xf numFmtId="3" fontId="2" fillId="3" borderId="74" xfId="0" applyNumberFormat="1" applyFont="1" applyFill="1" applyBorder="1" applyAlignment="1" applyProtection="1">
      <alignment horizontal="right"/>
      <protection locked="0"/>
    </xf>
    <xf numFmtId="0" fontId="2" fillId="0" borderId="48" xfId="0" applyFont="1" applyBorder="1" applyAlignment="1" applyProtection="1">
      <alignment horizontal="left" vertical="center" wrapText="1"/>
    </xf>
    <xf numFmtId="0" fontId="2" fillId="0" borderId="61" xfId="0" applyFont="1" applyBorder="1" applyAlignment="1" applyProtection="1">
      <alignment horizontal="left" vertical="center" wrapText="1"/>
    </xf>
    <xf numFmtId="0" fontId="2" fillId="7" borderId="0" xfId="0" applyFont="1" applyFill="1" applyProtection="1"/>
    <xf numFmtId="0" fontId="2" fillId="7" borderId="0" xfId="0" applyNumberFormat="1" applyFont="1" applyFill="1" applyAlignment="1" applyProtection="1"/>
    <xf numFmtId="0" fontId="7" fillId="2" borderId="0" xfId="0" applyNumberFormat="1" applyFont="1" applyFill="1" applyBorder="1" applyAlignment="1" applyProtection="1">
      <alignment horizontal="center" vertical="center" wrapText="1"/>
    </xf>
    <xf numFmtId="0" fontId="16" fillId="2" borderId="0" xfId="0" applyFont="1" applyFill="1" applyAlignment="1" applyProtection="1"/>
    <xf numFmtId="0" fontId="16" fillId="2" borderId="0" xfId="0" applyFont="1" applyFill="1" applyProtection="1"/>
    <xf numFmtId="0" fontId="2" fillId="0" borderId="79" xfId="0" applyNumberFormat="1" applyFont="1" applyFill="1" applyBorder="1" applyAlignment="1" applyProtection="1">
      <alignment horizontal="center" vertical="center" wrapText="1"/>
    </xf>
    <xf numFmtId="0" fontId="2" fillId="0" borderId="67" xfId="0" applyNumberFormat="1" applyFont="1" applyFill="1" applyBorder="1" applyAlignment="1" applyProtection="1">
      <alignment horizontal="center" vertical="center" wrapText="1"/>
    </xf>
    <xf numFmtId="0" fontId="2" fillId="0" borderId="80" xfId="0" applyNumberFormat="1" applyFont="1" applyFill="1" applyBorder="1" applyAlignment="1" applyProtection="1">
      <alignment horizontal="center" vertical="center" wrapText="1"/>
    </xf>
    <xf numFmtId="0" fontId="2" fillId="0" borderId="81" xfId="0" applyNumberFormat="1" applyFont="1" applyFill="1" applyBorder="1" applyAlignment="1" applyProtection="1">
      <alignment horizontal="center" vertical="center" wrapText="1"/>
    </xf>
    <xf numFmtId="3" fontId="2" fillId="3" borderId="20" xfId="0" applyNumberFormat="1" applyFont="1" applyFill="1" applyBorder="1" applyAlignment="1" applyProtection="1">
      <alignment horizontal="right"/>
      <protection locked="0"/>
    </xf>
    <xf numFmtId="3" fontId="2" fillId="3" borderId="39" xfId="0" applyNumberFormat="1" applyFont="1" applyFill="1" applyBorder="1" applyAlignment="1" applyProtection="1">
      <alignment horizontal="right"/>
      <protection locked="0"/>
    </xf>
    <xf numFmtId="3" fontId="2" fillId="3" borderId="82" xfId="0" applyNumberFormat="1" applyFont="1" applyFill="1" applyBorder="1" applyAlignment="1" applyProtection="1">
      <alignment horizontal="right"/>
      <protection locked="0"/>
    </xf>
    <xf numFmtId="3" fontId="2" fillId="3" borderId="4" xfId="0" applyNumberFormat="1" applyFont="1" applyFill="1" applyBorder="1" applyAlignment="1" applyProtection="1">
      <alignment horizontal="right"/>
      <protection locked="0"/>
    </xf>
    <xf numFmtId="3" fontId="2" fillId="3" borderId="3" xfId="0" applyNumberFormat="1" applyFont="1" applyFill="1" applyBorder="1" applyAlignment="1" applyProtection="1">
      <alignment horizontal="right"/>
      <protection locked="0"/>
    </xf>
    <xf numFmtId="3" fontId="2" fillId="6" borderId="71" xfId="0" applyNumberFormat="1" applyFont="1" applyFill="1" applyBorder="1" applyAlignment="1" applyProtection="1">
      <alignment horizontal="right"/>
      <protection locked="0"/>
    </xf>
    <xf numFmtId="3" fontId="2" fillId="6" borderId="8" xfId="0" applyNumberFormat="1" applyFont="1" applyFill="1" applyBorder="1" applyAlignment="1" applyProtection="1">
      <alignment horizontal="right"/>
      <protection locked="0"/>
    </xf>
    <xf numFmtId="3" fontId="2" fillId="6" borderId="75" xfId="0" applyNumberFormat="1" applyFont="1" applyFill="1" applyBorder="1" applyAlignment="1" applyProtection="1">
      <alignment horizontal="right"/>
      <protection locked="0"/>
    </xf>
    <xf numFmtId="3" fontId="2" fillId="3" borderId="83" xfId="0" applyNumberFormat="1" applyFont="1" applyFill="1" applyBorder="1" applyAlignment="1" applyProtection="1">
      <alignment horizontal="right"/>
      <protection locked="0"/>
    </xf>
    <xf numFmtId="164" fontId="8" fillId="2" borderId="1" xfId="0" applyNumberFormat="1" applyFont="1" applyFill="1" applyBorder="1" applyAlignment="1" applyProtection="1">
      <alignment vertical="center"/>
    </xf>
    <xf numFmtId="3" fontId="2" fillId="3" borderId="14" xfId="0" applyNumberFormat="1" applyFont="1" applyFill="1" applyBorder="1" applyAlignment="1" applyProtection="1">
      <alignment horizontal="right" wrapText="1"/>
      <protection locked="0"/>
    </xf>
    <xf numFmtId="3" fontId="2" fillId="3" borderId="21" xfId="0" applyNumberFormat="1" applyFont="1" applyFill="1" applyBorder="1" applyAlignment="1" applyProtection="1">
      <alignment horizontal="right" wrapText="1"/>
      <protection locked="0"/>
    </xf>
    <xf numFmtId="3" fontId="2" fillId="3" borderId="29" xfId="0" applyNumberFormat="1" applyFont="1" applyFill="1" applyBorder="1" applyAlignment="1" applyProtection="1">
      <alignment horizontal="right" wrapText="1"/>
      <protection locked="0"/>
    </xf>
    <xf numFmtId="3" fontId="2" fillId="3" borderId="14" xfId="0" applyNumberFormat="1" applyFont="1" applyFill="1" applyBorder="1" applyAlignment="1" applyProtection="1">
      <alignment horizontal="right"/>
      <protection locked="0"/>
    </xf>
    <xf numFmtId="0" fontId="7" fillId="0" borderId="0" xfId="0" applyNumberFormat="1" applyFont="1" applyFill="1" applyBorder="1" applyAlignment="1" applyProtection="1"/>
    <xf numFmtId="3" fontId="2" fillId="3" borderId="29" xfId="0" applyNumberFormat="1" applyFont="1" applyFill="1" applyBorder="1" applyAlignment="1" applyProtection="1">
      <alignment horizontal="right"/>
      <protection locked="0"/>
    </xf>
    <xf numFmtId="0" fontId="2" fillId="0" borderId="38" xfId="0" applyNumberFormat="1" applyFont="1" applyFill="1" applyBorder="1" applyAlignment="1" applyProtection="1">
      <alignment vertical="top" wrapText="1"/>
    </xf>
    <xf numFmtId="3" fontId="2" fillId="0" borderId="14" xfId="0" applyNumberFormat="1" applyFont="1" applyFill="1" applyBorder="1" applyAlignment="1" applyProtection="1">
      <alignment vertical="center"/>
    </xf>
    <xf numFmtId="0" fontId="2" fillId="0" borderId="38" xfId="0" applyNumberFormat="1" applyFont="1" applyFill="1" applyBorder="1" applyAlignment="1" applyProtection="1">
      <alignment wrapText="1"/>
    </xf>
    <xf numFmtId="3" fontId="2" fillId="3" borderId="26" xfId="0" applyNumberFormat="1" applyFont="1" applyFill="1" applyBorder="1" applyAlignment="1" applyProtection="1">
      <alignment horizontal="right"/>
      <protection locked="0"/>
    </xf>
    <xf numFmtId="3" fontId="2" fillId="3" borderId="41" xfId="0" applyNumberFormat="1" applyFont="1" applyFill="1" applyBorder="1" applyAlignment="1" applyProtection="1">
      <alignment horizontal="right"/>
      <protection locked="0"/>
    </xf>
    <xf numFmtId="3" fontId="2" fillId="3" borderId="55" xfId="0" applyNumberFormat="1" applyFont="1" applyFill="1" applyBorder="1" applyAlignment="1" applyProtection="1">
      <alignment horizontal="right"/>
      <protection locked="0"/>
    </xf>
    <xf numFmtId="3" fontId="2" fillId="3" borderId="21" xfId="0" applyNumberFormat="1" applyFont="1" applyFill="1" applyBorder="1" applyAlignment="1" applyProtection="1">
      <alignment horizontal="right"/>
      <protection locked="0"/>
    </xf>
    <xf numFmtId="3" fontId="2" fillId="3" borderId="45" xfId="0" applyNumberFormat="1" applyFont="1" applyFill="1" applyBorder="1" applyAlignment="1" applyProtection="1">
      <alignment horizontal="right"/>
      <protection locked="0"/>
    </xf>
    <xf numFmtId="3" fontId="2" fillId="3" borderId="46" xfId="0" applyNumberFormat="1" applyFont="1" applyFill="1" applyBorder="1" applyAlignment="1" applyProtection="1">
      <alignment horizontal="right"/>
      <protection locked="0"/>
    </xf>
    <xf numFmtId="3" fontId="2" fillId="3" borderId="59" xfId="0" applyNumberFormat="1" applyFont="1" applyFill="1" applyBorder="1" applyAlignment="1" applyProtection="1">
      <alignment horizontal="right"/>
      <protection locked="0"/>
    </xf>
    <xf numFmtId="3" fontId="2" fillId="3" borderId="44" xfId="0" applyNumberFormat="1" applyFont="1" applyFill="1" applyBorder="1" applyAlignment="1" applyProtection="1">
      <alignment horizontal="right"/>
      <protection locked="0"/>
    </xf>
    <xf numFmtId="3" fontId="2" fillId="3" borderId="47" xfId="0" applyNumberFormat="1" applyFont="1" applyFill="1" applyBorder="1" applyAlignment="1" applyProtection="1">
      <alignment horizontal="right"/>
      <protection locked="0"/>
    </xf>
    <xf numFmtId="0" fontId="2" fillId="3" borderId="33" xfId="0" applyNumberFormat="1" applyFont="1" applyFill="1" applyBorder="1" applyAlignment="1" applyProtection="1">
      <alignment horizontal="right"/>
      <protection locked="0"/>
    </xf>
    <xf numFmtId="0" fontId="2" fillId="3" borderId="31" xfId="0" applyNumberFormat="1" applyFont="1" applyFill="1" applyBorder="1" applyAlignment="1" applyProtection="1">
      <alignment horizontal="right"/>
      <protection locked="0"/>
    </xf>
    <xf numFmtId="0" fontId="2" fillId="3" borderId="32" xfId="0" applyNumberFormat="1" applyFont="1" applyFill="1" applyBorder="1" applyAlignment="1" applyProtection="1">
      <alignment horizontal="right"/>
      <protection locked="0"/>
    </xf>
    <xf numFmtId="0" fontId="2" fillId="3" borderId="29" xfId="0" applyNumberFormat="1" applyFont="1" applyFill="1" applyBorder="1" applyAlignment="1" applyProtection="1">
      <alignment horizontal="right"/>
      <protection locked="0"/>
    </xf>
    <xf numFmtId="0" fontId="2" fillId="3" borderId="34" xfId="0" applyNumberFormat="1" applyFont="1" applyFill="1" applyBorder="1" applyAlignment="1" applyProtection="1">
      <alignment horizontal="right"/>
      <protection locked="0"/>
    </xf>
    <xf numFmtId="0" fontId="6" fillId="2" borderId="4" xfId="0" applyNumberFormat="1" applyFont="1" applyFill="1" applyBorder="1" applyAlignment="1" applyProtection="1"/>
    <xf numFmtId="3" fontId="2" fillId="0" borderId="38" xfId="0" applyNumberFormat="1" applyFont="1" applyFill="1" applyBorder="1" applyAlignment="1" applyProtection="1">
      <alignment vertical="center"/>
    </xf>
    <xf numFmtId="3" fontId="2" fillId="3" borderId="38" xfId="0" applyNumberFormat="1" applyFont="1" applyFill="1" applyBorder="1" applyAlignment="1" applyProtection="1">
      <alignment horizontal="right"/>
      <protection locked="0"/>
    </xf>
    <xf numFmtId="0" fontId="2" fillId="7" borderId="0" xfId="0" applyNumberFormat="1" applyFont="1" applyFill="1" applyBorder="1" applyAlignment="1" applyProtection="1">
      <protection hidden="1"/>
    </xf>
    <xf numFmtId="3" fontId="2" fillId="3" borderId="71" xfId="0" applyNumberFormat="1" applyFont="1" applyFill="1" applyBorder="1" applyAlignment="1" applyProtection="1">
      <alignment horizontal="right"/>
      <protection locked="0"/>
    </xf>
    <xf numFmtId="0" fontId="2" fillId="0" borderId="38"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2" fillId="0" borderId="6"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wrapText="1"/>
    </xf>
    <xf numFmtId="0" fontId="2" fillId="0" borderId="38" xfId="0" applyNumberFormat="1" applyFont="1" applyFill="1" applyBorder="1" applyAlignment="1" applyProtection="1">
      <alignment horizontal="center" vertical="center"/>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2" fillId="0" borderId="6"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wrapText="1"/>
    </xf>
    <xf numFmtId="0" fontId="2" fillId="0" borderId="38" xfId="0" applyNumberFormat="1" applyFont="1" applyFill="1" applyBorder="1" applyAlignment="1" applyProtection="1">
      <alignment horizontal="center" vertical="center"/>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2" fillId="0" borderId="6"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wrapText="1"/>
    </xf>
    <xf numFmtId="0" fontId="2" fillId="0" borderId="38" xfId="0" applyNumberFormat="1" applyFont="1" applyFill="1" applyBorder="1" applyAlignment="1" applyProtection="1">
      <alignment horizontal="center" vertical="center"/>
    </xf>
    <xf numFmtId="0" fontId="2" fillId="0" borderId="37"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4"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6" fillId="2" borderId="4" xfId="0" applyNumberFormat="1" applyFont="1" applyFill="1" applyBorder="1" applyAlignment="1" applyProtection="1">
      <alignment horizontal="left"/>
    </xf>
    <xf numFmtId="0" fontId="2" fillId="0" borderId="2" xfId="0" applyNumberFormat="1" applyFont="1" applyFill="1" applyBorder="1" applyAlignment="1" applyProtection="1">
      <alignment horizontal="center" vertical="center"/>
    </xf>
    <xf numFmtId="0" fontId="2" fillId="0" borderId="22"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wrapText="1"/>
    </xf>
    <xf numFmtId="0" fontId="2" fillId="0" borderId="37" xfId="0" applyNumberFormat="1" applyFont="1" applyFill="1" applyBorder="1" applyAlignment="1" applyProtection="1">
      <alignment horizontal="center" vertical="center" wrapText="1"/>
    </xf>
    <xf numFmtId="0" fontId="2" fillId="0" borderId="36" xfId="0" applyNumberFormat="1" applyFont="1" applyFill="1" applyBorder="1" applyAlignment="1" applyProtection="1">
      <alignment horizontal="center" vertical="center" wrapText="1"/>
    </xf>
    <xf numFmtId="0" fontId="2" fillId="0" borderId="51"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2" fillId="0" borderId="2"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38"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22" xfId="0" applyFont="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40" xfId="0" applyNumberFormat="1" applyFont="1" applyFill="1" applyBorder="1" applyAlignment="1" applyProtection="1">
      <alignment horizontal="left" vertical="center"/>
    </xf>
    <xf numFmtId="0" fontId="2" fillId="0" borderId="2" xfId="0" applyNumberFormat="1" applyFont="1" applyFill="1" applyBorder="1" applyAlignment="1" applyProtection="1">
      <alignment horizontal="left" vertical="center" wrapText="1"/>
    </xf>
    <xf numFmtId="0" fontId="5" fillId="2" borderId="0" xfId="0" applyNumberFormat="1" applyFont="1" applyFill="1" applyBorder="1" applyAlignment="1" applyProtection="1">
      <alignment horizontal="center" vertical="center"/>
    </xf>
    <xf numFmtId="0" fontId="17" fillId="2" borderId="0" xfId="0" applyFont="1" applyFill="1"/>
    <xf numFmtId="0" fontId="0" fillId="2" borderId="0" xfId="0" applyFill="1"/>
    <xf numFmtId="0" fontId="0" fillId="2" borderId="0" xfId="0" applyFill="1" applyProtection="1">
      <protection locked="0"/>
    </xf>
    <xf numFmtId="0" fontId="0" fillId="2" borderId="0" xfId="0" applyFill="1" applyAlignment="1">
      <alignment horizontal="center"/>
    </xf>
    <xf numFmtId="0" fontId="5" fillId="2" borderId="0" xfId="0" applyNumberFormat="1" applyFont="1" applyFill="1" applyBorder="1" applyAlignment="1" applyProtection="1">
      <alignment horizontal="left" vertical="center"/>
    </xf>
    <xf numFmtId="3" fontId="2" fillId="0" borderId="14" xfId="0" applyNumberFormat="1" applyFont="1" applyFill="1" applyBorder="1" applyAlignment="1" applyProtection="1">
      <alignment horizontal="right"/>
      <protection locked="0"/>
    </xf>
    <xf numFmtId="3" fontId="2" fillId="3" borderId="66" xfId="0" applyNumberFormat="1" applyFont="1" applyFill="1" applyBorder="1" applyAlignment="1" applyProtection="1">
      <protection locked="0"/>
    </xf>
    <xf numFmtId="0" fontId="7" fillId="2" borderId="0" xfId="0" applyFont="1" applyFill="1" applyProtection="1">
      <protection locked="0"/>
    </xf>
    <xf numFmtId="3" fontId="2" fillId="0" borderId="22" xfId="0" applyNumberFormat="1" applyFont="1" applyFill="1" applyBorder="1" applyAlignment="1" applyProtection="1">
      <alignment horizontal="right" wrapText="1"/>
      <protection locked="0"/>
    </xf>
    <xf numFmtId="3" fontId="2" fillId="0" borderId="22" xfId="0" applyNumberFormat="1" applyFont="1" applyFill="1" applyBorder="1" applyAlignment="1" applyProtection="1">
      <alignment horizontal="right"/>
      <protection locked="0"/>
    </xf>
    <xf numFmtId="3" fontId="2" fillId="3" borderId="68" xfId="0" applyNumberFormat="1" applyFont="1" applyFill="1" applyBorder="1" applyAlignment="1" applyProtection="1">
      <protection locked="0"/>
    </xf>
    <xf numFmtId="3" fontId="2" fillId="0" borderId="29" xfId="0" applyNumberFormat="1" applyFont="1" applyBorder="1" applyAlignment="1" applyProtection="1">
      <alignment horizontal="right"/>
      <protection locked="0"/>
    </xf>
    <xf numFmtId="3" fontId="2" fillId="0" borderId="29" xfId="0" applyNumberFormat="1" applyFont="1" applyFill="1" applyBorder="1" applyAlignment="1" applyProtection="1">
      <alignment horizontal="right"/>
      <protection locked="0"/>
    </xf>
    <xf numFmtId="3" fontId="2" fillId="0" borderId="1" xfId="0" applyNumberFormat="1" applyFont="1" applyFill="1" applyBorder="1" applyAlignment="1" applyProtection="1">
      <protection locked="0"/>
    </xf>
    <xf numFmtId="0" fontId="7" fillId="2" borderId="0" xfId="0" applyFont="1" applyFill="1"/>
    <xf numFmtId="3" fontId="2" fillId="0" borderId="58" xfId="0" applyNumberFormat="1" applyFont="1" applyFill="1" applyBorder="1" applyAlignment="1" applyProtection="1">
      <alignment horizontal="right" wrapText="1"/>
      <protection locked="0"/>
    </xf>
    <xf numFmtId="3" fontId="2" fillId="0" borderId="67" xfId="0" applyNumberFormat="1" applyFont="1" applyFill="1" applyBorder="1" applyAlignment="1" applyProtection="1">
      <alignment horizontal="right"/>
      <protection locked="0"/>
    </xf>
    <xf numFmtId="3" fontId="2" fillId="3" borderId="56" xfId="0" applyNumberFormat="1" applyFont="1" applyFill="1" applyBorder="1" applyAlignment="1" applyProtection="1">
      <protection locked="0"/>
    </xf>
    <xf numFmtId="3" fontId="2" fillId="3" borderId="81" xfId="0" applyNumberFormat="1" applyFont="1" applyFill="1" applyBorder="1" applyAlignment="1" applyProtection="1">
      <protection locked="0"/>
    </xf>
    <xf numFmtId="3" fontId="2" fillId="3" borderId="87" xfId="0" applyNumberFormat="1" applyFont="1" applyFill="1" applyBorder="1" applyAlignment="1" applyProtection="1">
      <protection locked="0"/>
    </xf>
    <xf numFmtId="3" fontId="2" fillId="3" borderId="88" xfId="0" applyNumberFormat="1" applyFont="1" applyFill="1" applyBorder="1" applyAlignment="1" applyProtection="1">
      <protection locked="0"/>
    </xf>
    <xf numFmtId="0" fontId="2" fillId="0" borderId="22" xfId="0" applyNumberFormat="1" applyFont="1" applyFill="1" applyBorder="1" applyAlignment="1" applyProtection="1">
      <alignment horizontal="left" vertical="center" wrapText="1"/>
    </xf>
    <xf numFmtId="3" fontId="2" fillId="0" borderId="21" xfId="0" applyNumberFormat="1" applyFont="1" applyFill="1" applyBorder="1" applyAlignment="1" applyProtection="1">
      <alignment horizontal="right"/>
      <protection locked="0"/>
    </xf>
    <xf numFmtId="3" fontId="2" fillId="3" borderId="40" xfId="0" applyNumberFormat="1" applyFont="1" applyFill="1" applyBorder="1" applyAlignment="1" applyProtection="1">
      <protection locked="0"/>
    </xf>
    <xf numFmtId="3" fontId="2" fillId="0" borderId="61" xfId="0" applyNumberFormat="1" applyFont="1" applyFill="1" applyBorder="1" applyAlignment="1" applyProtection="1">
      <alignment horizontal="right" wrapText="1"/>
      <protection locked="0"/>
    </xf>
    <xf numFmtId="3" fontId="2" fillId="3" borderId="48" xfId="0" applyNumberFormat="1" applyFont="1" applyFill="1" applyBorder="1" applyAlignment="1" applyProtection="1">
      <protection locked="0"/>
    </xf>
    <xf numFmtId="0" fontId="19" fillId="2" borderId="0" xfId="0" applyFont="1" applyFill="1"/>
    <xf numFmtId="3" fontId="2" fillId="0" borderId="66" xfId="0" applyNumberFormat="1" applyFont="1" applyFill="1" applyBorder="1" applyAlignment="1" applyProtection="1">
      <alignment horizontal="right" wrapText="1"/>
      <protection locked="0"/>
    </xf>
    <xf numFmtId="3" fontId="2" fillId="0" borderId="14" xfId="0" applyNumberFormat="1" applyFont="1" applyFill="1" applyBorder="1" applyAlignment="1" applyProtection="1">
      <alignment horizontal="right" wrapText="1"/>
      <protection locked="0"/>
    </xf>
    <xf numFmtId="3" fontId="2" fillId="0" borderId="66" xfId="0" applyNumberFormat="1" applyFont="1" applyFill="1" applyBorder="1" applyAlignment="1" applyProtection="1">
      <alignment horizontal="right"/>
      <protection locked="0"/>
    </xf>
    <xf numFmtId="3" fontId="2" fillId="3" borderId="39" xfId="0" applyNumberFormat="1" applyFont="1" applyFill="1" applyBorder="1" applyAlignment="1" applyProtection="1">
      <protection locked="0"/>
    </xf>
    <xf numFmtId="3" fontId="2" fillId="0" borderId="21" xfId="0" applyNumberFormat="1" applyFont="1" applyFill="1" applyBorder="1" applyAlignment="1" applyProtection="1">
      <alignment horizontal="right" wrapText="1"/>
      <protection locked="0"/>
    </xf>
    <xf numFmtId="3" fontId="2" fillId="0" borderId="58" xfId="0" applyNumberFormat="1" applyFont="1" applyFill="1" applyBorder="1" applyAlignment="1" applyProtection="1">
      <alignment horizontal="right"/>
      <protection locked="0"/>
    </xf>
    <xf numFmtId="3" fontId="2" fillId="0" borderId="29" xfId="0" applyNumberFormat="1" applyFont="1" applyFill="1" applyBorder="1" applyAlignment="1" applyProtection="1">
      <alignment horizontal="right" wrapText="1"/>
      <protection locked="0"/>
    </xf>
    <xf numFmtId="3" fontId="2" fillId="0" borderId="61" xfId="0" applyNumberFormat="1" applyFont="1" applyFill="1" applyBorder="1" applyAlignment="1" applyProtection="1">
      <alignment horizontal="right"/>
      <protection locked="0"/>
    </xf>
    <xf numFmtId="0" fontId="20" fillId="2" borderId="0" xfId="0" applyFont="1" applyFill="1" applyProtection="1">
      <protection locked="0"/>
    </xf>
    <xf numFmtId="0" fontId="6" fillId="0" borderId="36" xfId="0" applyNumberFormat="1" applyFont="1" applyFill="1" applyBorder="1" applyAlignment="1" applyProtection="1"/>
    <xf numFmtId="0" fontId="8" fillId="0" borderId="0" xfId="0" applyFont="1" applyFill="1" applyBorder="1" applyAlignment="1" applyProtection="1"/>
    <xf numFmtId="0" fontId="2" fillId="0" borderId="0" xfId="0" applyFont="1" applyFill="1" applyBorder="1" applyAlignment="1" applyProtection="1"/>
    <xf numFmtId="0" fontId="2" fillId="0" borderId="0" xfId="0" applyNumberFormat="1" applyFont="1" applyFill="1" applyAlignment="1" applyProtection="1">
      <alignment horizontal="left"/>
    </xf>
    <xf numFmtId="0" fontId="0" fillId="0" borderId="0" xfId="0" applyFill="1"/>
    <xf numFmtId="0" fontId="2" fillId="2" borderId="0" xfId="0" applyNumberFormat="1" applyFont="1" applyFill="1" applyAlignment="1" applyProtection="1">
      <alignment horizontal="left"/>
      <protection locked="0"/>
    </xf>
    <xf numFmtId="3" fontId="2" fillId="0" borderId="39" xfId="0" applyNumberFormat="1" applyFont="1" applyBorder="1" applyAlignment="1" applyProtection="1">
      <alignment horizontal="right" wrapText="1"/>
      <protection locked="0"/>
    </xf>
    <xf numFmtId="0" fontId="7" fillId="0" borderId="50" xfId="0" applyNumberFormat="1" applyFont="1" applyFill="1" applyBorder="1" applyAlignment="1" applyProtection="1">
      <protection locked="0"/>
    </xf>
    <xf numFmtId="3" fontId="2" fillId="0" borderId="40" xfId="0" applyNumberFormat="1" applyFont="1" applyBorder="1" applyAlignment="1" applyProtection="1">
      <alignment horizontal="right" wrapText="1"/>
      <protection locked="0"/>
    </xf>
    <xf numFmtId="0" fontId="7" fillId="0" borderId="89" xfId="0" applyNumberFormat="1" applyFont="1" applyFill="1" applyBorder="1" applyAlignment="1" applyProtection="1">
      <protection locked="0"/>
    </xf>
    <xf numFmtId="0" fontId="7" fillId="2" borderId="0" xfId="0" applyNumberFormat="1" applyFont="1" applyFill="1" applyAlignment="1" applyProtection="1">
      <alignment horizontal="left"/>
      <protection locked="0"/>
    </xf>
    <xf numFmtId="3" fontId="2" fillId="0" borderId="43" xfId="0" applyNumberFormat="1" applyFont="1" applyBorder="1" applyAlignment="1" applyProtection="1">
      <alignment horizontal="right" wrapText="1"/>
      <protection locked="0"/>
    </xf>
    <xf numFmtId="3" fontId="2" fillId="0" borderId="44" xfId="0" applyNumberFormat="1" applyFont="1" applyFill="1" applyBorder="1" applyAlignment="1" applyProtection="1">
      <alignment horizontal="right"/>
      <protection locked="0"/>
    </xf>
    <xf numFmtId="3" fontId="2" fillId="3" borderId="90" xfId="0" applyNumberFormat="1" applyFont="1" applyFill="1" applyBorder="1" applyAlignment="1" applyProtection="1">
      <protection locked="0"/>
    </xf>
    <xf numFmtId="3" fontId="2" fillId="3" borderId="43" xfId="0" applyNumberFormat="1" applyFont="1" applyFill="1" applyBorder="1" applyAlignment="1" applyProtection="1">
      <protection locked="0"/>
    </xf>
    <xf numFmtId="3" fontId="2" fillId="0" borderId="48" xfId="0" applyNumberFormat="1" applyFont="1" applyBorder="1" applyAlignment="1" applyProtection="1">
      <alignment horizontal="right" wrapText="1"/>
      <protection locked="0"/>
    </xf>
    <xf numFmtId="3" fontId="2" fillId="0" borderId="3" xfId="0" applyNumberFormat="1" applyFont="1" applyFill="1" applyBorder="1" applyAlignment="1" applyProtection="1">
      <alignment horizontal="right" wrapText="1"/>
      <protection locked="0"/>
    </xf>
    <xf numFmtId="3" fontId="2" fillId="0" borderId="38" xfId="0" applyNumberFormat="1" applyFont="1" applyFill="1" applyBorder="1" applyAlignment="1" applyProtection="1">
      <alignment horizontal="right"/>
      <protection locked="0"/>
    </xf>
    <xf numFmtId="3" fontId="2" fillId="0" borderId="49" xfId="0" applyNumberFormat="1" applyFont="1" applyFill="1" applyBorder="1" applyAlignment="1" applyProtection="1">
      <protection locked="0"/>
    </xf>
    <xf numFmtId="3" fontId="2" fillId="0" borderId="5" xfId="0" applyNumberFormat="1" applyFont="1" applyFill="1" applyBorder="1" applyAlignment="1" applyProtection="1">
      <protection locked="0"/>
    </xf>
    <xf numFmtId="3" fontId="2" fillId="0" borderId="9" xfId="0" applyNumberFormat="1" applyFont="1" applyFill="1" applyBorder="1" applyAlignment="1" applyProtection="1">
      <protection locked="0"/>
    </xf>
    <xf numFmtId="3" fontId="2" fillId="0" borderId="7" xfId="0" applyNumberFormat="1" applyFont="1" applyFill="1" applyBorder="1" applyAlignment="1" applyProtection="1">
      <protection locked="0"/>
    </xf>
    <xf numFmtId="3" fontId="2" fillId="0" borderId="75" xfId="0" applyNumberFormat="1" applyFont="1" applyFill="1" applyBorder="1" applyAlignment="1" applyProtection="1">
      <protection locked="0"/>
    </xf>
    <xf numFmtId="3" fontId="2" fillId="0" borderId="3" xfId="0" applyNumberFormat="1" applyFont="1" applyFill="1" applyBorder="1" applyAlignment="1" applyProtection="1">
      <protection locked="0"/>
    </xf>
    <xf numFmtId="0" fontId="0" fillId="2" borderId="0" xfId="0" applyFill="1" applyProtection="1"/>
    <xf numFmtId="3" fontId="2" fillId="2" borderId="14" xfId="0" applyNumberFormat="1" applyFont="1" applyFill="1" applyBorder="1" applyAlignment="1" applyProtection="1">
      <protection locked="0"/>
    </xf>
    <xf numFmtId="0" fontId="2" fillId="2" borderId="0" xfId="0" applyFont="1" applyFill="1" applyBorder="1" applyProtection="1">
      <protection locked="0"/>
    </xf>
    <xf numFmtId="3" fontId="2" fillId="2" borderId="21" xfId="0" applyNumberFormat="1" applyFont="1" applyFill="1" applyBorder="1" applyAlignment="1" applyProtection="1">
      <protection locked="0"/>
    </xf>
    <xf numFmtId="3" fontId="2" fillId="2" borderId="22" xfId="0" applyNumberFormat="1" applyFont="1" applyFill="1" applyBorder="1" applyAlignment="1" applyProtection="1">
      <protection locked="0"/>
    </xf>
    <xf numFmtId="3" fontId="2" fillId="0" borderId="38" xfId="0" applyNumberFormat="1" applyFont="1" applyFill="1" applyBorder="1" applyAlignment="1" applyProtection="1">
      <protection locked="0"/>
    </xf>
    <xf numFmtId="3" fontId="2" fillId="0" borderId="14" xfId="0" applyNumberFormat="1" applyFont="1" applyBorder="1" applyAlignment="1" applyProtection="1">
      <alignment horizontal="right" wrapText="1"/>
      <protection locked="0"/>
    </xf>
    <xf numFmtId="0" fontId="21" fillId="0" borderId="0" xfId="0" applyFont="1" applyProtection="1">
      <protection locked="0"/>
    </xf>
    <xf numFmtId="0" fontId="21" fillId="0" borderId="0" xfId="0" applyFont="1" applyAlignment="1">
      <alignment horizontal="center" vertical="center"/>
    </xf>
    <xf numFmtId="0" fontId="7" fillId="0" borderId="91" xfId="0" applyNumberFormat="1" applyFont="1" applyFill="1" applyBorder="1" applyAlignment="1" applyProtection="1">
      <protection locked="0"/>
    </xf>
    <xf numFmtId="0" fontId="2" fillId="0" borderId="40" xfId="0" applyNumberFormat="1" applyFont="1" applyFill="1" applyBorder="1" applyAlignment="1" applyProtection="1">
      <alignment horizontal="center" vertical="center" wrapText="1"/>
    </xf>
    <xf numFmtId="3" fontId="2" fillId="0" borderId="44" xfId="0" applyNumberFormat="1" applyFont="1" applyFill="1" applyBorder="1" applyAlignment="1" applyProtection="1">
      <alignment horizontal="right" wrapText="1"/>
      <protection locked="0"/>
    </xf>
    <xf numFmtId="3" fontId="2" fillId="0" borderId="90" xfId="0" applyNumberFormat="1" applyFont="1" applyFill="1" applyBorder="1" applyAlignment="1" applyProtection="1">
      <alignment horizontal="right" wrapText="1"/>
      <protection locked="0"/>
    </xf>
    <xf numFmtId="3" fontId="2" fillId="3" borderId="26" xfId="0" applyNumberFormat="1" applyFont="1" applyFill="1" applyBorder="1" applyAlignment="1" applyProtection="1">
      <alignment horizontal="right" wrapText="1"/>
      <protection locked="0"/>
    </xf>
    <xf numFmtId="3" fontId="2" fillId="3" borderId="58" xfId="0" applyNumberFormat="1" applyFont="1" applyFill="1" applyBorder="1" applyAlignment="1" applyProtection="1">
      <alignment horizontal="right" wrapText="1"/>
      <protection locked="0"/>
    </xf>
    <xf numFmtId="3" fontId="2" fillId="3" borderId="54" xfId="0" applyNumberFormat="1" applyFont="1" applyFill="1" applyBorder="1" applyAlignment="1" applyProtection="1">
      <alignment horizontal="right" wrapText="1"/>
      <protection locked="0"/>
    </xf>
    <xf numFmtId="3" fontId="2" fillId="3" borderId="68" xfId="0" applyNumberFormat="1" applyFont="1" applyFill="1" applyBorder="1" applyAlignment="1" applyProtection="1">
      <alignment horizontal="right" wrapText="1"/>
      <protection locked="0"/>
    </xf>
    <xf numFmtId="3" fontId="2" fillId="3" borderId="42" xfId="0" applyNumberFormat="1" applyFont="1" applyFill="1" applyBorder="1" applyAlignment="1" applyProtection="1">
      <alignment horizontal="right" wrapText="1"/>
      <protection locked="0"/>
    </xf>
    <xf numFmtId="3" fontId="2" fillId="3" borderId="55" xfId="0" applyNumberFormat="1" applyFont="1" applyFill="1" applyBorder="1" applyAlignment="1" applyProtection="1">
      <alignment horizontal="right" wrapText="1"/>
      <protection locked="0"/>
    </xf>
    <xf numFmtId="3" fontId="2" fillId="3" borderId="40" xfId="0" applyNumberFormat="1" applyFont="1" applyFill="1" applyBorder="1" applyAlignment="1" applyProtection="1">
      <alignment horizontal="right" wrapText="1"/>
      <protection locked="0"/>
    </xf>
    <xf numFmtId="0" fontId="19" fillId="0" borderId="92" xfId="0" applyFont="1" applyBorder="1" applyAlignment="1">
      <alignment horizontal="center" vertical="center" wrapText="1"/>
    </xf>
    <xf numFmtId="3" fontId="2" fillId="0" borderId="93" xfId="0" applyNumberFormat="1" applyFont="1" applyFill="1" applyBorder="1" applyAlignment="1" applyProtection="1">
      <alignment horizontal="right" wrapText="1"/>
      <protection locked="0"/>
    </xf>
    <xf numFmtId="3" fontId="2" fillId="0" borderId="94" xfId="0" applyNumberFormat="1" applyFont="1" applyFill="1" applyBorder="1" applyAlignment="1" applyProtection="1">
      <alignment horizontal="right" wrapText="1"/>
      <protection locked="0"/>
    </xf>
    <xf numFmtId="3" fontId="2" fillId="3" borderId="95" xfId="0" applyNumberFormat="1" applyFont="1" applyFill="1" applyBorder="1" applyAlignment="1" applyProtection="1">
      <alignment horizontal="right" wrapText="1"/>
      <protection locked="0"/>
    </xf>
    <xf numFmtId="3" fontId="2" fillId="3" borderId="96" xfId="0" applyNumberFormat="1" applyFont="1" applyFill="1" applyBorder="1" applyAlignment="1" applyProtection="1">
      <alignment horizontal="right" wrapText="1"/>
      <protection locked="0"/>
    </xf>
    <xf numFmtId="3" fontId="2" fillId="3" borderId="97" xfId="0" applyNumberFormat="1" applyFont="1" applyFill="1" applyBorder="1" applyAlignment="1" applyProtection="1">
      <alignment horizontal="right" wrapText="1"/>
      <protection locked="0"/>
    </xf>
    <xf numFmtId="3" fontId="2" fillId="3" borderId="92" xfId="0" applyNumberFormat="1" applyFont="1" applyFill="1" applyBorder="1" applyAlignment="1" applyProtection="1">
      <alignment horizontal="right" wrapText="1"/>
      <protection locked="0"/>
    </xf>
    <xf numFmtId="3" fontId="2" fillId="3" borderId="98" xfId="0" applyNumberFormat="1" applyFont="1" applyFill="1" applyBorder="1" applyAlignment="1" applyProtection="1">
      <alignment horizontal="right" wrapText="1"/>
      <protection locked="0"/>
    </xf>
    <xf numFmtId="3" fontId="2" fillId="3" borderId="99" xfId="0" applyNumberFormat="1" applyFont="1" applyFill="1" applyBorder="1" applyAlignment="1" applyProtection="1">
      <alignment horizontal="right" wrapText="1"/>
      <protection locked="0"/>
    </xf>
    <xf numFmtId="3" fontId="2" fillId="3" borderId="100" xfId="0" applyNumberFormat="1" applyFont="1" applyFill="1" applyBorder="1" applyAlignment="1" applyProtection="1">
      <alignment horizontal="right" wrapText="1"/>
      <protection locked="0"/>
    </xf>
    <xf numFmtId="3" fontId="2" fillId="3" borderId="101" xfId="0" applyNumberFormat="1" applyFont="1" applyFill="1" applyBorder="1" applyAlignment="1" applyProtection="1">
      <alignment horizontal="right" wrapText="1"/>
      <protection locked="0"/>
    </xf>
    <xf numFmtId="0" fontId="2" fillId="0" borderId="88" xfId="0" applyNumberFormat="1" applyFont="1" applyFill="1" applyBorder="1" applyAlignment="1" applyProtection="1">
      <alignment horizontal="left" vertical="center"/>
    </xf>
    <xf numFmtId="0" fontId="2" fillId="0" borderId="102" xfId="0" applyNumberFormat="1" applyFont="1" applyFill="1" applyBorder="1" applyAlignment="1" applyProtection="1">
      <alignment horizontal="center" vertical="center"/>
    </xf>
    <xf numFmtId="3" fontId="2" fillId="0" borderId="67" xfId="0" applyNumberFormat="1" applyFont="1" applyFill="1" applyBorder="1" applyAlignment="1" applyProtection="1">
      <alignment horizontal="right" wrapText="1"/>
      <protection locked="0"/>
    </xf>
    <xf numFmtId="3" fontId="19" fillId="0" borderId="22" xfId="0" applyNumberFormat="1" applyFont="1" applyBorder="1" applyAlignment="1" applyProtection="1">
      <alignment horizontal="right" wrapText="1"/>
      <protection locked="0"/>
    </xf>
    <xf numFmtId="3" fontId="2" fillId="0" borderId="81" xfId="0" applyNumberFormat="1" applyFont="1" applyFill="1" applyBorder="1" applyAlignment="1" applyProtection="1">
      <alignment horizontal="right" wrapText="1"/>
      <protection locked="0"/>
    </xf>
    <xf numFmtId="3" fontId="2" fillId="3" borderId="28" xfId="0" applyNumberFormat="1" applyFont="1" applyFill="1" applyBorder="1" applyAlignment="1" applyProtection="1">
      <alignment horizontal="right" wrapText="1"/>
      <protection locked="0"/>
    </xf>
    <xf numFmtId="3" fontId="2" fillId="3" borderId="103" xfId="0" applyNumberFormat="1" applyFont="1" applyFill="1" applyBorder="1" applyAlignment="1" applyProtection="1">
      <alignment horizontal="right" wrapText="1"/>
      <protection locked="0"/>
    </xf>
    <xf numFmtId="3" fontId="2" fillId="3" borderId="104" xfId="0" applyNumberFormat="1" applyFont="1" applyFill="1" applyBorder="1" applyAlignment="1" applyProtection="1">
      <alignment horizontal="right" wrapText="1"/>
      <protection locked="0"/>
    </xf>
    <xf numFmtId="3" fontId="2" fillId="3" borderId="105" xfId="0" applyNumberFormat="1" applyFont="1" applyFill="1" applyBorder="1" applyAlignment="1" applyProtection="1">
      <alignment horizontal="right" wrapText="1"/>
      <protection locked="0"/>
    </xf>
    <xf numFmtId="3" fontId="2" fillId="3" borderId="106" xfId="0" applyNumberFormat="1" applyFont="1" applyFill="1" applyBorder="1" applyAlignment="1" applyProtection="1">
      <alignment horizontal="right" wrapText="1"/>
      <protection locked="0"/>
    </xf>
    <xf numFmtId="3" fontId="2" fillId="3" borderId="107" xfId="0" applyNumberFormat="1" applyFont="1" applyFill="1" applyBorder="1" applyAlignment="1" applyProtection="1">
      <alignment horizontal="right" wrapText="1"/>
      <protection locked="0"/>
    </xf>
    <xf numFmtId="3" fontId="2" fillId="3" borderId="62" xfId="0" applyNumberFormat="1" applyFont="1" applyFill="1" applyBorder="1" applyAlignment="1" applyProtection="1">
      <alignment horizontal="right" wrapText="1"/>
      <protection locked="0"/>
    </xf>
    <xf numFmtId="3" fontId="2" fillId="3" borderId="64" xfId="0" applyNumberFormat="1" applyFont="1" applyFill="1" applyBorder="1" applyAlignment="1" applyProtection="1">
      <alignment horizontal="right" wrapText="1"/>
      <protection locked="0"/>
    </xf>
    <xf numFmtId="0" fontId="2" fillId="0" borderId="68" xfId="0" applyNumberFormat="1" applyFont="1" applyFill="1" applyBorder="1" applyAlignment="1" applyProtection="1">
      <alignment horizontal="center" vertical="center" wrapText="1"/>
    </xf>
    <xf numFmtId="3" fontId="2" fillId="0" borderId="69" xfId="0" applyNumberFormat="1" applyFont="1" applyFill="1" applyBorder="1" applyAlignment="1" applyProtection="1">
      <alignment horizontal="right" wrapText="1"/>
      <protection locked="0"/>
    </xf>
    <xf numFmtId="3" fontId="2" fillId="3" borderId="45" xfId="0" applyNumberFormat="1" applyFont="1" applyFill="1" applyBorder="1" applyAlignment="1" applyProtection="1">
      <alignment horizontal="right" wrapText="1"/>
      <protection locked="0"/>
    </xf>
    <xf numFmtId="3" fontId="2" fillId="3" borderId="69" xfId="0" applyNumberFormat="1" applyFont="1" applyFill="1" applyBorder="1" applyAlignment="1" applyProtection="1">
      <alignment horizontal="right" wrapText="1"/>
      <protection locked="0"/>
    </xf>
    <xf numFmtId="3" fontId="2" fillId="3" borderId="23" xfId="0" applyNumberFormat="1" applyFont="1" applyFill="1" applyBorder="1" applyAlignment="1" applyProtection="1">
      <alignment horizontal="right" wrapText="1"/>
      <protection locked="0"/>
    </xf>
    <xf numFmtId="3" fontId="2" fillId="3" borderId="0" xfId="0" applyNumberFormat="1" applyFont="1" applyFill="1" applyBorder="1" applyAlignment="1" applyProtection="1">
      <alignment horizontal="right" wrapText="1"/>
      <protection locked="0"/>
    </xf>
    <xf numFmtId="3" fontId="2" fillId="3" borderId="27" xfId="0" applyNumberFormat="1" applyFont="1" applyFill="1" applyBorder="1" applyAlignment="1" applyProtection="1">
      <alignment horizontal="right" wrapText="1"/>
      <protection locked="0"/>
    </xf>
    <xf numFmtId="3" fontId="2" fillId="3" borderId="25" xfId="0" applyNumberFormat="1" applyFont="1" applyFill="1" applyBorder="1" applyAlignment="1" applyProtection="1">
      <alignment horizontal="right" wrapText="1"/>
      <protection locked="0"/>
    </xf>
    <xf numFmtId="3" fontId="2" fillId="3" borderId="50" xfId="0" applyNumberFormat="1" applyFont="1" applyFill="1" applyBorder="1" applyAlignment="1" applyProtection="1">
      <alignment horizontal="right" wrapText="1"/>
      <protection locked="0"/>
    </xf>
    <xf numFmtId="3" fontId="2" fillId="3" borderId="22" xfId="0" applyNumberFormat="1" applyFont="1" applyFill="1" applyBorder="1" applyAlignment="1" applyProtection="1">
      <alignment horizontal="right" wrapText="1"/>
      <protection locked="0"/>
    </xf>
    <xf numFmtId="3" fontId="2" fillId="0" borderId="68" xfId="0" applyNumberFormat="1" applyFont="1" applyFill="1" applyBorder="1" applyAlignment="1" applyProtection="1">
      <alignment horizontal="right" wrapText="1"/>
      <protection locked="0"/>
    </xf>
    <xf numFmtId="3" fontId="2" fillId="3" borderId="86" xfId="0" applyNumberFormat="1" applyFont="1" applyFill="1" applyBorder="1" applyAlignment="1" applyProtection="1">
      <alignment horizontal="right" wrapText="1"/>
      <protection locked="0"/>
    </xf>
    <xf numFmtId="3" fontId="2" fillId="3" borderId="53" xfId="0" applyNumberFormat="1" applyFont="1" applyFill="1" applyBorder="1" applyAlignment="1" applyProtection="1">
      <alignment horizontal="right" wrapText="1"/>
      <protection locked="0"/>
    </xf>
    <xf numFmtId="3" fontId="2" fillId="3" borderId="108" xfId="0" applyNumberFormat="1" applyFont="1" applyFill="1" applyBorder="1" applyAlignment="1" applyProtection="1">
      <alignment horizontal="right" wrapText="1"/>
      <protection locked="0"/>
    </xf>
    <xf numFmtId="3" fontId="2" fillId="3" borderId="1" xfId="0" applyNumberFormat="1" applyFont="1" applyFill="1" applyBorder="1" applyAlignment="1" applyProtection="1">
      <alignment horizontal="right" wrapText="1"/>
      <protection locked="0"/>
    </xf>
    <xf numFmtId="3" fontId="2" fillId="3" borderId="85" xfId="0" applyNumberFormat="1" applyFont="1" applyFill="1" applyBorder="1" applyAlignment="1" applyProtection="1">
      <alignment horizontal="right" wrapText="1"/>
      <protection locked="0"/>
    </xf>
    <xf numFmtId="3" fontId="2" fillId="3" borderId="109" xfId="0" applyNumberFormat="1" applyFont="1" applyFill="1" applyBorder="1" applyAlignment="1" applyProtection="1">
      <alignment horizontal="right" wrapText="1"/>
      <protection locked="0"/>
    </xf>
    <xf numFmtId="3" fontId="2" fillId="3" borderId="52" xfId="0" applyNumberFormat="1" applyFont="1" applyFill="1" applyBorder="1" applyAlignment="1" applyProtection="1">
      <alignment horizontal="right" wrapText="1"/>
      <protection locked="0"/>
    </xf>
    <xf numFmtId="3" fontId="2" fillId="3" borderId="6" xfId="0" applyNumberFormat="1" applyFont="1" applyFill="1" applyBorder="1" applyAlignment="1" applyProtection="1">
      <alignment horizontal="right" wrapText="1"/>
      <protection locked="0"/>
    </xf>
    <xf numFmtId="0" fontId="7" fillId="0" borderId="110" xfId="0" applyNumberFormat="1" applyFont="1" applyFill="1" applyBorder="1" applyAlignment="1" applyProtection="1">
      <protection locked="0"/>
    </xf>
    <xf numFmtId="0" fontId="21" fillId="2" borderId="0" xfId="0" applyFont="1" applyFill="1" applyProtection="1">
      <protection locked="0"/>
    </xf>
    <xf numFmtId="0" fontId="6" fillId="0" borderId="0" xfId="0" applyNumberFormat="1" applyFont="1" applyFill="1" applyAlignment="1" applyProtection="1"/>
    <xf numFmtId="0" fontId="2" fillId="0" borderId="0" xfId="0" applyNumberFormat="1" applyFont="1" applyFill="1" applyBorder="1" applyAlignment="1" applyProtection="1">
      <alignment vertical="center" wrapText="1"/>
    </xf>
    <xf numFmtId="0" fontId="5" fillId="0" borderId="0" xfId="0" applyFont="1" applyFill="1" applyProtection="1"/>
    <xf numFmtId="0" fontId="16" fillId="0" borderId="0" xfId="0" applyFont="1" applyFill="1" applyProtection="1"/>
    <xf numFmtId="0" fontId="5" fillId="0" borderId="111" xfId="0" applyFont="1" applyFill="1" applyBorder="1" applyProtection="1"/>
    <xf numFmtId="0" fontId="22" fillId="0" borderId="111" xfId="0" applyFont="1" applyFill="1" applyBorder="1"/>
    <xf numFmtId="0" fontId="22" fillId="0" borderId="0" xfId="0" applyFont="1" applyFill="1"/>
    <xf numFmtId="0" fontId="2" fillId="0" borderId="112" xfId="0" applyFont="1" applyFill="1" applyBorder="1" applyProtection="1"/>
    <xf numFmtId="0" fontId="1" fillId="0" borderId="112" xfId="0" applyFont="1" applyFill="1" applyBorder="1" applyAlignment="1" applyProtection="1">
      <alignment wrapText="1"/>
    </xf>
    <xf numFmtId="0" fontId="2" fillId="0" borderId="112" xfId="0" applyFont="1" applyFill="1" applyBorder="1" applyAlignment="1" applyProtection="1">
      <alignment wrapText="1"/>
    </xf>
    <xf numFmtId="0" fontId="2" fillId="0" borderId="111" xfId="0" applyFont="1" applyFill="1" applyBorder="1" applyAlignment="1" applyProtection="1">
      <alignment wrapText="1"/>
    </xf>
    <xf numFmtId="0" fontId="2" fillId="0" borderId="112" xfId="0" applyNumberFormat="1" applyFont="1" applyFill="1" applyBorder="1" applyAlignment="1" applyProtection="1">
      <alignment horizontal="left"/>
    </xf>
    <xf numFmtId="0" fontId="2" fillId="0" borderId="111" xfId="0" applyNumberFormat="1" applyFont="1" applyFill="1" applyBorder="1" applyAlignment="1" applyProtection="1">
      <alignment horizontal="left"/>
    </xf>
    <xf numFmtId="0" fontId="2" fillId="0" borderId="111" xfId="0" applyNumberFormat="1" applyFont="1" applyFill="1" applyBorder="1" applyAlignment="1" applyProtection="1"/>
    <xf numFmtId="0" fontId="2" fillId="0" borderId="113" xfId="0" applyNumberFormat="1" applyFont="1" applyFill="1" applyBorder="1" applyAlignment="1" applyProtection="1"/>
    <xf numFmtId="0" fontId="2" fillId="0" borderId="112" xfId="0" applyNumberFormat="1" applyFont="1" applyFill="1" applyBorder="1" applyAlignment="1" applyProtection="1"/>
    <xf numFmtId="0" fontId="2" fillId="0" borderId="114" xfId="0" applyNumberFormat="1" applyFont="1" applyFill="1" applyBorder="1" applyAlignment="1" applyProtection="1"/>
    <xf numFmtId="0" fontId="0" fillId="2" borderId="50" xfId="0" applyFill="1" applyBorder="1"/>
    <xf numFmtId="0" fontId="0" fillId="2" borderId="50" xfId="0" applyFill="1" applyBorder="1" applyProtection="1">
      <protection locked="0"/>
    </xf>
    <xf numFmtId="3" fontId="2" fillId="0" borderId="81" xfId="0" applyNumberFormat="1" applyFont="1" applyFill="1" applyBorder="1" applyAlignment="1" applyProtection="1">
      <alignment horizontal="right"/>
      <protection locked="0"/>
    </xf>
    <xf numFmtId="3" fontId="2" fillId="3" borderId="56" xfId="0" applyNumberFormat="1" applyFont="1" applyFill="1" applyBorder="1" applyAlignment="1" applyProtection="1">
      <alignment horizontal="right"/>
      <protection locked="0"/>
    </xf>
    <xf numFmtId="3" fontId="2" fillId="3" borderId="87" xfId="0" applyNumberFormat="1" applyFont="1" applyFill="1" applyBorder="1" applyAlignment="1" applyProtection="1">
      <alignment horizontal="right"/>
      <protection locked="0"/>
    </xf>
    <xf numFmtId="3" fontId="2" fillId="3" borderId="115" xfId="0" applyNumberFormat="1" applyFont="1" applyFill="1" applyBorder="1" applyAlignment="1" applyProtection="1">
      <alignment horizontal="right"/>
      <protection locked="0"/>
    </xf>
    <xf numFmtId="3" fontId="2" fillId="3" borderId="57" xfId="0" applyNumberFormat="1" applyFont="1" applyFill="1" applyBorder="1" applyAlignment="1" applyProtection="1">
      <alignment horizontal="right"/>
      <protection locked="0"/>
    </xf>
    <xf numFmtId="3" fontId="2" fillId="3" borderId="81" xfId="0" applyNumberFormat="1" applyFont="1" applyFill="1" applyBorder="1" applyAlignment="1" applyProtection="1">
      <alignment horizontal="right"/>
      <protection locked="0"/>
    </xf>
    <xf numFmtId="3" fontId="2" fillId="3" borderId="54" xfId="0" applyNumberFormat="1" applyFont="1" applyFill="1" applyBorder="1" applyAlignment="1" applyProtection="1">
      <alignment horizontal="right"/>
      <protection locked="0"/>
    </xf>
    <xf numFmtId="3" fontId="2" fillId="3" borderId="58" xfId="0" applyNumberFormat="1" applyFont="1" applyFill="1" applyBorder="1" applyAlignment="1" applyProtection="1">
      <alignment horizontal="right"/>
      <protection locked="0"/>
    </xf>
    <xf numFmtId="3" fontId="2" fillId="3" borderId="33" xfId="0" applyNumberFormat="1" applyFont="1" applyFill="1" applyBorder="1" applyAlignment="1" applyProtection="1">
      <alignment horizontal="right"/>
      <protection locked="0"/>
    </xf>
    <xf numFmtId="3" fontId="2" fillId="3" borderId="61" xfId="0" applyNumberFormat="1" applyFont="1" applyFill="1" applyBorder="1" applyAlignment="1" applyProtection="1">
      <alignment horizontal="right"/>
      <protection locked="0"/>
    </xf>
    <xf numFmtId="0" fontId="19" fillId="2" borderId="3" xfId="0" applyFont="1" applyFill="1" applyBorder="1" applyAlignment="1">
      <alignment horizontal="center" vertical="center"/>
    </xf>
    <xf numFmtId="0" fontId="19" fillId="2" borderId="117" xfId="0" applyFont="1" applyFill="1" applyBorder="1" applyAlignment="1">
      <alignment horizontal="center" vertical="center"/>
    </xf>
    <xf numFmtId="0" fontId="19" fillId="2" borderId="0" xfId="0" applyFont="1" applyFill="1" applyAlignment="1">
      <alignment horizontal="center" vertical="center" wrapText="1"/>
    </xf>
    <xf numFmtId="3" fontId="2" fillId="0" borderId="51" xfId="0" applyNumberFormat="1" applyFont="1" applyFill="1" applyBorder="1" applyAlignment="1" applyProtection="1">
      <alignment horizontal="right" wrapText="1"/>
      <protection locked="0"/>
    </xf>
    <xf numFmtId="3" fontId="2" fillId="6" borderId="75" xfId="0" applyNumberFormat="1" applyFont="1" applyFill="1" applyBorder="1" applyAlignment="1" applyProtection="1">
      <alignment horizontal="right"/>
    </xf>
    <xf numFmtId="3" fontId="2" fillId="6" borderId="9" xfId="0" applyNumberFormat="1" applyFont="1" applyFill="1" applyBorder="1" applyAlignment="1" applyProtection="1">
      <alignment horizontal="right"/>
    </xf>
    <xf numFmtId="3" fontId="2" fillId="3" borderId="118" xfId="0" applyNumberFormat="1" applyFont="1" applyFill="1" applyBorder="1" applyAlignment="1" applyProtection="1">
      <alignment horizontal="right"/>
      <protection locked="0"/>
    </xf>
    <xf numFmtId="0" fontId="7" fillId="0" borderId="119" xfId="0" applyNumberFormat="1" applyFont="1" applyFill="1" applyBorder="1" applyAlignment="1" applyProtection="1">
      <protection locked="0"/>
    </xf>
    <xf numFmtId="3" fontId="2" fillId="0" borderId="5" xfId="0" applyNumberFormat="1" applyFont="1" applyFill="1" applyBorder="1" applyAlignment="1" applyProtection="1">
      <alignment horizontal="right"/>
      <protection locked="0"/>
    </xf>
    <xf numFmtId="3" fontId="2" fillId="6" borderId="71" xfId="0" applyNumberFormat="1" applyFont="1" applyFill="1" applyBorder="1" applyAlignment="1" applyProtection="1">
      <alignment horizontal="right"/>
    </xf>
    <xf numFmtId="3" fontId="2" fillId="6" borderId="8" xfId="0" applyNumberFormat="1" applyFont="1" applyFill="1" applyBorder="1" applyAlignment="1" applyProtection="1">
      <alignment horizontal="right"/>
    </xf>
    <xf numFmtId="3" fontId="2" fillId="3" borderId="5" xfId="0" applyNumberFormat="1" applyFont="1" applyFill="1" applyBorder="1" applyAlignment="1" applyProtection="1">
      <alignment horizontal="right"/>
      <protection locked="0"/>
    </xf>
    <xf numFmtId="3" fontId="2" fillId="3" borderId="78" xfId="0" applyNumberFormat="1" applyFont="1" applyFill="1" applyBorder="1" applyAlignment="1" applyProtection="1">
      <alignment horizontal="right"/>
      <protection locked="0"/>
    </xf>
    <xf numFmtId="3" fontId="2" fillId="3" borderId="117" xfId="0" applyNumberFormat="1" applyFont="1" applyFill="1" applyBorder="1" applyAlignment="1" applyProtection="1">
      <alignment horizontal="right"/>
      <protection locked="0"/>
    </xf>
    <xf numFmtId="0" fontId="0" fillId="2" borderId="0" xfId="0" applyFill="1" applyBorder="1"/>
    <xf numFmtId="3" fontId="2" fillId="0" borderId="14" xfId="0" applyNumberFormat="1" applyFont="1" applyFill="1" applyBorder="1" applyAlignment="1" applyProtection="1">
      <protection locked="0"/>
    </xf>
    <xf numFmtId="3" fontId="2" fillId="6" borderId="14" xfId="0" applyNumberFormat="1" applyFont="1" applyFill="1" applyBorder="1" applyAlignment="1" applyProtection="1"/>
    <xf numFmtId="0" fontId="20" fillId="0" borderId="0" xfId="0" applyNumberFormat="1" applyFont="1" applyFill="1" applyAlignment="1" applyProtection="1">
      <protection locked="0"/>
    </xf>
    <xf numFmtId="3" fontId="2" fillId="0" borderId="29" xfId="0" applyNumberFormat="1" applyFont="1" applyFill="1" applyBorder="1" applyAlignment="1" applyProtection="1">
      <protection locked="0"/>
    </xf>
    <xf numFmtId="3" fontId="2" fillId="6" borderId="29" xfId="0" applyNumberFormat="1" applyFont="1" applyFill="1" applyBorder="1" applyAlignment="1" applyProtection="1"/>
    <xf numFmtId="0" fontId="20" fillId="0" borderId="89" xfId="0" applyNumberFormat="1" applyFont="1" applyFill="1" applyBorder="1" applyAlignment="1" applyProtection="1">
      <protection locked="0"/>
    </xf>
    <xf numFmtId="0" fontId="2" fillId="2" borderId="0" xfId="0" applyFont="1" applyFill="1" applyProtection="1">
      <protection locked="0"/>
    </xf>
    <xf numFmtId="3" fontId="2" fillId="0" borderId="38" xfId="0" applyNumberFormat="1" applyFont="1" applyBorder="1" applyAlignment="1" applyProtection="1">
      <protection locked="0"/>
    </xf>
    <xf numFmtId="0" fontId="18" fillId="0" borderId="0" xfId="0" applyFont="1"/>
    <xf numFmtId="0" fontId="2" fillId="2" borderId="0" xfId="0" applyNumberFormat="1" applyFont="1" applyFill="1" applyAlignment="1" applyProtection="1">
      <protection locked="0"/>
    </xf>
    <xf numFmtId="0" fontId="19" fillId="0" borderId="39" xfId="0" applyFont="1" applyFill="1" applyBorder="1" applyAlignment="1"/>
    <xf numFmtId="0" fontId="19" fillId="0" borderId="20" xfId="0" applyFont="1" applyFill="1" applyBorder="1" applyAlignment="1"/>
    <xf numFmtId="0" fontId="2" fillId="0" borderId="48" xfId="0" applyNumberFormat="1" applyFont="1" applyFill="1" applyBorder="1" applyAlignment="1" applyProtection="1">
      <alignment vertical="center"/>
    </xf>
    <xf numFmtId="0" fontId="2" fillId="0" borderId="35" xfId="0" applyNumberFormat="1" applyFont="1" applyFill="1" applyBorder="1" applyAlignment="1" applyProtection="1">
      <alignment vertical="center"/>
    </xf>
    <xf numFmtId="3" fontId="2" fillId="0" borderId="6" xfId="0" applyNumberFormat="1" applyFont="1" applyFill="1" applyBorder="1" applyAlignment="1" applyProtection="1">
      <protection locked="0"/>
    </xf>
    <xf numFmtId="3" fontId="2" fillId="3" borderId="6" xfId="0" applyNumberFormat="1" applyFont="1" applyFill="1" applyBorder="1" applyAlignment="1" applyProtection="1">
      <protection locked="0"/>
    </xf>
    <xf numFmtId="3" fontId="2" fillId="3" borderId="53" xfId="0" applyNumberFormat="1" applyFont="1" applyFill="1" applyBorder="1" applyAlignment="1" applyProtection="1">
      <protection locked="0"/>
    </xf>
    <xf numFmtId="0" fontId="6" fillId="0" borderId="0" xfId="0" applyNumberFormat="1" applyFont="1" applyFill="1" applyBorder="1" applyAlignment="1" applyProtection="1">
      <alignment horizontal="left"/>
    </xf>
    <xf numFmtId="3" fontId="2" fillId="6" borderId="66" xfId="0" applyNumberFormat="1" applyFont="1" applyFill="1" applyBorder="1" applyAlignment="1" applyProtection="1"/>
    <xf numFmtId="0" fontId="2" fillId="2" borderId="0" xfId="0" applyNumberFormat="1" applyFont="1" applyFill="1" applyBorder="1" applyAlignment="1" applyProtection="1">
      <protection locked="0"/>
    </xf>
    <xf numFmtId="3" fontId="2" fillId="6" borderId="21" xfId="0" applyNumberFormat="1" applyFont="1" applyFill="1" applyBorder="1" applyAlignment="1" applyProtection="1"/>
    <xf numFmtId="3" fontId="2" fillId="6" borderId="61" xfId="0" applyNumberFormat="1" applyFont="1" applyFill="1" applyBorder="1" applyAlignment="1" applyProtection="1"/>
    <xf numFmtId="3" fontId="2" fillId="6" borderId="5" xfId="0" applyNumberFormat="1" applyFont="1" applyFill="1" applyBorder="1" applyAlignment="1" applyProtection="1"/>
    <xf numFmtId="3" fontId="2" fillId="6" borderId="87" xfId="0" applyNumberFormat="1" applyFont="1" applyFill="1" applyBorder="1" applyAlignment="1" applyProtection="1"/>
    <xf numFmtId="0" fontId="6" fillId="0" borderId="2" xfId="0" applyFont="1" applyFill="1" applyBorder="1" applyAlignment="1" applyProtection="1">
      <alignment horizontal="left" vertical="center"/>
    </xf>
    <xf numFmtId="0" fontId="6" fillId="2" borderId="0" xfId="0" applyNumberFormat="1" applyFont="1" applyFill="1" applyAlignment="1" applyProtection="1">
      <alignment horizontal="left"/>
    </xf>
    <xf numFmtId="0" fontId="23" fillId="2" borderId="0" xfId="0" applyFont="1" applyFill="1"/>
    <xf numFmtId="0" fontId="23" fillId="2" borderId="0" xfId="0" applyFont="1" applyFill="1" applyProtection="1">
      <protection locked="0"/>
    </xf>
    <xf numFmtId="0" fontId="20" fillId="2" borderId="0" xfId="0" applyNumberFormat="1" applyFont="1" applyFill="1" applyAlignment="1" applyProtection="1">
      <alignment horizontal="left"/>
      <protection locked="0"/>
    </xf>
    <xf numFmtId="3" fontId="2" fillId="0" borderId="21" xfId="0" applyNumberFormat="1" applyFont="1" applyFill="1" applyBorder="1" applyAlignment="1" applyProtection="1">
      <protection locked="0"/>
    </xf>
    <xf numFmtId="0" fontId="6" fillId="2" borderId="1" xfId="0" applyFont="1" applyFill="1" applyBorder="1" applyAlignment="1" applyProtection="1">
      <alignment vertical="center"/>
    </xf>
    <xf numFmtId="3" fontId="6" fillId="2" borderId="1" xfId="0" applyNumberFormat="1" applyFont="1" applyFill="1" applyBorder="1" applyAlignment="1" applyProtection="1">
      <alignment vertical="center"/>
    </xf>
    <xf numFmtId="3" fontId="2" fillId="2" borderId="0" xfId="0" applyNumberFormat="1" applyFont="1" applyFill="1" applyBorder="1" applyAlignment="1" applyProtection="1">
      <protection locked="0"/>
    </xf>
    <xf numFmtId="0" fontId="22" fillId="2" borderId="0" xfId="0" applyFont="1" applyFill="1" applyBorder="1"/>
    <xf numFmtId="0" fontId="22" fillId="0" borderId="0" xfId="0" applyFont="1" applyBorder="1"/>
    <xf numFmtId="0" fontId="2" fillId="2" borderId="38" xfId="0" applyNumberFormat="1" applyFont="1" applyFill="1" applyBorder="1" applyAlignment="1" applyProtection="1">
      <alignment horizontal="center" vertical="center" wrapText="1"/>
    </xf>
    <xf numFmtId="3" fontId="2" fillId="2" borderId="38" xfId="0" applyNumberFormat="1" applyFont="1" applyFill="1" applyBorder="1" applyAlignment="1" applyProtection="1">
      <alignment horizontal="center"/>
      <protection locked="0"/>
    </xf>
    <xf numFmtId="3" fontId="2" fillId="2" borderId="5" xfId="0" applyNumberFormat="1" applyFont="1" applyFill="1" applyBorder="1" applyAlignment="1" applyProtection="1">
      <alignment horizontal="center"/>
      <protection locked="0"/>
    </xf>
    <xf numFmtId="3" fontId="2" fillId="2" borderId="2" xfId="0" applyNumberFormat="1" applyFont="1" applyFill="1" applyBorder="1" applyAlignment="1" applyProtection="1">
      <alignment horizontal="right" wrapText="1"/>
      <protection locked="0"/>
    </xf>
    <xf numFmtId="3" fontId="2" fillId="2" borderId="2" xfId="0" applyNumberFormat="1" applyFont="1" applyFill="1" applyBorder="1" applyAlignment="1" applyProtection="1">
      <alignment horizontal="right"/>
      <protection locked="0"/>
    </xf>
    <xf numFmtId="3" fontId="2" fillId="2" borderId="66" xfId="0" applyNumberFormat="1" applyFont="1" applyFill="1" applyBorder="1" applyAlignment="1" applyProtection="1">
      <alignment horizontal="right"/>
      <protection locked="0"/>
    </xf>
    <xf numFmtId="3" fontId="2" fillId="6" borderId="120" xfId="0" applyNumberFormat="1" applyFont="1" applyFill="1" applyBorder="1" applyAlignment="1" applyProtection="1">
      <alignment horizontal="right"/>
    </xf>
    <xf numFmtId="3" fontId="2" fillId="6" borderId="81" xfId="0" applyNumberFormat="1" applyFont="1" applyFill="1" applyBorder="1" applyAlignment="1" applyProtection="1">
      <alignment horizontal="right"/>
    </xf>
    <xf numFmtId="3" fontId="2" fillId="6" borderId="57" xfId="0" applyNumberFormat="1" applyFont="1" applyFill="1" applyBorder="1" applyAlignment="1" applyProtection="1">
      <alignment horizontal="right"/>
    </xf>
    <xf numFmtId="3" fontId="2" fillId="6" borderId="121" xfId="0" applyNumberFormat="1" applyFont="1" applyFill="1" applyBorder="1" applyAlignment="1" applyProtection="1">
      <alignment horizontal="right"/>
    </xf>
    <xf numFmtId="3" fontId="2" fillId="12" borderId="122" xfId="119" applyNumberFormat="1" applyFont="1" applyBorder="1" applyAlignment="1" applyProtection="1">
      <alignment horizontal="right"/>
      <protection locked="0"/>
    </xf>
    <xf numFmtId="3" fontId="2" fillId="12" borderId="123" xfId="119" applyNumberFormat="1" applyFont="1" applyBorder="1" applyAlignment="1" applyProtection="1">
      <alignment horizontal="right"/>
      <protection locked="0"/>
    </xf>
    <xf numFmtId="3" fontId="2" fillId="12" borderId="124" xfId="119" applyNumberFormat="1" applyFont="1" applyBorder="1" applyAlignment="1" applyProtection="1">
      <alignment horizontal="right"/>
      <protection locked="0"/>
    </xf>
    <xf numFmtId="3" fontId="2" fillId="12" borderId="125" xfId="119" applyNumberFormat="1" applyFont="1" applyBorder="1" applyAlignment="1" applyProtection="1">
      <alignment horizontal="right"/>
      <protection locked="0"/>
    </xf>
    <xf numFmtId="3" fontId="2" fillId="2" borderId="44" xfId="0" applyNumberFormat="1" applyFont="1" applyFill="1" applyBorder="1" applyAlignment="1" applyProtection="1">
      <alignment horizontal="right" wrapText="1"/>
      <protection locked="0"/>
    </xf>
    <xf numFmtId="3" fontId="2" fillId="2" borderId="44" xfId="0" applyNumberFormat="1" applyFont="1" applyFill="1" applyBorder="1" applyAlignment="1" applyProtection="1">
      <alignment horizontal="right"/>
      <protection locked="0"/>
    </xf>
    <xf numFmtId="3" fontId="2" fillId="2" borderId="58" xfId="0" applyNumberFormat="1" applyFont="1" applyFill="1" applyBorder="1" applyAlignment="1" applyProtection="1">
      <alignment horizontal="right"/>
      <protection locked="0"/>
    </xf>
    <xf numFmtId="3" fontId="2" fillId="12" borderId="126" xfId="119" applyNumberFormat="1" applyFont="1" applyBorder="1" applyAlignment="1" applyProtection="1">
      <alignment horizontal="right"/>
      <protection locked="0"/>
    </xf>
    <xf numFmtId="3" fontId="2" fillId="12" borderId="127" xfId="119" applyNumberFormat="1" applyFont="1" applyBorder="1" applyAlignment="1" applyProtection="1">
      <alignment horizontal="right"/>
      <protection locked="0"/>
    </xf>
    <xf numFmtId="3" fontId="2" fillId="12" borderId="128" xfId="119" applyNumberFormat="1" applyFont="1" applyBorder="1" applyAlignment="1" applyProtection="1">
      <alignment horizontal="right"/>
      <protection locked="0"/>
    </xf>
    <xf numFmtId="3" fontId="2" fillId="12" borderId="129" xfId="119" applyNumberFormat="1" applyFont="1" applyBorder="1" applyAlignment="1" applyProtection="1">
      <alignment horizontal="right"/>
      <protection locked="0"/>
    </xf>
    <xf numFmtId="3" fontId="2" fillId="2" borderId="29" xfId="0" applyNumberFormat="1" applyFont="1" applyFill="1" applyBorder="1" applyAlignment="1" applyProtection="1">
      <alignment horizontal="right" wrapText="1"/>
      <protection locked="0"/>
    </xf>
    <xf numFmtId="3" fontId="2" fillId="2" borderId="29" xfId="0" applyNumberFormat="1" applyFont="1" applyFill="1" applyBorder="1" applyAlignment="1" applyProtection="1">
      <alignment horizontal="right"/>
      <protection locked="0"/>
    </xf>
    <xf numFmtId="3" fontId="2" fillId="2" borderId="53" xfId="0" applyNumberFormat="1" applyFont="1" applyFill="1" applyBorder="1" applyAlignment="1" applyProtection="1">
      <alignment horizontal="right"/>
      <protection locked="0"/>
    </xf>
    <xf numFmtId="3" fontId="2" fillId="12" borderId="130" xfId="119" applyNumberFormat="1" applyFont="1" applyBorder="1" applyAlignment="1" applyProtection="1">
      <alignment horizontal="right"/>
      <protection locked="0"/>
    </xf>
    <xf numFmtId="3" fontId="2" fillId="12" borderId="131" xfId="119" applyNumberFormat="1" applyFont="1" applyBorder="1" applyAlignment="1" applyProtection="1">
      <alignment horizontal="right"/>
      <protection locked="0"/>
    </xf>
    <xf numFmtId="3" fontId="2" fillId="12" borderId="132" xfId="119" applyNumberFormat="1" applyFont="1" applyBorder="1" applyAlignment="1" applyProtection="1">
      <alignment horizontal="right"/>
      <protection locked="0"/>
    </xf>
    <xf numFmtId="3" fontId="2" fillId="12" borderId="133" xfId="119" applyNumberFormat="1" applyFont="1" applyBorder="1" applyAlignment="1" applyProtection="1">
      <alignment horizontal="right"/>
      <protection locked="0"/>
    </xf>
    <xf numFmtId="0" fontId="3" fillId="0" borderId="112" xfId="0" applyNumberFormat="1" applyFont="1" applyFill="1" applyBorder="1" applyAlignment="1" applyProtection="1">
      <alignment horizontal="left"/>
    </xf>
    <xf numFmtId="0" fontId="2" fillId="0" borderId="14" xfId="0" applyNumberFormat="1" applyFont="1" applyFill="1" applyBorder="1" applyAlignment="1" applyProtection="1">
      <alignment vertical="top" wrapText="1"/>
    </xf>
    <xf numFmtId="3" fontId="2" fillId="0" borderId="2" xfId="0" applyNumberFormat="1" applyFont="1" applyFill="1" applyBorder="1" applyAlignment="1" applyProtection="1">
      <alignment horizontal="right" wrapText="1"/>
      <protection locked="0"/>
    </xf>
    <xf numFmtId="0" fontId="2" fillId="0" borderId="22" xfId="0" applyNumberFormat="1" applyFont="1" applyFill="1" applyBorder="1" applyAlignment="1" applyProtection="1">
      <alignment wrapText="1"/>
    </xf>
    <xf numFmtId="0" fontId="2" fillId="0" borderId="29" xfId="0" applyNumberFormat="1" applyFont="1" applyFill="1" applyBorder="1" applyAlignment="1" applyProtection="1"/>
    <xf numFmtId="0" fontId="2" fillId="0" borderId="21" xfId="0" applyNumberFormat="1" applyFont="1" applyFill="1" applyBorder="1" applyAlignment="1" applyProtection="1">
      <alignment vertical="top" wrapText="1"/>
    </xf>
    <xf numFmtId="0" fontId="2" fillId="0" borderId="6" xfId="0" applyNumberFormat="1" applyFont="1" applyFill="1" applyBorder="1" applyAlignment="1" applyProtection="1"/>
    <xf numFmtId="3" fontId="2" fillId="0" borderId="6" xfId="0" applyNumberFormat="1" applyFont="1" applyFill="1" applyBorder="1" applyAlignment="1" applyProtection="1">
      <alignment horizontal="right"/>
      <protection locked="0"/>
    </xf>
    <xf numFmtId="0" fontId="21" fillId="2" borderId="50" xfId="0" applyFont="1" applyFill="1" applyBorder="1" applyProtection="1">
      <protection locked="0"/>
    </xf>
    <xf numFmtId="0" fontId="2" fillId="0" borderId="113" xfId="0" applyNumberFormat="1" applyFont="1" applyFill="1" applyBorder="1" applyAlignment="1" applyProtection="1">
      <alignment horizontal="left"/>
    </xf>
    <xf numFmtId="3" fontId="2" fillId="0" borderId="111" xfId="0" applyNumberFormat="1" applyFont="1" applyFill="1" applyBorder="1" applyAlignment="1" applyProtection="1">
      <protection locked="0"/>
    </xf>
    <xf numFmtId="3" fontId="0" fillId="2" borderId="0" xfId="0" applyNumberFormat="1" applyFill="1"/>
    <xf numFmtId="0" fontId="2" fillId="0" borderId="2"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xf>
    <xf numFmtId="0" fontId="2" fillId="0" borderId="38"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22"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22" xfId="0" applyFont="1" applyBorder="1" applyAlignment="1" applyProtection="1">
      <alignment horizontal="center" vertical="center" wrapText="1"/>
    </xf>
    <xf numFmtId="0" fontId="2" fillId="0" borderId="37" xfId="0" applyNumberFormat="1" applyFont="1" applyFill="1" applyBorder="1" applyAlignment="1" applyProtection="1">
      <alignment horizontal="center" vertical="center" wrapText="1"/>
    </xf>
    <xf numFmtId="0" fontId="2" fillId="0" borderId="36" xfId="0" applyNumberFormat="1" applyFont="1" applyFill="1" applyBorder="1" applyAlignment="1" applyProtection="1">
      <alignment horizontal="center" vertical="center" wrapText="1"/>
    </xf>
    <xf numFmtId="0" fontId="2" fillId="0" borderId="51" xfId="0" applyNumberFormat="1"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18" fillId="0" borderId="0" xfId="0" applyFont="1"/>
    <xf numFmtId="0" fontId="5" fillId="2" borderId="0" xfId="0" applyNumberFormat="1" applyFont="1" applyFill="1" applyBorder="1" applyAlignment="1" applyProtection="1">
      <alignment horizontal="center" vertical="center"/>
    </xf>
    <xf numFmtId="0" fontId="2" fillId="0" borderId="69" xfId="0" applyNumberFormat="1" applyFont="1" applyFill="1" applyBorder="1" applyAlignment="1" applyProtection="1">
      <alignment horizontal="center" vertical="center" wrapText="1"/>
    </xf>
    <xf numFmtId="0" fontId="2" fillId="0" borderId="40" xfId="0" applyNumberFormat="1" applyFont="1" applyFill="1" applyBorder="1" applyAlignment="1" applyProtection="1">
      <alignment horizontal="left" vertical="center"/>
    </xf>
    <xf numFmtId="0" fontId="2" fillId="0" borderId="38" xfId="0" applyNumberFormat="1" applyFont="1" applyFill="1" applyBorder="1" applyAlignment="1" applyProtection="1">
      <alignment horizontal="center" vertical="center"/>
    </xf>
    <xf numFmtId="0" fontId="6" fillId="2" borderId="0" xfId="0" applyNumberFormat="1" applyFont="1" applyFill="1" applyBorder="1" applyAlignment="1" applyProtection="1">
      <alignment horizontal="left"/>
    </xf>
    <xf numFmtId="0" fontId="2" fillId="0" borderId="2" xfId="0" applyNumberFormat="1" applyFont="1" applyFill="1" applyBorder="1" applyAlignment="1" applyProtection="1">
      <alignment horizontal="left" vertical="center" wrapText="1"/>
    </xf>
    <xf numFmtId="0" fontId="5" fillId="2" borderId="0" xfId="0" applyNumberFormat="1" applyFont="1" applyFill="1" applyBorder="1" applyAlignment="1" applyProtection="1">
      <alignment horizontal="center" vertical="center"/>
    </xf>
    <xf numFmtId="0" fontId="2" fillId="0" borderId="37" xfId="0" applyNumberFormat="1" applyFont="1" applyFill="1" applyBorder="1" applyAlignment="1" applyProtection="1">
      <alignment horizontal="center" vertical="center" wrapText="1"/>
    </xf>
    <xf numFmtId="0" fontId="2" fillId="0" borderId="51"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xf>
    <xf numFmtId="0" fontId="2" fillId="0" borderId="36"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2" fillId="0" borderId="40" xfId="0" applyNumberFormat="1"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xf>
    <xf numFmtId="0" fontId="2" fillId="0" borderId="22" xfId="0" applyNumberFormat="1" applyFont="1" applyFill="1" applyBorder="1" applyAlignment="1" applyProtection="1">
      <alignment horizontal="center" vertical="center"/>
    </xf>
    <xf numFmtId="0" fontId="18" fillId="0" borderId="0" xfId="0" applyFont="1"/>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22" xfId="0" applyFont="1" applyBorder="1" applyAlignment="1" applyProtection="1">
      <alignment horizontal="center" vertical="center" wrapText="1"/>
    </xf>
    <xf numFmtId="0" fontId="2" fillId="0" borderId="3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left" vertical="center" wrapText="1"/>
    </xf>
    <xf numFmtId="0" fontId="2" fillId="0" borderId="38" xfId="0" applyNumberFormat="1" applyFont="1" applyFill="1" applyBorder="1" applyAlignment="1" applyProtection="1">
      <alignment horizontal="center" vertical="center"/>
    </xf>
    <xf numFmtId="0" fontId="6" fillId="2" borderId="0" xfId="0" applyNumberFormat="1" applyFont="1" applyFill="1" applyBorder="1" applyAlignment="1" applyProtection="1">
      <alignment horizontal="left"/>
    </xf>
    <xf numFmtId="3" fontId="0" fillId="21" borderId="0" xfId="0" applyNumberFormat="1" applyFill="1"/>
    <xf numFmtId="0" fontId="0" fillId="21" borderId="0" xfId="0" applyFill="1"/>
    <xf numFmtId="164" fontId="2" fillId="0" borderId="38" xfId="0" applyNumberFormat="1" applyFont="1" applyFill="1" applyBorder="1" applyAlignment="1" applyProtection="1">
      <alignment horizontal="center" vertical="center" wrapText="1"/>
    </xf>
    <xf numFmtId="164" fontId="2" fillId="0" borderId="2"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xf>
    <xf numFmtId="0" fontId="2" fillId="0" borderId="37" xfId="0" applyNumberFormat="1" applyFont="1" applyFill="1" applyBorder="1" applyAlignment="1" applyProtection="1">
      <alignment horizontal="center" vertical="center"/>
    </xf>
    <xf numFmtId="0" fontId="2" fillId="0" borderId="36" xfId="0" applyNumberFormat="1" applyFont="1" applyFill="1" applyBorder="1" applyAlignment="1" applyProtection="1">
      <alignment horizontal="center" vertical="center"/>
    </xf>
    <xf numFmtId="0" fontId="2" fillId="0" borderId="51" xfId="0" applyNumberFormat="1" applyFont="1" applyFill="1" applyBorder="1" applyAlignment="1" applyProtection="1">
      <alignment horizontal="center" vertical="center"/>
    </xf>
    <xf numFmtId="0" fontId="2" fillId="0" borderId="52"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53"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5" xfId="0" applyNumberFormat="1" applyFont="1" applyFill="1" applyBorder="1" applyAlignment="1" applyProtection="1">
      <alignment horizontal="center" wrapText="1"/>
    </xf>
    <xf numFmtId="0" fontId="2" fillId="0" borderId="38" xfId="0" applyNumberFormat="1" applyFont="1" applyFill="1" applyBorder="1" applyAlignment="1" applyProtection="1">
      <alignment horizontal="center" vertical="center" wrapText="1"/>
    </xf>
    <xf numFmtId="17" fontId="2" fillId="0" borderId="38" xfId="0" quotePrefix="1" applyNumberFormat="1" applyFont="1" applyFill="1" applyBorder="1" applyAlignment="1" applyProtection="1">
      <alignment horizontal="center" vertical="center" wrapText="1"/>
    </xf>
    <xf numFmtId="0" fontId="2" fillId="0" borderId="38" xfId="0" applyFont="1" applyFill="1" applyBorder="1" applyAlignment="1" applyProtection="1">
      <alignment horizontal="center" vertical="center"/>
    </xf>
    <xf numFmtId="0" fontId="2" fillId="0" borderId="13" xfId="0" applyFont="1" applyFill="1" applyBorder="1" applyAlignment="1" applyProtection="1">
      <alignment horizontal="center" vertical="center" wrapText="1"/>
    </xf>
    <xf numFmtId="0" fontId="2" fillId="0" borderId="24" xfId="0" applyFont="1" applyFill="1" applyBorder="1" applyAlignment="1" applyProtection="1">
      <alignment horizontal="center" vertical="center" wrapText="1"/>
    </xf>
    <xf numFmtId="0" fontId="2" fillId="0" borderId="84" xfId="0"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85" xfId="0" applyFont="1" applyFill="1" applyBorder="1" applyAlignment="1" applyProtection="1">
      <alignment horizontal="center" vertical="center" wrapText="1"/>
    </xf>
    <xf numFmtId="0" fontId="19" fillId="2" borderId="3" xfId="0" applyFont="1" applyFill="1" applyBorder="1" applyAlignment="1">
      <alignment horizontal="center"/>
    </xf>
    <xf numFmtId="0" fontId="19" fillId="2" borderId="5" xfId="0" applyFont="1" applyFill="1" applyBorder="1" applyAlignment="1">
      <alignment horizontal="center"/>
    </xf>
    <xf numFmtId="49" fontId="2" fillId="0" borderId="6" xfId="0" applyNumberFormat="1" applyFont="1" applyFill="1" applyBorder="1" applyAlignment="1" applyProtection="1">
      <alignment horizontal="center" vertical="center" wrapText="1"/>
    </xf>
    <xf numFmtId="0" fontId="2" fillId="0" borderId="6" xfId="0" applyFont="1" applyFill="1" applyBorder="1" applyAlignment="1" applyProtection="1">
      <alignment horizontal="center" vertical="center"/>
    </xf>
    <xf numFmtId="0" fontId="2" fillId="0" borderId="22"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19" fillId="2" borderId="37" xfId="0" applyFont="1" applyFill="1" applyBorder="1" applyAlignment="1">
      <alignment horizontal="center" vertical="center"/>
    </xf>
    <xf numFmtId="0" fontId="19" fillId="2" borderId="52" xfId="0" applyFont="1" applyFill="1" applyBorder="1" applyAlignment="1">
      <alignment horizontal="center" vertical="center"/>
    </xf>
    <xf numFmtId="0" fontId="19" fillId="2" borderId="2" xfId="0" applyFont="1" applyFill="1" applyBorder="1" applyAlignment="1">
      <alignment horizontal="center" vertical="center"/>
    </xf>
    <xf numFmtId="0" fontId="19" fillId="2" borderId="6" xfId="0" applyFont="1" applyFill="1" applyBorder="1" applyAlignment="1">
      <alignment horizontal="center" vertical="center"/>
    </xf>
    <xf numFmtId="0" fontId="2" fillId="2" borderId="3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0" fontId="2" fillId="2" borderId="50" xfId="0" applyFont="1" applyFill="1" applyBorder="1" applyAlignment="1" applyProtection="1">
      <alignment horizontal="left" vertical="center" wrapText="1"/>
    </xf>
    <xf numFmtId="0" fontId="2" fillId="2" borderId="69" xfId="0" applyFont="1" applyFill="1" applyBorder="1" applyAlignment="1" applyProtection="1">
      <alignment horizontal="left" vertical="center" wrapText="1"/>
    </xf>
    <xf numFmtId="0" fontId="2" fillId="2" borderId="43" xfId="0" applyFont="1" applyFill="1" applyBorder="1" applyAlignment="1" applyProtection="1">
      <alignment horizontal="left" vertical="center" wrapText="1"/>
    </xf>
    <xf numFmtId="0" fontId="2" fillId="2" borderId="90" xfId="0" applyFont="1" applyFill="1" applyBorder="1" applyAlignment="1" applyProtection="1">
      <alignment horizontal="left" vertical="center" wrapText="1"/>
    </xf>
    <xf numFmtId="0" fontId="2" fillId="2" borderId="48" xfId="0" applyFont="1" applyFill="1" applyBorder="1" applyAlignment="1" applyProtection="1">
      <alignment horizontal="left" vertical="center" wrapText="1"/>
    </xf>
    <xf numFmtId="0" fontId="2" fillId="2" borderId="61" xfId="0" applyFont="1" applyFill="1" applyBorder="1" applyAlignment="1" applyProtection="1">
      <alignment horizontal="left" vertical="center" wrapText="1"/>
    </xf>
    <xf numFmtId="0" fontId="2" fillId="0" borderId="50"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2" fillId="0" borderId="69"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49"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left" vertical="center"/>
    </xf>
    <xf numFmtId="0" fontId="2" fillId="0" borderId="66" xfId="0" applyNumberFormat="1" applyFont="1" applyFill="1" applyBorder="1" applyAlignment="1" applyProtection="1">
      <alignment horizontal="left" vertical="center"/>
    </xf>
    <xf numFmtId="0" fontId="2" fillId="0" borderId="40" xfId="0" applyNumberFormat="1" applyFont="1" applyFill="1" applyBorder="1" applyAlignment="1" applyProtection="1">
      <alignment horizontal="left" vertical="center" wrapText="1"/>
    </xf>
    <xf numFmtId="0" fontId="2" fillId="0" borderId="58" xfId="0" applyNumberFormat="1" applyFont="1" applyFill="1" applyBorder="1" applyAlignment="1" applyProtection="1">
      <alignment horizontal="left" vertical="center" wrapText="1"/>
    </xf>
    <xf numFmtId="0" fontId="2" fillId="0" borderId="48" xfId="0" applyNumberFormat="1" applyFont="1" applyFill="1" applyBorder="1" applyAlignment="1" applyProtection="1">
      <alignment horizontal="left" vertical="center"/>
    </xf>
    <xf numFmtId="0" fontId="2" fillId="0" borderId="61" xfId="0" applyNumberFormat="1" applyFont="1" applyFill="1" applyBorder="1" applyAlignment="1" applyProtection="1">
      <alignment horizontal="left" vertical="center"/>
    </xf>
    <xf numFmtId="0" fontId="2" fillId="2" borderId="38" xfId="0" applyFont="1" applyFill="1" applyBorder="1" applyAlignment="1" applyProtection="1">
      <alignment horizontal="center" vertical="center" wrapText="1"/>
    </xf>
    <xf numFmtId="3" fontId="2" fillId="2" borderId="37" xfId="0" applyNumberFormat="1" applyFont="1" applyFill="1" applyBorder="1" applyAlignment="1" applyProtection="1">
      <alignment horizontal="center" vertical="center"/>
      <protection locked="0"/>
    </xf>
    <xf numFmtId="3" fontId="2" fillId="2" borderId="36" xfId="0" applyNumberFormat="1" applyFont="1" applyFill="1" applyBorder="1" applyAlignment="1" applyProtection="1">
      <alignment horizontal="center" vertical="center"/>
      <protection locked="0"/>
    </xf>
    <xf numFmtId="3" fontId="2" fillId="2" borderId="51" xfId="0" applyNumberFormat="1" applyFont="1" applyFill="1" applyBorder="1" applyAlignment="1" applyProtection="1">
      <alignment horizontal="center" vertical="center"/>
      <protection locked="0"/>
    </xf>
    <xf numFmtId="3" fontId="2" fillId="2" borderId="52" xfId="0" applyNumberFormat="1" applyFont="1" applyFill="1" applyBorder="1" applyAlignment="1" applyProtection="1">
      <alignment horizontal="center" vertical="center"/>
      <protection locked="0"/>
    </xf>
    <xf numFmtId="3" fontId="2" fillId="2" borderId="1" xfId="0" applyNumberFormat="1" applyFont="1" applyFill="1" applyBorder="1" applyAlignment="1" applyProtection="1">
      <alignment horizontal="center" vertical="center"/>
      <protection locked="0"/>
    </xf>
    <xf numFmtId="3" fontId="2" fillId="2" borderId="53" xfId="0" applyNumberFormat="1" applyFont="1" applyFill="1" applyBorder="1" applyAlignment="1" applyProtection="1">
      <alignment horizontal="center" vertical="center"/>
      <protection locked="0"/>
    </xf>
    <xf numFmtId="0" fontId="2" fillId="2" borderId="3" xfId="0" applyNumberFormat="1" applyFont="1" applyFill="1" applyBorder="1" applyAlignment="1" applyProtection="1">
      <alignment horizontal="center"/>
    </xf>
    <xf numFmtId="0" fontId="2" fillId="2" borderId="4" xfId="0" applyNumberFormat="1" applyFont="1" applyFill="1" applyBorder="1" applyAlignment="1" applyProtection="1">
      <alignment horizontal="center"/>
    </xf>
    <xf numFmtId="0" fontId="2" fillId="2" borderId="5" xfId="0" applyNumberFormat="1" applyFont="1" applyFill="1" applyBorder="1" applyAlignment="1" applyProtection="1">
      <alignment horizontal="center"/>
    </xf>
    <xf numFmtId="49" fontId="2" fillId="0" borderId="38"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5"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22" xfId="0" applyFont="1" applyBorder="1" applyAlignment="1" applyProtection="1">
      <alignment horizontal="center" vertical="center" wrapText="1"/>
    </xf>
    <xf numFmtId="0" fontId="2" fillId="0" borderId="37" xfId="0" applyFont="1" applyFill="1" applyBorder="1" applyAlignment="1" applyProtection="1">
      <alignment horizontal="center" vertical="center"/>
    </xf>
    <xf numFmtId="0" fontId="2" fillId="0" borderId="36" xfId="0" applyFont="1" applyFill="1" applyBorder="1" applyAlignment="1" applyProtection="1">
      <alignment horizontal="center" vertical="center"/>
    </xf>
    <xf numFmtId="0" fontId="2" fillId="0" borderId="51" xfId="0" applyFont="1" applyFill="1" applyBorder="1" applyAlignment="1" applyProtection="1">
      <alignment horizontal="center" vertical="center"/>
    </xf>
    <xf numFmtId="0" fontId="2" fillId="0" borderId="52" xfId="0" applyFont="1" applyFill="1" applyBorder="1" applyAlignment="1" applyProtection="1">
      <alignment horizontal="center" vertical="center"/>
    </xf>
    <xf numFmtId="0" fontId="2" fillId="0" borderId="1" xfId="0" applyFont="1" applyFill="1" applyBorder="1" applyAlignment="1" applyProtection="1">
      <alignment horizontal="center" vertical="center"/>
    </xf>
    <xf numFmtId="0" fontId="2" fillId="0" borderId="53" xfId="0" applyFont="1" applyFill="1" applyBorder="1" applyAlignment="1" applyProtection="1">
      <alignment horizontal="center" vertical="center"/>
    </xf>
    <xf numFmtId="0" fontId="2" fillId="0" borderId="37" xfId="0" applyNumberFormat="1" applyFont="1" applyFill="1" applyBorder="1" applyAlignment="1" applyProtection="1">
      <alignment horizontal="center" vertical="center" wrapText="1"/>
    </xf>
    <xf numFmtId="0" fontId="2" fillId="0" borderId="52" xfId="0" applyNumberFormat="1" applyFont="1" applyFill="1" applyBorder="1" applyAlignment="1" applyProtection="1">
      <alignment horizontal="center" vertical="center" wrapText="1"/>
    </xf>
    <xf numFmtId="0" fontId="2" fillId="0" borderId="116" xfId="0" applyNumberFormat="1" applyFont="1" applyFill="1" applyBorder="1" applyAlignment="1" applyProtection="1">
      <alignment horizontal="center" vertical="center" wrapText="1"/>
    </xf>
    <xf numFmtId="0" fontId="2" fillId="0" borderId="80" xfId="0" applyNumberFormat="1" applyFont="1" applyFill="1" applyBorder="1" applyAlignment="1" applyProtection="1">
      <alignment horizontal="center" vertical="center" wrapText="1"/>
    </xf>
    <xf numFmtId="164" fontId="2" fillId="0" borderId="3" xfId="0" applyNumberFormat="1" applyFont="1" applyFill="1" applyBorder="1" applyAlignment="1" applyProtection="1">
      <alignment horizontal="left" vertical="center" wrapText="1"/>
    </xf>
    <xf numFmtId="164" fontId="2" fillId="0" borderId="5" xfId="0" applyNumberFormat="1" applyFont="1" applyFill="1" applyBorder="1" applyAlignment="1" applyProtection="1">
      <alignment horizontal="left" vertical="center" wrapText="1"/>
    </xf>
    <xf numFmtId="0" fontId="2" fillId="0" borderId="3" xfId="0" applyNumberFormat="1" applyFont="1" applyFill="1" applyBorder="1" applyAlignment="1" applyProtection="1">
      <alignment horizontal="left" vertical="center"/>
    </xf>
    <xf numFmtId="0" fontId="2" fillId="0" borderId="5" xfId="0" applyNumberFormat="1" applyFont="1" applyFill="1" applyBorder="1" applyAlignment="1" applyProtection="1">
      <alignment horizontal="left" vertical="center"/>
    </xf>
    <xf numFmtId="164" fontId="2" fillId="0" borderId="6"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xf>
    <xf numFmtId="0" fontId="2" fillId="0" borderId="70" xfId="0" applyFont="1" applyFill="1" applyBorder="1" applyAlignment="1" applyProtection="1">
      <alignment horizontal="center" vertical="center"/>
    </xf>
    <xf numFmtId="0" fontId="19" fillId="2" borderId="78" xfId="0" applyFont="1" applyFill="1" applyBorder="1" applyAlignment="1">
      <alignment horizontal="center"/>
    </xf>
    <xf numFmtId="0" fontId="2" fillId="0" borderId="39" xfId="0" applyNumberFormat="1" applyFont="1" applyFill="1" applyBorder="1" applyAlignment="1" applyProtection="1">
      <alignment horizontal="left" vertical="center" wrapText="1"/>
    </xf>
    <xf numFmtId="0" fontId="2" fillId="0" borderId="66" xfId="0" applyNumberFormat="1" applyFont="1" applyFill="1" applyBorder="1" applyAlignment="1" applyProtection="1">
      <alignment horizontal="left" vertical="center" wrapText="1"/>
    </xf>
    <xf numFmtId="0" fontId="2" fillId="0" borderId="48" xfId="0" applyNumberFormat="1" applyFont="1" applyFill="1" applyBorder="1" applyAlignment="1" applyProtection="1">
      <alignment horizontal="left" vertical="center" wrapText="1"/>
    </xf>
    <xf numFmtId="0" fontId="2" fillId="0" borderId="61" xfId="0" applyNumberFormat="1" applyFont="1" applyFill="1" applyBorder="1" applyAlignment="1" applyProtection="1">
      <alignment horizontal="left" vertical="center" wrapText="1"/>
    </xf>
    <xf numFmtId="17" fontId="2" fillId="0" borderId="3" xfId="0" quotePrefix="1" applyNumberFormat="1" applyFont="1" applyFill="1" applyBorder="1" applyAlignment="1" applyProtection="1">
      <alignment horizontal="center" vertical="center" wrapText="1"/>
    </xf>
    <xf numFmtId="0" fontId="2" fillId="0" borderId="36" xfId="0" applyNumberFormat="1" applyFont="1" applyFill="1" applyBorder="1" applyAlignment="1" applyProtection="1">
      <alignment horizontal="center" vertical="center" wrapText="1"/>
    </xf>
    <xf numFmtId="0" fontId="2" fillId="0" borderId="51"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xf>
    <xf numFmtId="0" fontId="2" fillId="0" borderId="53" xfId="0" applyNumberFormat="1" applyFont="1" applyFill="1" applyBorder="1" applyAlignment="1" applyProtection="1">
      <alignment horizontal="center" vertical="center" wrapText="1"/>
    </xf>
    <xf numFmtId="49" fontId="2" fillId="0" borderId="3" xfId="0" applyNumberFormat="1" applyFont="1" applyFill="1" applyBorder="1" applyAlignment="1" applyProtection="1">
      <alignment horizontal="center" vertical="center" wrapText="1"/>
    </xf>
    <xf numFmtId="49" fontId="2" fillId="0" borderId="5" xfId="0" applyNumberFormat="1" applyFont="1" applyFill="1" applyBorder="1" applyAlignment="1" applyProtection="1">
      <alignment horizontal="center" vertical="center" wrapText="1"/>
    </xf>
    <xf numFmtId="49" fontId="2" fillId="0" borderId="4"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86"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0" borderId="84"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85"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left" vertical="center" wrapText="1"/>
    </xf>
    <xf numFmtId="0" fontId="2" fillId="0" borderId="4" xfId="0" applyNumberFormat="1" applyFont="1" applyFill="1" applyBorder="1" applyAlignment="1" applyProtection="1">
      <alignment horizontal="left" vertical="center" wrapText="1"/>
    </xf>
    <xf numFmtId="0" fontId="2" fillId="0" borderId="5" xfId="0" applyNumberFormat="1" applyFont="1" applyFill="1" applyBorder="1" applyAlignment="1" applyProtection="1">
      <alignment horizontal="left" vertical="center" wrapText="1"/>
    </xf>
    <xf numFmtId="165" fontId="2" fillId="0" borderId="2" xfId="0" applyNumberFormat="1" applyFont="1" applyFill="1" applyBorder="1" applyAlignment="1" applyProtection="1">
      <alignment horizontal="center" vertical="center" wrapText="1"/>
    </xf>
    <xf numFmtId="165" fontId="2" fillId="0" borderId="6" xfId="0" applyNumberFormat="1" applyFont="1" applyFill="1" applyBorder="1" applyAlignment="1" applyProtection="1">
      <alignment horizontal="center" vertical="center" wrapText="1"/>
    </xf>
    <xf numFmtId="0" fontId="2" fillId="0" borderId="36"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2" borderId="37" xfId="0" applyNumberFormat="1" applyFont="1" applyFill="1" applyBorder="1" applyAlignment="1" applyProtection="1">
      <alignment horizontal="center" vertical="center"/>
    </xf>
    <xf numFmtId="0" fontId="2" fillId="2" borderId="36" xfId="0" applyNumberFormat="1" applyFont="1" applyFill="1" applyBorder="1" applyAlignment="1" applyProtection="1">
      <alignment horizontal="center" vertical="center"/>
    </xf>
    <xf numFmtId="0" fontId="2" fillId="2" borderId="51" xfId="0" applyNumberFormat="1" applyFont="1" applyFill="1" applyBorder="1" applyAlignment="1" applyProtection="1">
      <alignment horizontal="center" vertical="center"/>
    </xf>
    <xf numFmtId="0" fontId="2" fillId="2" borderId="52" xfId="0" applyNumberFormat="1" applyFont="1" applyFill="1" applyBorder="1" applyAlignment="1" applyProtection="1">
      <alignment horizontal="center" vertical="center"/>
    </xf>
    <xf numFmtId="0" fontId="2" fillId="2" borderId="1" xfId="0" applyNumberFormat="1" applyFont="1" applyFill="1" applyBorder="1" applyAlignment="1" applyProtection="1">
      <alignment horizontal="center" vertical="center"/>
    </xf>
    <xf numFmtId="0" fontId="2" fillId="2" borderId="53" xfId="0" applyNumberFormat="1" applyFont="1" applyFill="1" applyBorder="1" applyAlignment="1" applyProtection="1">
      <alignment horizontal="center" vertical="center"/>
    </xf>
    <xf numFmtId="0" fontId="1" fillId="2" borderId="3" xfId="0" applyNumberFormat="1" applyFont="1" applyFill="1" applyBorder="1" applyAlignment="1" applyProtection="1">
      <alignment horizontal="center" vertical="center"/>
    </xf>
    <xf numFmtId="0" fontId="1" fillId="2" borderId="4" xfId="0" applyNumberFormat="1" applyFont="1" applyFill="1" applyBorder="1" applyAlignment="1" applyProtection="1">
      <alignment horizontal="center" vertical="center"/>
    </xf>
    <xf numFmtId="0" fontId="1" fillId="2" borderId="5"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xf>
    <xf numFmtId="0" fontId="5" fillId="2" borderId="0" xfId="0" applyNumberFormat="1" applyFont="1" applyFill="1" applyBorder="1" applyAlignment="1" applyProtection="1">
      <alignment horizontal="center" vertical="center"/>
    </xf>
    <xf numFmtId="0" fontId="19" fillId="0" borderId="92" xfId="0" applyFont="1" applyBorder="1" applyAlignment="1">
      <alignment horizontal="center" wrapText="1"/>
    </xf>
    <xf numFmtId="0" fontId="2" fillId="0" borderId="40" xfId="0" applyNumberFormat="1" applyFont="1" applyFill="1" applyBorder="1" applyAlignment="1" applyProtection="1">
      <alignment horizontal="left" vertical="center"/>
    </xf>
    <xf numFmtId="0" fontId="2" fillId="0" borderId="58" xfId="0" applyNumberFormat="1" applyFont="1" applyFill="1" applyBorder="1" applyAlignment="1" applyProtection="1">
      <alignment horizontal="left" vertical="center"/>
    </xf>
    <xf numFmtId="0" fontId="18" fillId="0" borderId="0" xfId="0" applyFont="1"/>
    <xf numFmtId="0" fontId="2" fillId="0" borderId="70"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left"/>
    </xf>
    <xf numFmtId="0" fontId="6" fillId="2" borderId="0" xfId="0" applyNumberFormat="1" applyFont="1" applyFill="1" applyBorder="1" applyAlignment="1" applyProtection="1">
      <alignment horizontal="left"/>
    </xf>
    <xf numFmtId="0" fontId="6" fillId="2" borderId="4" xfId="0" applyNumberFormat="1" applyFont="1" applyFill="1" applyBorder="1" applyAlignment="1" applyProtection="1">
      <alignment horizontal="left"/>
    </xf>
    <xf numFmtId="0" fontId="2" fillId="0" borderId="38" xfId="0" applyNumberFormat="1" applyFont="1" applyFill="1" applyBorder="1" applyAlignment="1" applyProtection="1">
      <alignment horizontal="center" vertical="center"/>
    </xf>
    <xf numFmtId="0" fontId="2" fillId="0" borderId="48"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40" xfId="0" applyNumberFormat="1" applyFont="1" applyFill="1" applyBorder="1" applyAlignment="1" applyProtection="1">
      <alignment vertical="center" wrapText="1"/>
    </xf>
    <xf numFmtId="0" fontId="2" fillId="0" borderId="58" xfId="0" applyNumberFormat="1" applyFont="1" applyFill="1" applyBorder="1" applyAlignment="1" applyProtection="1">
      <alignment vertical="center" wrapText="1"/>
    </xf>
    <xf numFmtId="0" fontId="2" fillId="0" borderId="26" xfId="0" applyNumberFormat="1" applyFont="1" applyFill="1" applyBorder="1" applyAlignment="1" applyProtection="1">
      <alignment horizontal="left" vertical="center" wrapText="1"/>
    </xf>
    <xf numFmtId="0" fontId="2" fillId="0" borderId="42" xfId="0" applyNumberFormat="1" applyFont="1" applyFill="1" applyBorder="1" applyAlignment="1" applyProtection="1">
      <alignment horizontal="left" vertical="center" wrapText="1"/>
    </xf>
    <xf numFmtId="0" fontId="2" fillId="0" borderId="33" xfId="0" applyNumberFormat="1" applyFont="1" applyFill="1" applyBorder="1" applyAlignment="1" applyProtection="1">
      <alignment horizontal="left" vertical="center" wrapText="1"/>
    </xf>
    <xf numFmtId="0" fontId="2" fillId="0" borderId="34" xfId="0" applyNumberFormat="1" applyFont="1" applyFill="1" applyBorder="1" applyAlignment="1" applyProtection="1">
      <alignment horizontal="left" vertical="center" wrapText="1"/>
    </xf>
    <xf numFmtId="0" fontId="2" fillId="0" borderId="18" xfId="0" applyNumberFormat="1" applyFont="1" applyFill="1" applyBorder="1" applyAlignment="1" applyProtection="1">
      <alignment horizontal="left" vertical="center" wrapText="1"/>
    </xf>
    <xf numFmtId="0" fontId="2" fillId="0" borderId="19" xfId="0" applyNumberFormat="1" applyFont="1" applyFill="1" applyBorder="1" applyAlignment="1" applyProtection="1">
      <alignment horizontal="left" vertical="center" wrapText="1"/>
    </xf>
    <xf numFmtId="0" fontId="2" fillId="0" borderId="45" xfId="0" applyFont="1" applyBorder="1" applyAlignment="1" applyProtection="1">
      <alignment horizontal="left" vertical="center" wrapText="1"/>
    </xf>
    <xf numFmtId="0" fontId="2" fillId="0" borderId="59" xfId="0" applyFont="1" applyBorder="1" applyAlignment="1" applyProtection="1">
      <alignment horizontal="left" vertical="center" wrapText="1"/>
    </xf>
    <xf numFmtId="0" fontId="2" fillId="0" borderId="56" xfId="0" applyNumberFormat="1" applyFont="1" applyFill="1" applyBorder="1" applyAlignment="1" applyProtection="1">
      <alignment horizontal="left" vertical="center" wrapText="1"/>
    </xf>
    <xf numFmtId="0" fontId="2" fillId="0" borderId="57"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26" xfId="0" applyFont="1" applyBorder="1" applyAlignment="1" applyProtection="1">
      <alignment horizontal="left" vertical="center" wrapText="1"/>
    </xf>
    <xf numFmtId="0" fontId="2" fillId="0" borderId="42" xfId="0" applyFont="1" applyBorder="1" applyAlignment="1" applyProtection="1">
      <alignment horizontal="left" vertical="center" wrapText="1"/>
    </xf>
    <xf numFmtId="0" fontId="2" fillId="0" borderId="33" xfId="0" applyFont="1" applyBorder="1" applyAlignment="1" applyProtection="1">
      <alignment horizontal="left" vertical="center" wrapText="1"/>
    </xf>
    <xf numFmtId="0" fontId="2" fillId="0" borderId="34" xfId="0" applyFont="1" applyBorder="1" applyAlignment="1" applyProtection="1">
      <alignment horizontal="left" vertical="center" wrapText="1"/>
    </xf>
    <xf numFmtId="0" fontId="2" fillId="0" borderId="62" xfId="0" applyNumberFormat="1" applyFont="1" applyFill="1" applyBorder="1" applyAlignment="1" applyProtection="1">
      <alignment horizontal="left" vertical="center"/>
    </xf>
    <xf numFmtId="0" fontId="2" fillId="0" borderId="63" xfId="0" applyNumberFormat="1" applyFont="1" applyFill="1" applyBorder="1" applyAlignment="1" applyProtection="1">
      <alignment horizontal="left" vertical="center"/>
    </xf>
    <xf numFmtId="0" fontId="2" fillId="0" borderId="78" xfId="0" applyFont="1" applyFill="1" applyBorder="1" applyAlignment="1" applyProtection="1">
      <alignment horizontal="center" vertical="center"/>
    </xf>
    <xf numFmtId="0" fontId="2" fillId="0" borderId="68" xfId="0" applyNumberFormat="1" applyFont="1" applyFill="1" applyBorder="1" applyAlignment="1" applyProtection="1">
      <alignment horizontal="left" vertical="center"/>
    </xf>
    <xf numFmtId="0" fontId="2" fillId="0" borderId="6" xfId="0" applyNumberFormat="1" applyFont="1" applyFill="1" applyBorder="1" applyAlignment="1" applyProtection="1">
      <alignment horizontal="left" vertical="center"/>
    </xf>
    <xf numFmtId="0" fontId="2" fillId="0" borderId="44" xfId="0" applyNumberFormat="1" applyFont="1" applyFill="1" applyBorder="1" applyAlignment="1" applyProtection="1">
      <alignment horizontal="center" vertical="center" wrapText="1"/>
    </xf>
    <xf numFmtId="0" fontId="2" fillId="0" borderId="37" xfId="0" applyNumberFormat="1" applyFont="1" applyFill="1" applyBorder="1" applyAlignment="1" applyProtection="1">
      <alignment vertical="center" wrapText="1"/>
    </xf>
    <xf numFmtId="0" fontId="2" fillId="0" borderId="36" xfId="0" applyNumberFormat="1" applyFont="1" applyFill="1" applyBorder="1" applyAlignment="1" applyProtection="1">
      <alignment vertical="center" wrapText="1"/>
    </xf>
    <xf numFmtId="0" fontId="2" fillId="0" borderId="51" xfId="0" applyNumberFormat="1" applyFont="1" applyFill="1" applyBorder="1" applyAlignment="1" applyProtection="1">
      <alignment vertical="center" wrapText="1"/>
    </xf>
    <xf numFmtId="0" fontId="2" fillId="0" borderId="2" xfId="0" applyNumberFormat="1" applyFont="1" applyFill="1" applyBorder="1" applyAlignment="1" applyProtection="1">
      <alignment horizontal="center" wrapText="1"/>
    </xf>
    <xf numFmtId="0" fontId="2" fillId="0" borderId="6" xfId="0" applyNumberFormat="1" applyFont="1" applyFill="1" applyBorder="1" applyAlignment="1" applyProtection="1">
      <alignment horizontal="center" wrapText="1"/>
    </xf>
    <xf numFmtId="3" fontId="2" fillId="0" borderId="14" xfId="0" applyNumberFormat="1" applyFont="1" applyFill="1" applyBorder="1" applyAlignment="1" applyProtection="1">
      <alignment horizontal="right"/>
    </xf>
    <xf numFmtId="3" fontId="2" fillId="0" borderId="22" xfId="0" applyNumberFormat="1" applyFont="1" applyFill="1" applyBorder="1" applyAlignment="1" applyProtection="1">
      <alignment horizontal="right" wrapText="1"/>
    </xf>
    <xf numFmtId="3" fontId="2" fillId="0" borderId="22" xfId="0" applyNumberFormat="1" applyFont="1" applyFill="1" applyBorder="1" applyAlignment="1" applyProtection="1">
      <alignment horizontal="right"/>
    </xf>
    <xf numFmtId="3" fontId="2" fillId="0" borderId="29" xfId="0" applyNumberFormat="1" applyFont="1" applyBorder="1" applyAlignment="1" applyProtection="1">
      <alignment horizontal="right"/>
    </xf>
    <xf numFmtId="3" fontId="2" fillId="0" borderId="29" xfId="0" applyNumberFormat="1" applyFont="1" applyFill="1" applyBorder="1" applyAlignment="1" applyProtection="1">
      <alignment horizontal="right"/>
    </xf>
    <xf numFmtId="3" fontId="2" fillId="0" borderId="58" xfId="0" applyNumberFormat="1" applyFont="1" applyFill="1" applyBorder="1" applyAlignment="1" applyProtection="1">
      <alignment horizontal="right" wrapText="1"/>
    </xf>
    <xf numFmtId="3" fontId="2" fillId="0" borderId="67" xfId="0" applyNumberFormat="1" applyFont="1" applyFill="1" applyBorder="1" applyAlignment="1" applyProtection="1">
      <alignment horizontal="right"/>
    </xf>
    <xf numFmtId="3" fontId="2" fillId="0" borderId="21" xfId="0" applyNumberFormat="1" applyFont="1" applyFill="1" applyBorder="1" applyAlignment="1" applyProtection="1">
      <alignment horizontal="right"/>
    </xf>
    <xf numFmtId="3" fontId="2" fillId="0" borderId="61" xfId="0" applyNumberFormat="1" applyFont="1" applyFill="1" applyBorder="1" applyAlignment="1" applyProtection="1">
      <alignment horizontal="right" wrapText="1"/>
    </xf>
    <xf numFmtId="3" fontId="2" fillId="0" borderId="66" xfId="0" applyNumberFormat="1" applyFont="1" applyFill="1" applyBorder="1" applyAlignment="1" applyProtection="1">
      <alignment horizontal="right" wrapText="1"/>
    </xf>
    <xf numFmtId="3" fontId="2" fillId="0" borderId="14" xfId="0" applyNumberFormat="1" applyFont="1" applyFill="1" applyBorder="1" applyAlignment="1" applyProtection="1">
      <alignment horizontal="right" wrapText="1"/>
    </xf>
    <xf numFmtId="3" fontId="2" fillId="0" borderId="66" xfId="0" applyNumberFormat="1" applyFont="1" applyFill="1" applyBorder="1" applyAlignment="1" applyProtection="1">
      <alignment horizontal="right"/>
    </xf>
    <xf numFmtId="3" fontId="2" fillId="0" borderId="21" xfId="0" applyNumberFormat="1" applyFont="1" applyFill="1" applyBorder="1" applyAlignment="1" applyProtection="1">
      <alignment horizontal="right" wrapText="1"/>
    </xf>
    <xf numFmtId="3" fontId="2" fillId="0" borderId="58" xfId="0" applyNumberFormat="1" applyFont="1" applyFill="1" applyBorder="1" applyAlignment="1" applyProtection="1">
      <alignment horizontal="right"/>
    </xf>
    <xf numFmtId="3" fontId="2" fillId="0" borderId="29" xfId="0" applyNumberFormat="1" applyFont="1" applyFill="1" applyBorder="1" applyAlignment="1" applyProtection="1">
      <alignment horizontal="right" wrapText="1"/>
    </xf>
    <xf numFmtId="3" fontId="2" fillId="0" borderId="61" xfId="0" applyNumberFormat="1" applyFont="1" applyFill="1" applyBorder="1" applyAlignment="1" applyProtection="1">
      <alignment horizontal="right"/>
    </xf>
    <xf numFmtId="3" fontId="2" fillId="0" borderId="39" xfId="0" applyNumberFormat="1" applyFont="1" applyBorder="1" applyAlignment="1" applyProtection="1">
      <alignment horizontal="right" wrapText="1"/>
    </xf>
    <xf numFmtId="3" fontId="2" fillId="0" borderId="40" xfId="0" applyNumberFormat="1" applyFont="1" applyBorder="1" applyAlignment="1" applyProtection="1">
      <alignment horizontal="right" wrapText="1"/>
    </xf>
    <xf numFmtId="3" fontId="2" fillId="0" borderId="43" xfId="0" applyNumberFormat="1" applyFont="1" applyBorder="1" applyAlignment="1" applyProtection="1">
      <alignment horizontal="right" wrapText="1"/>
    </xf>
    <xf numFmtId="3" fontId="2" fillId="0" borderId="44" xfId="0" applyNumberFormat="1" applyFont="1" applyFill="1" applyBorder="1" applyAlignment="1" applyProtection="1">
      <alignment horizontal="right"/>
    </xf>
    <xf numFmtId="3" fontId="2" fillId="0" borderId="48" xfId="0" applyNumberFormat="1" applyFont="1" applyBorder="1" applyAlignment="1" applyProtection="1">
      <alignment horizontal="right" wrapText="1"/>
    </xf>
    <xf numFmtId="3" fontId="2" fillId="0" borderId="3" xfId="0" applyNumberFormat="1" applyFont="1" applyFill="1" applyBorder="1" applyAlignment="1" applyProtection="1">
      <alignment horizontal="right" wrapText="1"/>
    </xf>
    <xf numFmtId="3" fontId="2" fillId="0" borderId="38" xfId="0" applyNumberFormat="1" applyFont="1" applyFill="1" applyBorder="1" applyAlignment="1" applyProtection="1">
      <alignment horizontal="right"/>
    </xf>
    <xf numFmtId="3" fontId="2" fillId="0" borderId="5" xfId="0" applyNumberFormat="1" applyFont="1" applyFill="1" applyBorder="1" applyAlignment="1" applyProtection="1"/>
    <xf numFmtId="3" fontId="2" fillId="0" borderId="7" xfId="0" applyNumberFormat="1" applyFont="1" applyFill="1" applyBorder="1" applyAlignment="1" applyProtection="1"/>
    <xf numFmtId="3" fontId="2" fillId="0" borderId="75" xfId="0" applyNumberFormat="1" applyFont="1" applyFill="1" applyBorder="1" applyAlignment="1" applyProtection="1"/>
    <xf numFmtId="3" fontId="2" fillId="0" borderId="3" xfId="0" applyNumberFormat="1" applyFont="1" applyFill="1" applyBorder="1" applyAlignment="1" applyProtection="1"/>
    <xf numFmtId="3" fontId="2" fillId="2" borderId="22" xfId="0" applyNumberFormat="1" applyFont="1" applyFill="1" applyBorder="1" applyAlignment="1" applyProtection="1"/>
    <xf numFmtId="3" fontId="2" fillId="0" borderId="14" xfId="0" applyNumberFormat="1" applyFont="1" applyBorder="1" applyAlignment="1" applyProtection="1">
      <alignment horizontal="right" wrapText="1"/>
    </xf>
    <xf numFmtId="3" fontId="2" fillId="0" borderId="44" xfId="0" applyNumberFormat="1" applyFont="1" applyFill="1" applyBorder="1" applyAlignment="1" applyProtection="1">
      <alignment horizontal="right" wrapText="1"/>
    </xf>
    <xf numFmtId="3" fontId="2" fillId="0" borderId="90" xfId="0" applyNumberFormat="1" applyFont="1" applyFill="1" applyBorder="1" applyAlignment="1" applyProtection="1">
      <alignment horizontal="right" wrapText="1"/>
    </xf>
    <xf numFmtId="3" fontId="2" fillId="0" borderId="93" xfId="0" applyNumberFormat="1" applyFont="1" applyFill="1" applyBorder="1" applyAlignment="1" applyProtection="1">
      <alignment horizontal="right" wrapText="1"/>
    </xf>
    <xf numFmtId="3" fontId="2" fillId="0" borderId="94" xfId="0" applyNumberFormat="1" applyFont="1" applyFill="1" applyBorder="1" applyAlignment="1" applyProtection="1">
      <alignment horizontal="right" wrapText="1"/>
    </xf>
    <xf numFmtId="3" fontId="2" fillId="0" borderId="67" xfId="0" applyNumberFormat="1" applyFont="1" applyFill="1" applyBorder="1" applyAlignment="1" applyProtection="1">
      <alignment horizontal="right" wrapText="1"/>
    </xf>
    <xf numFmtId="3" fontId="19" fillId="0" borderId="22" xfId="0" applyNumberFormat="1" applyFont="1" applyBorder="1" applyAlignment="1" applyProtection="1">
      <alignment horizontal="right" wrapText="1"/>
    </xf>
    <xf numFmtId="3" fontId="2" fillId="0" borderId="81" xfId="0" applyNumberFormat="1" applyFont="1" applyFill="1" applyBorder="1" applyAlignment="1" applyProtection="1">
      <alignment horizontal="right" wrapText="1"/>
    </xf>
    <xf numFmtId="3" fontId="2" fillId="0" borderId="69" xfId="0" applyNumberFormat="1" applyFont="1" applyFill="1" applyBorder="1" applyAlignment="1" applyProtection="1">
      <alignment horizontal="right" wrapText="1"/>
    </xf>
    <xf numFmtId="3" fontId="2" fillId="0" borderId="68" xfId="0" applyNumberFormat="1" applyFont="1" applyFill="1" applyBorder="1" applyAlignment="1" applyProtection="1">
      <alignment horizontal="right" wrapText="1"/>
    </xf>
    <xf numFmtId="3" fontId="2" fillId="0" borderId="81" xfId="0" applyNumberFormat="1" applyFont="1" applyFill="1" applyBorder="1" applyAlignment="1" applyProtection="1">
      <alignment horizontal="right"/>
    </xf>
    <xf numFmtId="0" fontId="2" fillId="0" borderId="134" xfId="0" applyNumberFormat="1" applyFont="1" applyFill="1" applyBorder="1" applyAlignment="1" applyProtection="1">
      <alignment horizontal="center" vertical="center" wrapText="1"/>
    </xf>
    <xf numFmtId="0" fontId="19" fillId="2" borderId="2" xfId="0" applyFont="1" applyFill="1" applyBorder="1" applyAlignment="1">
      <alignment horizontal="center" vertical="center" wrapText="1"/>
    </xf>
    <xf numFmtId="3" fontId="2" fillId="0" borderId="51" xfId="0" applyNumberFormat="1" applyFont="1" applyFill="1" applyBorder="1" applyAlignment="1" applyProtection="1">
      <alignment horizontal="right" wrapText="1"/>
    </xf>
    <xf numFmtId="3" fontId="2" fillId="3" borderId="135" xfId="0" applyNumberFormat="1" applyFont="1" applyFill="1" applyBorder="1" applyAlignment="1" applyProtection="1">
      <alignment horizontal="right"/>
      <protection locked="0"/>
    </xf>
    <xf numFmtId="3" fontId="2" fillId="0" borderId="5" xfId="0" applyNumberFormat="1" applyFont="1" applyFill="1" applyBorder="1" applyAlignment="1" applyProtection="1">
      <alignment horizontal="right"/>
    </xf>
    <xf numFmtId="0" fontId="20" fillId="2" borderId="0" xfId="0" applyNumberFormat="1" applyFont="1" applyFill="1" applyAlignment="1" applyProtection="1">
      <protection locked="0"/>
    </xf>
    <xf numFmtId="3" fontId="2" fillId="0" borderId="6" xfId="0" applyNumberFormat="1" applyFont="1" applyFill="1" applyBorder="1" applyAlignment="1" applyProtection="1"/>
    <xf numFmtId="3" fontId="2" fillId="2" borderId="2" xfId="0" applyNumberFormat="1" applyFont="1" applyFill="1" applyBorder="1" applyAlignment="1" applyProtection="1">
      <alignment horizontal="right" wrapText="1"/>
    </xf>
    <xf numFmtId="3" fontId="2" fillId="2" borderId="2" xfId="0" applyNumberFormat="1" applyFont="1" applyFill="1" applyBorder="1" applyAlignment="1" applyProtection="1">
      <alignment horizontal="right"/>
    </xf>
    <xf numFmtId="3" fontId="2" fillId="2" borderId="66" xfId="0" applyNumberFormat="1" applyFont="1" applyFill="1" applyBorder="1" applyAlignment="1" applyProtection="1">
      <alignment horizontal="right"/>
    </xf>
    <xf numFmtId="3" fontId="2" fillId="2" borderId="44" xfId="0" applyNumberFormat="1" applyFont="1" applyFill="1" applyBorder="1" applyAlignment="1" applyProtection="1">
      <alignment horizontal="right" wrapText="1"/>
    </xf>
    <xf numFmtId="3" fontId="2" fillId="2" borderId="44" xfId="0" applyNumberFormat="1" applyFont="1" applyFill="1" applyBorder="1" applyAlignment="1" applyProtection="1">
      <alignment horizontal="right"/>
    </xf>
    <xf numFmtId="3" fontId="2" fillId="2" borderId="58" xfId="0" applyNumberFormat="1" applyFont="1" applyFill="1" applyBorder="1" applyAlignment="1" applyProtection="1">
      <alignment horizontal="right"/>
    </xf>
    <xf numFmtId="3" fontId="2" fillId="2" borderId="29" xfId="0" applyNumberFormat="1" applyFont="1" applyFill="1" applyBorder="1" applyAlignment="1" applyProtection="1">
      <alignment horizontal="right" wrapText="1"/>
    </xf>
    <xf numFmtId="3" fontId="2" fillId="2" borderId="29" xfId="0" applyNumberFormat="1" applyFont="1" applyFill="1" applyBorder="1" applyAlignment="1" applyProtection="1">
      <alignment horizontal="right"/>
    </xf>
    <xf numFmtId="3" fontId="2" fillId="2" borderId="53" xfId="0" applyNumberFormat="1" applyFont="1" applyFill="1" applyBorder="1" applyAlignment="1" applyProtection="1">
      <alignment horizontal="right"/>
    </xf>
    <xf numFmtId="3" fontId="2" fillId="0" borderId="2" xfId="0" applyNumberFormat="1" applyFont="1" applyFill="1" applyBorder="1" applyAlignment="1" applyProtection="1">
      <alignment horizontal="right" wrapText="1"/>
    </xf>
    <xf numFmtId="3" fontId="2" fillId="0" borderId="6" xfId="0" applyNumberFormat="1" applyFont="1" applyFill="1" applyBorder="1" applyAlignment="1" applyProtection="1">
      <alignment horizontal="right"/>
    </xf>
    <xf numFmtId="1" fontId="17" fillId="2" borderId="0" xfId="0" applyNumberFormat="1" applyFont="1" applyFill="1"/>
    <xf numFmtId="1" fontId="0" fillId="2" borderId="0" xfId="0" applyNumberFormat="1" applyFill="1"/>
    <xf numFmtId="1" fontId="0" fillId="2" borderId="0" xfId="0" applyNumberFormat="1" applyFill="1" applyProtection="1">
      <protection locked="0"/>
    </xf>
    <xf numFmtId="1" fontId="0" fillId="2" borderId="0" xfId="0" applyNumberFormat="1" applyFill="1" applyAlignment="1">
      <alignment horizontal="center"/>
    </xf>
    <xf numFmtId="1" fontId="5" fillId="2" borderId="0" xfId="0" applyNumberFormat="1" applyFont="1" applyFill="1" applyBorder="1" applyAlignment="1" applyProtection="1">
      <alignment horizontal="center" vertical="center"/>
    </xf>
    <xf numFmtId="1" fontId="2" fillId="2" borderId="0" xfId="0" applyNumberFormat="1" applyFont="1" applyFill="1" applyBorder="1" applyAlignment="1" applyProtection="1">
      <alignment horizontal="center" vertical="center"/>
    </xf>
    <xf numFmtId="1" fontId="2" fillId="2" borderId="0" xfId="0" applyNumberFormat="1" applyFont="1" applyFill="1" applyAlignment="1" applyProtection="1">
      <alignment horizontal="left"/>
    </xf>
    <xf numFmtId="1" fontId="2" fillId="2" borderId="0" xfId="0" applyNumberFormat="1" applyFont="1" applyFill="1" applyAlignment="1" applyProtection="1"/>
    <xf numFmtId="1" fontId="5" fillId="2" borderId="0" xfId="0" applyNumberFormat="1" applyFont="1" applyFill="1" applyBorder="1" applyAlignment="1" applyProtection="1">
      <alignment horizontal="left" vertical="center"/>
    </xf>
    <xf numFmtId="1" fontId="5" fillId="2" borderId="0" xfId="0" applyNumberFormat="1" applyFont="1" applyFill="1" applyBorder="1" applyAlignment="1" applyProtection="1">
      <alignment horizontal="center" vertical="center"/>
    </xf>
    <xf numFmtId="1" fontId="6" fillId="2" borderId="1" xfId="0" applyNumberFormat="1" applyFont="1" applyFill="1" applyBorder="1" applyAlignment="1" applyProtection="1"/>
    <xf numFmtId="1" fontId="4" fillId="2" borderId="0" xfId="0" applyNumberFormat="1" applyFont="1" applyFill="1" applyBorder="1" applyAlignment="1" applyProtection="1">
      <alignment horizontal="left"/>
    </xf>
    <xf numFmtId="1" fontId="2" fillId="2" borderId="0" xfId="0" applyNumberFormat="1" applyFont="1" applyFill="1" applyBorder="1" applyAlignment="1" applyProtection="1">
      <alignment horizontal="left"/>
    </xf>
    <xf numFmtId="1" fontId="2" fillId="0" borderId="2" xfId="0" applyNumberFormat="1" applyFont="1" applyFill="1" applyBorder="1" applyAlignment="1" applyProtection="1">
      <alignment horizontal="center" vertical="center"/>
    </xf>
    <xf numFmtId="1" fontId="2" fillId="0" borderId="37" xfId="0" applyNumberFormat="1" applyFont="1" applyFill="1" applyBorder="1" applyAlignment="1" applyProtection="1">
      <alignment horizontal="center" vertical="center" wrapText="1"/>
    </xf>
    <xf numFmtId="1" fontId="2" fillId="0" borderId="36" xfId="0" applyNumberFormat="1" applyFont="1" applyFill="1" applyBorder="1" applyAlignment="1" applyProtection="1">
      <alignment horizontal="center" vertical="center" wrapText="1"/>
    </xf>
    <xf numFmtId="1" fontId="2" fillId="0" borderId="51" xfId="0" applyNumberFormat="1" applyFont="1" applyFill="1" applyBorder="1" applyAlignment="1" applyProtection="1">
      <alignment horizontal="center" vertical="center" wrapText="1"/>
    </xf>
    <xf numFmtId="1" fontId="2" fillId="0" borderId="3" xfId="0" applyNumberFormat="1" applyFont="1" applyFill="1" applyBorder="1" applyAlignment="1" applyProtection="1">
      <alignment horizontal="center" vertical="center" wrapText="1"/>
    </xf>
    <xf numFmtId="1" fontId="2" fillId="0" borderId="4" xfId="0" applyNumberFormat="1" applyFont="1" applyFill="1" applyBorder="1" applyAlignment="1" applyProtection="1">
      <alignment horizontal="center" vertical="center" wrapText="1"/>
    </xf>
    <xf numFmtId="1" fontId="2" fillId="0" borderId="5" xfId="0" applyNumberFormat="1" applyFont="1" applyFill="1" applyBorder="1" applyAlignment="1" applyProtection="1">
      <alignment horizontal="center" vertical="center" wrapText="1"/>
    </xf>
    <xf numFmtId="1" fontId="2" fillId="0" borderId="2" xfId="0" applyNumberFormat="1" applyFont="1" applyFill="1" applyBorder="1" applyAlignment="1" applyProtection="1">
      <alignment horizontal="center" vertical="center" wrapText="1"/>
    </xf>
    <xf numFmtId="1" fontId="2" fillId="0" borderId="22" xfId="0" applyNumberFormat="1" applyFont="1" applyFill="1" applyBorder="1" applyAlignment="1" applyProtection="1">
      <alignment horizontal="center" vertical="center"/>
    </xf>
    <xf numFmtId="1" fontId="2" fillId="0" borderId="52" xfId="0" applyNumberFormat="1" applyFont="1" applyFill="1" applyBorder="1" applyAlignment="1" applyProtection="1">
      <alignment horizontal="center" vertical="center" wrapText="1"/>
    </xf>
    <xf numFmtId="1" fontId="2" fillId="0" borderId="1" xfId="0" applyNumberFormat="1" applyFont="1" applyFill="1" applyBorder="1" applyAlignment="1" applyProtection="1">
      <alignment horizontal="center" vertical="center" wrapText="1"/>
    </xf>
    <xf numFmtId="1" fontId="2" fillId="0" borderId="53" xfId="0" applyNumberFormat="1" applyFont="1" applyFill="1" applyBorder="1" applyAlignment="1" applyProtection="1">
      <alignment horizontal="center" vertical="center" wrapText="1"/>
    </xf>
    <xf numFmtId="1" fontId="2" fillId="0" borderId="3" xfId="0" applyNumberFormat="1" applyFont="1" applyFill="1" applyBorder="1" applyAlignment="1" applyProtection="1">
      <alignment horizontal="center" vertical="center"/>
    </xf>
    <xf numFmtId="1" fontId="2" fillId="0" borderId="5" xfId="0" applyNumberFormat="1" applyFont="1" applyFill="1" applyBorder="1" applyAlignment="1" applyProtection="1">
      <alignment horizontal="center" vertical="center"/>
    </xf>
    <xf numFmtId="1" fontId="2" fillId="0" borderId="4" xfId="0" applyNumberFormat="1" applyFont="1" applyFill="1" applyBorder="1" applyAlignment="1" applyProtection="1">
      <alignment horizontal="center" vertical="center"/>
    </xf>
    <xf numFmtId="1" fontId="2" fillId="0" borderId="22" xfId="0" applyNumberFormat="1" applyFont="1" applyFill="1" applyBorder="1" applyAlignment="1" applyProtection="1">
      <alignment horizontal="center" vertical="center" wrapText="1"/>
    </xf>
    <xf numFmtId="1" fontId="2" fillId="0" borderId="12" xfId="0" applyNumberFormat="1" applyFont="1" applyFill="1" applyBorder="1" applyAlignment="1" applyProtection="1">
      <alignment horizontal="center" vertical="center" wrapText="1"/>
    </xf>
    <xf numFmtId="1" fontId="2" fillId="0" borderId="13" xfId="0" applyNumberFormat="1" applyFont="1" applyFill="1" applyBorder="1" applyAlignment="1" applyProtection="1">
      <alignment horizontal="center" vertical="center" wrapText="1"/>
    </xf>
    <xf numFmtId="1" fontId="2" fillId="0" borderId="11" xfId="0" applyNumberFormat="1" applyFont="1" applyFill="1" applyBorder="1" applyAlignment="1" applyProtection="1">
      <alignment horizontal="center" vertical="center" wrapText="1"/>
    </xf>
    <xf numFmtId="1" fontId="2" fillId="0" borderId="6" xfId="0" applyNumberFormat="1" applyFont="1" applyFill="1" applyBorder="1" applyAlignment="1" applyProtection="1">
      <alignment horizontal="center" vertical="center"/>
    </xf>
    <xf numFmtId="1" fontId="2" fillId="0" borderId="22" xfId="0" applyNumberFormat="1" applyFont="1" applyFill="1" applyBorder="1" applyAlignment="1" applyProtection="1">
      <alignment horizontal="center" vertical="center"/>
    </xf>
    <xf numFmtId="1" fontId="2" fillId="0" borderId="22" xfId="0" applyNumberFormat="1" applyFont="1" applyFill="1" applyBorder="1" applyAlignment="1" applyProtection="1">
      <alignment horizontal="center" vertical="center" wrapText="1"/>
    </xf>
    <xf numFmtId="1" fontId="2" fillId="0" borderId="12" xfId="0" applyNumberFormat="1" applyFont="1" applyFill="1" applyBorder="1" applyAlignment="1" applyProtection="1">
      <alignment horizontal="center" vertical="center" wrapText="1"/>
    </xf>
    <xf numFmtId="1" fontId="2" fillId="0" borderId="51" xfId="0" applyNumberFormat="1" applyFont="1" applyFill="1" applyBorder="1" applyAlignment="1" applyProtection="1">
      <alignment horizontal="center" vertical="center" wrapText="1"/>
    </xf>
    <xf numFmtId="1" fontId="2" fillId="0" borderId="10" xfId="0" applyNumberFormat="1" applyFont="1" applyFill="1" applyBorder="1" applyAlignment="1" applyProtection="1">
      <alignment horizontal="center" vertical="center" wrapText="1"/>
    </xf>
    <xf numFmtId="1" fontId="2" fillId="0" borderId="36" xfId="0" applyNumberFormat="1" applyFont="1" applyFill="1" applyBorder="1" applyAlignment="1" applyProtection="1">
      <alignment horizontal="center" vertical="center" wrapText="1"/>
    </xf>
    <xf numFmtId="1" fontId="2" fillId="0" borderId="6" xfId="0" applyNumberFormat="1" applyFont="1" applyFill="1" applyBorder="1" applyAlignment="1" applyProtection="1">
      <alignment horizontal="center" vertical="center" wrapText="1"/>
    </xf>
    <xf numFmtId="1" fontId="2" fillId="0" borderId="86" xfId="0" applyNumberFormat="1" applyFont="1" applyFill="1" applyBorder="1" applyAlignment="1" applyProtection="1">
      <alignment horizontal="center" vertical="center" wrapText="1"/>
    </xf>
    <xf numFmtId="1" fontId="2" fillId="0" borderId="84" xfId="0" applyNumberFormat="1" applyFont="1" applyFill="1" applyBorder="1" applyAlignment="1" applyProtection="1">
      <alignment horizontal="center" vertical="center" wrapText="1"/>
    </xf>
    <xf numFmtId="1" fontId="2" fillId="0" borderId="85" xfId="0" applyNumberFormat="1" applyFont="1" applyFill="1" applyBorder="1" applyAlignment="1" applyProtection="1">
      <alignment horizontal="center" vertical="center" wrapText="1"/>
    </xf>
    <xf numFmtId="1" fontId="2" fillId="0" borderId="14" xfId="0" applyNumberFormat="1" applyFont="1" applyFill="1" applyBorder="1" applyAlignment="1" applyProtection="1">
      <alignment horizontal="left" vertical="center"/>
    </xf>
    <xf numFmtId="1" fontId="2" fillId="0" borderId="14" xfId="0" applyNumberFormat="1" applyFont="1" applyFill="1" applyBorder="1" applyAlignment="1" applyProtection="1">
      <alignment horizontal="right"/>
    </xf>
    <xf numFmtId="1" fontId="2" fillId="3" borderId="18" xfId="0" applyNumberFormat="1" applyFont="1" applyFill="1" applyBorder="1" applyAlignment="1" applyProtection="1">
      <protection locked="0"/>
    </xf>
    <xf numFmtId="1" fontId="2" fillId="3" borderId="66" xfId="0" applyNumberFormat="1" applyFont="1" applyFill="1" applyBorder="1" applyAlignment="1" applyProtection="1">
      <protection locked="0"/>
    </xf>
    <xf numFmtId="1" fontId="2" fillId="3" borderId="19" xfId="0" applyNumberFormat="1" applyFont="1" applyFill="1" applyBorder="1" applyAlignment="1" applyProtection="1">
      <protection locked="0"/>
    </xf>
    <xf numFmtId="1" fontId="2" fillId="3" borderId="15" xfId="0" applyNumberFormat="1" applyFont="1" applyFill="1" applyBorder="1" applyAlignment="1" applyProtection="1">
      <protection locked="0"/>
    </xf>
    <xf numFmtId="1" fontId="2" fillId="3" borderId="17" xfId="0" applyNumberFormat="1" applyFont="1" applyFill="1" applyBorder="1" applyAlignment="1" applyProtection="1">
      <protection locked="0"/>
    </xf>
    <xf numFmtId="1" fontId="2" fillId="3" borderId="20" xfId="0" applyNumberFormat="1" applyFont="1" applyFill="1" applyBorder="1" applyAlignment="1" applyProtection="1">
      <protection locked="0"/>
    </xf>
    <xf numFmtId="1" fontId="2" fillId="3" borderId="16" xfId="0" applyNumberFormat="1" applyFont="1" applyFill="1" applyBorder="1" applyAlignment="1" applyProtection="1">
      <protection locked="0"/>
    </xf>
    <xf numFmtId="1" fontId="7" fillId="2" borderId="0" xfId="0" applyNumberFormat="1" applyFont="1" applyFill="1" applyProtection="1">
      <protection locked="0"/>
    </xf>
    <xf numFmtId="1" fontId="2" fillId="0" borderId="21" xfId="0" applyNumberFormat="1" applyFont="1" applyFill="1" applyBorder="1" applyAlignment="1" applyProtection="1">
      <alignment horizontal="left" vertical="center" wrapText="1"/>
    </xf>
    <xf numFmtId="1" fontId="2" fillId="0" borderId="22" xfId="0" applyNumberFormat="1" applyFont="1" applyFill="1" applyBorder="1" applyAlignment="1" applyProtection="1">
      <alignment horizontal="right" wrapText="1"/>
    </xf>
    <xf numFmtId="1" fontId="2" fillId="0" borderId="22" xfId="0" applyNumberFormat="1" applyFont="1" applyFill="1" applyBorder="1" applyAlignment="1" applyProtection="1">
      <alignment horizontal="right"/>
    </xf>
    <xf numFmtId="1" fontId="2" fillId="3" borderId="26" xfId="0" applyNumberFormat="1" applyFont="1" applyFill="1" applyBorder="1" applyAlignment="1" applyProtection="1">
      <protection locked="0"/>
    </xf>
    <xf numFmtId="1" fontId="2" fillId="3" borderId="42" xfId="0" applyNumberFormat="1" applyFont="1" applyFill="1" applyBorder="1" applyAlignment="1" applyProtection="1">
      <protection locked="0"/>
    </xf>
    <xf numFmtId="1" fontId="2" fillId="3" borderId="28" xfId="0" applyNumberFormat="1" applyFont="1" applyFill="1" applyBorder="1" applyAlignment="1" applyProtection="1">
      <protection locked="0"/>
    </xf>
    <xf numFmtId="1" fontId="2" fillId="3" borderId="69" xfId="0" applyNumberFormat="1" applyFont="1" applyFill="1" applyBorder="1" applyAlignment="1" applyProtection="1">
      <protection locked="0"/>
    </xf>
    <xf numFmtId="1" fontId="2" fillId="3" borderId="54" xfId="0" applyNumberFormat="1" applyFont="1" applyFill="1" applyBorder="1" applyAlignment="1" applyProtection="1">
      <protection locked="0"/>
    </xf>
    <xf numFmtId="1" fontId="2" fillId="3" borderId="55" xfId="0" applyNumberFormat="1" applyFont="1" applyFill="1" applyBorder="1" applyAlignment="1" applyProtection="1">
      <protection locked="0"/>
    </xf>
    <xf numFmtId="1" fontId="2" fillId="3" borderId="68" xfId="0" applyNumberFormat="1" applyFont="1" applyFill="1" applyBorder="1" applyAlignment="1" applyProtection="1">
      <protection locked="0"/>
    </xf>
    <xf numFmtId="1" fontId="2" fillId="3" borderId="41" xfId="0" applyNumberFormat="1" applyFont="1" applyFill="1" applyBorder="1" applyAlignment="1" applyProtection="1">
      <protection locked="0"/>
    </xf>
    <xf numFmtId="1" fontId="2" fillId="0" borderId="29" xfId="0" applyNumberFormat="1" applyFont="1" applyBorder="1" applyAlignment="1" applyProtection="1">
      <alignment horizontal="left" vertical="center"/>
    </xf>
    <xf numFmtId="1" fontId="2" fillId="0" borderId="29" xfId="0" applyNumberFormat="1" applyFont="1" applyBorder="1" applyAlignment="1" applyProtection="1">
      <alignment horizontal="right"/>
    </xf>
    <xf numFmtId="1" fontId="2" fillId="0" borderId="29" xfId="0" applyNumberFormat="1" applyFont="1" applyFill="1" applyBorder="1" applyAlignment="1" applyProtection="1">
      <alignment horizontal="right"/>
    </xf>
    <xf numFmtId="1" fontId="2" fillId="3" borderId="33" xfId="0" applyNumberFormat="1" applyFont="1" applyFill="1" applyBorder="1" applyAlignment="1" applyProtection="1">
      <protection locked="0"/>
    </xf>
    <xf numFmtId="1" fontId="2" fillId="3" borderId="61" xfId="0" applyNumberFormat="1" applyFont="1" applyFill="1" applyBorder="1" applyAlignment="1" applyProtection="1">
      <protection locked="0"/>
    </xf>
    <xf numFmtId="1" fontId="2" fillId="3" borderId="34" xfId="0" applyNumberFormat="1" applyFont="1" applyFill="1" applyBorder="1" applyAlignment="1" applyProtection="1">
      <protection locked="0"/>
    </xf>
    <xf numFmtId="1" fontId="2" fillId="3" borderId="30" xfId="0" applyNumberFormat="1" applyFont="1" applyFill="1" applyBorder="1" applyAlignment="1" applyProtection="1">
      <protection locked="0"/>
    </xf>
    <xf numFmtId="1" fontId="2" fillId="3" borderId="32" xfId="0" applyNumberFormat="1" applyFont="1" applyFill="1" applyBorder="1" applyAlignment="1" applyProtection="1">
      <protection locked="0"/>
    </xf>
    <xf numFmtId="1" fontId="2" fillId="3" borderId="35" xfId="0" applyNumberFormat="1" applyFont="1" applyFill="1" applyBorder="1" applyAlignment="1" applyProtection="1">
      <protection locked="0"/>
    </xf>
    <xf numFmtId="1" fontId="2" fillId="6" borderId="33" xfId="0" applyNumberFormat="1" applyFont="1" applyFill="1" applyBorder="1" applyAlignment="1" applyProtection="1"/>
    <xf numFmtId="1" fontId="2" fillId="6" borderId="31" xfId="0" applyNumberFormat="1" applyFont="1" applyFill="1" applyBorder="1" applyAlignment="1" applyProtection="1"/>
    <xf numFmtId="1" fontId="2" fillId="6" borderId="34" xfId="0" applyNumberFormat="1" applyFont="1" applyFill="1" applyBorder="1" applyAlignment="1" applyProtection="1"/>
    <xf numFmtId="1" fontId="18" fillId="0" borderId="0" xfId="0" applyNumberFormat="1" applyFont="1"/>
    <xf numFmtId="1" fontId="2" fillId="0" borderId="1" xfId="0" applyNumberFormat="1" applyFont="1" applyFill="1" applyBorder="1" applyAlignment="1" applyProtection="1">
      <protection locked="0"/>
    </xf>
    <xf numFmtId="1" fontId="2" fillId="0" borderId="0" xfId="0" applyNumberFormat="1" applyFont="1" applyFill="1" applyAlignment="1" applyProtection="1"/>
    <xf numFmtId="1" fontId="2" fillId="0" borderId="0" xfId="0" applyNumberFormat="1" applyFont="1" applyFill="1" applyProtection="1"/>
    <xf numFmtId="1" fontId="2" fillId="0" borderId="38" xfId="0" applyNumberFormat="1" applyFont="1" applyFill="1" applyBorder="1" applyAlignment="1" applyProtection="1">
      <alignment horizontal="center" vertical="center"/>
    </xf>
    <xf numFmtId="1" fontId="2" fillId="0" borderId="5" xfId="0" applyNumberFormat="1" applyFont="1" applyFill="1" applyBorder="1" applyAlignment="1" applyProtection="1">
      <alignment horizontal="center" vertical="center"/>
    </xf>
    <xf numFmtId="1" fontId="2" fillId="0" borderId="38" xfId="0" applyNumberFormat="1" applyFont="1" applyFill="1" applyBorder="1" applyAlignment="1" applyProtection="1">
      <alignment horizontal="center" vertical="center" wrapText="1"/>
    </xf>
    <xf numFmtId="1" fontId="2" fillId="0" borderId="49" xfId="0" applyNumberFormat="1" applyFont="1" applyFill="1" applyBorder="1" applyAlignment="1" applyProtection="1">
      <alignment horizontal="center" vertical="center" wrapText="1"/>
    </xf>
    <xf numFmtId="1" fontId="2" fillId="0" borderId="5" xfId="0" applyNumberFormat="1" applyFont="1" applyFill="1" applyBorder="1" applyAlignment="1" applyProtection="1">
      <alignment horizontal="center" vertical="center" wrapText="1"/>
    </xf>
    <xf numFmtId="1" fontId="7" fillId="2" borderId="0" xfId="0" applyNumberFormat="1" applyFont="1" applyFill="1"/>
    <xf numFmtId="1" fontId="2" fillId="0" borderId="2" xfId="0" applyNumberFormat="1" applyFont="1" applyFill="1" applyBorder="1" applyAlignment="1" applyProtection="1">
      <alignment horizontal="left" vertical="center" wrapText="1"/>
    </xf>
    <xf numFmtId="1" fontId="2" fillId="0" borderId="58" xfId="0" applyNumberFormat="1" applyFont="1" applyFill="1" applyBorder="1" applyAlignment="1" applyProtection="1">
      <alignment horizontal="right" wrapText="1"/>
    </xf>
    <xf numFmtId="1" fontId="2" fillId="0" borderId="67" xfId="0" applyNumberFormat="1" applyFont="1" applyFill="1" applyBorder="1" applyAlignment="1" applyProtection="1">
      <alignment horizontal="right"/>
    </xf>
    <xf numFmtId="1" fontId="2" fillId="3" borderId="56" xfId="0" applyNumberFormat="1" applyFont="1" applyFill="1" applyBorder="1" applyAlignment="1" applyProtection="1">
      <protection locked="0"/>
    </xf>
    <xf numFmtId="1" fontId="2" fillId="3" borderId="81" xfId="0" applyNumberFormat="1" applyFont="1" applyFill="1" applyBorder="1" applyAlignment="1" applyProtection="1">
      <protection locked="0"/>
    </xf>
    <xf numFmtId="1" fontId="2" fillId="3" borderId="87" xfId="0" applyNumberFormat="1" applyFont="1" applyFill="1" applyBorder="1" applyAlignment="1" applyProtection="1">
      <protection locked="0"/>
    </xf>
    <xf numFmtId="1" fontId="2" fillId="3" borderId="88" xfId="0" applyNumberFormat="1" applyFont="1" applyFill="1" applyBorder="1" applyAlignment="1" applyProtection="1">
      <protection locked="0"/>
    </xf>
    <xf numFmtId="1" fontId="2" fillId="3" borderId="67" xfId="0" applyNumberFormat="1" applyFont="1" applyFill="1" applyBorder="1" applyAlignment="1" applyProtection="1">
      <protection locked="0"/>
    </xf>
    <xf numFmtId="1" fontId="2" fillId="0" borderId="22" xfId="0" applyNumberFormat="1" applyFont="1" applyFill="1" applyBorder="1" applyAlignment="1" applyProtection="1">
      <alignment horizontal="left" vertical="center" wrapText="1"/>
    </xf>
    <xf numFmtId="1" fontId="2" fillId="0" borderId="21" xfId="0" applyNumberFormat="1" applyFont="1" applyFill="1" applyBorder="1" applyAlignment="1" applyProtection="1">
      <alignment horizontal="right"/>
    </xf>
    <xf numFmtId="1" fontId="2" fillId="3" borderId="58" xfId="0" applyNumberFormat="1" applyFont="1" applyFill="1" applyBorder="1" applyAlignment="1" applyProtection="1">
      <protection locked="0"/>
    </xf>
    <xf numFmtId="1" fontId="2" fillId="3" borderId="40" xfId="0" applyNumberFormat="1" applyFont="1" applyFill="1" applyBorder="1" applyAlignment="1" applyProtection="1">
      <protection locked="0"/>
    </xf>
    <xf numFmtId="1" fontId="2" fillId="3" borderId="21" xfId="0" applyNumberFormat="1" applyFont="1" applyFill="1" applyBorder="1" applyAlignment="1" applyProtection="1">
      <protection locked="0"/>
    </xf>
    <xf numFmtId="1" fontId="2" fillId="0" borderId="6" xfId="0" applyNumberFormat="1" applyFont="1" applyFill="1" applyBorder="1" applyAlignment="1" applyProtection="1">
      <alignment horizontal="left" vertical="center" wrapText="1"/>
    </xf>
    <xf numFmtId="1" fontId="2" fillId="0" borderId="61" xfId="0" applyNumberFormat="1" applyFont="1" applyFill="1" applyBorder="1" applyAlignment="1" applyProtection="1">
      <alignment horizontal="right" wrapText="1"/>
    </xf>
    <xf numFmtId="1" fontId="2" fillId="3" borderId="48" xfId="0" applyNumberFormat="1" applyFont="1" applyFill="1" applyBorder="1" applyAlignment="1" applyProtection="1">
      <protection locked="0"/>
    </xf>
    <xf numFmtId="1" fontId="2" fillId="3" borderId="29" xfId="0" applyNumberFormat="1" applyFont="1" applyFill="1" applyBorder="1" applyAlignment="1" applyProtection="1">
      <protection locked="0"/>
    </xf>
    <xf numFmtId="1" fontId="6" fillId="0" borderId="0" xfId="0" applyNumberFormat="1" applyFont="1" applyFill="1" applyBorder="1" applyAlignment="1" applyProtection="1"/>
    <xf numFmtId="1" fontId="6" fillId="2" borderId="0" xfId="0" applyNumberFormat="1" applyFont="1" applyFill="1" applyBorder="1" applyAlignment="1" applyProtection="1"/>
    <xf numFmtId="1" fontId="2" fillId="0" borderId="0" xfId="0" applyNumberFormat="1" applyFont="1" applyFill="1" applyBorder="1" applyAlignment="1" applyProtection="1">
      <protection locked="0"/>
    </xf>
    <xf numFmtId="1" fontId="2" fillId="0" borderId="37" xfId="0" applyNumberFormat="1" applyFont="1" applyFill="1" applyBorder="1" applyAlignment="1" applyProtection="1">
      <alignment horizontal="center" vertical="center"/>
    </xf>
    <xf numFmtId="1" fontId="2" fillId="0" borderId="50" xfId="0" applyNumberFormat="1" applyFont="1" applyFill="1" applyBorder="1" applyAlignment="1" applyProtection="1">
      <alignment horizontal="center" vertical="center"/>
    </xf>
    <xf numFmtId="1" fontId="2" fillId="0" borderId="52" xfId="0" applyNumberFormat="1" applyFont="1" applyFill="1" applyBorder="1" applyAlignment="1" applyProtection="1">
      <alignment horizontal="center" vertical="center"/>
    </xf>
    <xf numFmtId="1" fontId="2" fillId="0" borderId="2" xfId="0" applyNumberFormat="1" applyFont="1" applyFill="1" applyBorder="1" applyAlignment="1" applyProtection="1">
      <alignment horizontal="center" vertical="center"/>
    </xf>
    <xf numFmtId="1" fontId="2" fillId="0" borderId="69" xfId="0" applyNumberFormat="1" applyFont="1" applyFill="1" applyBorder="1" applyAlignment="1" applyProtection="1">
      <alignment horizontal="center" vertical="center" wrapText="1"/>
    </xf>
    <xf numFmtId="1" fontId="2" fillId="0" borderId="37" xfId="0" applyNumberFormat="1" applyFont="1" applyFill="1" applyBorder="1" applyAlignment="1" applyProtection="1">
      <alignment horizontal="center" vertical="center" wrapText="1"/>
    </xf>
    <xf numFmtId="1" fontId="19" fillId="2" borderId="0" xfId="0" applyNumberFormat="1" applyFont="1" applyFill="1"/>
    <xf numFmtId="1" fontId="2" fillId="0" borderId="14" xfId="0" applyNumberFormat="1" applyFont="1" applyFill="1" applyBorder="1" applyAlignment="1" applyProtection="1">
      <alignment horizontal="left" vertical="center" wrapText="1"/>
    </xf>
    <xf numFmtId="1" fontId="2" fillId="0" borderId="66" xfId="0" applyNumberFormat="1" applyFont="1" applyFill="1" applyBorder="1" applyAlignment="1" applyProtection="1">
      <alignment horizontal="right" wrapText="1"/>
    </xf>
    <xf numFmtId="1" fontId="2" fillId="0" borderId="14" xfId="0" applyNumberFormat="1" applyFont="1" applyFill="1" applyBorder="1" applyAlignment="1" applyProtection="1">
      <alignment horizontal="right" wrapText="1"/>
    </xf>
    <xf numFmtId="1" fontId="2" fillId="0" borderId="66" xfId="0" applyNumberFormat="1" applyFont="1" applyFill="1" applyBorder="1" applyAlignment="1" applyProtection="1">
      <alignment horizontal="right"/>
    </xf>
    <xf numFmtId="1" fontId="2" fillId="3" borderId="39" xfId="0" applyNumberFormat="1" applyFont="1" applyFill="1" applyBorder="1" applyAlignment="1" applyProtection="1">
      <protection locked="0"/>
    </xf>
    <xf numFmtId="1" fontId="2" fillId="3" borderId="14" xfId="0" applyNumberFormat="1" applyFont="1" applyFill="1" applyBorder="1" applyAlignment="1" applyProtection="1">
      <protection locked="0"/>
    </xf>
    <xf numFmtId="1" fontId="2" fillId="0" borderId="21" xfId="0" applyNumberFormat="1" applyFont="1" applyFill="1" applyBorder="1" applyAlignment="1" applyProtection="1">
      <alignment horizontal="right" wrapText="1"/>
    </xf>
    <xf numFmtId="1" fontId="2" fillId="0" borderId="58" xfId="0" applyNumberFormat="1" applyFont="1" applyFill="1" applyBorder="1" applyAlignment="1" applyProtection="1">
      <alignment horizontal="right"/>
    </xf>
    <xf numFmtId="1" fontId="2" fillId="0" borderId="29" xfId="0" applyNumberFormat="1" applyFont="1" applyFill="1" applyBorder="1" applyAlignment="1" applyProtection="1">
      <alignment horizontal="left" vertical="center" wrapText="1"/>
    </xf>
    <xf numFmtId="1" fontId="2" fillId="0" borderId="29" xfId="0" applyNumberFormat="1" applyFont="1" applyFill="1" applyBorder="1" applyAlignment="1" applyProtection="1">
      <alignment horizontal="right" wrapText="1"/>
    </xf>
    <xf numFmtId="1" fontId="2" fillId="0" borderId="61" xfId="0" applyNumberFormat="1" applyFont="1" applyFill="1" applyBorder="1" applyAlignment="1" applyProtection="1">
      <alignment horizontal="right"/>
    </xf>
    <xf numFmtId="1" fontId="2" fillId="0" borderId="3" xfId="0" applyNumberFormat="1" applyFont="1" applyFill="1" applyBorder="1" applyAlignment="1" applyProtection="1">
      <alignment horizontal="center" vertical="center" wrapText="1"/>
    </xf>
    <xf numFmtId="1" fontId="20" fillId="2" borderId="0" xfId="0" applyNumberFormat="1" applyFont="1" applyFill="1" applyProtection="1">
      <protection locked="0"/>
    </xf>
    <xf numFmtId="1" fontId="6" fillId="0" borderId="36" xfId="0" applyNumberFormat="1" applyFont="1" applyFill="1" applyBorder="1" applyAlignment="1" applyProtection="1"/>
    <xf numFmtId="1" fontId="8" fillId="0" borderId="0" xfId="0" applyNumberFormat="1" applyFont="1" applyFill="1" applyBorder="1" applyAlignment="1" applyProtection="1"/>
    <xf numFmtId="1" fontId="2" fillId="0" borderId="0" xfId="0" applyNumberFormat="1" applyFont="1" applyFill="1" applyBorder="1" applyAlignment="1" applyProtection="1"/>
    <xf numFmtId="1" fontId="2" fillId="0" borderId="0" xfId="0" applyNumberFormat="1" applyFont="1" applyFill="1" applyAlignment="1" applyProtection="1">
      <alignment horizontal="left"/>
    </xf>
    <xf numFmtId="1" fontId="0" fillId="0" borderId="0" xfId="0" applyNumberFormat="1" applyFill="1"/>
    <xf numFmtId="1" fontId="2" fillId="0" borderId="36" xfId="0" applyNumberFormat="1" applyFont="1" applyBorder="1" applyAlignment="1" applyProtection="1">
      <alignment horizontal="center" vertical="center" wrapText="1"/>
    </xf>
    <xf numFmtId="1" fontId="2" fillId="2" borderId="37" xfId="0" applyNumberFormat="1" applyFont="1" applyFill="1" applyBorder="1" applyAlignment="1" applyProtection="1">
      <alignment horizontal="center" vertical="center"/>
    </xf>
    <xf numFmtId="1" fontId="2" fillId="2" borderId="36" xfId="0" applyNumberFormat="1" applyFont="1" applyFill="1" applyBorder="1" applyAlignment="1" applyProtection="1">
      <alignment horizontal="center" vertical="center"/>
    </xf>
    <xf numFmtId="1" fontId="2" fillId="2" borderId="51" xfId="0" applyNumberFormat="1" applyFont="1" applyFill="1" applyBorder="1" applyAlignment="1" applyProtection="1">
      <alignment horizontal="center" vertical="center"/>
    </xf>
    <xf numFmtId="1" fontId="1" fillId="2" borderId="3" xfId="0" applyNumberFormat="1" applyFont="1" applyFill="1" applyBorder="1" applyAlignment="1" applyProtection="1">
      <alignment horizontal="center" vertical="center"/>
    </xf>
    <xf numFmtId="1" fontId="1" fillId="2" borderId="4" xfId="0" applyNumberFormat="1" applyFont="1" applyFill="1" applyBorder="1" applyAlignment="1" applyProtection="1">
      <alignment horizontal="center" vertical="center"/>
    </xf>
    <xf numFmtId="1" fontId="1" fillId="2" borderId="5" xfId="0" applyNumberFormat="1" applyFont="1" applyFill="1" applyBorder="1" applyAlignment="1" applyProtection="1">
      <alignment horizontal="center" vertical="center"/>
    </xf>
    <xf numFmtId="1" fontId="2" fillId="0" borderId="0" xfId="0" applyNumberFormat="1" applyFont="1" applyBorder="1" applyAlignment="1" applyProtection="1">
      <alignment horizontal="center" vertical="center" wrapText="1"/>
    </xf>
    <xf numFmtId="1" fontId="2" fillId="2" borderId="52" xfId="0" applyNumberFormat="1" applyFont="1" applyFill="1" applyBorder="1" applyAlignment="1" applyProtection="1">
      <alignment horizontal="center" vertical="center"/>
    </xf>
    <xf numFmtId="1" fontId="2" fillId="2" borderId="1" xfId="0" applyNumberFormat="1" applyFont="1" applyFill="1" applyBorder="1" applyAlignment="1" applyProtection="1">
      <alignment horizontal="center" vertical="center"/>
    </xf>
    <xf numFmtId="1" fontId="2" fillId="2" borderId="53" xfId="0" applyNumberFormat="1" applyFont="1" applyFill="1" applyBorder="1" applyAlignment="1" applyProtection="1">
      <alignment horizontal="center" vertical="center"/>
    </xf>
    <xf numFmtId="1" fontId="2" fillId="0" borderId="1" xfId="0" applyNumberFormat="1" applyFont="1" applyBorder="1" applyAlignment="1" applyProtection="1">
      <alignment horizontal="center" vertical="center" wrapText="1"/>
    </xf>
    <xf numFmtId="1" fontId="2" fillId="0" borderId="37" xfId="0" applyNumberFormat="1" applyFont="1" applyBorder="1" applyAlignment="1" applyProtection="1">
      <alignment horizontal="center" vertical="center" wrapText="1"/>
    </xf>
    <xf numFmtId="1" fontId="2" fillId="2" borderId="0" xfId="0" applyNumberFormat="1" applyFont="1" applyFill="1" applyAlignment="1" applyProtection="1">
      <alignment horizontal="left"/>
      <protection locked="0"/>
    </xf>
    <xf numFmtId="1" fontId="2" fillId="0" borderId="39" xfId="0" applyNumberFormat="1" applyFont="1" applyBorder="1" applyAlignment="1" applyProtection="1">
      <alignment horizontal="center" vertical="center" wrapText="1"/>
    </xf>
    <xf numFmtId="1" fontId="2" fillId="0" borderId="39" xfId="0" applyNumberFormat="1" applyFont="1" applyBorder="1" applyAlignment="1" applyProtection="1">
      <alignment horizontal="right" wrapText="1"/>
    </xf>
    <xf numFmtId="1" fontId="7" fillId="0" borderId="50" xfId="0" applyNumberFormat="1" applyFont="1" applyFill="1" applyBorder="1" applyAlignment="1" applyProtection="1">
      <protection locked="0"/>
    </xf>
    <xf numFmtId="1" fontId="2" fillId="0" borderId="40" xfId="0" applyNumberFormat="1" applyFont="1" applyBorder="1" applyAlignment="1" applyProtection="1">
      <alignment horizontal="center" vertical="center" wrapText="1"/>
    </xf>
    <xf numFmtId="1" fontId="2" fillId="0" borderId="40" xfId="0" applyNumberFormat="1" applyFont="1" applyBorder="1" applyAlignment="1" applyProtection="1">
      <alignment horizontal="right" wrapText="1"/>
    </xf>
    <xf numFmtId="1" fontId="7" fillId="0" borderId="89" xfId="0" applyNumberFormat="1" applyFont="1" applyFill="1" applyBorder="1" applyAlignment="1" applyProtection="1">
      <protection locked="0"/>
    </xf>
    <xf numFmtId="1" fontId="7" fillId="2" borderId="0" xfId="0" applyNumberFormat="1" applyFont="1" applyFill="1" applyAlignment="1" applyProtection="1">
      <alignment horizontal="left"/>
      <protection locked="0"/>
    </xf>
    <xf numFmtId="1" fontId="2" fillId="0" borderId="43" xfId="0" applyNumberFormat="1" applyFont="1" applyBorder="1" applyAlignment="1" applyProtection="1">
      <alignment horizontal="center" vertical="center" wrapText="1"/>
    </xf>
    <xf numFmtId="1" fontId="2" fillId="0" borderId="43" xfId="0" applyNumberFormat="1" applyFont="1" applyBorder="1" applyAlignment="1" applyProtection="1">
      <alignment horizontal="right" wrapText="1"/>
    </xf>
    <xf numFmtId="1" fontId="2" fillId="0" borderId="44" xfId="0" applyNumberFormat="1" applyFont="1" applyFill="1" applyBorder="1" applyAlignment="1" applyProtection="1">
      <alignment horizontal="right"/>
    </xf>
    <xf numFmtId="1" fontId="2" fillId="3" borderId="45" xfId="0" applyNumberFormat="1" applyFont="1" applyFill="1" applyBorder="1" applyAlignment="1" applyProtection="1">
      <protection locked="0"/>
    </xf>
    <xf numFmtId="1" fontId="2" fillId="3" borderId="90" xfId="0" applyNumberFormat="1" applyFont="1" applyFill="1" applyBorder="1" applyAlignment="1" applyProtection="1">
      <protection locked="0"/>
    </xf>
    <xf numFmtId="1" fontId="2" fillId="3" borderId="47" xfId="0" applyNumberFormat="1" applyFont="1" applyFill="1" applyBorder="1" applyAlignment="1" applyProtection="1">
      <protection locked="0"/>
    </xf>
    <xf numFmtId="1" fontId="2" fillId="3" borderId="59" xfId="0" applyNumberFormat="1" applyFont="1" applyFill="1" applyBorder="1" applyAlignment="1" applyProtection="1">
      <protection locked="0"/>
    </xf>
    <xf numFmtId="1" fontId="2" fillId="3" borderId="43" xfId="0" applyNumberFormat="1" applyFont="1" applyFill="1" applyBorder="1" applyAlignment="1" applyProtection="1">
      <protection locked="0"/>
    </xf>
    <xf numFmtId="1" fontId="2" fillId="0" borderId="48" xfId="0" applyNumberFormat="1" applyFont="1" applyBorder="1" applyAlignment="1" applyProtection="1">
      <alignment horizontal="center" vertical="center" wrapText="1"/>
    </xf>
    <xf numFmtId="1" fontId="2" fillId="0" borderId="48" xfId="0" applyNumberFormat="1" applyFont="1" applyBorder="1" applyAlignment="1" applyProtection="1">
      <alignment horizontal="right" wrapText="1"/>
    </xf>
    <xf numFmtId="1" fontId="2" fillId="0" borderId="3" xfId="0" applyNumberFormat="1" applyFont="1" applyFill="1" applyBorder="1" applyAlignment="1" applyProtection="1">
      <alignment horizontal="right" wrapText="1"/>
    </xf>
    <xf numFmtId="1" fontId="2" fillId="0" borderId="38" xfId="0" applyNumberFormat="1" applyFont="1" applyFill="1" applyBorder="1" applyAlignment="1" applyProtection="1">
      <alignment horizontal="right"/>
    </xf>
    <xf numFmtId="1" fontId="2" fillId="0" borderId="49" xfId="0" applyNumberFormat="1" applyFont="1" applyFill="1" applyBorder="1" applyAlignment="1" applyProtection="1"/>
    <xf numFmtId="1" fontId="2" fillId="0" borderId="5" xfId="0" applyNumberFormat="1" applyFont="1" applyFill="1" applyBorder="1" applyAlignment="1" applyProtection="1"/>
    <xf numFmtId="1" fontId="2" fillId="0" borderId="9" xfId="0" applyNumberFormat="1" applyFont="1" applyFill="1" applyBorder="1" applyAlignment="1" applyProtection="1"/>
    <xf numFmtId="1" fontId="2" fillId="0" borderId="7" xfId="0" applyNumberFormat="1" applyFont="1" applyFill="1" applyBorder="1" applyAlignment="1" applyProtection="1"/>
    <xf numFmtId="1" fontId="2" fillId="0" borderId="75" xfId="0" applyNumberFormat="1" applyFont="1" applyFill="1" applyBorder="1" applyAlignment="1" applyProtection="1"/>
    <xf numFmtId="1" fontId="2" fillId="0" borderId="3" xfId="0" applyNumberFormat="1" applyFont="1" applyFill="1" applyBorder="1" applyAlignment="1" applyProtection="1"/>
    <xf numFmtId="1" fontId="6" fillId="2" borderId="36" xfId="0" applyNumberFormat="1" applyFont="1" applyFill="1" applyBorder="1" applyAlignment="1" applyProtection="1"/>
    <xf numFmtId="1" fontId="6" fillId="2" borderId="0" xfId="0" applyNumberFormat="1" applyFont="1" applyFill="1" applyBorder="1" applyAlignment="1" applyProtection="1">
      <alignment horizontal="left"/>
    </xf>
    <xf numFmtId="1" fontId="2" fillId="2" borderId="0" xfId="0" applyNumberFormat="1" applyFont="1" applyFill="1" applyBorder="1" applyAlignment="1" applyProtection="1"/>
    <xf numFmtId="1" fontId="1" fillId="2" borderId="0" xfId="0" applyNumberFormat="1" applyFont="1" applyFill="1" applyBorder="1" applyProtection="1"/>
    <xf numFmtId="1" fontId="2" fillId="2" borderId="0" xfId="0" applyNumberFormat="1" applyFont="1" applyFill="1" applyBorder="1" applyProtection="1"/>
    <xf numFmtId="1" fontId="2" fillId="2" borderId="0" xfId="0" applyNumberFormat="1" applyFont="1" applyFill="1" applyAlignment="1" applyProtection="1">
      <alignment vertical="center"/>
    </xf>
    <xf numFmtId="1" fontId="0" fillId="2" borderId="0" xfId="0" applyNumberFormat="1" applyFill="1" applyProtection="1"/>
    <xf numFmtId="1" fontId="2" fillId="0" borderId="39" xfId="0" applyNumberFormat="1" applyFont="1" applyBorder="1" applyAlignment="1" applyProtection="1">
      <alignment vertical="center" wrapText="1"/>
    </xf>
    <xf numFmtId="1" fontId="2" fillId="2" borderId="14" xfId="0" applyNumberFormat="1" applyFont="1" applyFill="1" applyBorder="1" applyAlignment="1" applyProtection="1"/>
    <xf numFmtId="1" fontId="2" fillId="2" borderId="0" xfId="0" applyNumberFormat="1" applyFont="1" applyFill="1" applyBorder="1" applyProtection="1">
      <protection locked="0"/>
    </xf>
    <xf numFmtId="1" fontId="2" fillId="2" borderId="0" xfId="0" applyNumberFormat="1" applyFont="1" applyFill="1" applyProtection="1"/>
    <xf numFmtId="1" fontId="2" fillId="0" borderId="40" xfId="0" applyNumberFormat="1" applyFont="1" applyBorder="1" applyAlignment="1" applyProtection="1">
      <alignment vertical="center" wrapText="1"/>
    </xf>
    <xf numFmtId="1" fontId="2" fillId="2" borderId="21" xfId="0" applyNumberFormat="1" applyFont="1" applyFill="1" applyBorder="1" applyAlignment="1" applyProtection="1"/>
    <xf numFmtId="1" fontId="1" fillId="2" borderId="0" xfId="0" applyNumberFormat="1" applyFont="1" applyFill="1" applyBorder="1" applyAlignment="1" applyProtection="1">
      <alignment horizontal="left"/>
    </xf>
    <xf numFmtId="1" fontId="2" fillId="0" borderId="50" xfId="0" applyNumberFormat="1" applyFont="1" applyBorder="1" applyAlignment="1" applyProtection="1">
      <alignment vertical="center" wrapText="1"/>
    </xf>
    <xf numFmtId="1" fontId="2" fillId="2" borderId="22" xfId="0" applyNumberFormat="1" applyFont="1" applyFill="1" applyBorder="1" applyAlignment="1" applyProtection="1"/>
    <xf numFmtId="1" fontId="2" fillId="3" borderId="22" xfId="0" applyNumberFormat="1" applyFont="1" applyFill="1" applyBorder="1" applyAlignment="1" applyProtection="1">
      <protection locked="0"/>
    </xf>
    <xf numFmtId="1" fontId="2" fillId="0" borderId="38" xfId="0" applyNumberFormat="1" applyFont="1" applyFill="1" applyBorder="1" applyAlignment="1" applyProtection="1"/>
    <xf numFmtId="1" fontId="6" fillId="2" borderId="0" xfId="0" applyNumberFormat="1" applyFont="1" applyFill="1" applyAlignment="1" applyProtection="1"/>
    <xf numFmtId="1" fontId="7" fillId="2" borderId="0" xfId="0" applyNumberFormat="1" applyFont="1" applyFill="1" applyAlignment="1" applyProtection="1">
      <alignment horizontal="left"/>
    </xf>
    <xf numFmtId="1" fontId="2" fillId="0" borderId="50" xfId="0" applyNumberFormat="1" applyFont="1" applyFill="1" applyBorder="1" applyAlignment="1" applyProtection="1">
      <alignment horizontal="center" vertical="center" wrapText="1"/>
    </xf>
    <xf numFmtId="1" fontId="2" fillId="0" borderId="69" xfId="0" applyNumberFormat="1" applyFont="1" applyFill="1" applyBorder="1" applyAlignment="1" applyProtection="1">
      <alignment horizontal="center" vertical="center" wrapText="1"/>
    </xf>
    <xf numFmtId="1" fontId="2" fillId="0" borderId="4" xfId="0" applyNumberFormat="1" applyFont="1" applyFill="1" applyBorder="1" applyAlignment="1" applyProtection="1">
      <alignment horizontal="center" vertical="center" wrapText="1"/>
    </xf>
    <xf numFmtId="1" fontId="2" fillId="0" borderId="14" xfId="0" applyNumberFormat="1" applyFont="1" applyBorder="1" applyAlignment="1" applyProtection="1">
      <alignment horizontal="right" wrapText="1"/>
    </xf>
    <xf numFmtId="1" fontId="21" fillId="0" borderId="0" xfId="0" applyNumberFormat="1" applyFont="1" applyProtection="1">
      <protection locked="0"/>
    </xf>
    <xf numFmtId="1" fontId="21" fillId="0" borderId="0" xfId="0" applyNumberFormat="1" applyFont="1" applyAlignment="1">
      <alignment horizontal="center" vertical="center"/>
    </xf>
    <xf numFmtId="1" fontId="2" fillId="3" borderId="18" xfId="0" applyNumberFormat="1" applyFont="1" applyFill="1" applyBorder="1" applyAlignment="1" applyProtection="1">
      <alignment horizontal="right"/>
      <protection locked="0"/>
    </xf>
    <xf numFmtId="1" fontId="2" fillId="3" borderId="15" xfId="0" applyNumberFormat="1" applyFont="1" applyFill="1" applyBorder="1" applyAlignment="1" applyProtection="1">
      <alignment horizontal="right"/>
      <protection locked="0"/>
    </xf>
    <xf numFmtId="1" fontId="2" fillId="3" borderId="39" xfId="0" applyNumberFormat="1" applyFont="1" applyFill="1" applyBorder="1" applyAlignment="1" applyProtection="1">
      <alignment horizontal="right"/>
      <protection locked="0"/>
    </xf>
    <xf numFmtId="1" fontId="2" fillId="3" borderId="19" xfId="0" applyNumberFormat="1" applyFont="1" applyFill="1" applyBorder="1" applyAlignment="1" applyProtection="1">
      <alignment horizontal="right"/>
      <protection locked="0"/>
    </xf>
    <xf numFmtId="1" fontId="2" fillId="3" borderId="14" xfId="0" applyNumberFormat="1" applyFont="1" applyFill="1" applyBorder="1" applyAlignment="1" applyProtection="1">
      <alignment horizontal="right"/>
      <protection locked="0"/>
    </xf>
    <xf numFmtId="1" fontId="7" fillId="0" borderId="91" xfId="0" applyNumberFormat="1" applyFont="1" applyFill="1" applyBorder="1" applyAlignment="1" applyProtection="1">
      <protection locked="0"/>
    </xf>
    <xf numFmtId="1" fontId="2" fillId="0" borderId="40" xfId="0" applyNumberFormat="1" applyFont="1" applyFill="1" applyBorder="1" applyAlignment="1" applyProtection="1">
      <alignment horizontal="center" vertical="center" wrapText="1"/>
    </xf>
    <xf numFmtId="1" fontId="2" fillId="0" borderId="44" xfId="0" applyNumberFormat="1" applyFont="1" applyFill="1" applyBorder="1" applyAlignment="1" applyProtection="1">
      <alignment horizontal="right" wrapText="1"/>
    </xf>
    <xf numFmtId="1" fontId="2" fillId="0" borderId="90" xfId="0" applyNumberFormat="1" applyFont="1" applyFill="1" applyBorder="1" applyAlignment="1" applyProtection="1">
      <alignment horizontal="right" wrapText="1"/>
    </xf>
    <xf numFmtId="1" fontId="2" fillId="3" borderId="26" xfId="0" applyNumberFormat="1" applyFont="1" applyFill="1" applyBorder="1" applyAlignment="1" applyProtection="1">
      <alignment horizontal="right" wrapText="1"/>
      <protection locked="0"/>
    </xf>
    <xf numFmtId="1" fontId="2" fillId="3" borderId="58" xfId="0" applyNumberFormat="1" applyFont="1" applyFill="1" applyBorder="1" applyAlignment="1" applyProtection="1">
      <alignment horizontal="right" wrapText="1"/>
      <protection locked="0"/>
    </xf>
    <xf numFmtId="1" fontId="2" fillId="3" borderId="54" xfId="0" applyNumberFormat="1" applyFont="1" applyFill="1" applyBorder="1" applyAlignment="1" applyProtection="1">
      <alignment horizontal="right" wrapText="1"/>
      <protection locked="0"/>
    </xf>
    <xf numFmtId="1" fontId="2" fillId="3" borderId="68" xfId="0" applyNumberFormat="1" applyFont="1" applyFill="1" applyBorder="1" applyAlignment="1" applyProtection="1">
      <alignment horizontal="right" wrapText="1"/>
      <protection locked="0"/>
    </xf>
    <xf numFmtId="1" fontId="2" fillId="3" borderId="42" xfId="0" applyNumberFormat="1" applyFont="1" applyFill="1" applyBorder="1" applyAlignment="1" applyProtection="1">
      <alignment horizontal="right" wrapText="1"/>
      <protection locked="0"/>
    </xf>
    <xf numFmtId="1" fontId="2" fillId="3" borderId="55" xfId="0" applyNumberFormat="1" applyFont="1" applyFill="1" applyBorder="1" applyAlignment="1" applyProtection="1">
      <alignment horizontal="right" wrapText="1"/>
      <protection locked="0"/>
    </xf>
    <xf numFmtId="1" fontId="2" fillId="3" borderId="40" xfId="0" applyNumberFormat="1" applyFont="1" applyFill="1" applyBorder="1" applyAlignment="1" applyProtection="1">
      <alignment horizontal="right" wrapText="1"/>
      <protection locked="0"/>
    </xf>
    <xf numFmtId="1" fontId="2" fillId="3" borderId="21" xfId="0" applyNumberFormat="1" applyFont="1" applyFill="1" applyBorder="1" applyAlignment="1" applyProtection="1">
      <alignment horizontal="right" wrapText="1"/>
      <protection locked="0"/>
    </xf>
    <xf numFmtId="1" fontId="19" fillId="0" borderId="92" xfId="0" applyNumberFormat="1" applyFont="1" applyBorder="1" applyAlignment="1">
      <alignment horizontal="center" wrapText="1"/>
    </xf>
    <xf numFmtId="1" fontId="19" fillId="0" borderId="92" xfId="0" applyNumberFormat="1" applyFont="1" applyBorder="1" applyAlignment="1">
      <alignment horizontal="center" vertical="center" wrapText="1"/>
    </xf>
    <xf numFmtId="1" fontId="2" fillId="0" borderId="93" xfId="0" applyNumberFormat="1" applyFont="1" applyFill="1" applyBorder="1" applyAlignment="1" applyProtection="1">
      <alignment horizontal="right" wrapText="1"/>
    </xf>
    <xf numFmtId="1" fontId="2" fillId="0" borderId="94" xfId="0" applyNumberFormat="1" applyFont="1" applyFill="1" applyBorder="1" applyAlignment="1" applyProtection="1">
      <alignment horizontal="right" wrapText="1"/>
    </xf>
    <xf numFmtId="1" fontId="2" fillId="3" borderId="95" xfId="0" applyNumberFormat="1" applyFont="1" applyFill="1" applyBorder="1" applyAlignment="1" applyProtection="1">
      <alignment horizontal="right" wrapText="1"/>
      <protection locked="0"/>
    </xf>
    <xf numFmtId="1" fontId="2" fillId="3" borderId="96" xfId="0" applyNumberFormat="1" applyFont="1" applyFill="1" applyBorder="1" applyAlignment="1" applyProtection="1">
      <alignment horizontal="right" wrapText="1"/>
      <protection locked="0"/>
    </xf>
    <xf numFmtId="1" fontId="2" fillId="3" borderId="97" xfId="0" applyNumberFormat="1" applyFont="1" applyFill="1" applyBorder="1" applyAlignment="1" applyProtection="1">
      <alignment horizontal="right" wrapText="1"/>
      <protection locked="0"/>
    </xf>
    <xf numFmtId="1" fontId="2" fillId="3" borderId="92" xfId="0" applyNumberFormat="1" applyFont="1" applyFill="1" applyBorder="1" applyAlignment="1" applyProtection="1">
      <alignment horizontal="right" wrapText="1"/>
      <protection locked="0"/>
    </xf>
    <xf numFmtId="1" fontId="2" fillId="3" borderId="98" xfId="0" applyNumberFormat="1" applyFont="1" applyFill="1" applyBorder="1" applyAlignment="1" applyProtection="1">
      <alignment horizontal="right" wrapText="1"/>
      <protection locked="0"/>
    </xf>
    <xf numFmtId="1" fontId="2" fillId="3" borderId="99" xfId="0" applyNumberFormat="1" applyFont="1" applyFill="1" applyBorder="1" applyAlignment="1" applyProtection="1">
      <alignment horizontal="right" wrapText="1"/>
      <protection locked="0"/>
    </xf>
    <xf numFmtId="1" fontId="2" fillId="3" borderId="100" xfId="0" applyNumberFormat="1" applyFont="1" applyFill="1" applyBorder="1" applyAlignment="1" applyProtection="1">
      <alignment horizontal="right" wrapText="1"/>
      <protection locked="0"/>
    </xf>
    <xf numFmtId="1" fontId="2" fillId="3" borderId="101" xfId="0" applyNumberFormat="1" applyFont="1" applyFill="1" applyBorder="1" applyAlignment="1" applyProtection="1">
      <alignment horizontal="right" wrapText="1"/>
      <protection locked="0"/>
    </xf>
    <xf numFmtId="1" fontId="2" fillId="0" borderId="88" xfId="0" applyNumberFormat="1" applyFont="1" applyFill="1" applyBorder="1" applyAlignment="1" applyProtection="1">
      <alignment horizontal="left" vertical="center"/>
    </xf>
    <xf numFmtId="1" fontId="2" fillId="0" borderId="102" xfId="0" applyNumberFormat="1" applyFont="1" applyFill="1" applyBorder="1" applyAlignment="1" applyProtection="1">
      <alignment horizontal="center" vertical="center"/>
    </xf>
    <xf numFmtId="1" fontId="2" fillId="0" borderId="67" xfId="0" applyNumberFormat="1" applyFont="1" applyFill="1" applyBorder="1" applyAlignment="1" applyProtection="1">
      <alignment horizontal="right" wrapText="1"/>
    </xf>
    <xf numFmtId="1" fontId="19" fillId="0" borderId="22" xfId="0" applyNumberFormat="1" applyFont="1" applyBorder="1" applyAlignment="1" applyProtection="1">
      <alignment horizontal="right" wrapText="1"/>
    </xf>
    <xf numFmtId="1" fontId="2" fillId="0" borderId="81" xfId="0" applyNumberFormat="1" applyFont="1" applyFill="1" applyBorder="1" applyAlignment="1" applyProtection="1">
      <alignment horizontal="right" wrapText="1"/>
    </xf>
    <xf numFmtId="1" fontId="2" fillId="3" borderId="28" xfId="0" applyNumberFormat="1" applyFont="1" applyFill="1" applyBorder="1" applyAlignment="1" applyProtection="1">
      <alignment horizontal="right" wrapText="1"/>
      <protection locked="0"/>
    </xf>
    <xf numFmtId="1" fontId="2" fillId="3" borderId="103" xfId="0" applyNumberFormat="1" applyFont="1" applyFill="1" applyBorder="1" applyAlignment="1" applyProtection="1">
      <alignment horizontal="right" wrapText="1"/>
      <protection locked="0"/>
    </xf>
    <xf numFmtId="1" fontId="2" fillId="3" borderId="104" xfId="0" applyNumberFormat="1" applyFont="1" applyFill="1" applyBorder="1" applyAlignment="1" applyProtection="1">
      <alignment horizontal="right" wrapText="1"/>
      <protection locked="0"/>
    </xf>
    <xf numFmtId="1" fontId="2" fillId="3" borderId="105" xfId="0" applyNumberFormat="1" applyFont="1" applyFill="1" applyBorder="1" applyAlignment="1" applyProtection="1">
      <alignment horizontal="right" wrapText="1"/>
      <protection locked="0"/>
    </xf>
    <xf numFmtId="1" fontId="2" fillId="3" borderId="106" xfId="0" applyNumberFormat="1" applyFont="1" applyFill="1" applyBorder="1" applyAlignment="1" applyProtection="1">
      <alignment horizontal="right" wrapText="1"/>
      <protection locked="0"/>
    </xf>
    <xf numFmtId="1" fontId="2" fillId="3" borderId="107" xfId="0" applyNumberFormat="1" applyFont="1" applyFill="1" applyBorder="1" applyAlignment="1" applyProtection="1">
      <alignment horizontal="right" wrapText="1"/>
      <protection locked="0"/>
    </xf>
    <xf numFmtId="1" fontId="2" fillId="3" borderId="62" xfId="0" applyNumberFormat="1" applyFont="1" applyFill="1" applyBorder="1" applyAlignment="1" applyProtection="1">
      <alignment horizontal="right" wrapText="1"/>
      <protection locked="0"/>
    </xf>
    <xf numFmtId="1" fontId="2" fillId="3" borderId="64" xfId="0" applyNumberFormat="1" applyFont="1" applyFill="1" applyBorder="1" applyAlignment="1" applyProtection="1">
      <alignment horizontal="right" wrapText="1"/>
      <protection locked="0"/>
    </xf>
    <xf numFmtId="1" fontId="2" fillId="0" borderId="40" xfId="0" applyNumberFormat="1" applyFont="1" applyFill="1" applyBorder="1" applyAlignment="1" applyProtection="1">
      <alignment horizontal="left" vertical="center"/>
    </xf>
    <xf numFmtId="1" fontId="2" fillId="0" borderId="68" xfId="0" applyNumberFormat="1" applyFont="1" applyFill="1" applyBorder="1" applyAlignment="1" applyProtection="1">
      <alignment horizontal="center" vertical="center" wrapText="1"/>
    </xf>
    <xf numFmtId="1" fontId="2" fillId="0" borderId="69" xfId="0" applyNumberFormat="1" applyFont="1" applyFill="1" applyBorder="1" applyAlignment="1" applyProtection="1">
      <alignment horizontal="right" wrapText="1"/>
    </xf>
    <xf numFmtId="1" fontId="2" fillId="3" borderId="45" xfId="0" applyNumberFormat="1" applyFont="1" applyFill="1" applyBorder="1" applyAlignment="1" applyProtection="1">
      <alignment horizontal="right" wrapText="1"/>
      <protection locked="0"/>
    </xf>
    <xf numFmtId="1" fontId="2" fillId="3" borderId="69" xfId="0" applyNumberFormat="1" applyFont="1" applyFill="1" applyBorder="1" applyAlignment="1" applyProtection="1">
      <alignment horizontal="right" wrapText="1"/>
      <protection locked="0"/>
    </xf>
    <xf numFmtId="1" fontId="2" fillId="3" borderId="23" xfId="0" applyNumberFormat="1" applyFont="1" applyFill="1" applyBorder="1" applyAlignment="1" applyProtection="1">
      <alignment horizontal="right" wrapText="1"/>
      <protection locked="0"/>
    </xf>
    <xf numFmtId="1" fontId="2" fillId="3" borderId="0" xfId="0" applyNumberFormat="1" applyFont="1" applyFill="1" applyBorder="1" applyAlignment="1" applyProtection="1">
      <alignment horizontal="right" wrapText="1"/>
      <protection locked="0"/>
    </xf>
    <xf numFmtId="1" fontId="2" fillId="3" borderId="27" xfId="0" applyNumberFormat="1" applyFont="1" applyFill="1" applyBorder="1" applyAlignment="1" applyProtection="1">
      <alignment horizontal="right" wrapText="1"/>
      <protection locked="0"/>
    </xf>
    <xf numFmtId="1" fontId="2" fillId="3" borderId="25" xfId="0" applyNumberFormat="1" applyFont="1" applyFill="1" applyBorder="1" applyAlignment="1" applyProtection="1">
      <alignment horizontal="right" wrapText="1"/>
      <protection locked="0"/>
    </xf>
    <xf numFmtId="1" fontId="2" fillId="3" borderId="50" xfId="0" applyNumberFormat="1" applyFont="1" applyFill="1" applyBorder="1" applyAlignment="1" applyProtection="1">
      <alignment horizontal="right" wrapText="1"/>
      <protection locked="0"/>
    </xf>
    <xf numFmtId="1" fontId="2" fillId="3" borderId="22" xfId="0" applyNumberFormat="1" applyFont="1" applyFill="1" applyBorder="1" applyAlignment="1" applyProtection="1">
      <alignment horizontal="right" wrapText="1"/>
      <protection locked="0"/>
    </xf>
    <xf numFmtId="1" fontId="2" fillId="0" borderId="40" xfId="0" applyNumberFormat="1" applyFont="1" applyFill="1" applyBorder="1" applyAlignment="1" applyProtection="1">
      <alignment horizontal="left" vertical="center"/>
    </xf>
    <xf numFmtId="1" fontId="2" fillId="0" borderId="58" xfId="0" applyNumberFormat="1" applyFont="1" applyFill="1" applyBorder="1" applyAlignment="1" applyProtection="1">
      <alignment horizontal="left" vertical="center"/>
    </xf>
    <xf numFmtId="1" fontId="2" fillId="0" borderId="68" xfId="0" applyNumberFormat="1" applyFont="1" applyFill="1" applyBorder="1" applyAlignment="1" applyProtection="1">
      <alignment horizontal="right" wrapText="1"/>
    </xf>
    <xf numFmtId="1" fontId="2" fillId="0" borderId="48" xfId="0" applyNumberFormat="1" applyFont="1" applyFill="1" applyBorder="1" applyAlignment="1" applyProtection="1">
      <alignment horizontal="left" vertical="center"/>
    </xf>
    <xf numFmtId="1" fontId="2" fillId="0" borderId="61" xfId="0" applyNumberFormat="1" applyFont="1" applyFill="1" applyBorder="1" applyAlignment="1" applyProtection="1">
      <alignment horizontal="left" vertical="center"/>
    </xf>
    <xf numFmtId="1" fontId="2" fillId="3" borderId="86" xfId="0" applyNumberFormat="1" applyFont="1" applyFill="1" applyBorder="1" applyAlignment="1" applyProtection="1">
      <alignment horizontal="right" wrapText="1"/>
      <protection locked="0"/>
    </xf>
    <xf numFmtId="1" fontId="2" fillId="3" borderId="53" xfId="0" applyNumberFormat="1" applyFont="1" applyFill="1" applyBorder="1" applyAlignment="1" applyProtection="1">
      <alignment horizontal="right" wrapText="1"/>
      <protection locked="0"/>
    </xf>
    <xf numFmtId="1" fontId="2" fillId="3" borderId="108" xfId="0" applyNumberFormat="1" applyFont="1" applyFill="1" applyBorder="1" applyAlignment="1" applyProtection="1">
      <alignment horizontal="right" wrapText="1"/>
      <protection locked="0"/>
    </xf>
    <xf numFmtId="1" fontId="2" fillId="3" borderId="1" xfId="0" applyNumberFormat="1" applyFont="1" applyFill="1" applyBorder="1" applyAlignment="1" applyProtection="1">
      <alignment horizontal="right" wrapText="1"/>
      <protection locked="0"/>
    </xf>
    <xf numFmtId="1" fontId="2" fillId="3" borderId="85" xfId="0" applyNumberFormat="1" applyFont="1" applyFill="1" applyBorder="1" applyAlignment="1" applyProtection="1">
      <alignment horizontal="right" wrapText="1"/>
      <protection locked="0"/>
    </xf>
    <xf numFmtId="1" fontId="2" fillId="3" borderId="109" xfId="0" applyNumberFormat="1" applyFont="1" applyFill="1" applyBorder="1" applyAlignment="1" applyProtection="1">
      <alignment horizontal="right" wrapText="1"/>
      <protection locked="0"/>
    </xf>
    <xf numFmtId="1" fontId="2" fillId="3" borderId="52" xfId="0" applyNumberFormat="1" applyFont="1" applyFill="1" applyBorder="1" applyAlignment="1" applyProtection="1">
      <alignment horizontal="right" wrapText="1"/>
      <protection locked="0"/>
    </xf>
    <xf numFmtId="1" fontId="2" fillId="3" borderId="6" xfId="0" applyNumberFormat="1" applyFont="1" applyFill="1" applyBorder="1" applyAlignment="1" applyProtection="1">
      <alignment horizontal="right" wrapText="1"/>
      <protection locked="0"/>
    </xf>
    <xf numFmtId="1" fontId="7" fillId="0" borderId="110" xfId="0" applyNumberFormat="1" applyFont="1" applyFill="1" applyBorder="1" applyAlignment="1" applyProtection="1">
      <protection locked="0"/>
    </xf>
    <xf numFmtId="1" fontId="2" fillId="0" borderId="14" xfId="0" applyNumberFormat="1" applyFont="1" applyFill="1" applyBorder="1" applyAlignment="1" applyProtection="1">
      <alignment horizontal="center" vertical="center" wrapText="1"/>
    </xf>
    <xf numFmtId="1" fontId="2" fillId="3" borderId="14" xfId="0" applyNumberFormat="1" applyFont="1" applyFill="1" applyBorder="1" applyAlignment="1" applyProtection="1">
      <alignment horizontal="right" wrapText="1"/>
      <protection locked="0"/>
    </xf>
    <xf numFmtId="1" fontId="21" fillId="2" borderId="0" xfId="0" applyNumberFormat="1" applyFont="1" applyFill="1" applyProtection="1">
      <protection locked="0"/>
    </xf>
    <xf numFmtId="1" fontId="2" fillId="0" borderId="21" xfId="0" applyNumberFormat="1" applyFont="1" applyFill="1" applyBorder="1" applyAlignment="1" applyProtection="1">
      <alignment horizontal="center" vertical="center" wrapText="1"/>
    </xf>
    <xf numFmtId="1" fontId="2" fillId="0" borderId="29" xfId="0" applyNumberFormat="1" applyFont="1" applyFill="1" applyBorder="1" applyAlignment="1" applyProtection="1">
      <alignment horizontal="center" vertical="center" wrapText="1"/>
    </xf>
    <xf numFmtId="1" fontId="2" fillId="3" borderId="29" xfId="0" applyNumberFormat="1" applyFont="1" applyFill="1" applyBorder="1" applyAlignment="1" applyProtection="1">
      <alignment horizontal="right" wrapText="1"/>
      <protection locked="0"/>
    </xf>
    <xf numFmtId="1" fontId="6" fillId="0" borderId="0" xfId="0" applyNumberFormat="1" applyFont="1" applyFill="1" applyAlignment="1" applyProtection="1"/>
    <xf numFmtId="1" fontId="2" fillId="0" borderId="0" xfId="0" applyNumberFormat="1" applyFont="1" applyFill="1" applyBorder="1" applyAlignment="1" applyProtection="1">
      <alignment vertical="center" wrapText="1"/>
    </xf>
    <xf numFmtId="1" fontId="5" fillId="0" borderId="0" xfId="0" applyNumberFormat="1" applyFont="1" applyFill="1" applyProtection="1"/>
    <xf numFmtId="1" fontId="16" fillId="0" borderId="0" xfId="0" applyNumberFormat="1" applyFont="1" applyFill="1" applyProtection="1"/>
    <xf numFmtId="1" fontId="5" fillId="0" borderId="111" xfId="0" applyNumberFormat="1" applyFont="1" applyFill="1" applyBorder="1" applyProtection="1"/>
    <xf numFmtId="1" fontId="22" fillId="0" borderId="111" xfId="0" applyNumberFormat="1" applyFont="1" applyFill="1" applyBorder="1"/>
    <xf numFmtId="1" fontId="22" fillId="0" borderId="0" xfId="0" applyNumberFormat="1" applyFont="1" applyFill="1"/>
    <xf numFmtId="1" fontId="2" fillId="0" borderId="112" xfId="0" applyNumberFormat="1" applyFont="1" applyFill="1" applyBorder="1" applyProtection="1"/>
    <xf numFmtId="1" fontId="1" fillId="0" borderId="112" xfId="0" applyNumberFormat="1" applyFont="1" applyFill="1" applyBorder="1" applyAlignment="1" applyProtection="1">
      <alignment wrapText="1"/>
    </xf>
    <xf numFmtId="1" fontId="2" fillId="0" borderId="112" xfId="0" applyNumberFormat="1" applyFont="1" applyFill="1" applyBorder="1" applyAlignment="1" applyProtection="1">
      <alignment wrapText="1"/>
    </xf>
    <xf numFmtId="1" fontId="2" fillId="0" borderId="111" xfId="0" applyNumberFormat="1" applyFont="1" applyFill="1" applyBorder="1" applyAlignment="1" applyProtection="1">
      <alignment wrapText="1"/>
    </xf>
    <xf numFmtId="1" fontId="2" fillId="0" borderId="0" xfId="0" applyNumberFormat="1" applyFont="1" applyFill="1" applyAlignment="1" applyProtection="1">
      <alignment wrapText="1"/>
    </xf>
    <xf numFmtId="1" fontId="2" fillId="0" borderId="112" xfId="0" applyNumberFormat="1" applyFont="1" applyFill="1" applyBorder="1" applyAlignment="1" applyProtection="1">
      <alignment horizontal="left"/>
    </xf>
    <xf numFmtId="1" fontId="2" fillId="0" borderId="111" xfId="0" applyNumberFormat="1" applyFont="1" applyFill="1" applyBorder="1" applyAlignment="1" applyProtection="1">
      <alignment horizontal="left"/>
    </xf>
    <xf numFmtId="1" fontId="2" fillId="0" borderId="111" xfId="0" applyNumberFormat="1" applyFont="1" applyFill="1" applyBorder="1" applyAlignment="1" applyProtection="1"/>
    <xf numFmtId="1" fontId="2" fillId="0" borderId="113" xfId="0" applyNumberFormat="1" applyFont="1" applyFill="1" applyBorder="1" applyAlignment="1" applyProtection="1"/>
    <xf numFmtId="1" fontId="2" fillId="0" borderId="112" xfId="0" applyNumberFormat="1" applyFont="1" applyFill="1" applyBorder="1" applyAlignment="1" applyProtection="1"/>
    <xf numFmtId="1" fontId="2" fillId="0" borderId="114" xfId="0" applyNumberFormat="1" applyFont="1" applyFill="1" applyBorder="1" applyAlignment="1" applyProtection="1"/>
    <xf numFmtId="1" fontId="2" fillId="0" borderId="51" xfId="0" applyNumberFormat="1" applyFont="1" applyFill="1" applyBorder="1" applyAlignment="1" applyProtection="1">
      <alignment horizontal="center" vertical="center"/>
    </xf>
    <xf numFmtId="1" fontId="0" fillId="2" borderId="50" xfId="0" applyNumberFormat="1" applyFill="1" applyBorder="1"/>
    <xf numFmtId="1" fontId="2" fillId="0" borderId="69" xfId="0" applyNumberFormat="1" applyFont="1" applyFill="1" applyBorder="1" applyAlignment="1" applyProtection="1">
      <alignment horizontal="center" vertical="center"/>
    </xf>
    <xf numFmtId="1" fontId="2" fillId="0" borderId="53" xfId="0" applyNumberFormat="1" applyFont="1" applyFill="1" applyBorder="1" applyAlignment="1" applyProtection="1">
      <alignment horizontal="center" vertical="center"/>
    </xf>
    <xf numFmtId="1" fontId="0" fillId="2" borderId="50" xfId="0" applyNumberFormat="1" applyFill="1" applyBorder="1" applyProtection="1">
      <protection locked="0"/>
    </xf>
    <xf numFmtId="1" fontId="2" fillId="0" borderId="39" xfId="0" applyNumberFormat="1" applyFont="1" applyFill="1" applyBorder="1" applyAlignment="1" applyProtection="1">
      <alignment horizontal="left" vertical="center" wrapText="1"/>
    </xf>
    <xf numFmtId="1" fontId="2" fillId="0" borderId="66" xfId="0" applyNumberFormat="1" applyFont="1" applyFill="1" applyBorder="1" applyAlignment="1" applyProtection="1">
      <alignment horizontal="left" vertical="center" wrapText="1"/>
    </xf>
    <xf numFmtId="1" fontId="2" fillId="0" borderId="81" xfId="0" applyNumberFormat="1" applyFont="1" applyFill="1" applyBorder="1" applyAlignment="1" applyProtection="1">
      <alignment horizontal="right"/>
    </xf>
    <xf numFmtId="1" fontId="2" fillId="3" borderId="56" xfId="0" applyNumberFormat="1" applyFont="1" applyFill="1" applyBorder="1" applyAlignment="1" applyProtection="1">
      <alignment horizontal="right"/>
      <protection locked="0"/>
    </xf>
    <xf numFmtId="1" fontId="2" fillId="3" borderId="87" xfId="0" applyNumberFormat="1" applyFont="1" applyFill="1" applyBorder="1" applyAlignment="1" applyProtection="1">
      <alignment horizontal="right"/>
      <protection locked="0"/>
    </xf>
    <xf numFmtId="1" fontId="2" fillId="3" borderId="115" xfId="0" applyNumberFormat="1" applyFont="1" applyFill="1" applyBorder="1" applyAlignment="1" applyProtection="1">
      <alignment horizontal="right"/>
      <protection locked="0"/>
    </xf>
    <xf numFmtId="1" fontId="2" fillId="3" borderId="57" xfId="0" applyNumberFormat="1" applyFont="1" applyFill="1" applyBorder="1" applyAlignment="1" applyProtection="1">
      <alignment horizontal="right"/>
      <protection locked="0"/>
    </xf>
    <xf numFmtId="1" fontId="2" fillId="3" borderId="81" xfId="0" applyNumberFormat="1" applyFont="1" applyFill="1" applyBorder="1" applyAlignment="1" applyProtection="1">
      <alignment horizontal="right"/>
      <protection locked="0"/>
    </xf>
    <xf numFmtId="1" fontId="2" fillId="0" borderId="40" xfId="0" applyNumberFormat="1" applyFont="1" applyFill="1" applyBorder="1" applyAlignment="1" applyProtection="1">
      <alignment horizontal="left" vertical="center" wrapText="1"/>
    </xf>
    <xf numFmtId="1" fontId="2" fillId="0" borderId="58" xfId="0" applyNumberFormat="1" applyFont="1" applyFill="1" applyBorder="1" applyAlignment="1" applyProtection="1">
      <alignment horizontal="left" vertical="center" wrapText="1"/>
    </xf>
    <xf numFmtId="1" fontId="2" fillId="3" borderId="26" xfId="0" applyNumberFormat="1" applyFont="1" applyFill="1" applyBorder="1" applyAlignment="1" applyProtection="1">
      <alignment horizontal="right"/>
      <protection locked="0"/>
    </xf>
    <xf numFmtId="1" fontId="2" fillId="3" borderId="42" xfId="0" applyNumberFormat="1" applyFont="1" applyFill="1" applyBorder="1" applyAlignment="1" applyProtection="1">
      <alignment horizontal="right"/>
      <protection locked="0"/>
    </xf>
    <xf numFmtId="1" fontId="2" fillId="3" borderId="54" xfId="0" applyNumberFormat="1" applyFont="1" applyFill="1" applyBorder="1" applyAlignment="1" applyProtection="1">
      <alignment horizontal="right"/>
      <protection locked="0"/>
    </xf>
    <xf numFmtId="1" fontId="2" fillId="3" borderId="55" xfId="0" applyNumberFormat="1" applyFont="1" applyFill="1" applyBorder="1" applyAlignment="1" applyProtection="1">
      <alignment horizontal="right"/>
      <protection locked="0"/>
    </xf>
    <xf numFmtId="1" fontId="2" fillId="3" borderId="58" xfId="0" applyNumberFormat="1" applyFont="1" applyFill="1" applyBorder="1" applyAlignment="1" applyProtection="1">
      <alignment horizontal="right"/>
      <protection locked="0"/>
    </xf>
    <xf numFmtId="1" fontId="2" fillId="0" borderId="48" xfId="0" applyNumberFormat="1" applyFont="1" applyFill="1" applyBorder="1" applyAlignment="1" applyProtection="1">
      <alignment horizontal="left" vertical="center" wrapText="1"/>
    </xf>
    <xf numFmtId="1" fontId="2" fillId="0" borderId="61" xfId="0" applyNumberFormat="1" applyFont="1" applyFill="1" applyBorder="1" applyAlignment="1" applyProtection="1">
      <alignment horizontal="left" vertical="center" wrapText="1"/>
    </xf>
    <xf numFmtId="1" fontId="2" fillId="3" borderId="33" xfId="0" applyNumberFormat="1" applyFont="1" applyFill="1" applyBorder="1" applyAlignment="1" applyProtection="1">
      <alignment horizontal="right"/>
      <protection locked="0"/>
    </xf>
    <xf numFmtId="1" fontId="2" fillId="3" borderId="34" xfId="0" applyNumberFormat="1" applyFont="1" applyFill="1" applyBorder="1" applyAlignment="1" applyProtection="1">
      <alignment horizontal="right"/>
      <protection locked="0"/>
    </xf>
    <xf numFmtId="1" fontId="2" fillId="3" borderId="30" xfId="0" applyNumberFormat="1" applyFont="1" applyFill="1" applyBorder="1" applyAlignment="1" applyProtection="1">
      <alignment horizontal="right"/>
      <protection locked="0"/>
    </xf>
    <xf numFmtId="1" fontId="2" fillId="3" borderId="32" xfId="0" applyNumberFormat="1" applyFont="1" applyFill="1" applyBorder="1" applyAlignment="1" applyProtection="1">
      <alignment horizontal="right"/>
      <protection locked="0"/>
    </xf>
    <xf numFmtId="1" fontId="2" fillId="3" borderId="61" xfId="0" applyNumberFormat="1" applyFont="1" applyFill="1" applyBorder="1" applyAlignment="1" applyProtection="1">
      <alignment horizontal="right"/>
      <protection locked="0"/>
    </xf>
    <xf numFmtId="1" fontId="2" fillId="0" borderId="36" xfId="0" applyNumberFormat="1" applyFont="1" applyFill="1" applyBorder="1" applyAlignment="1" applyProtection="1">
      <alignment horizontal="center" vertical="center"/>
    </xf>
    <xf numFmtId="1" fontId="2" fillId="0" borderId="3" xfId="0" quotePrefix="1" applyNumberFormat="1" applyFont="1" applyFill="1" applyBorder="1" applyAlignment="1" applyProtection="1">
      <alignment horizontal="center" vertical="center" wrapText="1"/>
    </xf>
    <xf numFmtId="1" fontId="2" fillId="0" borderId="116" xfId="0" applyNumberFormat="1" applyFont="1" applyFill="1" applyBorder="1" applyAlignment="1" applyProtection="1">
      <alignment horizontal="center" vertical="center" wrapText="1"/>
    </xf>
    <xf numFmtId="1" fontId="2" fillId="0" borderId="70" xfId="0" applyNumberFormat="1" applyFont="1" applyFill="1" applyBorder="1" applyAlignment="1" applyProtection="1">
      <alignment horizontal="center" vertical="center"/>
    </xf>
    <xf numFmtId="1" fontId="19" fillId="2" borderId="3" xfId="0" applyNumberFormat="1" applyFont="1" applyFill="1" applyBorder="1" applyAlignment="1">
      <alignment horizontal="center"/>
    </xf>
    <xf numFmtId="1" fontId="19" fillId="2" borderId="78" xfId="0" applyNumberFormat="1" applyFont="1" applyFill="1" applyBorder="1" applyAlignment="1">
      <alignment horizontal="center"/>
    </xf>
    <xf numFmtId="1" fontId="2" fillId="0" borderId="9" xfId="0" applyNumberFormat="1" applyFont="1" applyFill="1" applyBorder="1" applyAlignment="1" applyProtection="1">
      <alignment horizontal="center" vertical="center" wrapText="1"/>
    </xf>
    <xf numFmtId="1" fontId="2" fillId="0" borderId="75" xfId="0" applyNumberFormat="1" applyFont="1" applyFill="1" applyBorder="1" applyAlignment="1" applyProtection="1">
      <alignment horizontal="center" vertical="center" wrapText="1"/>
    </xf>
    <xf numFmtId="1" fontId="2" fillId="0" borderId="80" xfId="0" applyNumberFormat="1" applyFont="1" applyFill="1" applyBorder="1" applyAlignment="1" applyProtection="1">
      <alignment horizontal="center" vertical="center" wrapText="1"/>
    </xf>
    <xf numFmtId="1" fontId="2" fillId="0" borderId="79" xfId="0" applyNumberFormat="1" applyFont="1" applyFill="1" applyBorder="1" applyAlignment="1" applyProtection="1">
      <alignment horizontal="center" vertical="center" wrapText="1"/>
    </xf>
    <xf numFmtId="1" fontId="2" fillId="0" borderId="67" xfId="0" applyNumberFormat="1" applyFont="1" applyFill="1" applyBorder="1" applyAlignment="1" applyProtection="1">
      <alignment horizontal="center" vertical="center" wrapText="1"/>
    </xf>
    <xf numFmtId="1" fontId="2" fillId="0" borderId="6" xfId="0" applyNumberFormat="1" applyFont="1" applyFill="1" applyBorder="1" applyAlignment="1" applyProtection="1">
      <alignment horizontal="center" vertical="center" wrapText="1"/>
    </xf>
    <xf numFmtId="1" fontId="19" fillId="2" borderId="3" xfId="0" applyNumberFormat="1" applyFont="1" applyFill="1" applyBorder="1" applyAlignment="1">
      <alignment horizontal="center" vertical="center"/>
    </xf>
    <xf numFmtId="1" fontId="19" fillId="2" borderId="117" xfId="0" applyNumberFormat="1" applyFont="1" applyFill="1" applyBorder="1" applyAlignment="1">
      <alignment horizontal="center" vertical="center"/>
    </xf>
    <xf numFmtId="1" fontId="2" fillId="0" borderId="134" xfId="0" applyNumberFormat="1" applyFont="1" applyFill="1" applyBorder="1" applyAlignment="1" applyProtection="1">
      <alignment horizontal="center" vertical="center" wrapText="1"/>
    </xf>
    <xf numFmtId="1" fontId="19" fillId="2" borderId="2" xfId="0" applyNumberFormat="1" applyFont="1" applyFill="1" applyBorder="1" applyAlignment="1">
      <alignment horizontal="center" vertical="center" wrapText="1"/>
    </xf>
    <xf numFmtId="1" fontId="2" fillId="0" borderId="3" xfId="0" applyNumberFormat="1" applyFont="1" applyFill="1" applyBorder="1" applyAlignment="1" applyProtection="1">
      <alignment horizontal="left" vertical="center" wrapText="1"/>
    </xf>
    <xf numFmtId="1" fontId="2" fillId="0" borderId="5" xfId="0" applyNumberFormat="1" applyFont="1" applyFill="1" applyBorder="1" applyAlignment="1" applyProtection="1">
      <alignment horizontal="left" vertical="center" wrapText="1"/>
    </xf>
    <xf numFmtId="1" fontId="2" fillId="0" borderId="51" xfId="0" applyNumberFormat="1" applyFont="1" applyFill="1" applyBorder="1" applyAlignment="1" applyProtection="1">
      <alignment horizontal="right" wrapText="1"/>
    </xf>
    <xf numFmtId="1" fontId="2" fillId="3" borderId="17" xfId="0" applyNumberFormat="1" applyFont="1" applyFill="1" applyBorder="1" applyAlignment="1" applyProtection="1">
      <alignment horizontal="right"/>
      <protection locked="0"/>
    </xf>
    <xf numFmtId="1" fontId="2" fillId="3" borderId="20" xfId="0" applyNumberFormat="1" applyFont="1" applyFill="1" applyBorder="1" applyAlignment="1" applyProtection="1">
      <alignment horizontal="right"/>
      <protection locked="0"/>
    </xf>
    <xf numFmtId="1" fontId="2" fillId="3" borderId="135" xfId="0" applyNumberFormat="1" applyFont="1" applyFill="1" applyBorder="1" applyAlignment="1" applyProtection="1">
      <alignment horizontal="right"/>
      <protection locked="0"/>
    </xf>
    <xf numFmtId="1" fontId="2" fillId="3" borderId="49" xfId="0" applyNumberFormat="1" applyFont="1" applyFill="1" applyBorder="1" applyAlignment="1" applyProtection="1">
      <alignment horizontal="right"/>
      <protection locked="0"/>
    </xf>
    <xf numFmtId="1" fontId="2" fillId="6" borderId="75" xfId="0" applyNumberFormat="1" applyFont="1" applyFill="1" applyBorder="1" applyAlignment="1" applyProtection="1">
      <alignment horizontal="right"/>
    </xf>
    <xf numFmtId="1" fontId="2" fillId="6" borderId="9" xfId="0" applyNumberFormat="1" applyFont="1" applyFill="1" applyBorder="1" applyAlignment="1" applyProtection="1">
      <alignment horizontal="right"/>
    </xf>
    <xf numFmtId="1" fontId="2" fillId="3" borderId="118" xfId="0" applyNumberFormat="1" applyFont="1" applyFill="1" applyBorder="1" applyAlignment="1" applyProtection="1">
      <alignment horizontal="right"/>
      <protection locked="0"/>
    </xf>
    <xf numFmtId="1" fontId="7" fillId="0" borderId="119" xfId="0" applyNumberFormat="1" applyFont="1" applyFill="1" applyBorder="1" applyAlignment="1" applyProtection="1">
      <protection locked="0"/>
    </xf>
    <xf numFmtId="1" fontId="2" fillId="0" borderId="3" xfId="0" applyNumberFormat="1" applyFont="1" applyFill="1" applyBorder="1" applyAlignment="1" applyProtection="1">
      <alignment horizontal="left" vertical="center"/>
    </xf>
    <xf numFmtId="1" fontId="2" fillId="0" borderId="5" xfId="0" applyNumberFormat="1" applyFont="1" applyFill="1" applyBorder="1" applyAlignment="1" applyProtection="1">
      <alignment horizontal="left" vertical="center"/>
    </xf>
    <xf numFmtId="1" fontId="2" fillId="0" borderId="5" xfId="0" applyNumberFormat="1" applyFont="1" applyFill="1" applyBorder="1" applyAlignment="1" applyProtection="1">
      <alignment horizontal="right"/>
    </xf>
    <xf numFmtId="1" fontId="2" fillId="3" borderId="7" xfId="0" applyNumberFormat="1" applyFont="1" applyFill="1" applyBorder="1" applyAlignment="1" applyProtection="1">
      <alignment horizontal="right"/>
      <protection locked="0"/>
    </xf>
    <xf numFmtId="1" fontId="2" fillId="3" borderId="75" xfId="0" applyNumberFormat="1" applyFont="1" applyFill="1" applyBorder="1" applyAlignment="1" applyProtection="1">
      <alignment horizontal="right"/>
      <protection locked="0"/>
    </xf>
    <xf numFmtId="1" fontId="2" fillId="3" borderId="9" xfId="0" applyNumberFormat="1" applyFont="1" applyFill="1" applyBorder="1" applyAlignment="1" applyProtection="1">
      <alignment horizontal="right"/>
      <protection locked="0"/>
    </xf>
    <xf numFmtId="1" fontId="2" fillId="3" borderId="4" xfId="0" applyNumberFormat="1" applyFont="1" applyFill="1" applyBorder="1" applyAlignment="1" applyProtection="1">
      <alignment horizontal="right"/>
      <protection locked="0"/>
    </xf>
    <xf numFmtId="1" fontId="2" fillId="3" borderId="3" xfId="0" applyNumberFormat="1" applyFont="1" applyFill="1" applyBorder="1" applyAlignment="1" applyProtection="1">
      <alignment horizontal="right"/>
      <protection locked="0"/>
    </xf>
    <xf numFmtId="1" fontId="2" fillId="6" borderId="71" xfId="0" applyNumberFormat="1" applyFont="1" applyFill="1" applyBorder="1" applyAlignment="1" applyProtection="1">
      <alignment horizontal="right"/>
    </xf>
    <xf numFmtId="1" fontId="2" fillId="6" borderId="8" xfId="0" applyNumberFormat="1" applyFont="1" applyFill="1" applyBorder="1" applyAlignment="1" applyProtection="1">
      <alignment horizontal="right"/>
    </xf>
    <xf numFmtId="1" fontId="2" fillId="3" borderId="5" xfId="0" applyNumberFormat="1" applyFont="1" applyFill="1" applyBorder="1" applyAlignment="1" applyProtection="1">
      <alignment horizontal="right"/>
      <protection locked="0"/>
    </xf>
    <xf numFmtId="1" fontId="2" fillId="3" borderId="117" xfId="0" applyNumberFormat="1" applyFont="1" applyFill="1" applyBorder="1" applyAlignment="1" applyProtection="1">
      <alignment horizontal="right"/>
      <protection locked="0"/>
    </xf>
    <xf numFmtId="1" fontId="2" fillId="3" borderId="38" xfId="0" applyNumberFormat="1" applyFont="1" applyFill="1" applyBorder="1" applyAlignment="1" applyProtection="1">
      <alignment horizontal="right"/>
      <protection locked="0"/>
    </xf>
    <xf numFmtId="1" fontId="4" fillId="2" borderId="0" xfId="0" applyNumberFormat="1" applyFont="1" applyFill="1" applyAlignment="1" applyProtection="1"/>
    <xf numFmtId="1" fontId="0" fillId="2" borderId="0" xfId="0" applyNumberFormat="1" applyFill="1" applyBorder="1"/>
    <xf numFmtId="1" fontId="2" fillId="0" borderId="7" xfId="0" applyNumberFormat="1" applyFont="1" applyFill="1" applyBorder="1" applyAlignment="1" applyProtection="1">
      <alignment horizontal="center" vertical="center" wrapText="1"/>
    </xf>
    <xf numFmtId="1" fontId="2" fillId="0" borderId="8" xfId="0" applyNumberFormat="1" applyFont="1" applyFill="1" applyBorder="1" applyAlignment="1" applyProtection="1">
      <alignment horizontal="center" vertical="center" wrapText="1"/>
    </xf>
    <xf numFmtId="1" fontId="2" fillId="0" borderId="14" xfId="0" applyNumberFormat="1" applyFont="1" applyFill="1" applyBorder="1" applyAlignment="1" applyProtection="1">
      <alignment horizontal="left" wrapText="1"/>
    </xf>
    <xf numFmtId="1" fontId="2" fillId="0" borderId="14" xfId="0" applyNumberFormat="1" applyFont="1" applyFill="1" applyBorder="1" applyAlignment="1" applyProtection="1"/>
    <xf numFmtId="1" fontId="2" fillId="6" borderId="41" xfId="0" applyNumberFormat="1" applyFont="1" applyFill="1" applyBorder="1" applyAlignment="1" applyProtection="1"/>
    <xf numFmtId="1" fontId="2" fillId="6" borderId="55" xfId="0" applyNumberFormat="1" applyFont="1" applyFill="1" applyBorder="1" applyAlignment="1" applyProtection="1"/>
    <xf numFmtId="1" fontId="2" fillId="6" borderId="14" xfId="0" applyNumberFormat="1" applyFont="1" applyFill="1" applyBorder="1" applyAlignment="1" applyProtection="1"/>
    <xf numFmtId="1" fontId="20" fillId="0" borderId="0" xfId="0" applyNumberFormat="1" applyFont="1" applyFill="1" applyAlignment="1" applyProtection="1">
      <protection locked="0"/>
    </xf>
    <xf numFmtId="1" fontId="2" fillId="0" borderId="29" xfId="0" applyNumberFormat="1" applyFont="1" applyFill="1" applyBorder="1" applyAlignment="1" applyProtection="1">
      <alignment horizontal="left" wrapText="1"/>
    </xf>
    <xf numFmtId="1" fontId="2" fillId="0" borderId="29" xfId="0" applyNumberFormat="1" applyFont="1" applyFill="1" applyBorder="1" applyAlignment="1" applyProtection="1"/>
    <xf numFmtId="1" fontId="2" fillId="3" borderId="31" xfId="0" applyNumberFormat="1" applyFont="1" applyFill="1" applyBorder="1" applyAlignment="1" applyProtection="1">
      <protection locked="0"/>
    </xf>
    <xf numFmtId="1" fontId="2" fillId="6" borderId="29" xfId="0" applyNumberFormat="1" applyFont="1" applyFill="1" applyBorder="1" applyAlignment="1" applyProtection="1"/>
    <xf numFmtId="1" fontId="20" fillId="0" borderId="89" xfId="0" applyNumberFormat="1" applyFont="1" applyFill="1" applyBorder="1" applyAlignment="1" applyProtection="1">
      <protection locked="0"/>
    </xf>
    <xf numFmtId="1" fontId="6" fillId="2" borderId="0" xfId="0" applyNumberFormat="1" applyFont="1" applyFill="1" applyProtection="1"/>
    <xf numFmtId="1" fontId="2" fillId="2" borderId="0" xfId="0" applyNumberFormat="1" applyFont="1" applyFill="1" applyBorder="1" applyAlignment="1" applyProtection="1">
      <alignment wrapText="1"/>
    </xf>
    <xf numFmtId="1" fontId="2" fillId="0" borderId="14" xfId="0" applyNumberFormat="1" applyFont="1" applyBorder="1" applyAlignment="1" applyProtection="1">
      <alignment wrapText="1"/>
    </xf>
    <xf numFmtId="1" fontId="2" fillId="0" borderId="67" xfId="0" applyNumberFormat="1" applyFont="1" applyBorder="1" applyAlignment="1" applyProtection="1">
      <alignment wrapText="1"/>
    </xf>
    <xf numFmtId="1" fontId="2" fillId="0" borderId="21" xfId="0" applyNumberFormat="1" applyFont="1" applyBorder="1" applyAlignment="1" applyProtection="1">
      <alignment horizontal="left" wrapText="1"/>
    </xf>
    <xf numFmtId="1" fontId="2" fillId="2" borderId="0" xfId="0" applyNumberFormat="1" applyFont="1" applyFill="1" applyProtection="1">
      <protection locked="0"/>
    </xf>
    <xf numFmtId="1" fontId="2" fillId="0" borderId="44" xfId="0" applyNumberFormat="1" applyFont="1" applyBorder="1" applyAlignment="1" applyProtection="1">
      <alignment horizontal="left" wrapText="1"/>
    </xf>
    <xf numFmtId="1" fontId="2" fillId="3" borderId="44" xfId="0" applyNumberFormat="1" applyFont="1" applyFill="1" applyBorder="1" applyAlignment="1" applyProtection="1">
      <protection locked="0"/>
    </xf>
    <xf numFmtId="1" fontId="2" fillId="0" borderId="44" xfId="0" applyNumberFormat="1" applyFont="1" applyBorder="1" applyAlignment="1" applyProtection="1">
      <alignment wrapText="1"/>
    </xf>
    <xf numFmtId="1" fontId="2" fillId="0" borderId="38" xfId="0" applyNumberFormat="1" applyFont="1" applyBorder="1" applyAlignment="1" applyProtection="1">
      <alignment horizontal="center"/>
    </xf>
    <xf numFmtId="1" fontId="2" fillId="0" borderId="38" xfId="0" applyNumberFormat="1" applyFont="1" applyBorder="1" applyAlignment="1" applyProtection="1">
      <protection locked="0"/>
    </xf>
    <xf numFmtId="1" fontId="18" fillId="0" borderId="0" xfId="0" applyNumberFormat="1" applyFont="1"/>
    <xf numFmtId="1" fontId="1" fillId="2" borderId="0" xfId="0" applyNumberFormat="1" applyFont="1" applyFill="1" applyBorder="1" applyAlignment="1" applyProtection="1"/>
    <xf numFmtId="1" fontId="8" fillId="2" borderId="1" xfId="0" applyNumberFormat="1" applyFont="1" applyFill="1" applyBorder="1" applyAlignment="1" applyProtection="1">
      <alignment vertical="center"/>
    </xf>
    <xf numFmtId="1" fontId="9" fillId="2" borderId="0" xfId="0" applyNumberFormat="1" applyFont="1" applyFill="1" applyAlignment="1" applyProtection="1">
      <alignment vertical="center"/>
    </xf>
    <xf numFmtId="1" fontId="3" fillId="2" borderId="0" xfId="0" applyNumberFormat="1" applyFont="1" applyFill="1" applyAlignment="1" applyProtection="1"/>
    <xf numFmtId="1" fontId="4" fillId="2" borderId="0" xfId="0" applyNumberFormat="1" applyFont="1" applyFill="1" applyBorder="1" applyAlignment="1" applyProtection="1"/>
    <xf numFmtId="1" fontId="8" fillId="2" borderId="0" xfId="0" applyNumberFormat="1" applyFont="1" applyFill="1" applyBorder="1" applyAlignment="1" applyProtection="1"/>
    <xf numFmtId="1" fontId="2" fillId="0" borderId="4" xfId="0" applyNumberFormat="1" applyFont="1" applyFill="1" applyBorder="1" applyAlignment="1" applyProtection="1">
      <alignment horizontal="left" vertical="center" wrapText="1"/>
    </xf>
    <xf numFmtId="1" fontId="2" fillId="3" borderId="38" xfId="0" applyNumberFormat="1" applyFont="1" applyFill="1" applyBorder="1" applyAlignment="1" applyProtection="1">
      <protection locked="0"/>
    </xf>
    <xf numFmtId="1" fontId="20" fillId="2" borderId="0" xfId="0" applyNumberFormat="1" applyFont="1" applyFill="1" applyAlignment="1" applyProtection="1">
      <protection locked="0"/>
    </xf>
    <xf numFmtId="1" fontId="5" fillId="2" borderId="0" xfId="0" applyNumberFormat="1" applyFont="1" applyFill="1" applyProtection="1"/>
    <xf numFmtId="1" fontId="2" fillId="0" borderId="1" xfId="0" applyNumberFormat="1" applyFont="1" applyFill="1" applyBorder="1" applyAlignment="1" applyProtection="1">
      <alignment horizontal="center" vertical="center"/>
    </xf>
    <xf numFmtId="1" fontId="2" fillId="0" borderId="2" xfId="0" applyNumberFormat="1" applyFont="1" applyFill="1" applyBorder="1" applyAlignment="1" applyProtection="1">
      <alignment horizontal="center" vertical="center" wrapText="1"/>
    </xf>
    <xf numFmtId="1" fontId="19" fillId="0" borderId="39" xfId="0" applyNumberFormat="1" applyFont="1" applyFill="1" applyBorder="1" applyAlignment="1"/>
    <xf numFmtId="1" fontId="19" fillId="0" borderId="20" xfId="0" applyNumberFormat="1" applyFont="1" applyFill="1" applyBorder="1" applyAlignment="1"/>
    <xf numFmtId="1" fontId="2" fillId="0" borderId="48" xfId="0" applyNumberFormat="1" applyFont="1" applyFill="1" applyBorder="1" applyAlignment="1" applyProtection="1">
      <alignment vertical="center"/>
    </xf>
    <xf numFmtId="1" fontId="2" fillId="0" borderId="35" xfId="0" applyNumberFormat="1" applyFont="1" applyFill="1" applyBorder="1" applyAlignment="1" applyProtection="1">
      <alignment vertical="center"/>
    </xf>
    <xf numFmtId="1" fontId="2" fillId="0" borderId="6" xfId="0" applyNumberFormat="1" applyFont="1" applyFill="1" applyBorder="1" applyAlignment="1" applyProtection="1"/>
    <xf numFmtId="1" fontId="2" fillId="3" borderId="6" xfId="0" applyNumberFormat="1" applyFont="1" applyFill="1" applyBorder="1" applyAlignment="1" applyProtection="1">
      <protection locked="0"/>
    </xf>
    <xf numFmtId="1" fontId="2" fillId="3" borderId="53" xfId="0" applyNumberFormat="1" applyFont="1" applyFill="1" applyBorder="1" applyAlignment="1" applyProtection="1">
      <protection locked="0"/>
    </xf>
    <xf numFmtId="1" fontId="6" fillId="0" borderId="0" xfId="0" applyNumberFormat="1" applyFont="1" applyFill="1" applyBorder="1" applyAlignment="1" applyProtection="1">
      <alignment horizontal="left"/>
    </xf>
    <xf numFmtId="1" fontId="2" fillId="2" borderId="0" xfId="0" applyNumberFormat="1" applyFont="1" applyFill="1" applyBorder="1" applyAlignment="1" applyProtection="1">
      <alignment horizontal="center"/>
    </xf>
    <xf numFmtId="1" fontId="9" fillId="2" borderId="0" xfId="0" applyNumberFormat="1" applyFont="1" applyFill="1" applyBorder="1" applyAlignment="1" applyProtection="1"/>
    <xf numFmtId="1" fontId="2" fillId="0" borderId="2" xfId="0" applyNumberFormat="1" applyFont="1" applyBorder="1" applyAlignment="1" applyProtection="1">
      <alignment horizontal="center" vertical="center" wrapText="1"/>
    </xf>
    <xf numFmtId="1" fontId="2" fillId="6" borderId="66" xfId="0" applyNumberFormat="1" applyFont="1" applyFill="1" applyBorder="1" applyAlignment="1" applyProtection="1"/>
    <xf numFmtId="1" fontId="2" fillId="2" borderId="0" xfId="0" applyNumberFormat="1" applyFont="1" applyFill="1" applyBorder="1" applyAlignment="1" applyProtection="1">
      <protection locked="0"/>
    </xf>
    <xf numFmtId="1" fontId="2" fillId="0" borderId="6" xfId="0" applyNumberFormat="1" applyFont="1" applyBorder="1" applyAlignment="1" applyProtection="1">
      <alignment horizontal="center" vertical="center" wrapText="1"/>
    </xf>
    <xf numFmtId="1" fontId="2" fillId="6" borderId="21" xfId="0" applyNumberFormat="1" applyFont="1" applyFill="1" applyBorder="1" applyAlignment="1" applyProtection="1"/>
    <xf numFmtId="1" fontId="2" fillId="6" borderId="61" xfId="0" applyNumberFormat="1" applyFont="1" applyFill="1" applyBorder="1" applyAlignment="1" applyProtection="1"/>
    <xf numFmtId="1" fontId="2" fillId="0" borderId="22" xfId="0" applyNumberFormat="1" applyFont="1" applyBorder="1" applyAlignment="1" applyProtection="1">
      <alignment horizontal="center" vertical="center" wrapText="1"/>
    </xf>
    <xf numFmtId="1" fontId="2" fillId="6" borderId="5" xfId="0" applyNumberFormat="1" applyFont="1" applyFill="1" applyBorder="1" applyAlignment="1" applyProtection="1"/>
    <xf numFmtId="1" fontId="2" fillId="6" borderId="87" xfId="0" applyNumberFormat="1" applyFont="1" applyFill="1" applyBorder="1" applyAlignment="1" applyProtection="1"/>
    <xf numFmtId="1" fontId="2" fillId="0" borderId="22" xfId="0" applyNumberFormat="1" applyFont="1" applyBorder="1" applyAlignment="1" applyProtection="1">
      <alignment horizontal="center" vertical="center" wrapText="1"/>
    </xf>
    <xf numFmtId="1" fontId="6" fillId="0" borderId="2" xfId="0" applyNumberFormat="1" applyFont="1" applyFill="1" applyBorder="1" applyAlignment="1" applyProtection="1">
      <alignment horizontal="left" vertical="center"/>
    </xf>
    <xf numFmtId="1" fontId="6" fillId="2" borderId="0" xfId="0" applyNumberFormat="1" applyFont="1" applyFill="1" applyAlignment="1" applyProtection="1">
      <alignment horizontal="left"/>
    </xf>
    <xf numFmtId="1" fontId="23" fillId="2" borderId="0" xfId="0" applyNumberFormat="1" applyFont="1" applyFill="1"/>
    <xf numFmtId="1" fontId="23" fillId="2" borderId="0" xfId="0" applyNumberFormat="1" applyFont="1" applyFill="1" applyProtection="1">
      <protection locked="0"/>
    </xf>
    <xf numFmtId="1" fontId="2" fillId="0" borderId="14" xfId="0" applyNumberFormat="1" applyFont="1" applyFill="1" applyBorder="1" applyAlignment="1" applyProtection="1">
      <alignment horizontal="center" vertical="center" wrapText="1"/>
    </xf>
    <xf numFmtId="1" fontId="2" fillId="0" borderId="39" xfId="0" applyNumberFormat="1" applyFont="1" applyFill="1" applyBorder="1" applyAlignment="1" applyProtection="1">
      <alignment horizontal="left" vertical="center"/>
    </xf>
    <xf numFmtId="1" fontId="2" fillId="0" borderId="66" xfId="0" applyNumberFormat="1" applyFont="1" applyFill="1" applyBorder="1" applyAlignment="1" applyProtection="1">
      <alignment horizontal="left" vertical="center"/>
    </xf>
    <xf numFmtId="1" fontId="20" fillId="2" borderId="0" xfId="0" applyNumberFormat="1" applyFont="1" applyFill="1" applyAlignment="1" applyProtection="1">
      <alignment horizontal="left"/>
      <protection locked="0"/>
    </xf>
    <xf numFmtId="1" fontId="2" fillId="0" borderId="21" xfId="0" applyNumberFormat="1" applyFont="1" applyFill="1" applyBorder="1" applyAlignment="1" applyProtection="1">
      <alignment horizontal="center" vertical="center" wrapText="1"/>
    </xf>
    <xf numFmtId="1" fontId="2" fillId="0" borderId="21" xfId="0" applyNumberFormat="1" applyFont="1" applyFill="1" applyBorder="1" applyAlignment="1" applyProtection="1"/>
    <xf numFmtId="1" fontId="2" fillId="0" borderId="29" xfId="0" applyNumberFormat="1" applyFont="1" applyFill="1" applyBorder="1" applyAlignment="1" applyProtection="1">
      <alignment horizontal="center" vertical="center" wrapText="1"/>
    </xf>
    <xf numFmtId="1" fontId="6" fillId="2" borderId="1" xfId="0" applyNumberFormat="1" applyFont="1" applyFill="1" applyBorder="1" applyAlignment="1" applyProtection="1">
      <alignment vertical="center"/>
    </xf>
    <xf numFmtId="1" fontId="22" fillId="2" borderId="0" xfId="0" applyNumberFormat="1" applyFont="1" applyFill="1" applyBorder="1"/>
    <xf numFmtId="1" fontId="22" fillId="0" borderId="0" xfId="0" applyNumberFormat="1" applyFont="1" applyBorder="1"/>
    <xf numFmtId="1" fontId="2" fillId="2" borderId="38" xfId="0" applyNumberFormat="1" applyFont="1" applyFill="1" applyBorder="1" applyAlignment="1" applyProtection="1">
      <alignment horizontal="center" vertical="center" wrapText="1"/>
    </xf>
    <xf numFmtId="1" fontId="2" fillId="2" borderId="37" xfId="0" applyNumberFormat="1" applyFont="1" applyFill="1" applyBorder="1" applyAlignment="1" applyProtection="1">
      <alignment horizontal="center" vertical="center"/>
      <protection locked="0"/>
    </xf>
    <xf numFmtId="1" fontId="2" fillId="2" borderId="36" xfId="0" applyNumberFormat="1" applyFont="1" applyFill="1" applyBorder="1" applyAlignment="1" applyProtection="1">
      <alignment horizontal="center" vertical="center"/>
      <protection locked="0"/>
    </xf>
    <xf numFmtId="1" fontId="2" fillId="2" borderId="51" xfId="0" applyNumberFormat="1" applyFont="1" applyFill="1" applyBorder="1" applyAlignment="1" applyProtection="1">
      <alignment horizontal="center" vertical="center"/>
      <protection locked="0"/>
    </xf>
    <xf numFmtId="1" fontId="2" fillId="2" borderId="3" xfId="0" applyNumberFormat="1" applyFont="1" applyFill="1" applyBorder="1" applyAlignment="1" applyProtection="1">
      <alignment horizontal="center"/>
    </xf>
    <xf numFmtId="1" fontId="2" fillId="2" borderId="4" xfId="0" applyNumberFormat="1" applyFont="1" applyFill="1" applyBorder="1" applyAlignment="1" applyProtection="1">
      <alignment horizontal="center"/>
    </xf>
    <xf numFmtId="1" fontId="2" fillId="2" borderId="5" xfId="0" applyNumberFormat="1" applyFont="1" applyFill="1" applyBorder="1" applyAlignment="1" applyProtection="1">
      <alignment horizontal="center"/>
    </xf>
    <xf numFmtId="1" fontId="2" fillId="2" borderId="52" xfId="0" applyNumberFormat="1" applyFont="1" applyFill="1" applyBorder="1" applyAlignment="1" applyProtection="1">
      <alignment horizontal="center" vertical="center"/>
      <protection locked="0"/>
    </xf>
    <xf numFmtId="1" fontId="2" fillId="2" borderId="1" xfId="0" applyNumberFormat="1" applyFont="1" applyFill="1" applyBorder="1" applyAlignment="1" applyProtection="1">
      <alignment horizontal="center" vertical="center"/>
      <protection locked="0"/>
    </xf>
    <xf numFmtId="1" fontId="2" fillId="2" borderId="53" xfId="0" applyNumberFormat="1" applyFont="1" applyFill="1" applyBorder="1" applyAlignment="1" applyProtection="1">
      <alignment horizontal="center" vertical="center"/>
      <protection locked="0"/>
    </xf>
    <xf numFmtId="1" fontId="2" fillId="0" borderId="38" xfId="0" applyNumberFormat="1" applyFont="1" applyFill="1" applyBorder="1" applyAlignment="1" applyProtection="1">
      <alignment horizontal="center" vertical="center" wrapText="1"/>
    </xf>
    <xf numFmtId="1" fontId="2" fillId="0" borderId="38" xfId="0" applyNumberFormat="1" applyFont="1" applyFill="1" applyBorder="1" applyAlignment="1" applyProtection="1">
      <alignment horizontal="center" vertical="center"/>
    </xf>
    <xf numFmtId="1" fontId="2" fillId="2" borderId="38" xfId="0" applyNumberFormat="1" applyFont="1" applyFill="1" applyBorder="1" applyAlignment="1" applyProtection="1">
      <alignment horizontal="center" vertical="center" wrapText="1"/>
    </xf>
    <xf numFmtId="1" fontId="2" fillId="2" borderId="38" xfId="0" applyNumberFormat="1" applyFont="1" applyFill="1" applyBorder="1" applyAlignment="1" applyProtection="1">
      <alignment horizontal="center"/>
      <protection locked="0"/>
    </xf>
    <xf numFmtId="1" fontId="2" fillId="2" borderId="5" xfId="0" applyNumberFormat="1" applyFont="1" applyFill="1" applyBorder="1" applyAlignment="1" applyProtection="1">
      <alignment horizontal="center"/>
      <protection locked="0"/>
    </xf>
    <xf numFmtId="1" fontId="2" fillId="2" borderId="39" xfId="0" applyNumberFormat="1" applyFont="1" applyFill="1" applyBorder="1" applyAlignment="1" applyProtection="1">
      <alignment horizontal="left" vertical="center" wrapText="1"/>
    </xf>
    <xf numFmtId="1" fontId="2" fillId="2" borderId="66" xfId="0" applyNumberFormat="1" applyFont="1" applyFill="1" applyBorder="1" applyAlignment="1" applyProtection="1">
      <alignment horizontal="left" vertical="center" wrapText="1"/>
    </xf>
    <xf numFmtId="1" fontId="2" fillId="2" borderId="2" xfId="0" applyNumberFormat="1" applyFont="1" applyFill="1" applyBorder="1" applyAlignment="1" applyProtection="1">
      <alignment horizontal="right" wrapText="1"/>
    </xf>
    <xf numFmtId="1" fontId="2" fillId="2" borderId="2" xfId="0" applyNumberFormat="1" applyFont="1" applyFill="1" applyBorder="1" applyAlignment="1" applyProtection="1">
      <alignment horizontal="right"/>
    </xf>
    <xf numFmtId="1" fontId="2" fillId="2" borderId="66" xfId="0" applyNumberFormat="1" applyFont="1" applyFill="1" applyBorder="1" applyAlignment="1" applyProtection="1">
      <alignment horizontal="right"/>
    </xf>
    <xf numFmtId="1" fontId="2" fillId="6" borderId="120" xfId="0" applyNumberFormat="1" applyFont="1" applyFill="1" applyBorder="1" applyAlignment="1" applyProtection="1">
      <alignment horizontal="right"/>
    </xf>
    <xf numFmtId="1" fontId="2" fillId="6" borderId="81" xfId="0" applyNumberFormat="1" applyFont="1" applyFill="1" applyBorder="1" applyAlignment="1" applyProtection="1">
      <alignment horizontal="right"/>
    </xf>
    <xf numFmtId="1" fontId="2" fillId="6" borderId="57" xfId="0" applyNumberFormat="1" applyFont="1" applyFill="1" applyBorder="1" applyAlignment="1" applyProtection="1">
      <alignment horizontal="right"/>
    </xf>
    <xf numFmtId="1" fontId="2" fillId="6" borderId="121" xfId="0" applyNumberFormat="1" applyFont="1" applyFill="1" applyBorder="1" applyAlignment="1" applyProtection="1">
      <alignment horizontal="right"/>
    </xf>
    <xf numFmtId="1" fontId="2" fillId="12" borderId="122" xfId="119" applyNumberFormat="1" applyFont="1" applyBorder="1" applyAlignment="1" applyProtection="1">
      <alignment horizontal="right"/>
      <protection locked="0"/>
    </xf>
    <xf numFmtId="1" fontId="2" fillId="12" borderId="123" xfId="119" applyNumberFormat="1" applyFont="1" applyBorder="1" applyAlignment="1" applyProtection="1">
      <alignment horizontal="right"/>
      <protection locked="0"/>
    </xf>
    <xf numFmtId="1" fontId="2" fillId="12" borderId="124" xfId="119" applyNumberFormat="1" applyFont="1" applyBorder="1" applyAlignment="1" applyProtection="1">
      <alignment horizontal="right"/>
      <protection locked="0"/>
    </xf>
    <xf numFmtId="1" fontId="2" fillId="12" borderId="125" xfId="119" applyNumberFormat="1" applyFont="1" applyBorder="1" applyAlignment="1" applyProtection="1">
      <alignment horizontal="right"/>
      <protection locked="0"/>
    </xf>
    <xf numFmtId="1" fontId="2" fillId="2" borderId="50" xfId="0" applyNumberFormat="1" applyFont="1" applyFill="1" applyBorder="1" applyAlignment="1" applyProtection="1">
      <alignment horizontal="left" vertical="center" wrapText="1"/>
    </xf>
    <xf numFmtId="1" fontId="2" fillId="2" borderId="69" xfId="0" applyNumberFormat="1" applyFont="1" applyFill="1" applyBorder="1" applyAlignment="1" applyProtection="1">
      <alignment horizontal="left" vertical="center" wrapText="1"/>
    </xf>
    <xf numFmtId="1" fontId="2" fillId="2" borderId="44" xfId="0" applyNumberFormat="1" applyFont="1" applyFill="1" applyBorder="1" applyAlignment="1" applyProtection="1">
      <alignment horizontal="right" wrapText="1"/>
    </xf>
    <xf numFmtId="1" fontId="2" fillId="2" borderId="44" xfId="0" applyNumberFormat="1" applyFont="1" applyFill="1" applyBorder="1" applyAlignment="1" applyProtection="1">
      <alignment horizontal="right"/>
    </xf>
    <xf numFmtId="1" fontId="2" fillId="2" borderId="58" xfId="0" applyNumberFormat="1" applyFont="1" applyFill="1" applyBorder="1" applyAlignment="1" applyProtection="1">
      <alignment horizontal="right"/>
    </xf>
    <xf numFmtId="1" fontId="2" fillId="12" borderId="126" xfId="119" applyNumberFormat="1" applyFont="1" applyBorder="1" applyAlignment="1" applyProtection="1">
      <alignment horizontal="right"/>
      <protection locked="0"/>
    </xf>
    <xf numFmtId="1" fontId="2" fillId="12" borderId="127" xfId="119" applyNumberFormat="1" applyFont="1" applyBorder="1" applyAlignment="1" applyProtection="1">
      <alignment horizontal="right"/>
      <protection locked="0"/>
    </xf>
    <xf numFmtId="1" fontId="2" fillId="12" borderId="128" xfId="119" applyNumberFormat="1" applyFont="1" applyBorder="1" applyAlignment="1" applyProtection="1">
      <alignment horizontal="right"/>
      <protection locked="0"/>
    </xf>
    <xf numFmtId="1" fontId="2" fillId="12" borderId="129" xfId="119" applyNumberFormat="1" applyFont="1" applyBorder="1" applyAlignment="1" applyProtection="1">
      <alignment horizontal="right"/>
      <protection locked="0"/>
    </xf>
    <xf numFmtId="1" fontId="2" fillId="2" borderId="43" xfId="0" applyNumberFormat="1" applyFont="1" applyFill="1" applyBorder="1" applyAlignment="1" applyProtection="1">
      <alignment horizontal="left" vertical="center" wrapText="1"/>
    </xf>
    <xf numFmtId="1" fontId="2" fillId="2" borderId="90" xfId="0" applyNumberFormat="1" applyFont="1" applyFill="1" applyBorder="1" applyAlignment="1" applyProtection="1">
      <alignment horizontal="left" vertical="center" wrapText="1"/>
    </xf>
    <xf numFmtId="1" fontId="2" fillId="2" borderId="48" xfId="0" applyNumberFormat="1" applyFont="1" applyFill="1" applyBorder="1" applyAlignment="1" applyProtection="1">
      <alignment horizontal="left" vertical="center" wrapText="1"/>
    </xf>
    <xf numFmtId="1" fontId="2" fillId="2" borderId="61" xfId="0" applyNumberFormat="1" applyFont="1" applyFill="1" applyBorder="1" applyAlignment="1" applyProtection="1">
      <alignment horizontal="left" vertical="center" wrapText="1"/>
    </xf>
    <xf numFmtId="1" fontId="2" fillId="2" borderId="29" xfId="0" applyNumberFormat="1" applyFont="1" applyFill="1" applyBorder="1" applyAlignment="1" applyProtection="1">
      <alignment horizontal="right" wrapText="1"/>
    </xf>
    <xf numFmtId="1" fontId="2" fillId="2" borderId="29" xfId="0" applyNumberFormat="1" applyFont="1" applyFill="1" applyBorder="1" applyAlignment="1" applyProtection="1">
      <alignment horizontal="right"/>
    </xf>
    <xf numFmtId="1" fontId="2" fillId="2" borderId="53" xfId="0" applyNumberFormat="1" applyFont="1" applyFill="1" applyBorder="1" applyAlignment="1" applyProtection="1">
      <alignment horizontal="right"/>
    </xf>
    <xf numFmtId="1" fontId="2" fillId="12" borderId="130" xfId="119" applyNumberFormat="1" applyFont="1" applyBorder="1" applyAlignment="1" applyProtection="1">
      <alignment horizontal="right"/>
      <protection locked="0"/>
    </xf>
    <xf numFmtId="1" fontId="2" fillId="12" borderId="131" xfId="119" applyNumberFormat="1" applyFont="1" applyBorder="1" applyAlignment="1" applyProtection="1">
      <alignment horizontal="right"/>
      <protection locked="0"/>
    </xf>
    <xf numFmtId="1" fontId="2" fillId="12" borderId="132" xfId="119" applyNumberFormat="1" applyFont="1" applyBorder="1" applyAlignment="1" applyProtection="1">
      <alignment horizontal="right"/>
      <protection locked="0"/>
    </xf>
    <xf numFmtId="1" fontId="2" fillId="12" borderId="133" xfId="119" applyNumberFormat="1" applyFont="1" applyBorder="1" applyAlignment="1" applyProtection="1">
      <alignment horizontal="right"/>
      <protection locked="0"/>
    </xf>
    <xf numFmtId="1" fontId="6" fillId="2" borderId="4" xfId="0" applyNumberFormat="1" applyFont="1" applyFill="1" applyBorder="1" applyAlignment="1" applyProtection="1"/>
    <xf numFmtId="1" fontId="1" fillId="2" borderId="0" xfId="0" applyNumberFormat="1" applyFont="1" applyFill="1" applyAlignment="1" applyProtection="1">
      <alignment wrapText="1"/>
    </xf>
    <xf numFmtId="1" fontId="2" fillId="0" borderId="0" xfId="0" applyNumberFormat="1" applyFont="1" applyFill="1" applyBorder="1" applyAlignment="1" applyProtection="1">
      <alignment horizontal="left"/>
    </xf>
    <xf numFmtId="1" fontId="3" fillId="0" borderId="112" xfId="0" applyNumberFormat="1" applyFont="1" applyFill="1" applyBorder="1" applyAlignment="1" applyProtection="1">
      <alignment horizontal="left"/>
    </xf>
    <xf numFmtId="1" fontId="2" fillId="0" borderId="49" xfId="0" applyNumberFormat="1" applyFont="1" applyFill="1" applyBorder="1" applyAlignment="1" applyProtection="1">
      <alignment horizontal="center" vertical="center" wrapText="1"/>
    </xf>
    <xf numFmtId="1" fontId="2" fillId="0" borderId="8" xfId="0" applyNumberFormat="1" applyFont="1" applyFill="1" applyBorder="1" applyAlignment="1" applyProtection="1">
      <alignment horizontal="center" vertical="center" wrapText="1"/>
    </xf>
    <xf numFmtId="1" fontId="19" fillId="2" borderId="5" xfId="0" applyNumberFormat="1" applyFont="1" applyFill="1" applyBorder="1" applyAlignment="1">
      <alignment horizontal="center"/>
    </xf>
    <xf numFmtId="1" fontId="2" fillId="0" borderId="0" xfId="0" applyNumberFormat="1" applyFont="1" applyFill="1" applyBorder="1" applyAlignment="1" applyProtection="1">
      <alignment horizontal="center" vertical="center"/>
    </xf>
    <xf numFmtId="1" fontId="2" fillId="0" borderId="24" xfId="0" applyNumberFormat="1" applyFont="1" applyFill="1" applyBorder="1" applyAlignment="1" applyProtection="1">
      <alignment horizontal="center" vertical="center" wrapText="1"/>
    </xf>
    <xf numFmtId="1" fontId="2" fillId="0" borderId="27" xfId="0" applyNumberFormat="1" applyFont="1" applyFill="1" applyBorder="1" applyAlignment="1" applyProtection="1">
      <alignment horizontal="center" vertical="center" wrapText="1"/>
    </xf>
    <xf numFmtId="1" fontId="19" fillId="2" borderId="37" xfId="0" applyNumberFormat="1" applyFont="1" applyFill="1" applyBorder="1" applyAlignment="1">
      <alignment horizontal="center" vertical="center"/>
    </xf>
    <xf numFmtId="1" fontId="19" fillId="2" borderId="2" xfId="0" applyNumberFormat="1" applyFont="1" applyFill="1" applyBorder="1" applyAlignment="1">
      <alignment horizontal="center" vertical="center"/>
    </xf>
    <xf numFmtId="1" fontId="19" fillId="2" borderId="52" xfId="0" applyNumberFormat="1" applyFont="1" applyFill="1" applyBorder="1" applyAlignment="1">
      <alignment horizontal="center" vertical="center"/>
    </xf>
    <xf numFmtId="1" fontId="19" fillId="2" borderId="6" xfId="0" applyNumberFormat="1" applyFont="1" applyFill="1" applyBorder="1" applyAlignment="1">
      <alignment horizontal="center" vertical="center"/>
    </xf>
    <xf numFmtId="1" fontId="2" fillId="0" borderId="14" xfId="0" applyNumberFormat="1" applyFont="1" applyFill="1" applyBorder="1" applyAlignment="1" applyProtection="1">
      <alignment vertical="top" wrapText="1"/>
    </xf>
    <xf numFmtId="1" fontId="2" fillId="0" borderId="2" xfId="0" applyNumberFormat="1" applyFont="1" applyFill="1" applyBorder="1" applyAlignment="1" applyProtection="1">
      <alignment horizontal="right" wrapText="1"/>
    </xf>
    <xf numFmtId="1" fontId="2" fillId="3" borderId="16" xfId="0" applyNumberFormat="1" applyFont="1" applyFill="1" applyBorder="1" applyAlignment="1" applyProtection="1">
      <alignment horizontal="right"/>
      <protection locked="0"/>
    </xf>
    <xf numFmtId="1" fontId="2" fillId="0" borderId="22" xfId="0" applyNumberFormat="1" applyFont="1" applyFill="1" applyBorder="1" applyAlignment="1" applyProtection="1">
      <alignment wrapText="1"/>
    </xf>
    <xf numFmtId="1" fontId="2" fillId="3" borderId="41" xfId="0" applyNumberFormat="1" applyFont="1" applyFill="1" applyBorder="1" applyAlignment="1" applyProtection="1">
      <alignment horizontal="right"/>
      <protection locked="0"/>
    </xf>
    <xf numFmtId="1" fontId="2" fillId="3" borderId="21" xfId="0" applyNumberFormat="1" applyFont="1" applyFill="1" applyBorder="1" applyAlignment="1" applyProtection="1">
      <alignment horizontal="right"/>
      <protection locked="0"/>
    </xf>
    <xf numFmtId="1" fontId="2" fillId="3" borderId="44" xfId="0" applyNumberFormat="1" applyFont="1" applyFill="1" applyBorder="1" applyAlignment="1" applyProtection="1">
      <alignment horizontal="right"/>
      <protection locked="0"/>
    </xf>
    <xf numFmtId="1" fontId="2" fillId="3" borderId="45" xfId="0" applyNumberFormat="1" applyFont="1" applyFill="1" applyBorder="1" applyAlignment="1" applyProtection="1">
      <alignment horizontal="right"/>
      <protection locked="0"/>
    </xf>
    <xf numFmtId="1" fontId="2" fillId="3" borderId="46" xfId="0" applyNumberFormat="1" applyFont="1" applyFill="1" applyBorder="1" applyAlignment="1" applyProtection="1">
      <alignment horizontal="right"/>
      <protection locked="0"/>
    </xf>
    <xf numFmtId="1" fontId="2" fillId="3" borderId="59" xfId="0" applyNumberFormat="1" applyFont="1" applyFill="1" applyBorder="1" applyAlignment="1" applyProtection="1">
      <alignment horizontal="right"/>
      <protection locked="0"/>
    </xf>
    <xf numFmtId="1" fontId="2" fillId="3" borderId="47" xfId="0" applyNumberFormat="1" applyFont="1" applyFill="1" applyBorder="1" applyAlignment="1" applyProtection="1">
      <alignment horizontal="right"/>
      <protection locked="0"/>
    </xf>
    <xf numFmtId="1" fontId="2" fillId="3" borderId="29" xfId="0" applyNumberFormat="1" applyFont="1" applyFill="1" applyBorder="1" applyAlignment="1" applyProtection="1">
      <alignment horizontal="right"/>
      <protection locked="0"/>
    </xf>
    <xf numFmtId="1" fontId="2" fillId="0" borderId="21" xfId="0" applyNumberFormat="1" applyFont="1" applyFill="1" applyBorder="1" applyAlignment="1" applyProtection="1">
      <alignment vertical="top" wrapText="1"/>
    </xf>
    <xf numFmtId="1" fontId="2" fillId="0" borderId="6" xfId="0" applyNumberFormat="1" applyFont="1" applyFill="1" applyBorder="1" applyAlignment="1" applyProtection="1">
      <alignment horizontal="right"/>
    </xf>
    <xf numFmtId="1" fontId="2" fillId="3" borderId="31" xfId="0" applyNumberFormat="1" applyFont="1" applyFill="1" applyBorder="1" applyAlignment="1" applyProtection="1">
      <alignment horizontal="right"/>
      <protection locked="0"/>
    </xf>
    <xf numFmtId="1" fontId="21" fillId="2" borderId="50" xfId="0" applyNumberFormat="1" applyFont="1" applyFill="1" applyBorder="1" applyProtection="1">
      <protection locked="0"/>
    </xf>
    <xf numFmtId="1" fontId="2" fillId="0" borderId="113" xfId="0" applyNumberFormat="1" applyFont="1" applyFill="1" applyBorder="1" applyAlignment="1" applyProtection="1">
      <alignment horizontal="left"/>
    </xf>
    <xf numFmtId="1" fontId="2" fillId="0" borderId="111" xfId="0" applyNumberFormat="1" applyFont="1" applyFill="1" applyBorder="1" applyAlignment="1" applyProtection="1">
      <protection locked="0"/>
    </xf>
    <xf numFmtId="1" fontId="2" fillId="0" borderId="3" xfId="0" applyNumberFormat="1" applyFont="1" applyFill="1" applyBorder="1" applyAlignment="1" applyProtection="1">
      <alignment horizontal="center" wrapText="1"/>
    </xf>
    <xf numFmtId="1" fontId="2" fillId="0" borderId="4" xfId="0" applyNumberFormat="1" applyFont="1" applyFill="1" applyBorder="1" applyAlignment="1" applyProtection="1">
      <alignment horizontal="center" wrapText="1"/>
    </xf>
    <xf numFmtId="1" fontId="2" fillId="0" borderId="5" xfId="0" applyNumberFormat="1" applyFont="1" applyFill="1" applyBorder="1" applyAlignment="1" applyProtection="1">
      <alignment horizontal="center" wrapText="1"/>
    </xf>
    <xf numFmtId="1" fontId="2" fillId="0" borderId="38" xfId="0" quotePrefix="1" applyNumberFormat="1" applyFont="1" applyFill="1" applyBorder="1" applyAlignment="1" applyProtection="1">
      <alignment horizontal="center" vertical="center" wrapText="1"/>
    </xf>
    <xf numFmtId="1" fontId="0" fillId="21" borderId="0" xfId="0" applyNumberFormat="1" applyFill="1"/>
    <xf numFmtId="1" fontId="2" fillId="3" borderId="8" xfId="0" applyNumberFormat="1" applyFont="1" applyFill="1" applyBorder="1" applyAlignment="1" applyProtection="1">
      <alignment horizontal="right"/>
      <protection locked="0"/>
    </xf>
  </cellXfs>
  <cellStyles count="123">
    <cellStyle name="20% - Énfasis1 2" xfId="1"/>
    <cellStyle name="20% - Énfasis2 2" xfId="2"/>
    <cellStyle name="20% - Énfasis3 2" xfId="3"/>
    <cellStyle name="20% - Énfasis4 2" xfId="4"/>
    <cellStyle name="20% - Énfasis5 2" xfId="5"/>
    <cellStyle name="20% - Énfasis6 2" xfId="6"/>
    <cellStyle name="40% - Énfasis1 2" xfId="7"/>
    <cellStyle name="40% - Énfasis2 2" xfId="8"/>
    <cellStyle name="40% - Énfasis3 2" xfId="9"/>
    <cellStyle name="40% - Énfasis4 2" xfId="10"/>
    <cellStyle name="40% - Énfasis5 2" xfId="11"/>
    <cellStyle name="40% - Énfasis6 2" xfId="12"/>
    <cellStyle name="Escribir" xfId="13"/>
    <cellStyle name="Escribir 2" xfId="14"/>
    <cellStyle name="Escribir 2 2" xfId="15"/>
    <cellStyle name="Escribir 2 3" xfId="16"/>
    <cellStyle name="Escribir 2 4" xfId="17"/>
    <cellStyle name="Escribir 2_NOMBRE" xfId="18"/>
    <cellStyle name="Escribir 3" xfId="19"/>
    <cellStyle name="Escribir 3 2" xfId="20"/>
    <cellStyle name="Escribir 4" xfId="21"/>
    <cellStyle name="Escribir 5" xfId="22"/>
    <cellStyle name="Escribir 5 2" xfId="23"/>
    <cellStyle name="Escribir_NOMBRE" xfId="24"/>
    <cellStyle name="Estilo 1" xfId="25"/>
    <cellStyle name="Estilo 2" xfId="26"/>
    <cellStyle name="Estilo 3" xfId="27"/>
    <cellStyle name="Euro" xfId="28"/>
    <cellStyle name="Euro 2" xfId="29"/>
    <cellStyle name="Euro 2 2" xfId="30"/>
    <cellStyle name="Euro 3" xfId="31"/>
    <cellStyle name="Millares [0] 2" xfId="32"/>
    <cellStyle name="Millares [0] 2 2" xfId="33"/>
    <cellStyle name="Millares [0] 2 2 2" xfId="34"/>
    <cellStyle name="Millares [0] 2 3" xfId="35"/>
    <cellStyle name="Millares [0] 3" xfId="36"/>
    <cellStyle name="Millares [0] 3 2" xfId="37"/>
    <cellStyle name="Millares [0] 3 2 2" xfId="38"/>
    <cellStyle name="Millares [0] 3 2 2 2" xfId="39"/>
    <cellStyle name="Millares [0] 3 2 3" xfId="40"/>
    <cellStyle name="Millares [0] 3 3" xfId="41"/>
    <cellStyle name="Millares [0] 3 3 2" xfId="42"/>
    <cellStyle name="Millares [0] 3 4" xfId="43"/>
    <cellStyle name="Millares [0] 4" xfId="44"/>
    <cellStyle name="Millares [0] 4 2" xfId="45"/>
    <cellStyle name="Millares 10" xfId="46"/>
    <cellStyle name="Millares 10 2" xfId="47"/>
    <cellStyle name="Millares 10 3" xfId="48"/>
    <cellStyle name="Millares 11" xfId="49"/>
    <cellStyle name="Millares 11 2" xfId="50"/>
    <cellStyle name="Millares 11 3" xfId="51"/>
    <cellStyle name="Millares 12" xfId="52"/>
    <cellStyle name="Millares 12 2" xfId="53"/>
    <cellStyle name="Millares 12 3" xfId="54"/>
    <cellStyle name="Millares 13" xfId="55"/>
    <cellStyle name="Millares 13 2" xfId="56"/>
    <cellStyle name="Millares 13 3" xfId="57"/>
    <cellStyle name="Millares 14" xfId="58"/>
    <cellStyle name="Millares 14 2" xfId="59"/>
    <cellStyle name="Millares 14 3" xfId="60"/>
    <cellStyle name="Millares 15" xfId="61"/>
    <cellStyle name="Millares 15 2" xfId="62"/>
    <cellStyle name="Millares 15 3" xfId="63"/>
    <cellStyle name="Millares 16" xfId="64"/>
    <cellStyle name="Millares 16 2" xfId="65"/>
    <cellStyle name="Millares 17" xfId="66"/>
    <cellStyle name="Millares 17 2" xfId="67"/>
    <cellStyle name="Millares 18" xfId="68"/>
    <cellStyle name="Millares 19" xfId="69"/>
    <cellStyle name="Millares 2" xfId="70"/>
    <cellStyle name="Millares 2 2" xfId="71"/>
    <cellStyle name="Millares 2 2 2" xfId="72"/>
    <cellStyle name="Millares 2 2 2 2" xfId="73"/>
    <cellStyle name="Millares 2 2 3" xfId="74"/>
    <cellStyle name="Millares 2 2 4" xfId="75"/>
    <cellStyle name="Millares 2 3" xfId="76"/>
    <cellStyle name="Millares 2 3 2" xfId="77"/>
    <cellStyle name="Millares 2 4" xfId="78"/>
    <cellStyle name="Millares 2 4 2" xfId="79"/>
    <cellStyle name="Millares 2 5" xfId="80"/>
    <cellStyle name="Millares 2_NOMBRE" xfId="81"/>
    <cellStyle name="Millares 20" xfId="82"/>
    <cellStyle name="Millares 3" xfId="83"/>
    <cellStyle name="Millares 3 2" xfId="84"/>
    <cellStyle name="Millares 4" xfId="85"/>
    <cellStyle name="Millares 4 2" xfId="86"/>
    <cellStyle name="Millares 5" xfId="87"/>
    <cellStyle name="Millares 5 2" xfId="88"/>
    <cellStyle name="Millares 6" xfId="89"/>
    <cellStyle name="Millares 7" xfId="90"/>
    <cellStyle name="Millares 7 2" xfId="91"/>
    <cellStyle name="Millares 7 3" xfId="92"/>
    <cellStyle name="Millares 7 3 2" xfId="93"/>
    <cellStyle name="Millares 7 4" xfId="94"/>
    <cellStyle name="Millares 7 5" xfId="95"/>
    <cellStyle name="Millares 7 5 2" xfId="96"/>
    <cellStyle name="Millares 8" xfId="97"/>
    <cellStyle name="Millares 8 2" xfId="98"/>
    <cellStyle name="Millares 8 3" xfId="99"/>
    <cellStyle name="Millares 9" xfId="100"/>
    <cellStyle name="Millares 9 2" xfId="101"/>
    <cellStyle name="Millares 9 3" xfId="102"/>
    <cellStyle name="Moneda 2" xfId="103"/>
    <cellStyle name="Moneda 2 2" xfId="104"/>
    <cellStyle name="Normal" xfId="0" builtinId="0"/>
    <cellStyle name="Normal 2" xfId="105"/>
    <cellStyle name="Normal 2 2" xfId="106"/>
    <cellStyle name="Normal 2 3" xfId="107"/>
    <cellStyle name="Normal 2_NOMBRE" xfId="108"/>
    <cellStyle name="Normal 3" xfId="109"/>
    <cellStyle name="Normal 4" xfId="110"/>
    <cellStyle name="Normal 4 2" xfId="111"/>
    <cellStyle name="Normal 4 2 2" xfId="112"/>
    <cellStyle name="Normal 4 3" xfId="113"/>
    <cellStyle name="Normal 4_A01" xfId="114"/>
    <cellStyle name="Normal 5" xfId="115"/>
    <cellStyle name="Normal 6" xfId="116"/>
    <cellStyle name="Normal 6 2" xfId="117"/>
    <cellStyle name="Normal 7" xfId="118"/>
    <cellStyle name="Notas 2" xfId="119"/>
    <cellStyle name="Notas 2 2" xfId="120"/>
    <cellStyle name="Porcentual 2" xfId="121"/>
    <cellStyle name="Porcentual 2 2" xfId="12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nunez\Desktop\Carolina\2017\ENERO\116108SA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Carolina\2017\FEBRERO\116108SA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Carolina\2017\MARZO\116108SA_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nunez\Desktop\2016-12\GLORIA%20NILO\116108A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bioestadisticahl\Desktop\Nueva%20carpeta\116108SA_04.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bioestadisticahl\Desktop\Nueva%20carpeta\116108_SA_05.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116108SA_0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4">
          <cell r="B4" t="str">
            <v>Establecimiento de Mayor Complejidad (EMAYC)</v>
          </cell>
        </row>
        <row r="6">
          <cell r="B6" t="str">
            <v>DICIEMBRE</v>
          </cell>
          <cell r="C6">
            <v>1</v>
          </cell>
          <cell r="D6">
            <v>2</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l"/>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A29"/>
      <sheetName val="A30"/>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W215"/>
  <sheetViews>
    <sheetView workbookViewId="0">
      <selection activeCell="A188" sqref="A188"/>
    </sheetView>
  </sheetViews>
  <sheetFormatPr baseColWidth="10" defaultRowHeight="15" x14ac:dyDescent="0.25"/>
  <cols>
    <col min="1" max="1" width="44.7109375" style="343" customWidth="1"/>
    <col min="2" max="2" width="34.28515625" style="343" customWidth="1"/>
    <col min="3" max="3" width="16.140625" style="343" customWidth="1"/>
    <col min="4" max="4" width="14" style="343" customWidth="1"/>
    <col min="5" max="6" width="11.42578125" style="343"/>
    <col min="7" max="7" width="11.85546875" style="343" customWidth="1"/>
    <col min="8" max="8" width="12.42578125" style="343" customWidth="1"/>
    <col min="9" max="23" width="11.42578125" style="343"/>
    <col min="24" max="24" width="17.5703125" style="343" customWidth="1"/>
    <col min="25" max="25" width="16.140625" style="343" customWidth="1"/>
    <col min="26" max="26" width="13" style="343" customWidth="1"/>
    <col min="27" max="27" width="12.85546875" style="343" customWidth="1"/>
    <col min="28" max="28" width="13.28515625" style="343" customWidth="1"/>
    <col min="29" max="34" width="11.42578125" style="343"/>
    <col min="35" max="35" width="14" style="343" customWidth="1"/>
    <col min="36" max="40" width="11.42578125" style="343"/>
    <col min="41" max="41" width="12.7109375" style="343" customWidth="1"/>
    <col min="42" max="43" width="11.42578125" style="343"/>
    <col min="44" max="44" width="15.140625" style="343" customWidth="1"/>
    <col min="45" max="72" width="11.42578125" style="343"/>
    <col min="73" max="75" width="15.42578125" style="343" customWidth="1"/>
    <col min="76" max="76" width="15.42578125" style="344" customWidth="1"/>
    <col min="77" max="95" width="15.42578125" style="344" hidden="1" customWidth="1"/>
    <col min="96" max="121" width="15.42578125" style="343" customWidth="1"/>
    <col min="122" max="16384" width="11.42578125" style="343"/>
  </cols>
  <sheetData>
    <row r="1" spans="1:87" ht="14.25" customHeight="1" x14ac:dyDescent="0.25">
      <c r="A1" s="342" t="s">
        <v>0</v>
      </c>
    </row>
    <row r="2" spans="1:87" ht="14.25" customHeight="1" x14ac:dyDescent="0.25">
      <c r="A2" s="342" t="str">
        <f>CONCATENATE("COMUNA: ",[1]NOMBRE!B2," - ","( ",[1]NOMBRE!C2,[1]NOMBRE!D2,[1]NOMBRE!E2,[1]NOMBRE!F2,[1]NOMBRE!G2," )")</f>
        <v>COMUNA: Linares - ( 07401 )</v>
      </c>
    </row>
    <row r="3" spans="1:87" ht="14.25" customHeight="1" x14ac:dyDescent="0.25">
      <c r="A3" s="342" t="str">
        <f>CONCATENATE("ESTABLECIMIENTO/ESTRATEGIA: ",[1]NOMBRE!B3," - ","( ",[1]NOMBRE!C3,[1]NOMBRE!D3,[1]NOMBRE!E3,[1]NOMBRE!F3,[1]NOMBRE!G3,[1]NOMBRE!H3," )")</f>
        <v>ESTABLECIMIENTO/ESTRATEGIA: Hospital Presidente Carlos Ibáñez del Campo - ( 116108 )</v>
      </c>
    </row>
    <row r="4" spans="1:87" ht="14.25" customHeight="1" x14ac:dyDescent="0.25">
      <c r="A4" s="342" t="str">
        <f>CONCATENATE("MES: ",[1]NOMBRE!B6," - ","( ",[1]NOMBRE!C6,[1]NOMBRE!D6," )")</f>
        <v>MES: ENERO - ( 01 )</v>
      </c>
    </row>
    <row r="5" spans="1:87" ht="14.25" customHeight="1" x14ac:dyDescent="0.25">
      <c r="A5" s="342" t="str">
        <f>CONCATENATE("AÑO: ",[1]NOMBRE!B7)</f>
        <v>AÑO: 2017</v>
      </c>
      <c r="AP5" s="345"/>
    </row>
    <row r="6" spans="1:87" x14ac:dyDescent="0.25">
      <c r="A6" s="779" t="s">
        <v>1</v>
      </c>
      <c r="B6" s="779"/>
      <c r="C6" s="779"/>
      <c r="D6" s="779"/>
      <c r="E6" s="779"/>
      <c r="F6" s="779"/>
      <c r="G6" s="779"/>
      <c r="H6" s="779"/>
      <c r="I6" s="779"/>
      <c r="J6" s="779"/>
      <c r="K6" s="779"/>
      <c r="L6" s="779"/>
      <c r="M6" s="779"/>
      <c r="N6" s="779"/>
      <c r="O6" s="779"/>
      <c r="P6" s="33"/>
      <c r="Q6" s="33"/>
      <c r="R6" s="33"/>
      <c r="S6" s="33"/>
      <c r="T6" s="2"/>
      <c r="U6" s="2"/>
      <c r="V6" s="2"/>
      <c r="W6" s="2"/>
      <c r="X6" s="2"/>
      <c r="Y6" s="2"/>
      <c r="Z6" s="1"/>
      <c r="AA6" s="1"/>
      <c r="AB6" s="1"/>
      <c r="AC6" s="1"/>
      <c r="AD6" s="1"/>
      <c r="AE6" s="1"/>
      <c r="AF6" s="1"/>
      <c r="AG6" s="1"/>
      <c r="AH6" s="1"/>
      <c r="AI6" s="1"/>
      <c r="AJ6" s="1"/>
      <c r="AK6" s="1"/>
      <c r="AL6" s="1"/>
      <c r="AM6" s="1"/>
      <c r="AN6" s="1"/>
      <c r="AO6" s="1"/>
      <c r="AP6" s="1"/>
      <c r="AQ6" s="1"/>
      <c r="AR6" s="1"/>
    </row>
    <row r="7" spans="1:87" x14ac:dyDescent="0.25">
      <c r="A7" s="346" t="s">
        <v>211</v>
      </c>
      <c r="B7" s="341"/>
      <c r="C7" s="341"/>
      <c r="D7" s="341"/>
      <c r="E7" s="341"/>
      <c r="F7" s="341"/>
      <c r="G7" s="341"/>
      <c r="H7" s="341"/>
      <c r="I7" s="341"/>
      <c r="J7" s="341"/>
      <c r="K7" s="341"/>
      <c r="L7" s="341"/>
      <c r="M7" s="341"/>
      <c r="N7" s="341"/>
      <c r="O7" s="341"/>
      <c r="P7" s="33"/>
      <c r="Q7" s="33"/>
      <c r="R7" s="33"/>
      <c r="S7" s="33"/>
      <c r="T7" s="2"/>
      <c r="U7" s="2"/>
      <c r="V7" s="2"/>
      <c r="W7" s="2"/>
      <c r="X7" s="2"/>
      <c r="Y7" s="2"/>
      <c r="Z7" s="1"/>
      <c r="AA7" s="1"/>
      <c r="AB7" s="1"/>
      <c r="AC7" s="1"/>
      <c r="AD7" s="1"/>
      <c r="AE7" s="1"/>
      <c r="AF7" s="1"/>
      <c r="AG7" s="1"/>
      <c r="AH7" s="1"/>
      <c r="AI7" s="1"/>
      <c r="AJ7" s="1"/>
      <c r="AK7" s="1"/>
      <c r="AL7" s="1"/>
      <c r="AM7" s="1"/>
      <c r="AN7" s="1"/>
      <c r="AO7" s="1"/>
      <c r="AP7" s="1"/>
      <c r="AQ7" s="1"/>
      <c r="AR7" s="1"/>
    </row>
    <row r="8" spans="1:87" x14ac:dyDescent="0.25">
      <c r="A8" s="47" t="s">
        <v>212</v>
      </c>
      <c r="B8" s="47"/>
      <c r="C8" s="47"/>
      <c r="D8" s="47"/>
      <c r="E8" s="47"/>
      <c r="F8" s="47"/>
      <c r="G8" s="47"/>
      <c r="H8" s="47"/>
      <c r="I8" s="47"/>
      <c r="J8" s="47"/>
      <c r="K8" s="47"/>
      <c r="L8" s="47"/>
      <c r="M8" s="47"/>
      <c r="N8" s="48"/>
      <c r="O8" s="48"/>
      <c r="P8" s="38"/>
      <c r="Q8" s="38"/>
      <c r="R8" s="38"/>
      <c r="S8" s="38"/>
      <c r="T8" s="2"/>
      <c r="U8" s="2"/>
      <c r="V8" s="2"/>
      <c r="W8" s="2"/>
      <c r="X8" s="2"/>
      <c r="Y8" s="2"/>
      <c r="Z8" s="1"/>
      <c r="AA8" s="1"/>
      <c r="AB8" s="1"/>
      <c r="AC8" s="1"/>
      <c r="AD8" s="1"/>
      <c r="AE8" s="1"/>
      <c r="AF8" s="1"/>
      <c r="AG8" s="1"/>
      <c r="AH8" s="1"/>
      <c r="AI8" s="1"/>
      <c r="AJ8" s="1"/>
      <c r="AK8" s="1"/>
      <c r="AL8" s="1"/>
      <c r="AM8" s="1"/>
      <c r="AN8" s="1"/>
      <c r="AO8" s="1"/>
      <c r="AP8" s="1"/>
      <c r="AQ8" s="1"/>
      <c r="AR8" s="1"/>
    </row>
    <row r="9" spans="1:87" ht="22.5" customHeight="1" x14ac:dyDescent="0.25">
      <c r="A9" s="642" t="s">
        <v>3</v>
      </c>
      <c r="B9" s="724" t="s">
        <v>4</v>
      </c>
      <c r="C9" s="741"/>
      <c r="D9" s="742"/>
      <c r="E9" s="710" t="s">
        <v>5</v>
      </c>
      <c r="F9" s="713"/>
      <c r="G9" s="713"/>
      <c r="H9" s="713"/>
      <c r="I9" s="713"/>
      <c r="J9" s="713"/>
      <c r="K9" s="713"/>
      <c r="L9" s="713"/>
      <c r="M9" s="713"/>
      <c r="N9" s="713"/>
      <c r="O9" s="713"/>
      <c r="P9" s="713"/>
      <c r="Q9" s="713"/>
      <c r="R9" s="713"/>
      <c r="S9" s="713"/>
      <c r="T9" s="713"/>
      <c r="U9" s="713"/>
      <c r="V9" s="713"/>
      <c r="W9" s="713"/>
      <c r="X9" s="713"/>
      <c r="Y9" s="713"/>
      <c r="Z9" s="713"/>
      <c r="AA9" s="713"/>
      <c r="AB9" s="713"/>
      <c r="AC9" s="713"/>
      <c r="AD9" s="713"/>
      <c r="AE9" s="713"/>
      <c r="AF9" s="713"/>
      <c r="AG9" s="713"/>
      <c r="AH9" s="713"/>
      <c r="AI9" s="713"/>
      <c r="AJ9" s="713"/>
      <c r="AK9" s="713"/>
      <c r="AL9" s="709"/>
      <c r="AM9" s="644" t="s">
        <v>7</v>
      </c>
      <c r="AN9" s="710" t="s">
        <v>8</v>
      </c>
      <c r="AO9" s="713"/>
      <c r="AP9" s="713"/>
      <c r="AQ9" s="709"/>
      <c r="AR9" s="644" t="s">
        <v>9</v>
      </c>
      <c r="AS9" s="344"/>
    </row>
    <row r="10" spans="1:87" ht="31.5" customHeight="1" x14ac:dyDescent="0.25">
      <c r="A10" s="646"/>
      <c r="B10" s="725"/>
      <c r="C10" s="743"/>
      <c r="D10" s="744"/>
      <c r="E10" s="710" t="s">
        <v>10</v>
      </c>
      <c r="F10" s="709"/>
      <c r="G10" s="745" t="s">
        <v>11</v>
      </c>
      <c r="H10" s="746"/>
      <c r="I10" s="710" t="s">
        <v>12</v>
      </c>
      <c r="J10" s="709"/>
      <c r="K10" s="710" t="s">
        <v>13</v>
      </c>
      <c r="L10" s="709"/>
      <c r="M10" s="710" t="s">
        <v>14</v>
      </c>
      <c r="N10" s="709"/>
      <c r="O10" s="712" t="s">
        <v>15</v>
      </c>
      <c r="P10" s="711"/>
      <c r="Q10" s="712" t="s">
        <v>16</v>
      </c>
      <c r="R10" s="711"/>
      <c r="S10" s="712" t="s">
        <v>17</v>
      </c>
      <c r="T10" s="711"/>
      <c r="U10" s="712" t="s">
        <v>18</v>
      </c>
      <c r="V10" s="711"/>
      <c r="W10" s="712" t="s">
        <v>19</v>
      </c>
      <c r="X10" s="711"/>
      <c r="Y10" s="712" t="s">
        <v>20</v>
      </c>
      <c r="Z10" s="711"/>
      <c r="AA10" s="712" t="s">
        <v>21</v>
      </c>
      <c r="AB10" s="711"/>
      <c r="AC10" s="712" t="s">
        <v>22</v>
      </c>
      <c r="AD10" s="711"/>
      <c r="AE10" s="712" t="s">
        <v>23</v>
      </c>
      <c r="AF10" s="711"/>
      <c r="AG10" s="733" t="s">
        <v>24</v>
      </c>
      <c r="AH10" s="733"/>
      <c r="AI10" s="712" t="s">
        <v>25</v>
      </c>
      <c r="AJ10" s="711"/>
      <c r="AK10" s="733" t="s">
        <v>26</v>
      </c>
      <c r="AL10" s="711"/>
      <c r="AM10" s="691"/>
      <c r="AN10" s="751" t="s">
        <v>29</v>
      </c>
      <c r="AO10" s="753" t="s">
        <v>30</v>
      </c>
      <c r="AP10" s="753" t="s">
        <v>213</v>
      </c>
      <c r="AQ10" s="755" t="s">
        <v>32</v>
      </c>
      <c r="AR10" s="691"/>
      <c r="AS10" s="344"/>
    </row>
    <row r="11" spans="1:87" x14ac:dyDescent="0.25">
      <c r="A11" s="643"/>
      <c r="B11" s="320" t="s">
        <v>214</v>
      </c>
      <c r="C11" s="320" t="s">
        <v>27</v>
      </c>
      <c r="D11" s="335" t="s">
        <v>28</v>
      </c>
      <c r="E11" s="17" t="s">
        <v>27</v>
      </c>
      <c r="F11" s="324" t="s">
        <v>28</v>
      </c>
      <c r="G11" s="17" t="s">
        <v>27</v>
      </c>
      <c r="H11" s="324" t="s">
        <v>28</v>
      </c>
      <c r="I11" s="17" t="s">
        <v>27</v>
      </c>
      <c r="J11" s="324" t="s">
        <v>28</v>
      </c>
      <c r="K11" s="17" t="s">
        <v>27</v>
      </c>
      <c r="L11" s="324" t="s">
        <v>28</v>
      </c>
      <c r="M11" s="17" t="s">
        <v>27</v>
      </c>
      <c r="N11" s="324" t="s">
        <v>28</v>
      </c>
      <c r="O11" s="17" t="s">
        <v>27</v>
      </c>
      <c r="P11" s="324" t="s">
        <v>28</v>
      </c>
      <c r="Q11" s="17" t="s">
        <v>27</v>
      </c>
      <c r="R11" s="324" t="s">
        <v>28</v>
      </c>
      <c r="S11" s="17" t="s">
        <v>27</v>
      </c>
      <c r="T11" s="324" t="s">
        <v>28</v>
      </c>
      <c r="U11" s="17" t="s">
        <v>27</v>
      </c>
      <c r="V11" s="324" t="s">
        <v>28</v>
      </c>
      <c r="W11" s="17" t="s">
        <v>27</v>
      </c>
      <c r="X11" s="324" t="s">
        <v>28</v>
      </c>
      <c r="Y11" s="17" t="s">
        <v>27</v>
      </c>
      <c r="Z11" s="324" t="s">
        <v>28</v>
      </c>
      <c r="AA11" s="17" t="s">
        <v>27</v>
      </c>
      <c r="AB11" s="324" t="s">
        <v>28</v>
      </c>
      <c r="AC11" s="17" t="s">
        <v>27</v>
      </c>
      <c r="AD11" s="324" t="s">
        <v>28</v>
      </c>
      <c r="AE11" s="17" t="s">
        <v>27</v>
      </c>
      <c r="AF11" s="324" t="s">
        <v>28</v>
      </c>
      <c r="AG11" s="50" t="s">
        <v>27</v>
      </c>
      <c r="AH11" s="323" t="s">
        <v>28</v>
      </c>
      <c r="AI11" s="17" t="s">
        <v>27</v>
      </c>
      <c r="AJ11" s="324" t="s">
        <v>28</v>
      </c>
      <c r="AK11" s="50" t="s">
        <v>27</v>
      </c>
      <c r="AL11" s="324" t="s">
        <v>28</v>
      </c>
      <c r="AM11" s="645"/>
      <c r="AN11" s="752"/>
      <c r="AO11" s="754"/>
      <c r="AP11" s="754"/>
      <c r="AQ11" s="756"/>
      <c r="AR11" s="645"/>
      <c r="AS11" s="344"/>
    </row>
    <row r="12" spans="1:87" x14ac:dyDescent="0.25">
      <c r="A12" s="52" t="s">
        <v>33</v>
      </c>
      <c r="B12" s="347">
        <f>SUM(C12+D12)</f>
        <v>13658</v>
      </c>
      <c r="C12" s="347">
        <f t="shared" ref="C12:D14" si="0">SUM(E12+G12+I12+K12+M12+O12+Q12+S12+U12+W12+Y12+AA12+AC12+AE12+AG12+AI12+AK12)</f>
        <v>7001</v>
      </c>
      <c r="D12" s="347">
        <f t="shared" si="0"/>
        <v>6657</v>
      </c>
      <c r="E12" s="106">
        <f>+Enero!E12+Febrero!E12+'Marzo '!E12</f>
        <v>1204</v>
      </c>
      <c r="F12" s="106">
        <f>+Enero!F12+Febrero!F12+'Marzo '!F12</f>
        <v>1117</v>
      </c>
      <c r="G12" s="106">
        <f>+Enero!G12+Febrero!G12+'Marzo '!G12</f>
        <v>583</v>
      </c>
      <c r="H12" s="106">
        <f>+Enero!H12+Febrero!H12+'Marzo '!H12</f>
        <v>538</v>
      </c>
      <c r="I12" s="106">
        <f>+Enero!I12+Febrero!I12+'Marzo '!I12</f>
        <v>486</v>
      </c>
      <c r="J12" s="106">
        <f>+Enero!J12+Febrero!J12+'Marzo '!J12</f>
        <v>438</v>
      </c>
      <c r="K12" s="106">
        <f>+Enero!K12+Febrero!K12+'Marzo '!K12</f>
        <v>354</v>
      </c>
      <c r="L12" s="106">
        <f>+Enero!L12+Febrero!L12+'Marzo '!L12</f>
        <v>330</v>
      </c>
      <c r="M12" s="106">
        <f>+Enero!M12+Febrero!M12+'Marzo '!M12</f>
        <v>377</v>
      </c>
      <c r="N12" s="106">
        <f>+Enero!N12+Febrero!N12+'Marzo '!N12</f>
        <v>365</v>
      </c>
      <c r="O12" s="106">
        <f>+Enero!O12+Febrero!O12+'Marzo '!O12</f>
        <v>403</v>
      </c>
      <c r="P12" s="106">
        <f>+Enero!P12+Febrero!P12+'Marzo '!P12</f>
        <v>354</v>
      </c>
      <c r="Q12" s="106">
        <f>+Enero!Q12+Febrero!Q12+'Marzo '!Q12</f>
        <v>340</v>
      </c>
      <c r="R12" s="106">
        <f>+Enero!R12+Febrero!R12+'Marzo '!R12</f>
        <v>322</v>
      </c>
      <c r="S12" s="106">
        <f>+Enero!S12+Febrero!S12+'Marzo '!S12</f>
        <v>326</v>
      </c>
      <c r="T12" s="106">
        <f>+Enero!T12+Febrero!T12+'Marzo '!T12</f>
        <v>284</v>
      </c>
      <c r="U12" s="106">
        <f>+Enero!U12+Febrero!U12+'Marzo '!U12</f>
        <v>334</v>
      </c>
      <c r="V12" s="106">
        <f>+Enero!V12+Febrero!V12+'Marzo '!V12</f>
        <v>333</v>
      </c>
      <c r="W12" s="106">
        <f>+Enero!W12+Febrero!W12+'Marzo '!W12</f>
        <v>329</v>
      </c>
      <c r="X12" s="106">
        <f>+Enero!X12+Febrero!X12+'Marzo '!X12</f>
        <v>337</v>
      </c>
      <c r="Y12" s="106">
        <f>+Enero!Y12+Febrero!Y12+'Marzo '!Y12</f>
        <v>384</v>
      </c>
      <c r="Z12" s="106">
        <f>+Enero!Z12+Febrero!Z12+'Marzo '!Z12</f>
        <v>382</v>
      </c>
      <c r="AA12" s="106">
        <f>+Enero!AA12+Febrero!AA12+'Marzo '!AA12</f>
        <v>347</v>
      </c>
      <c r="AB12" s="106">
        <f>+Enero!AB12+Febrero!AB12+'Marzo '!AB12</f>
        <v>319</v>
      </c>
      <c r="AC12" s="106">
        <f>+Enero!AC12+Febrero!AC12+'Marzo '!AC12</f>
        <v>329</v>
      </c>
      <c r="AD12" s="106">
        <f>+Enero!AD12+Febrero!AD12+'Marzo '!AD12</f>
        <v>308</v>
      </c>
      <c r="AE12" s="106">
        <f>+Enero!AE12+Febrero!AE12+'Marzo '!AE12</f>
        <v>297</v>
      </c>
      <c r="AF12" s="106">
        <f>+Enero!AF12+Febrero!AF12+'Marzo '!AF12</f>
        <v>296</v>
      </c>
      <c r="AG12" s="106">
        <f>+Enero!AG12+Febrero!AG12+'Marzo '!AG12</f>
        <v>275</v>
      </c>
      <c r="AH12" s="106">
        <f>+Enero!AH12+Febrero!AH12+'Marzo '!AH12</f>
        <v>277</v>
      </c>
      <c r="AI12" s="106">
        <f>+Enero!AI12+Febrero!AI12+'Marzo '!AI12</f>
        <v>248</v>
      </c>
      <c r="AJ12" s="106">
        <f>+Enero!AJ12+Febrero!AJ12+'Marzo '!AJ12</f>
        <v>261</v>
      </c>
      <c r="AK12" s="106">
        <f>+Enero!AK12+Febrero!AK12+'Marzo '!AK12</f>
        <v>385</v>
      </c>
      <c r="AL12" s="106">
        <f>+Enero!AL12+Febrero!AL12+'Marzo '!AL12</f>
        <v>396</v>
      </c>
      <c r="AM12" s="106">
        <f>+Enero!AM12+Febrero!AM12+'Marzo '!AM12</f>
        <v>12956</v>
      </c>
      <c r="AN12" s="106">
        <f>+Enero!AN12+Febrero!AN12+'Marzo '!AN12</f>
        <v>684</v>
      </c>
      <c r="AO12" s="106">
        <f>+Enero!AO12+Febrero!AO12+'Marzo '!AO12</f>
        <v>81</v>
      </c>
      <c r="AP12" s="106">
        <f>+Enero!AP12+Febrero!AP12+'Marzo '!AP12</f>
        <v>829</v>
      </c>
      <c r="AQ12" s="106">
        <f>+Enero!AQ12+Febrero!AQ12+'Marzo '!AQ12</f>
        <v>1701</v>
      </c>
      <c r="AR12" s="106">
        <f>+Enero!AR12+Febrero!AR12+'Marzo '!AR12</f>
        <v>5</v>
      </c>
      <c r="AS12" s="349" t="s">
        <v>215</v>
      </c>
      <c r="CG12" s="344">
        <v>0</v>
      </c>
      <c r="CH12" s="344">
        <v>0</v>
      </c>
      <c r="CI12" s="344">
        <v>0</v>
      </c>
    </row>
    <row r="13" spans="1:87" ht="18" customHeight="1" x14ac:dyDescent="0.25">
      <c r="A13" s="31" t="s">
        <v>35</v>
      </c>
      <c r="B13" s="350">
        <f>SUM(C13+D13)</f>
        <v>1364</v>
      </c>
      <c r="C13" s="350">
        <f t="shared" si="0"/>
        <v>0</v>
      </c>
      <c r="D13" s="351">
        <f t="shared" si="0"/>
        <v>1364</v>
      </c>
      <c r="E13" s="94">
        <f>+Enero!E13+Febrero!E13+'Marzo '!E13</f>
        <v>0</v>
      </c>
      <c r="F13" s="90">
        <f>+Enero!F13+Febrero!F13+'Marzo '!F13</f>
        <v>0</v>
      </c>
      <c r="G13" s="143">
        <f>+Enero!G13+Febrero!G13+'Marzo '!G13</f>
        <v>0</v>
      </c>
      <c r="H13" s="151">
        <f>+Enero!H13+Febrero!H13+'Marzo '!H13</f>
        <v>1</v>
      </c>
      <c r="I13" s="143">
        <f>+Enero!I13+Febrero!I13+'Marzo '!I13</f>
        <v>0</v>
      </c>
      <c r="J13" s="90">
        <f>+Enero!J13+Febrero!J13+'Marzo '!J13</f>
        <v>16</v>
      </c>
      <c r="K13" s="94">
        <f>+Enero!K13+Febrero!K13+'Marzo '!K13</f>
        <v>0</v>
      </c>
      <c r="L13" s="90">
        <f>+Enero!L13+Febrero!L13+'Marzo '!L13</f>
        <v>135</v>
      </c>
      <c r="M13" s="94">
        <f>+Enero!M13+Febrero!M13+'Marzo '!M13</f>
        <v>0</v>
      </c>
      <c r="N13" s="90">
        <f>+Enero!N13+Febrero!N13+'Marzo '!N13</f>
        <v>339</v>
      </c>
      <c r="O13" s="94">
        <f>+Enero!O13+Febrero!O13+'Marzo '!O13</f>
        <v>0</v>
      </c>
      <c r="P13" s="90">
        <f>+Enero!P13+Febrero!P13+'Marzo '!P13</f>
        <v>307</v>
      </c>
      <c r="Q13" s="94">
        <f>+Enero!Q13+Febrero!Q13+'Marzo '!Q13</f>
        <v>0</v>
      </c>
      <c r="R13" s="90">
        <f>+Enero!R13+Febrero!R13+'Marzo '!R13</f>
        <v>225</v>
      </c>
      <c r="S13" s="94">
        <f>+Enero!S13+Febrero!S13+'Marzo '!S13</f>
        <v>0</v>
      </c>
      <c r="T13" s="90">
        <f>+Enero!T13+Febrero!T13+'Marzo '!T13</f>
        <v>162</v>
      </c>
      <c r="U13" s="94">
        <f>+Enero!U13+Febrero!U13+'Marzo '!U13</f>
        <v>0</v>
      </c>
      <c r="V13" s="90">
        <f>+Enero!V13+Febrero!V13+'Marzo '!V13</f>
        <v>80</v>
      </c>
      <c r="W13" s="94">
        <f>+Enero!W13+Febrero!W13+'Marzo '!W13</f>
        <v>0</v>
      </c>
      <c r="X13" s="90">
        <f>+Enero!X13+Febrero!X13+'Marzo '!X13</f>
        <v>41</v>
      </c>
      <c r="Y13" s="94">
        <f>+Enero!Y13+Febrero!Y13+'Marzo '!Y13</f>
        <v>0</v>
      </c>
      <c r="Z13" s="90">
        <f>+Enero!Z13+Febrero!Z13+'Marzo '!Z13</f>
        <v>28</v>
      </c>
      <c r="AA13" s="94">
        <f>+Enero!AA13+Febrero!AA13+'Marzo '!AA13</f>
        <v>0</v>
      </c>
      <c r="AB13" s="90">
        <f>+Enero!AB13+Febrero!AB13+'Marzo '!AB13</f>
        <v>8</v>
      </c>
      <c r="AC13" s="94">
        <f>+Enero!AC13+Febrero!AC13+'Marzo '!AC13</f>
        <v>0</v>
      </c>
      <c r="AD13" s="90">
        <f>+Enero!AD13+Febrero!AD13+'Marzo '!AD13</f>
        <v>3</v>
      </c>
      <c r="AE13" s="94">
        <f>+Enero!AE13+Febrero!AE13+'Marzo '!AE13</f>
        <v>0</v>
      </c>
      <c r="AF13" s="90">
        <f>+Enero!AF13+Febrero!AF13+'Marzo '!AF13</f>
        <v>9</v>
      </c>
      <c r="AG13" s="130">
        <f>+Enero!AG13+Febrero!AG13+'Marzo '!AG13</f>
        <v>0</v>
      </c>
      <c r="AH13" s="96">
        <f>+Enero!AH13+Febrero!AH13+'Marzo '!AH13</f>
        <v>3</v>
      </c>
      <c r="AI13" s="94">
        <f>+Enero!AI13+Febrero!AI13+'Marzo '!AI13</f>
        <v>0</v>
      </c>
      <c r="AJ13" s="90">
        <f>+Enero!AJ13+Febrero!AJ13+'Marzo '!AJ13</f>
        <v>2</v>
      </c>
      <c r="AK13" s="352">
        <f>+Enero!AK13+Febrero!AK13+'Marzo '!AK13</f>
        <v>0</v>
      </c>
      <c r="AL13" s="90">
        <f>+Enero!AL13+Febrero!AL13+'Marzo '!AL13</f>
        <v>5</v>
      </c>
      <c r="AM13" s="352">
        <f>+Enero!AM13+Febrero!AM13+'Marzo '!AM13</f>
        <v>1333</v>
      </c>
      <c r="AN13" s="94">
        <f>+Enero!AN13+Febrero!AN13+'Marzo '!AN13</f>
        <v>31</v>
      </c>
      <c r="AO13" s="95">
        <f>+Enero!AO13+Febrero!AO13+'Marzo '!AO13</f>
        <v>6</v>
      </c>
      <c r="AP13" s="95">
        <f>+Enero!AP13+Febrero!AP13+'Marzo '!AP13</f>
        <v>19</v>
      </c>
      <c r="AQ13" s="90">
        <f>+Enero!AQ13+Febrero!AQ13+'Marzo '!AQ13</f>
        <v>148</v>
      </c>
      <c r="AR13" s="90">
        <f>+Enero!AR13+Febrero!AR13+'Marzo '!AR13</f>
        <v>1</v>
      </c>
      <c r="AS13" s="349" t="s">
        <v>215</v>
      </c>
      <c r="CG13" s="344">
        <v>0</v>
      </c>
      <c r="CH13" s="344">
        <v>0</v>
      </c>
      <c r="CI13" s="344">
        <v>0</v>
      </c>
    </row>
    <row r="14" spans="1:87" x14ac:dyDescent="0.25">
      <c r="A14" s="23" t="s">
        <v>36</v>
      </c>
      <c r="B14" s="353">
        <f>SUM(C14+D14)</f>
        <v>685</v>
      </c>
      <c r="C14" s="353">
        <f t="shared" si="0"/>
        <v>0</v>
      </c>
      <c r="D14" s="354">
        <f t="shared" si="0"/>
        <v>685</v>
      </c>
      <c r="E14" s="97">
        <f>+Enero!E14+Febrero!E14+'Marzo '!E14</f>
        <v>0</v>
      </c>
      <c r="F14" s="127">
        <f>+Enero!F14+Febrero!F14+'Marzo '!F14</f>
        <v>0</v>
      </c>
      <c r="G14" s="97">
        <f>+Enero!G14+Febrero!G14+'Marzo '!G14</f>
        <v>0</v>
      </c>
      <c r="H14" s="127">
        <f>+Enero!H14+Febrero!H14+'Marzo '!H14</f>
        <v>0</v>
      </c>
      <c r="I14" s="97">
        <f>+Enero!I14+Febrero!I14+'Marzo '!I14</f>
        <v>0</v>
      </c>
      <c r="J14" s="100">
        <f>+Enero!J14+Febrero!J14+'Marzo '!J14</f>
        <v>4</v>
      </c>
      <c r="K14" s="97">
        <f>+Enero!K14+Febrero!K14+'Marzo '!K14</f>
        <v>0</v>
      </c>
      <c r="L14" s="100">
        <f>+Enero!L14+Febrero!L14+'Marzo '!L14</f>
        <v>81</v>
      </c>
      <c r="M14" s="97">
        <f>+Enero!M14+Febrero!M14+'Marzo '!M14</f>
        <v>0</v>
      </c>
      <c r="N14" s="100">
        <f>+Enero!N14+Febrero!N14+'Marzo '!N14</f>
        <v>160</v>
      </c>
      <c r="O14" s="97">
        <f>+Enero!O14+Febrero!O14+'Marzo '!O14</f>
        <v>0</v>
      </c>
      <c r="P14" s="100">
        <f>+Enero!P14+Febrero!P14+'Marzo '!P14</f>
        <v>149</v>
      </c>
      <c r="Q14" s="97">
        <f>+Enero!Q14+Febrero!Q14+'Marzo '!Q14</f>
        <v>0</v>
      </c>
      <c r="R14" s="100">
        <f>+Enero!R14+Febrero!R14+'Marzo '!R14</f>
        <v>103</v>
      </c>
      <c r="S14" s="97">
        <f>+Enero!S14+Febrero!S14+'Marzo '!S14</f>
        <v>0</v>
      </c>
      <c r="T14" s="100">
        <f>+Enero!T14+Febrero!T14+'Marzo '!T14</f>
        <v>85</v>
      </c>
      <c r="U14" s="97">
        <f>+Enero!U14+Febrero!U14+'Marzo '!U14</f>
        <v>0</v>
      </c>
      <c r="V14" s="100">
        <f>+Enero!V14+Febrero!V14+'Marzo '!V14</f>
        <v>43</v>
      </c>
      <c r="W14" s="97">
        <f>+Enero!W14+Febrero!W14+'Marzo '!W14</f>
        <v>0</v>
      </c>
      <c r="X14" s="100">
        <f>+Enero!X14+Febrero!X14+'Marzo '!X14</f>
        <v>14</v>
      </c>
      <c r="Y14" s="97">
        <f>+Enero!Y14+Febrero!Y14+'Marzo '!Y14</f>
        <v>0</v>
      </c>
      <c r="Z14" s="100">
        <f>+Enero!Z14+Febrero!Z14+'Marzo '!Z14</f>
        <v>17</v>
      </c>
      <c r="AA14" s="97">
        <f>+Enero!AA14+Febrero!AA14+'Marzo '!AA14</f>
        <v>0</v>
      </c>
      <c r="AB14" s="100">
        <f>+Enero!AB14+Febrero!AB14+'Marzo '!AB14</f>
        <v>5</v>
      </c>
      <c r="AC14" s="97">
        <f>+Enero!AC14+Febrero!AC14+'Marzo '!AC14</f>
        <v>0</v>
      </c>
      <c r="AD14" s="100">
        <f>+Enero!AD14+Febrero!AD14+'Marzo '!AD14</f>
        <v>4</v>
      </c>
      <c r="AE14" s="97">
        <f>+Enero!AE14+Febrero!AE14+'Marzo '!AE14</f>
        <v>0</v>
      </c>
      <c r="AF14" s="100">
        <f>+Enero!AF14+Febrero!AF14+'Marzo '!AF14</f>
        <v>9</v>
      </c>
      <c r="AG14" s="131">
        <f>+Enero!AG14+Febrero!AG14+'Marzo '!AG14</f>
        <v>0</v>
      </c>
      <c r="AH14" s="99">
        <f>+Enero!AH14+Febrero!AH14+'Marzo '!AH14</f>
        <v>8</v>
      </c>
      <c r="AI14" s="97">
        <f>+Enero!AI14+Febrero!AI14+'Marzo '!AI14</f>
        <v>0</v>
      </c>
      <c r="AJ14" s="100">
        <f>+Enero!AJ14+Febrero!AJ14+'Marzo '!AJ14</f>
        <v>2</v>
      </c>
      <c r="AK14" s="146">
        <f>+Enero!AK14+Febrero!AK14+'Marzo '!AK14</f>
        <v>0</v>
      </c>
      <c r="AL14" s="100">
        <f>+Enero!AL14+Febrero!AL14+'Marzo '!AL14</f>
        <v>1</v>
      </c>
      <c r="AM14" s="146">
        <f>+Enero!AM14+Febrero!AM14+'Marzo '!AM14</f>
        <v>682</v>
      </c>
      <c r="AN14" s="116">
        <f>+Enero!AN14+Febrero!AN14+'Marzo '!AN14</f>
        <v>0</v>
      </c>
      <c r="AO14" s="117">
        <f>+Enero!AO14+Febrero!AO14+'Marzo '!AO14</f>
        <v>0</v>
      </c>
      <c r="AP14" s="117">
        <f>+Enero!AP14+Febrero!AP14+'Marzo '!AP14</f>
        <v>0</v>
      </c>
      <c r="AQ14" s="118">
        <f>+Enero!AQ14+Febrero!AQ14+'Marzo '!AQ14</f>
        <v>0</v>
      </c>
      <c r="AR14" s="118">
        <f>+Enero!AR14+Febrero!AR14+'Marzo '!AR14</f>
        <v>0</v>
      </c>
      <c r="AS14" s="349" t="s">
        <v>215</v>
      </c>
      <c r="CG14" s="344">
        <v>0</v>
      </c>
      <c r="CH14" s="344">
        <v>0</v>
      </c>
    </row>
    <row r="15" spans="1:87" x14ac:dyDescent="0.25">
      <c r="A15" s="783" t="s">
        <v>216</v>
      </c>
      <c r="B15" s="783"/>
      <c r="C15" s="783"/>
      <c r="D15" s="783"/>
      <c r="E15" s="783"/>
      <c r="F15" s="783"/>
      <c r="G15" s="783"/>
      <c r="H15" s="783"/>
      <c r="I15" s="783"/>
      <c r="J15" s="783"/>
      <c r="K15" s="783"/>
      <c r="L15" s="783"/>
      <c r="M15" s="783"/>
      <c r="N15" s="355"/>
      <c r="O15" s="355"/>
      <c r="P15" s="355"/>
      <c r="Q15" s="355"/>
      <c r="R15" s="355"/>
      <c r="S15" s="355"/>
      <c r="T15" s="355"/>
      <c r="U15" s="355"/>
      <c r="V15" s="355"/>
      <c r="W15" s="355"/>
      <c r="X15" s="355"/>
      <c r="Y15" s="355"/>
      <c r="Z15" s="3"/>
      <c r="AA15" s="3"/>
      <c r="AB15" s="19"/>
      <c r="AC15" s="3"/>
      <c r="AD15" s="3"/>
      <c r="AE15" s="3"/>
      <c r="AF15" s="3"/>
      <c r="AG15" s="3"/>
      <c r="AH15" s="3"/>
      <c r="AI15" s="3"/>
      <c r="AJ15" s="3"/>
      <c r="AK15" s="3"/>
      <c r="AL15" s="3"/>
      <c r="AM15" s="3"/>
      <c r="AN15" s="3"/>
    </row>
    <row r="16" spans="1:87" ht="15" customHeight="1" x14ac:dyDescent="0.25">
      <c r="A16" s="642" t="s">
        <v>47</v>
      </c>
      <c r="B16" s="724" t="s">
        <v>4</v>
      </c>
      <c r="C16" s="741"/>
      <c r="D16" s="742"/>
      <c r="E16" s="710" t="s">
        <v>5</v>
      </c>
      <c r="F16" s="713"/>
      <c r="G16" s="713"/>
      <c r="H16" s="713"/>
      <c r="I16" s="713"/>
      <c r="J16" s="713"/>
      <c r="K16" s="713"/>
      <c r="L16" s="713"/>
      <c r="M16" s="713"/>
      <c r="N16" s="713"/>
      <c r="O16" s="713"/>
      <c r="P16" s="713"/>
      <c r="Q16" s="713"/>
      <c r="R16" s="713"/>
      <c r="S16" s="713"/>
      <c r="T16" s="713"/>
      <c r="U16" s="713"/>
      <c r="V16" s="713"/>
      <c r="W16" s="713"/>
      <c r="X16" s="713"/>
      <c r="Y16" s="713"/>
      <c r="Z16" s="713"/>
      <c r="AA16" s="713"/>
      <c r="AB16" s="713"/>
      <c r="AC16" s="713"/>
      <c r="AD16" s="713"/>
      <c r="AE16" s="713"/>
      <c r="AF16" s="713"/>
      <c r="AG16" s="713"/>
      <c r="AH16" s="713"/>
      <c r="AI16" s="713"/>
      <c r="AJ16" s="713"/>
      <c r="AK16" s="713"/>
      <c r="AL16" s="709"/>
      <c r="AM16" s="644" t="s">
        <v>7</v>
      </c>
    </row>
    <row r="17" spans="1:86" x14ac:dyDescent="0.25">
      <c r="A17" s="646"/>
      <c r="B17" s="725"/>
      <c r="C17" s="743"/>
      <c r="D17" s="744"/>
      <c r="E17" s="710" t="s">
        <v>10</v>
      </c>
      <c r="F17" s="709"/>
      <c r="G17" s="745" t="s">
        <v>11</v>
      </c>
      <c r="H17" s="746"/>
      <c r="I17" s="710" t="s">
        <v>12</v>
      </c>
      <c r="J17" s="709"/>
      <c r="K17" s="710" t="s">
        <v>13</v>
      </c>
      <c r="L17" s="709"/>
      <c r="M17" s="710" t="s">
        <v>14</v>
      </c>
      <c r="N17" s="709"/>
      <c r="O17" s="712" t="s">
        <v>15</v>
      </c>
      <c r="P17" s="711"/>
      <c r="Q17" s="712" t="s">
        <v>16</v>
      </c>
      <c r="R17" s="711"/>
      <c r="S17" s="712" t="s">
        <v>17</v>
      </c>
      <c r="T17" s="711"/>
      <c r="U17" s="712" t="s">
        <v>18</v>
      </c>
      <c r="V17" s="711"/>
      <c r="W17" s="712" t="s">
        <v>19</v>
      </c>
      <c r="X17" s="711"/>
      <c r="Y17" s="712" t="s">
        <v>20</v>
      </c>
      <c r="Z17" s="711"/>
      <c r="AA17" s="712" t="s">
        <v>21</v>
      </c>
      <c r="AB17" s="711"/>
      <c r="AC17" s="712" t="s">
        <v>22</v>
      </c>
      <c r="AD17" s="711"/>
      <c r="AE17" s="712" t="s">
        <v>23</v>
      </c>
      <c r="AF17" s="711"/>
      <c r="AG17" s="712" t="s">
        <v>24</v>
      </c>
      <c r="AH17" s="711"/>
      <c r="AI17" s="712" t="s">
        <v>25</v>
      </c>
      <c r="AJ17" s="711"/>
      <c r="AK17" s="712" t="s">
        <v>26</v>
      </c>
      <c r="AL17" s="711"/>
      <c r="AM17" s="691"/>
    </row>
    <row r="18" spans="1:86" x14ac:dyDescent="0.25">
      <c r="A18" s="643"/>
      <c r="B18" s="329" t="s">
        <v>214</v>
      </c>
      <c r="C18" s="330" t="s">
        <v>159</v>
      </c>
      <c r="D18" s="321" t="s">
        <v>28</v>
      </c>
      <c r="E18" s="11" t="s">
        <v>159</v>
      </c>
      <c r="F18" s="334" t="s">
        <v>28</v>
      </c>
      <c r="G18" s="11" t="s">
        <v>159</v>
      </c>
      <c r="H18" s="334" t="s">
        <v>28</v>
      </c>
      <c r="I18" s="11" t="s">
        <v>159</v>
      </c>
      <c r="J18" s="334" t="s">
        <v>28</v>
      </c>
      <c r="K18" s="11" t="s">
        <v>159</v>
      </c>
      <c r="L18" s="334" t="s">
        <v>28</v>
      </c>
      <c r="M18" s="11" t="s">
        <v>159</v>
      </c>
      <c r="N18" s="334" t="s">
        <v>28</v>
      </c>
      <c r="O18" s="11" t="s">
        <v>159</v>
      </c>
      <c r="P18" s="334" t="s">
        <v>28</v>
      </c>
      <c r="Q18" s="11" t="s">
        <v>159</v>
      </c>
      <c r="R18" s="334" t="s">
        <v>28</v>
      </c>
      <c r="S18" s="11" t="s">
        <v>159</v>
      </c>
      <c r="T18" s="334" t="s">
        <v>28</v>
      </c>
      <c r="U18" s="11" t="s">
        <v>159</v>
      </c>
      <c r="V18" s="334" t="s">
        <v>28</v>
      </c>
      <c r="W18" s="11" t="s">
        <v>159</v>
      </c>
      <c r="X18" s="334" t="s">
        <v>28</v>
      </c>
      <c r="Y18" s="11" t="s">
        <v>159</v>
      </c>
      <c r="Z18" s="334" t="s">
        <v>28</v>
      </c>
      <c r="AA18" s="11" t="s">
        <v>159</v>
      </c>
      <c r="AB18" s="334" t="s">
        <v>28</v>
      </c>
      <c r="AC18" s="11" t="s">
        <v>159</v>
      </c>
      <c r="AD18" s="334" t="s">
        <v>28</v>
      </c>
      <c r="AE18" s="11" t="s">
        <v>159</v>
      </c>
      <c r="AF18" s="334" t="s">
        <v>28</v>
      </c>
      <c r="AG18" s="11" t="s">
        <v>159</v>
      </c>
      <c r="AH18" s="334" t="s">
        <v>28</v>
      </c>
      <c r="AI18" s="11" t="s">
        <v>159</v>
      </c>
      <c r="AJ18" s="334" t="s">
        <v>28</v>
      </c>
      <c r="AK18" s="11" t="s">
        <v>159</v>
      </c>
      <c r="AL18" s="334" t="s">
        <v>28</v>
      </c>
      <c r="AM18" s="645"/>
      <c r="AN18" s="356"/>
    </row>
    <row r="19" spans="1:86" x14ac:dyDescent="0.25">
      <c r="A19" s="340" t="s">
        <v>52</v>
      </c>
      <c r="B19" s="357">
        <f>SUM(C19+D19)</f>
        <v>0</v>
      </c>
      <c r="C19" s="357">
        <f t="shared" ref="C19:D22" si="1">SUM(E19+G19+I19+K19+M19+O19+Q19+S19+U19+W19+Y19+AA19+AC19+AE19+AG19+AI19+AK19)</f>
        <v>0</v>
      </c>
      <c r="D19" s="358">
        <f t="shared" si="1"/>
        <v>0</v>
      </c>
      <c r="E19" s="359"/>
      <c r="F19" s="360"/>
      <c r="G19" s="359"/>
      <c r="H19" s="360"/>
      <c r="I19" s="359"/>
      <c r="J19" s="361"/>
      <c r="K19" s="359"/>
      <c r="L19" s="361"/>
      <c r="M19" s="359"/>
      <c r="N19" s="361"/>
      <c r="O19" s="362"/>
      <c r="P19" s="361"/>
      <c r="Q19" s="362"/>
      <c r="R19" s="361"/>
      <c r="S19" s="362"/>
      <c r="T19" s="361"/>
      <c r="U19" s="362"/>
      <c r="V19" s="361"/>
      <c r="W19" s="362"/>
      <c r="X19" s="361"/>
      <c r="Y19" s="362"/>
      <c r="Z19" s="361"/>
      <c r="AA19" s="362"/>
      <c r="AB19" s="361"/>
      <c r="AC19" s="362"/>
      <c r="AD19" s="361"/>
      <c r="AE19" s="362"/>
      <c r="AF19" s="361"/>
      <c r="AG19" s="362"/>
      <c r="AH19" s="361"/>
      <c r="AI19" s="362"/>
      <c r="AJ19" s="361"/>
      <c r="AK19" s="362"/>
      <c r="AL19" s="361"/>
      <c r="AM19" s="92"/>
      <c r="AN19" s="349" t="s">
        <v>215</v>
      </c>
      <c r="CG19" s="344">
        <v>0</v>
      </c>
      <c r="CH19" s="344">
        <v>0</v>
      </c>
    </row>
    <row r="20" spans="1:86" x14ac:dyDescent="0.25">
      <c r="A20" s="363" t="s">
        <v>74</v>
      </c>
      <c r="B20" s="357">
        <f>SUM(C20+D20)</f>
        <v>0</v>
      </c>
      <c r="C20" s="357">
        <f t="shared" si="1"/>
        <v>0</v>
      </c>
      <c r="D20" s="364">
        <f t="shared" si="1"/>
        <v>0</v>
      </c>
      <c r="E20" s="94"/>
      <c r="F20" s="108"/>
      <c r="G20" s="94"/>
      <c r="H20" s="108"/>
      <c r="I20" s="94"/>
      <c r="J20" s="90"/>
      <c r="K20" s="94"/>
      <c r="L20" s="90"/>
      <c r="M20" s="94"/>
      <c r="N20" s="90"/>
      <c r="O20" s="365"/>
      <c r="P20" s="90"/>
      <c r="Q20" s="365"/>
      <c r="R20" s="90"/>
      <c r="S20" s="365"/>
      <c r="T20" s="90"/>
      <c r="U20" s="365"/>
      <c r="V20" s="90"/>
      <c r="W20" s="365"/>
      <c r="X20" s="90"/>
      <c r="Y20" s="365"/>
      <c r="Z20" s="90"/>
      <c r="AA20" s="365"/>
      <c r="AB20" s="90"/>
      <c r="AC20" s="365"/>
      <c r="AD20" s="90"/>
      <c r="AE20" s="365"/>
      <c r="AF20" s="90"/>
      <c r="AG20" s="365"/>
      <c r="AH20" s="90"/>
      <c r="AI20" s="365"/>
      <c r="AJ20" s="90"/>
      <c r="AK20" s="365"/>
      <c r="AL20" s="90"/>
      <c r="AM20" s="87"/>
      <c r="AN20" s="349" t="s">
        <v>215</v>
      </c>
      <c r="CG20" s="344">
        <v>0</v>
      </c>
      <c r="CH20" s="344">
        <v>0</v>
      </c>
    </row>
    <row r="21" spans="1:86" x14ac:dyDescent="0.25">
      <c r="A21" s="363" t="s">
        <v>53</v>
      </c>
      <c r="B21" s="357">
        <f>SUM(C21+D21)</f>
        <v>0</v>
      </c>
      <c r="C21" s="357">
        <f t="shared" si="1"/>
        <v>0</v>
      </c>
      <c r="D21" s="364">
        <f t="shared" si="1"/>
        <v>0</v>
      </c>
      <c r="E21" s="94"/>
      <c r="F21" s="108"/>
      <c r="G21" s="94"/>
      <c r="H21" s="108"/>
      <c r="I21" s="94"/>
      <c r="J21" s="90"/>
      <c r="K21" s="94"/>
      <c r="L21" s="90"/>
      <c r="M21" s="94"/>
      <c r="N21" s="90"/>
      <c r="O21" s="365"/>
      <c r="P21" s="90"/>
      <c r="Q21" s="365"/>
      <c r="R21" s="90"/>
      <c r="S21" s="365"/>
      <c r="T21" s="90"/>
      <c r="U21" s="365"/>
      <c r="V21" s="90"/>
      <c r="W21" s="365"/>
      <c r="X21" s="90"/>
      <c r="Y21" s="365"/>
      <c r="Z21" s="90"/>
      <c r="AA21" s="365"/>
      <c r="AB21" s="90"/>
      <c r="AC21" s="365"/>
      <c r="AD21" s="90"/>
      <c r="AE21" s="365"/>
      <c r="AF21" s="90"/>
      <c r="AG21" s="365"/>
      <c r="AH21" s="90"/>
      <c r="AI21" s="365"/>
      <c r="AJ21" s="90"/>
      <c r="AK21" s="365"/>
      <c r="AL21" s="90"/>
      <c r="AM21" s="87"/>
      <c r="AN21" s="349" t="s">
        <v>215</v>
      </c>
      <c r="CG21" s="344">
        <v>0</v>
      </c>
      <c r="CH21" s="344">
        <v>0</v>
      </c>
    </row>
    <row r="22" spans="1:86" x14ac:dyDescent="0.25">
      <c r="A22" s="71" t="s">
        <v>217</v>
      </c>
      <c r="B22" s="366">
        <f>SUM(C22+D22)</f>
        <v>0</v>
      </c>
      <c r="C22" s="366">
        <f t="shared" si="1"/>
        <v>0</v>
      </c>
      <c r="D22" s="354">
        <f t="shared" si="1"/>
        <v>0</v>
      </c>
      <c r="E22" s="97"/>
      <c r="F22" s="127"/>
      <c r="G22" s="97"/>
      <c r="H22" s="127"/>
      <c r="I22" s="97"/>
      <c r="J22" s="100"/>
      <c r="K22" s="97"/>
      <c r="L22" s="100"/>
      <c r="M22" s="97"/>
      <c r="N22" s="100"/>
      <c r="O22" s="367"/>
      <c r="P22" s="100"/>
      <c r="Q22" s="367"/>
      <c r="R22" s="100"/>
      <c r="S22" s="367"/>
      <c r="T22" s="100"/>
      <c r="U22" s="367"/>
      <c r="V22" s="100"/>
      <c r="W22" s="367"/>
      <c r="X22" s="100"/>
      <c r="Y22" s="367"/>
      <c r="Z22" s="100"/>
      <c r="AA22" s="367"/>
      <c r="AB22" s="100"/>
      <c r="AC22" s="367"/>
      <c r="AD22" s="100"/>
      <c r="AE22" s="367"/>
      <c r="AF22" s="100"/>
      <c r="AG22" s="367"/>
      <c r="AH22" s="100"/>
      <c r="AI22" s="367"/>
      <c r="AJ22" s="100"/>
      <c r="AK22" s="367"/>
      <c r="AL22" s="100"/>
      <c r="AM22" s="89"/>
      <c r="AN22" s="349" t="s">
        <v>215</v>
      </c>
      <c r="CG22" s="344">
        <v>0</v>
      </c>
      <c r="CH22" s="344">
        <v>0</v>
      </c>
    </row>
    <row r="23" spans="1:86" x14ac:dyDescent="0.25">
      <c r="A23" s="58" t="s">
        <v>218</v>
      </c>
      <c r="B23" s="58"/>
      <c r="C23" s="58"/>
      <c r="D23" s="58"/>
      <c r="E23" s="58"/>
      <c r="F23" s="58"/>
      <c r="G23" s="58"/>
      <c r="H23" s="58"/>
      <c r="I23" s="58"/>
      <c r="J23" s="58"/>
      <c r="K23" s="58"/>
      <c r="L23" s="59"/>
      <c r="M23" s="48"/>
      <c r="N23" s="48"/>
      <c r="O23" s="38"/>
      <c r="P23" s="38"/>
      <c r="Q23" s="38"/>
      <c r="R23" s="38"/>
      <c r="S23" s="2"/>
      <c r="T23" s="2"/>
      <c r="U23" s="2"/>
      <c r="V23" s="2"/>
      <c r="W23" s="2"/>
      <c r="X23" s="188"/>
      <c r="Y23" s="188"/>
      <c r="Z23" s="188"/>
      <c r="AA23" s="188"/>
      <c r="AB23" s="188"/>
      <c r="AC23" s="188"/>
      <c r="AD23" s="188"/>
      <c r="AE23" s="188"/>
      <c r="AF23" s="188"/>
      <c r="AG23" s="188"/>
      <c r="AH23" s="188"/>
      <c r="AI23" s="188"/>
      <c r="AJ23" s="188"/>
      <c r="AK23" s="188"/>
      <c r="AL23" s="188"/>
      <c r="AM23" s="355"/>
      <c r="AN23" s="188"/>
    </row>
    <row r="24" spans="1:86" ht="15" customHeight="1" x14ac:dyDescent="0.25">
      <c r="A24" s="647" t="s">
        <v>47</v>
      </c>
      <c r="B24" s="724" t="s">
        <v>4</v>
      </c>
      <c r="C24" s="741"/>
      <c r="D24" s="742"/>
      <c r="E24" s="710" t="s">
        <v>5</v>
      </c>
      <c r="F24" s="713"/>
      <c r="G24" s="713"/>
      <c r="H24" s="713"/>
      <c r="I24" s="713"/>
      <c r="J24" s="713"/>
      <c r="K24" s="713"/>
      <c r="L24" s="713"/>
      <c r="M24" s="713"/>
      <c r="N24" s="713"/>
      <c r="O24" s="713"/>
      <c r="P24" s="713"/>
      <c r="Q24" s="713"/>
      <c r="R24" s="713"/>
      <c r="S24" s="713"/>
      <c r="T24" s="713"/>
      <c r="U24" s="713"/>
      <c r="V24" s="713"/>
      <c r="W24" s="713"/>
      <c r="X24" s="713"/>
      <c r="Y24" s="713"/>
      <c r="Z24" s="713"/>
      <c r="AA24" s="713"/>
      <c r="AB24" s="713"/>
      <c r="AC24" s="713"/>
      <c r="AD24" s="713"/>
      <c r="AE24" s="713"/>
      <c r="AF24" s="713"/>
      <c r="AG24" s="713"/>
      <c r="AH24" s="713"/>
      <c r="AI24" s="713"/>
      <c r="AJ24" s="713"/>
      <c r="AK24" s="713"/>
      <c r="AL24" s="709"/>
      <c r="AM24" s="644" t="s">
        <v>7</v>
      </c>
    </row>
    <row r="25" spans="1:86" x14ac:dyDescent="0.25">
      <c r="A25" s="683"/>
      <c r="B25" s="725"/>
      <c r="C25" s="743"/>
      <c r="D25" s="744"/>
      <c r="E25" s="710" t="s">
        <v>10</v>
      </c>
      <c r="F25" s="709"/>
      <c r="G25" s="745" t="s">
        <v>11</v>
      </c>
      <c r="H25" s="746"/>
      <c r="I25" s="710" t="s">
        <v>12</v>
      </c>
      <c r="J25" s="709"/>
      <c r="K25" s="710" t="s">
        <v>13</v>
      </c>
      <c r="L25" s="709"/>
      <c r="M25" s="710" t="s">
        <v>14</v>
      </c>
      <c r="N25" s="709"/>
      <c r="O25" s="712" t="s">
        <v>15</v>
      </c>
      <c r="P25" s="711"/>
      <c r="Q25" s="712" t="s">
        <v>16</v>
      </c>
      <c r="R25" s="711"/>
      <c r="S25" s="712" t="s">
        <v>17</v>
      </c>
      <c r="T25" s="711"/>
      <c r="U25" s="712" t="s">
        <v>18</v>
      </c>
      <c r="V25" s="711"/>
      <c r="W25" s="712" t="s">
        <v>19</v>
      </c>
      <c r="X25" s="711"/>
      <c r="Y25" s="712" t="s">
        <v>20</v>
      </c>
      <c r="Z25" s="711"/>
      <c r="AA25" s="712" t="s">
        <v>21</v>
      </c>
      <c r="AB25" s="711"/>
      <c r="AC25" s="712" t="s">
        <v>22</v>
      </c>
      <c r="AD25" s="711"/>
      <c r="AE25" s="712" t="s">
        <v>23</v>
      </c>
      <c r="AF25" s="711"/>
      <c r="AG25" s="712" t="s">
        <v>24</v>
      </c>
      <c r="AH25" s="711"/>
      <c r="AI25" s="712" t="s">
        <v>25</v>
      </c>
      <c r="AJ25" s="711"/>
      <c r="AK25" s="712" t="s">
        <v>26</v>
      </c>
      <c r="AL25" s="711"/>
      <c r="AM25" s="691"/>
    </row>
    <row r="26" spans="1:86" x14ac:dyDescent="0.25">
      <c r="A26" s="650"/>
      <c r="B26" s="329" t="s">
        <v>214</v>
      </c>
      <c r="C26" s="319" t="s">
        <v>159</v>
      </c>
      <c r="D26" s="325" t="s">
        <v>28</v>
      </c>
      <c r="E26" s="322" t="s">
        <v>159</v>
      </c>
      <c r="F26" s="324" t="s">
        <v>28</v>
      </c>
      <c r="G26" s="322" t="s">
        <v>159</v>
      </c>
      <c r="H26" s="324" t="s">
        <v>28</v>
      </c>
      <c r="I26" s="322" t="s">
        <v>159</v>
      </c>
      <c r="J26" s="324" t="s">
        <v>28</v>
      </c>
      <c r="K26" s="322" t="s">
        <v>159</v>
      </c>
      <c r="L26" s="324" t="s">
        <v>28</v>
      </c>
      <c r="M26" s="322" t="s">
        <v>159</v>
      </c>
      <c r="N26" s="324" t="s">
        <v>28</v>
      </c>
      <c r="O26" s="322" t="s">
        <v>159</v>
      </c>
      <c r="P26" s="324" t="s">
        <v>28</v>
      </c>
      <c r="Q26" s="322" t="s">
        <v>159</v>
      </c>
      <c r="R26" s="324" t="s">
        <v>28</v>
      </c>
      <c r="S26" s="322" t="s">
        <v>159</v>
      </c>
      <c r="T26" s="324" t="s">
        <v>28</v>
      </c>
      <c r="U26" s="322" t="s">
        <v>159</v>
      </c>
      <c r="V26" s="324" t="s">
        <v>28</v>
      </c>
      <c r="W26" s="322" t="s">
        <v>159</v>
      </c>
      <c r="X26" s="324" t="s">
        <v>28</v>
      </c>
      <c r="Y26" s="322" t="s">
        <v>159</v>
      </c>
      <c r="Z26" s="324" t="s">
        <v>28</v>
      </c>
      <c r="AA26" s="322" t="s">
        <v>159</v>
      </c>
      <c r="AB26" s="324" t="s">
        <v>28</v>
      </c>
      <c r="AC26" s="322" t="s">
        <v>159</v>
      </c>
      <c r="AD26" s="324" t="s">
        <v>28</v>
      </c>
      <c r="AE26" s="322" t="s">
        <v>159</v>
      </c>
      <c r="AF26" s="324" t="s">
        <v>28</v>
      </c>
      <c r="AG26" s="322" t="s">
        <v>159</v>
      </c>
      <c r="AH26" s="324" t="s">
        <v>28</v>
      </c>
      <c r="AI26" s="322" t="s">
        <v>159</v>
      </c>
      <c r="AJ26" s="324" t="s">
        <v>28</v>
      </c>
      <c r="AK26" s="322" t="s">
        <v>159</v>
      </c>
      <c r="AL26" s="324" t="s">
        <v>28</v>
      </c>
      <c r="AM26" s="645"/>
      <c r="AN26" s="368"/>
    </row>
    <row r="27" spans="1:86" x14ac:dyDescent="0.25">
      <c r="A27" s="30" t="s">
        <v>52</v>
      </c>
      <c r="B27" s="369">
        <f t="shared" ref="B27:B32" si="2">SUM(C27+D27)</f>
        <v>0</v>
      </c>
      <c r="C27" s="370">
        <f t="shared" ref="C27:D32" si="3">SUM(E27+G27+I27+K27+M27+O27+Q27+S27+U27+W27+Y27+AA27+AC27+AE27+AG27+AI27+AK27)</f>
        <v>0</v>
      </c>
      <c r="D27" s="371">
        <f t="shared" si="3"/>
        <v>0</v>
      </c>
      <c r="E27" s="106"/>
      <c r="F27" s="348"/>
      <c r="G27" s="106"/>
      <c r="H27" s="348"/>
      <c r="I27" s="106"/>
      <c r="J27" s="124"/>
      <c r="K27" s="106"/>
      <c r="L27" s="124"/>
      <c r="M27" s="106"/>
      <c r="N27" s="124"/>
      <c r="O27" s="372"/>
      <c r="P27" s="124"/>
      <c r="Q27" s="372"/>
      <c r="R27" s="124"/>
      <c r="S27" s="372"/>
      <c r="T27" s="124"/>
      <c r="U27" s="372"/>
      <c r="V27" s="124"/>
      <c r="W27" s="372"/>
      <c r="X27" s="124"/>
      <c r="Y27" s="372"/>
      <c r="Z27" s="124"/>
      <c r="AA27" s="372"/>
      <c r="AB27" s="124"/>
      <c r="AC27" s="372"/>
      <c r="AD27" s="124"/>
      <c r="AE27" s="372"/>
      <c r="AF27" s="124"/>
      <c r="AG27" s="372"/>
      <c r="AH27" s="124"/>
      <c r="AI27" s="372"/>
      <c r="AJ27" s="124"/>
      <c r="AK27" s="372"/>
      <c r="AL27" s="124"/>
      <c r="AM27" s="86"/>
      <c r="AN27" s="349" t="s">
        <v>215</v>
      </c>
      <c r="CG27" s="344">
        <v>0</v>
      </c>
      <c r="CH27" s="344">
        <v>0</v>
      </c>
    </row>
    <row r="28" spans="1:86" x14ac:dyDescent="0.25">
      <c r="A28" s="31" t="s">
        <v>74</v>
      </c>
      <c r="B28" s="357">
        <f t="shared" si="2"/>
        <v>0</v>
      </c>
      <c r="C28" s="373">
        <f t="shared" si="3"/>
        <v>0</v>
      </c>
      <c r="D28" s="374">
        <f t="shared" si="3"/>
        <v>0</v>
      </c>
      <c r="E28" s="94"/>
      <c r="F28" s="108"/>
      <c r="G28" s="94"/>
      <c r="H28" s="108"/>
      <c r="I28" s="94"/>
      <c r="J28" s="90"/>
      <c r="K28" s="94"/>
      <c r="L28" s="90"/>
      <c r="M28" s="94"/>
      <c r="N28" s="90"/>
      <c r="O28" s="365"/>
      <c r="P28" s="90"/>
      <c r="Q28" s="365"/>
      <c r="R28" s="90"/>
      <c r="S28" s="365"/>
      <c r="T28" s="90"/>
      <c r="U28" s="365"/>
      <c r="V28" s="90"/>
      <c r="W28" s="365"/>
      <c r="X28" s="90"/>
      <c r="Y28" s="365"/>
      <c r="Z28" s="90"/>
      <c r="AA28" s="365"/>
      <c r="AB28" s="90"/>
      <c r="AC28" s="365"/>
      <c r="AD28" s="90"/>
      <c r="AE28" s="365"/>
      <c r="AF28" s="90"/>
      <c r="AG28" s="365"/>
      <c r="AH28" s="90"/>
      <c r="AI28" s="365"/>
      <c r="AJ28" s="90"/>
      <c r="AK28" s="365"/>
      <c r="AL28" s="90"/>
      <c r="AM28" s="87"/>
      <c r="AN28" s="349" t="s">
        <v>215</v>
      </c>
      <c r="CG28" s="344">
        <v>0</v>
      </c>
      <c r="CH28" s="344">
        <v>0</v>
      </c>
    </row>
    <row r="29" spans="1:86" x14ac:dyDescent="0.25">
      <c r="A29" s="31" t="s">
        <v>53</v>
      </c>
      <c r="B29" s="357">
        <f t="shared" si="2"/>
        <v>0</v>
      </c>
      <c r="C29" s="373">
        <f t="shared" si="3"/>
        <v>0</v>
      </c>
      <c r="D29" s="374">
        <f t="shared" si="3"/>
        <v>0</v>
      </c>
      <c r="E29" s="94"/>
      <c r="F29" s="108"/>
      <c r="G29" s="94"/>
      <c r="H29" s="108"/>
      <c r="I29" s="94"/>
      <c r="J29" s="90"/>
      <c r="K29" s="94"/>
      <c r="L29" s="90"/>
      <c r="M29" s="94"/>
      <c r="N29" s="90"/>
      <c r="O29" s="365"/>
      <c r="P29" s="90"/>
      <c r="Q29" s="365"/>
      <c r="R29" s="90"/>
      <c r="S29" s="365"/>
      <c r="T29" s="90"/>
      <c r="U29" s="365"/>
      <c r="V29" s="90"/>
      <c r="W29" s="365"/>
      <c r="X29" s="90"/>
      <c r="Y29" s="365"/>
      <c r="Z29" s="90"/>
      <c r="AA29" s="365"/>
      <c r="AB29" s="90"/>
      <c r="AC29" s="365"/>
      <c r="AD29" s="90"/>
      <c r="AE29" s="365"/>
      <c r="AF29" s="90"/>
      <c r="AG29" s="365"/>
      <c r="AH29" s="90"/>
      <c r="AI29" s="365"/>
      <c r="AJ29" s="90"/>
      <c r="AK29" s="365"/>
      <c r="AL29" s="90"/>
      <c r="AM29" s="87"/>
      <c r="AN29" s="349" t="s">
        <v>215</v>
      </c>
      <c r="CG29" s="344">
        <v>0</v>
      </c>
      <c r="CH29" s="344">
        <v>0</v>
      </c>
    </row>
    <row r="30" spans="1:86" x14ac:dyDescent="0.25">
      <c r="A30" s="31" t="s">
        <v>219</v>
      </c>
      <c r="B30" s="357">
        <f t="shared" si="2"/>
        <v>0</v>
      </c>
      <c r="C30" s="373">
        <f t="shared" si="3"/>
        <v>0</v>
      </c>
      <c r="D30" s="374">
        <f t="shared" si="3"/>
        <v>0</v>
      </c>
      <c r="E30" s="94"/>
      <c r="F30" s="108"/>
      <c r="G30" s="94"/>
      <c r="H30" s="108"/>
      <c r="I30" s="94"/>
      <c r="J30" s="90"/>
      <c r="K30" s="94"/>
      <c r="L30" s="90"/>
      <c r="M30" s="94"/>
      <c r="N30" s="90"/>
      <c r="O30" s="365"/>
      <c r="P30" s="90"/>
      <c r="Q30" s="365"/>
      <c r="R30" s="90"/>
      <c r="S30" s="365"/>
      <c r="T30" s="90"/>
      <c r="U30" s="365"/>
      <c r="V30" s="90"/>
      <c r="W30" s="365"/>
      <c r="X30" s="90"/>
      <c r="Y30" s="365"/>
      <c r="Z30" s="90"/>
      <c r="AA30" s="365"/>
      <c r="AB30" s="90"/>
      <c r="AC30" s="365"/>
      <c r="AD30" s="90"/>
      <c r="AE30" s="365"/>
      <c r="AF30" s="90"/>
      <c r="AG30" s="365"/>
      <c r="AH30" s="90"/>
      <c r="AI30" s="365"/>
      <c r="AJ30" s="90"/>
      <c r="AK30" s="365"/>
      <c r="AL30" s="90"/>
      <c r="AM30" s="87"/>
      <c r="AN30" s="349" t="s">
        <v>215</v>
      </c>
      <c r="CG30" s="344">
        <v>0</v>
      </c>
      <c r="CH30" s="344">
        <v>0</v>
      </c>
    </row>
    <row r="31" spans="1:86" x14ac:dyDescent="0.25">
      <c r="A31" s="31" t="s">
        <v>77</v>
      </c>
      <c r="B31" s="357">
        <f t="shared" si="2"/>
        <v>0</v>
      </c>
      <c r="C31" s="373">
        <f t="shared" si="3"/>
        <v>0</v>
      </c>
      <c r="D31" s="374">
        <f t="shared" si="3"/>
        <v>0</v>
      </c>
      <c r="E31" s="94"/>
      <c r="F31" s="108"/>
      <c r="G31" s="94"/>
      <c r="H31" s="108"/>
      <c r="I31" s="94"/>
      <c r="J31" s="90"/>
      <c r="K31" s="94"/>
      <c r="L31" s="90"/>
      <c r="M31" s="94"/>
      <c r="N31" s="90"/>
      <c r="O31" s="365"/>
      <c r="P31" s="90"/>
      <c r="Q31" s="365"/>
      <c r="R31" s="90"/>
      <c r="S31" s="365"/>
      <c r="T31" s="90"/>
      <c r="U31" s="365"/>
      <c r="V31" s="90"/>
      <c r="W31" s="365"/>
      <c r="X31" s="90"/>
      <c r="Y31" s="365"/>
      <c r="Z31" s="90"/>
      <c r="AA31" s="365"/>
      <c r="AB31" s="90"/>
      <c r="AC31" s="365"/>
      <c r="AD31" s="90"/>
      <c r="AE31" s="365"/>
      <c r="AF31" s="90"/>
      <c r="AG31" s="365"/>
      <c r="AH31" s="90"/>
      <c r="AI31" s="365"/>
      <c r="AJ31" s="90"/>
      <c r="AK31" s="365"/>
      <c r="AL31" s="90"/>
      <c r="AM31" s="87"/>
      <c r="AN31" s="349" t="s">
        <v>215</v>
      </c>
      <c r="CG31" s="344">
        <v>0</v>
      </c>
      <c r="CH31" s="344">
        <v>0</v>
      </c>
    </row>
    <row r="32" spans="1:86" x14ac:dyDescent="0.25">
      <c r="A32" s="32" t="s">
        <v>78</v>
      </c>
      <c r="B32" s="366">
        <f t="shared" si="2"/>
        <v>0</v>
      </c>
      <c r="C32" s="375">
        <f t="shared" si="3"/>
        <v>0</v>
      </c>
      <c r="D32" s="376">
        <f t="shared" si="3"/>
        <v>0</v>
      </c>
      <c r="E32" s="97"/>
      <c r="F32" s="127"/>
      <c r="G32" s="97"/>
      <c r="H32" s="127"/>
      <c r="I32" s="97"/>
      <c r="J32" s="100"/>
      <c r="K32" s="97"/>
      <c r="L32" s="100"/>
      <c r="M32" s="97"/>
      <c r="N32" s="100"/>
      <c r="O32" s="367"/>
      <c r="P32" s="100"/>
      <c r="Q32" s="367"/>
      <c r="R32" s="100"/>
      <c r="S32" s="367"/>
      <c r="T32" s="100"/>
      <c r="U32" s="367"/>
      <c r="V32" s="100"/>
      <c r="W32" s="367"/>
      <c r="X32" s="100"/>
      <c r="Y32" s="367"/>
      <c r="Z32" s="100"/>
      <c r="AA32" s="367"/>
      <c r="AB32" s="100"/>
      <c r="AC32" s="367"/>
      <c r="AD32" s="100"/>
      <c r="AE32" s="367"/>
      <c r="AF32" s="100"/>
      <c r="AG32" s="367"/>
      <c r="AH32" s="100"/>
      <c r="AI32" s="367"/>
      <c r="AJ32" s="100"/>
      <c r="AK32" s="367"/>
      <c r="AL32" s="100"/>
      <c r="AM32" s="89"/>
      <c r="AN32" s="349" t="s">
        <v>215</v>
      </c>
      <c r="CG32" s="344">
        <v>0</v>
      </c>
      <c r="CH32" s="344">
        <v>0</v>
      </c>
    </row>
    <row r="33" spans="1:86" x14ac:dyDescent="0.25">
      <c r="A33" s="58" t="s">
        <v>220</v>
      </c>
      <c r="B33" s="58"/>
      <c r="C33" s="58"/>
      <c r="D33" s="58"/>
      <c r="E33" s="58"/>
      <c r="F33" s="58"/>
      <c r="G33" s="58"/>
      <c r="H33" s="58"/>
      <c r="I33" s="58"/>
      <c r="J33" s="58"/>
      <c r="K33" s="58"/>
      <c r="L33" s="59"/>
      <c r="M33" s="48"/>
      <c r="N33" s="48"/>
      <c r="O33" s="38"/>
      <c r="P33" s="38"/>
      <c r="Q33" s="38"/>
      <c r="R33" s="38"/>
      <c r="S33" s="2"/>
      <c r="T33" s="2"/>
      <c r="U33" s="2"/>
      <c r="V33" s="2"/>
      <c r="W33" s="2"/>
      <c r="X33" s="188"/>
      <c r="Y33" s="188"/>
      <c r="Z33" s="188"/>
      <c r="AA33" s="188"/>
      <c r="AB33" s="188"/>
      <c r="AC33" s="188"/>
      <c r="AD33" s="188"/>
      <c r="AE33" s="188"/>
      <c r="AF33" s="188"/>
      <c r="AG33" s="188"/>
      <c r="AH33" s="188"/>
      <c r="AI33" s="188"/>
      <c r="AJ33" s="188"/>
      <c r="AK33" s="188"/>
      <c r="AL33" s="188"/>
      <c r="AM33" s="355"/>
    </row>
    <row r="34" spans="1:86" x14ac:dyDescent="0.25">
      <c r="A34" s="647" t="s">
        <v>47</v>
      </c>
      <c r="B34" s="724" t="s">
        <v>4</v>
      </c>
      <c r="C34" s="741"/>
      <c r="D34" s="742"/>
      <c r="E34" s="710" t="s">
        <v>5</v>
      </c>
      <c r="F34" s="713"/>
      <c r="G34" s="713"/>
      <c r="H34" s="713"/>
      <c r="I34" s="713"/>
      <c r="J34" s="713"/>
      <c r="K34" s="713"/>
      <c r="L34" s="713"/>
      <c r="M34" s="713"/>
      <c r="N34" s="713"/>
      <c r="O34" s="713"/>
      <c r="P34" s="713"/>
      <c r="Q34" s="713"/>
      <c r="R34" s="713"/>
      <c r="S34" s="713"/>
      <c r="T34" s="713"/>
      <c r="U34" s="713"/>
      <c r="V34" s="713"/>
      <c r="W34" s="713"/>
      <c r="X34" s="713"/>
      <c r="Y34" s="713"/>
      <c r="Z34" s="713"/>
      <c r="AA34" s="713"/>
      <c r="AB34" s="713"/>
      <c r="AC34" s="713"/>
      <c r="AD34" s="713"/>
      <c r="AE34" s="713"/>
      <c r="AF34" s="713"/>
      <c r="AG34" s="713"/>
      <c r="AH34" s="713"/>
      <c r="AI34" s="713"/>
      <c r="AJ34" s="713"/>
      <c r="AK34" s="713"/>
      <c r="AL34" s="709"/>
      <c r="AM34" s="644" t="s">
        <v>7</v>
      </c>
    </row>
    <row r="35" spans="1:86" x14ac:dyDescent="0.25">
      <c r="A35" s="683"/>
      <c r="B35" s="725"/>
      <c r="C35" s="743"/>
      <c r="D35" s="744"/>
      <c r="E35" s="710" t="s">
        <v>10</v>
      </c>
      <c r="F35" s="709"/>
      <c r="G35" s="745" t="s">
        <v>11</v>
      </c>
      <c r="H35" s="746"/>
      <c r="I35" s="710" t="s">
        <v>12</v>
      </c>
      <c r="J35" s="709"/>
      <c r="K35" s="710" t="s">
        <v>13</v>
      </c>
      <c r="L35" s="709"/>
      <c r="M35" s="710" t="s">
        <v>14</v>
      </c>
      <c r="N35" s="709"/>
      <c r="O35" s="712" t="s">
        <v>15</v>
      </c>
      <c r="P35" s="711"/>
      <c r="Q35" s="712" t="s">
        <v>16</v>
      </c>
      <c r="R35" s="711"/>
      <c r="S35" s="712" t="s">
        <v>17</v>
      </c>
      <c r="T35" s="711"/>
      <c r="U35" s="712" t="s">
        <v>18</v>
      </c>
      <c r="V35" s="711"/>
      <c r="W35" s="712" t="s">
        <v>19</v>
      </c>
      <c r="X35" s="711"/>
      <c r="Y35" s="712" t="s">
        <v>20</v>
      </c>
      <c r="Z35" s="711"/>
      <c r="AA35" s="712" t="s">
        <v>21</v>
      </c>
      <c r="AB35" s="711"/>
      <c r="AC35" s="712" t="s">
        <v>22</v>
      </c>
      <c r="AD35" s="711"/>
      <c r="AE35" s="712" t="s">
        <v>23</v>
      </c>
      <c r="AF35" s="711"/>
      <c r="AG35" s="712" t="s">
        <v>24</v>
      </c>
      <c r="AH35" s="711"/>
      <c r="AI35" s="712" t="s">
        <v>25</v>
      </c>
      <c r="AJ35" s="711"/>
      <c r="AK35" s="712" t="s">
        <v>26</v>
      </c>
      <c r="AL35" s="711"/>
      <c r="AM35" s="691"/>
    </row>
    <row r="36" spans="1:86" x14ac:dyDescent="0.25">
      <c r="A36" s="650"/>
      <c r="B36" s="329" t="s">
        <v>214</v>
      </c>
      <c r="C36" s="319" t="s">
        <v>159</v>
      </c>
      <c r="D36" s="325" t="s">
        <v>28</v>
      </c>
      <c r="E36" s="322" t="s">
        <v>159</v>
      </c>
      <c r="F36" s="324" t="s">
        <v>28</v>
      </c>
      <c r="G36" s="322" t="s">
        <v>159</v>
      </c>
      <c r="H36" s="324" t="s">
        <v>28</v>
      </c>
      <c r="I36" s="322" t="s">
        <v>159</v>
      </c>
      <c r="J36" s="324" t="s">
        <v>28</v>
      </c>
      <c r="K36" s="322" t="s">
        <v>159</v>
      </c>
      <c r="L36" s="324" t="s">
        <v>28</v>
      </c>
      <c r="M36" s="322" t="s">
        <v>159</v>
      </c>
      <c r="N36" s="324" t="s">
        <v>28</v>
      </c>
      <c r="O36" s="322" t="s">
        <v>159</v>
      </c>
      <c r="P36" s="324" t="s">
        <v>28</v>
      </c>
      <c r="Q36" s="322" t="s">
        <v>159</v>
      </c>
      <c r="R36" s="324" t="s">
        <v>28</v>
      </c>
      <c r="S36" s="322" t="s">
        <v>159</v>
      </c>
      <c r="T36" s="324" t="s">
        <v>28</v>
      </c>
      <c r="U36" s="322" t="s">
        <v>159</v>
      </c>
      <c r="V36" s="324" t="s">
        <v>28</v>
      </c>
      <c r="W36" s="322" t="s">
        <v>159</v>
      </c>
      <c r="X36" s="324" t="s">
        <v>28</v>
      </c>
      <c r="Y36" s="322" t="s">
        <v>159</v>
      </c>
      <c r="Z36" s="324" t="s">
        <v>28</v>
      </c>
      <c r="AA36" s="322" t="s">
        <v>159</v>
      </c>
      <c r="AB36" s="324" t="s">
        <v>28</v>
      </c>
      <c r="AC36" s="322" t="s">
        <v>159</v>
      </c>
      <c r="AD36" s="324" t="s">
        <v>28</v>
      </c>
      <c r="AE36" s="322" t="s">
        <v>159</v>
      </c>
      <c r="AF36" s="324" t="s">
        <v>28</v>
      </c>
      <c r="AG36" s="322" t="s">
        <v>159</v>
      </c>
      <c r="AH36" s="324" t="s">
        <v>28</v>
      </c>
      <c r="AI36" s="322" t="s">
        <v>159</v>
      </c>
      <c r="AJ36" s="324" t="s">
        <v>28</v>
      </c>
      <c r="AK36" s="322" t="s">
        <v>159</v>
      </c>
      <c r="AL36" s="324" t="s">
        <v>28</v>
      </c>
      <c r="AM36" s="645"/>
    </row>
    <row r="37" spans="1:86" x14ac:dyDescent="0.25">
      <c r="A37" s="30" t="s">
        <v>52</v>
      </c>
      <c r="B37" s="369">
        <f t="shared" ref="B37:B42" si="4">SUM(C37+D37)</f>
        <v>0</v>
      </c>
      <c r="C37" s="370">
        <f t="shared" ref="C37:D42" si="5">SUM(E37+G37+I37+K37+M37+O37+Q37+S37+U37+W37+Y37+AA37+AC37+AE37+AG37+AI37+AK37)</f>
        <v>0</v>
      </c>
      <c r="D37" s="371">
        <f t="shared" si="5"/>
        <v>0</v>
      </c>
      <c r="E37" s="106"/>
      <c r="F37" s="348"/>
      <c r="G37" s="106"/>
      <c r="H37" s="348"/>
      <c r="I37" s="106"/>
      <c r="J37" s="124"/>
      <c r="K37" s="106"/>
      <c r="L37" s="124"/>
      <c r="M37" s="106"/>
      <c r="N37" s="124"/>
      <c r="O37" s="372"/>
      <c r="P37" s="124"/>
      <c r="Q37" s="372"/>
      <c r="R37" s="124"/>
      <c r="S37" s="372"/>
      <c r="T37" s="124"/>
      <c r="U37" s="372"/>
      <c r="V37" s="124"/>
      <c r="W37" s="372"/>
      <c r="X37" s="124"/>
      <c r="Y37" s="372"/>
      <c r="Z37" s="124"/>
      <c r="AA37" s="372"/>
      <c r="AB37" s="124"/>
      <c r="AC37" s="372"/>
      <c r="AD37" s="124"/>
      <c r="AE37" s="372"/>
      <c r="AF37" s="124"/>
      <c r="AG37" s="372"/>
      <c r="AH37" s="124"/>
      <c r="AI37" s="372"/>
      <c r="AJ37" s="124"/>
      <c r="AK37" s="372"/>
      <c r="AL37" s="124"/>
      <c r="AM37" s="86"/>
      <c r="AN37" s="377" t="s">
        <v>215</v>
      </c>
      <c r="CG37" s="344">
        <v>0</v>
      </c>
      <c r="CH37" s="344">
        <v>0</v>
      </c>
    </row>
    <row r="38" spans="1:86" x14ac:dyDescent="0.25">
      <c r="A38" s="31" t="s">
        <v>74</v>
      </c>
      <c r="B38" s="357">
        <f t="shared" si="4"/>
        <v>0</v>
      </c>
      <c r="C38" s="373">
        <f t="shared" si="5"/>
        <v>0</v>
      </c>
      <c r="D38" s="374">
        <f t="shared" si="5"/>
        <v>0</v>
      </c>
      <c r="E38" s="94"/>
      <c r="F38" s="108"/>
      <c r="G38" s="94"/>
      <c r="H38" s="108"/>
      <c r="I38" s="94"/>
      <c r="J38" s="90"/>
      <c r="K38" s="94"/>
      <c r="L38" s="90"/>
      <c r="M38" s="94"/>
      <c r="N38" s="90"/>
      <c r="O38" s="365"/>
      <c r="P38" s="90"/>
      <c r="Q38" s="365"/>
      <c r="R38" s="90"/>
      <c r="S38" s="365"/>
      <c r="T38" s="90"/>
      <c r="U38" s="365"/>
      <c r="V38" s="90"/>
      <c r="W38" s="365"/>
      <c r="X38" s="90"/>
      <c r="Y38" s="365"/>
      <c r="Z38" s="90"/>
      <c r="AA38" s="365"/>
      <c r="AB38" s="90"/>
      <c r="AC38" s="365"/>
      <c r="AD38" s="90"/>
      <c r="AE38" s="365"/>
      <c r="AF38" s="90"/>
      <c r="AG38" s="365"/>
      <c r="AH38" s="90"/>
      <c r="AI38" s="365"/>
      <c r="AJ38" s="90"/>
      <c r="AK38" s="365"/>
      <c r="AL38" s="90"/>
      <c r="AM38" s="87"/>
      <c r="AN38" s="377" t="s">
        <v>215</v>
      </c>
      <c r="CG38" s="344">
        <v>0</v>
      </c>
      <c r="CH38" s="344">
        <v>0</v>
      </c>
    </row>
    <row r="39" spans="1:86" x14ac:dyDescent="0.25">
      <c r="A39" s="31" t="s">
        <v>53</v>
      </c>
      <c r="B39" s="357">
        <f t="shared" si="4"/>
        <v>0</v>
      </c>
      <c r="C39" s="373">
        <f t="shared" si="5"/>
        <v>0</v>
      </c>
      <c r="D39" s="374">
        <f t="shared" si="5"/>
        <v>0</v>
      </c>
      <c r="E39" s="94"/>
      <c r="F39" s="108"/>
      <c r="G39" s="94"/>
      <c r="H39" s="108"/>
      <c r="I39" s="94"/>
      <c r="J39" s="90"/>
      <c r="K39" s="94"/>
      <c r="L39" s="90"/>
      <c r="M39" s="94"/>
      <c r="N39" s="90"/>
      <c r="O39" s="365"/>
      <c r="P39" s="90"/>
      <c r="Q39" s="365"/>
      <c r="R39" s="90"/>
      <c r="S39" s="365"/>
      <c r="T39" s="90"/>
      <c r="U39" s="365"/>
      <c r="V39" s="90"/>
      <c r="W39" s="365"/>
      <c r="X39" s="90"/>
      <c r="Y39" s="365"/>
      <c r="Z39" s="90"/>
      <c r="AA39" s="365"/>
      <c r="AB39" s="90"/>
      <c r="AC39" s="365"/>
      <c r="AD39" s="90"/>
      <c r="AE39" s="365"/>
      <c r="AF39" s="90"/>
      <c r="AG39" s="365"/>
      <c r="AH39" s="90"/>
      <c r="AI39" s="365"/>
      <c r="AJ39" s="90"/>
      <c r="AK39" s="365"/>
      <c r="AL39" s="90"/>
      <c r="AM39" s="87"/>
      <c r="AN39" s="377" t="s">
        <v>215</v>
      </c>
      <c r="CG39" s="344">
        <v>0</v>
      </c>
      <c r="CH39" s="344">
        <v>0</v>
      </c>
    </row>
    <row r="40" spans="1:86" x14ac:dyDescent="0.25">
      <c r="A40" s="31" t="s">
        <v>219</v>
      </c>
      <c r="B40" s="357">
        <f t="shared" si="4"/>
        <v>0</v>
      </c>
      <c r="C40" s="373">
        <f t="shared" si="5"/>
        <v>0</v>
      </c>
      <c r="D40" s="374">
        <f t="shared" si="5"/>
        <v>0</v>
      </c>
      <c r="E40" s="94"/>
      <c r="F40" s="108"/>
      <c r="G40" s="94"/>
      <c r="H40" s="108"/>
      <c r="I40" s="94"/>
      <c r="J40" s="90"/>
      <c r="K40" s="94"/>
      <c r="L40" s="90"/>
      <c r="M40" s="94"/>
      <c r="N40" s="90"/>
      <c r="O40" s="365"/>
      <c r="P40" s="90"/>
      <c r="Q40" s="365"/>
      <c r="R40" s="90"/>
      <c r="S40" s="365"/>
      <c r="T40" s="90"/>
      <c r="U40" s="365"/>
      <c r="V40" s="90"/>
      <c r="W40" s="365"/>
      <c r="X40" s="90"/>
      <c r="Y40" s="365"/>
      <c r="Z40" s="90"/>
      <c r="AA40" s="365"/>
      <c r="AB40" s="90"/>
      <c r="AC40" s="365"/>
      <c r="AD40" s="90"/>
      <c r="AE40" s="365"/>
      <c r="AF40" s="90"/>
      <c r="AG40" s="365"/>
      <c r="AH40" s="90"/>
      <c r="AI40" s="365"/>
      <c r="AJ40" s="90"/>
      <c r="AK40" s="365"/>
      <c r="AL40" s="90"/>
      <c r="AM40" s="87"/>
      <c r="AN40" s="377" t="s">
        <v>215</v>
      </c>
      <c r="CG40" s="344">
        <v>0</v>
      </c>
      <c r="CH40" s="344">
        <v>0</v>
      </c>
    </row>
    <row r="41" spans="1:86" x14ac:dyDescent="0.25">
      <c r="A41" s="31" t="s">
        <v>77</v>
      </c>
      <c r="B41" s="357">
        <f t="shared" si="4"/>
        <v>0</v>
      </c>
      <c r="C41" s="373">
        <f t="shared" si="5"/>
        <v>0</v>
      </c>
      <c r="D41" s="374">
        <f t="shared" si="5"/>
        <v>0</v>
      </c>
      <c r="E41" s="94"/>
      <c r="F41" s="108"/>
      <c r="G41" s="94"/>
      <c r="H41" s="108"/>
      <c r="I41" s="94"/>
      <c r="J41" s="90"/>
      <c r="K41" s="94"/>
      <c r="L41" s="90"/>
      <c r="M41" s="94"/>
      <c r="N41" s="90"/>
      <c r="O41" s="365"/>
      <c r="P41" s="90"/>
      <c r="Q41" s="365"/>
      <c r="R41" s="90"/>
      <c r="S41" s="365"/>
      <c r="T41" s="90"/>
      <c r="U41" s="365"/>
      <c r="V41" s="90"/>
      <c r="W41" s="365"/>
      <c r="X41" s="90"/>
      <c r="Y41" s="365"/>
      <c r="Z41" s="90"/>
      <c r="AA41" s="365"/>
      <c r="AB41" s="90"/>
      <c r="AC41" s="365"/>
      <c r="AD41" s="90"/>
      <c r="AE41" s="365"/>
      <c r="AF41" s="90"/>
      <c r="AG41" s="365"/>
      <c r="AH41" s="90"/>
      <c r="AI41" s="365"/>
      <c r="AJ41" s="90"/>
      <c r="AK41" s="365"/>
      <c r="AL41" s="90"/>
      <c r="AM41" s="87"/>
      <c r="AN41" s="377" t="s">
        <v>215</v>
      </c>
      <c r="CG41" s="344">
        <v>0</v>
      </c>
      <c r="CH41" s="344">
        <v>0</v>
      </c>
    </row>
    <row r="42" spans="1:86" x14ac:dyDescent="0.25">
      <c r="A42" s="32" t="s">
        <v>78</v>
      </c>
      <c r="B42" s="366">
        <f t="shared" si="4"/>
        <v>0</v>
      </c>
      <c r="C42" s="375">
        <f t="shared" si="5"/>
        <v>0</v>
      </c>
      <c r="D42" s="376">
        <f t="shared" si="5"/>
        <v>0</v>
      </c>
      <c r="E42" s="97"/>
      <c r="F42" s="127"/>
      <c r="G42" s="97"/>
      <c r="H42" s="127"/>
      <c r="I42" s="97"/>
      <c r="J42" s="100"/>
      <c r="K42" s="97"/>
      <c r="L42" s="100"/>
      <c r="M42" s="97"/>
      <c r="N42" s="100"/>
      <c r="O42" s="367"/>
      <c r="P42" s="100"/>
      <c r="Q42" s="367"/>
      <c r="R42" s="100"/>
      <c r="S42" s="367"/>
      <c r="T42" s="100"/>
      <c r="U42" s="367"/>
      <c r="V42" s="100"/>
      <c r="W42" s="367"/>
      <c r="X42" s="100"/>
      <c r="Y42" s="367"/>
      <c r="Z42" s="100"/>
      <c r="AA42" s="367"/>
      <c r="AB42" s="100"/>
      <c r="AC42" s="367"/>
      <c r="AD42" s="100"/>
      <c r="AE42" s="367"/>
      <c r="AF42" s="100"/>
      <c r="AG42" s="367"/>
      <c r="AH42" s="100"/>
      <c r="AI42" s="367"/>
      <c r="AJ42" s="100"/>
      <c r="AK42" s="367"/>
      <c r="AL42" s="100"/>
      <c r="AM42" s="89"/>
      <c r="AN42" s="377" t="s">
        <v>215</v>
      </c>
      <c r="CG42" s="344">
        <v>0</v>
      </c>
      <c r="CH42" s="344">
        <v>0</v>
      </c>
    </row>
    <row r="43" spans="1:86" x14ac:dyDescent="0.25">
      <c r="A43" s="58" t="s">
        <v>221</v>
      </c>
      <c r="B43" s="58"/>
      <c r="C43" s="58"/>
      <c r="D43" s="58"/>
      <c r="E43" s="58"/>
      <c r="F43" s="58"/>
      <c r="G43" s="58"/>
      <c r="H43" s="58"/>
      <c r="I43" s="58"/>
      <c r="J43" s="58"/>
      <c r="K43" s="58"/>
      <c r="L43" s="59"/>
      <c r="M43" s="48"/>
      <c r="N43" s="48"/>
      <c r="O43" s="38"/>
      <c r="P43" s="38"/>
      <c r="Q43" s="38"/>
      <c r="R43" s="38"/>
      <c r="S43" s="2"/>
      <c r="T43" s="2"/>
      <c r="U43" s="2"/>
      <c r="V43" s="2"/>
      <c r="W43" s="2"/>
      <c r="X43" s="188"/>
      <c r="Y43" s="188"/>
      <c r="Z43" s="188"/>
      <c r="AA43" s="188"/>
      <c r="AB43" s="188"/>
      <c r="AC43" s="188"/>
      <c r="AD43" s="188"/>
      <c r="AE43" s="188"/>
      <c r="AF43" s="188"/>
      <c r="AG43" s="188"/>
      <c r="AH43" s="188"/>
      <c r="AI43" s="188"/>
      <c r="AJ43" s="188"/>
      <c r="AK43" s="188"/>
      <c r="AL43" s="188"/>
      <c r="AM43" s="355"/>
    </row>
    <row r="44" spans="1:86" x14ac:dyDescent="0.25">
      <c r="A44" s="647" t="s">
        <v>47</v>
      </c>
      <c r="B44" s="724" t="s">
        <v>4</v>
      </c>
      <c r="C44" s="741"/>
      <c r="D44" s="742"/>
      <c r="E44" s="710" t="s">
        <v>5</v>
      </c>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713"/>
      <c r="AD44" s="713"/>
      <c r="AE44" s="713"/>
      <c r="AF44" s="713"/>
      <c r="AG44" s="713"/>
      <c r="AH44" s="713"/>
      <c r="AI44" s="713"/>
      <c r="AJ44" s="713"/>
      <c r="AK44" s="713"/>
      <c r="AL44" s="709"/>
      <c r="AM44" s="644" t="s">
        <v>7</v>
      </c>
    </row>
    <row r="45" spans="1:86" x14ac:dyDescent="0.25">
      <c r="A45" s="683"/>
      <c r="B45" s="725"/>
      <c r="C45" s="743"/>
      <c r="D45" s="744"/>
      <c r="E45" s="710" t="s">
        <v>10</v>
      </c>
      <c r="F45" s="709"/>
      <c r="G45" s="745" t="s">
        <v>11</v>
      </c>
      <c r="H45" s="746"/>
      <c r="I45" s="710" t="s">
        <v>12</v>
      </c>
      <c r="J45" s="709"/>
      <c r="K45" s="710" t="s">
        <v>13</v>
      </c>
      <c r="L45" s="709"/>
      <c r="M45" s="710" t="s">
        <v>14</v>
      </c>
      <c r="N45" s="709"/>
      <c r="O45" s="712" t="s">
        <v>15</v>
      </c>
      <c r="P45" s="711"/>
      <c r="Q45" s="712" t="s">
        <v>16</v>
      </c>
      <c r="R45" s="711"/>
      <c r="S45" s="712" t="s">
        <v>17</v>
      </c>
      <c r="T45" s="711"/>
      <c r="U45" s="712" t="s">
        <v>18</v>
      </c>
      <c r="V45" s="711"/>
      <c r="W45" s="712" t="s">
        <v>19</v>
      </c>
      <c r="X45" s="711"/>
      <c r="Y45" s="712" t="s">
        <v>20</v>
      </c>
      <c r="Z45" s="711"/>
      <c r="AA45" s="712" t="s">
        <v>21</v>
      </c>
      <c r="AB45" s="711"/>
      <c r="AC45" s="712" t="s">
        <v>22</v>
      </c>
      <c r="AD45" s="711"/>
      <c r="AE45" s="712" t="s">
        <v>23</v>
      </c>
      <c r="AF45" s="711"/>
      <c r="AG45" s="712" t="s">
        <v>24</v>
      </c>
      <c r="AH45" s="711"/>
      <c r="AI45" s="712" t="s">
        <v>25</v>
      </c>
      <c r="AJ45" s="711"/>
      <c r="AK45" s="712" t="s">
        <v>26</v>
      </c>
      <c r="AL45" s="711"/>
      <c r="AM45" s="691"/>
    </row>
    <row r="46" spans="1:86" x14ac:dyDescent="0.25">
      <c r="A46" s="650"/>
      <c r="B46" s="329" t="s">
        <v>214</v>
      </c>
      <c r="C46" s="319" t="s">
        <v>159</v>
      </c>
      <c r="D46" s="325" t="s">
        <v>28</v>
      </c>
      <c r="E46" s="322" t="s">
        <v>159</v>
      </c>
      <c r="F46" s="324" t="s">
        <v>28</v>
      </c>
      <c r="G46" s="322" t="s">
        <v>159</v>
      </c>
      <c r="H46" s="324" t="s">
        <v>28</v>
      </c>
      <c r="I46" s="322" t="s">
        <v>159</v>
      </c>
      <c r="J46" s="324" t="s">
        <v>28</v>
      </c>
      <c r="K46" s="322" t="s">
        <v>159</v>
      </c>
      <c r="L46" s="324" t="s">
        <v>28</v>
      </c>
      <c r="M46" s="322" t="s">
        <v>159</v>
      </c>
      <c r="N46" s="324" t="s">
        <v>28</v>
      </c>
      <c r="O46" s="322" t="s">
        <v>159</v>
      </c>
      <c r="P46" s="324" t="s">
        <v>28</v>
      </c>
      <c r="Q46" s="322" t="s">
        <v>159</v>
      </c>
      <c r="R46" s="324" t="s">
        <v>28</v>
      </c>
      <c r="S46" s="322" t="s">
        <v>159</v>
      </c>
      <c r="T46" s="324" t="s">
        <v>28</v>
      </c>
      <c r="U46" s="322" t="s">
        <v>159</v>
      </c>
      <c r="V46" s="324" t="s">
        <v>28</v>
      </c>
      <c r="W46" s="322" t="s">
        <v>159</v>
      </c>
      <c r="X46" s="324" t="s">
        <v>28</v>
      </c>
      <c r="Y46" s="322" t="s">
        <v>159</v>
      </c>
      <c r="Z46" s="324" t="s">
        <v>28</v>
      </c>
      <c r="AA46" s="322" t="s">
        <v>159</v>
      </c>
      <c r="AB46" s="324" t="s">
        <v>28</v>
      </c>
      <c r="AC46" s="322" t="s">
        <v>159</v>
      </c>
      <c r="AD46" s="324" t="s">
        <v>28</v>
      </c>
      <c r="AE46" s="322" t="s">
        <v>159</v>
      </c>
      <c r="AF46" s="324" t="s">
        <v>28</v>
      </c>
      <c r="AG46" s="322" t="s">
        <v>159</v>
      </c>
      <c r="AH46" s="324" t="s">
        <v>28</v>
      </c>
      <c r="AI46" s="322" t="s">
        <v>159</v>
      </c>
      <c r="AJ46" s="324" t="s">
        <v>28</v>
      </c>
      <c r="AK46" s="322" t="s">
        <v>159</v>
      </c>
      <c r="AL46" s="324" t="s">
        <v>28</v>
      </c>
      <c r="AM46" s="645"/>
    </row>
    <row r="47" spans="1:86" x14ac:dyDescent="0.25">
      <c r="A47" s="30" t="s">
        <v>52</v>
      </c>
      <c r="B47" s="369">
        <f t="shared" ref="B47:B52" si="6">SUM(C47+D47)</f>
        <v>0</v>
      </c>
      <c r="C47" s="370">
        <f t="shared" ref="C47:D52" si="7">SUM(E47+G47+I47+K47+M47+O47+Q47+S47+U47+W47+Y47+AA47+AC47+AE47+AG47+AI47+AK47)</f>
        <v>0</v>
      </c>
      <c r="D47" s="371">
        <f t="shared" si="7"/>
        <v>0</v>
      </c>
      <c r="E47" s="106"/>
      <c r="F47" s="348"/>
      <c r="G47" s="106"/>
      <c r="H47" s="348"/>
      <c r="I47" s="106"/>
      <c r="J47" s="124"/>
      <c r="K47" s="106"/>
      <c r="L47" s="124"/>
      <c r="M47" s="106"/>
      <c r="N47" s="124"/>
      <c r="O47" s="372"/>
      <c r="P47" s="124"/>
      <c r="Q47" s="372"/>
      <c r="R47" s="124"/>
      <c r="S47" s="372"/>
      <c r="T47" s="124"/>
      <c r="U47" s="372"/>
      <c r="V47" s="124"/>
      <c r="W47" s="372"/>
      <c r="X47" s="124"/>
      <c r="Y47" s="372"/>
      <c r="Z47" s="124"/>
      <c r="AA47" s="372"/>
      <c r="AB47" s="124"/>
      <c r="AC47" s="372"/>
      <c r="AD47" s="124"/>
      <c r="AE47" s="372"/>
      <c r="AF47" s="124"/>
      <c r="AG47" s="372"/>
      <c r="AH47" s="124"/>
      <c r="AI47" s="372"/>
      <c r="AJ47" s="124"/>
      <c r="AK47" s="372"/>
      <c r="AL47" s="124"/>
      <c r="AM47" s="86"/>
      <c r="AN47" s="377" t="s">
        <v>215</v>
      </c>
      <c r="CG47" s="344">
        <v>0</v>
      </c>
      <c r="CH47" s="344">
        <v>0</v>
      </c>
    </row>
    <row r="48" spans="1:86" x14ac:dyDescent="0.25">
      <c r="A48" s="31" t="s">
        <v>74</v>
      </c>
      <c r="B48" s="357">
        <f t="shared" si="6"/>
        <v>0</v>
      </c>
      <c r="C48" s="373">
        <f t="shared" si="7"/>
        <v>0</v>
      </c>
      <c r="D48" s="374">
        <f t="shared" si="7"/>
        <v>0</v>
      </c>
      <c r="E48" s="94"/>
      <c r="F48" s="108"/>
      <c r="G48" s="94"/>
      <c r="H48" s="108"/>
      <c r="I48" s="94"/>
      <c r="J48" s="90"/>
      <c r="K48" s="94"/>
      <c r="L48" s="90"/>
      <c r="M48" s="94"/>
      <c r="N48" s="90"/>
      <c r="O48" s="365"/>
      <c r="P48" s="90"/>
      <c r="Q48" s="365"/>
      <c r="R48" s="90"/>
      <c r="S48" s="365"/>
      <c r="T48" s="90"/>
      <c r="U48" s="365"/>
      <c r="V48" s="90"/>
      <c r="W48" s="365"/>
      <c r="X48" s="90"/>
      <c r="Y48" s="365"/>
      <c r="Z48" s="90"/>
      <c r="AA48" s="365"/>
      <c r="AB48" s="90"/>
      <c r="AC48" s="365"/>
      <c r="AD48" s="90"/>
      <c r="AE48" s="365"/>
      <c r="AF48" s="90"/>
      <c r="AG48" s="365"/>
      <c r="AH48" s="90"/>
      <c r="AI48" s="365"/>
      <c r="AJ48" s="90"/>
      <c r="AK48" s="365"/>
      <c r="AL48" s="90"/>
      <c r="AM48" s="87"/>
      <c r="AN48" s="377" t="s">
        <v>215</v>
      </c>
      <c r="CG48" s="344">
        <v>0</v>
      </c>
      <c r="CH48" s="344">
        <v>0</v>
      </c>
    </row>
    <row r="49" spans="1:231" x14ac:dyDescent="0.25">
      <c r="A49" s="31" t="s">
        <v>53</v>
      </c>
      <c r="B49" s="357">
        <f t="shared" si="6"/>
        <v>0</v>
      </c>
      <c r="C49" s="373">
        <f t="shared" si="7"/>
        <v>0</v>
      </c>
      <c r="D49" s="374">
        <f t="shared" si="7"/>
        <v>0</v>
      </c>
      <c r="E49" s="94"/>
      <c r="F49" s="108"/>
      <c r="G49" s="94"/>
      <c r="H49" s="108"/>
      <c r="I49" s="94"/>
      <c r="J49" s="90"/>
      <c r="K49" s="94"/>
      <c r="L49" s="90"/>
      <c r="M49" s="94"/>
      <c r="N49" s="90"/>
      <c r="O49" s="365"/>
      <c r="P49" s="90"/>
      <c r="Q49" s="365"/>
      <c r="R49" s="90"/>
      <c r="S49" s="365"/>
      <c r="T49" s="90"/>
      <c r="U49" s="365"/>
      <c r="V49" s="90"/>
      <c r="W49" s="365"/>
      <c r="X49" s="90"/>
      <c r="Y49" s="365"/>
      <c r="Z49" s="90"/>
      <c r="AA49" s="365"/>
      <c r="AB49" s="90"/>
      <c r="AC49" s="365"/>
      <c r="AD49" s="90"/>
      <c r="AE49" s="365"/>
      <c r="AF49" s="90"/>
      <c r="AG49" s="365"/>
      <c r="AH49" s="90"/>
      <c r="AI49" s="365"/>
      <c r="AJ49" s="90"/>
      <c r="AK49" s="365"/>
      <c r="AL49" s="90"/>
      <c r="AM49" s="87"/>
      <c r="AN49" s="377" t="s">
        <v>215</v>
      </c>
      <c r="CG49" s="344">
        <v>0</v>
      </c>
      <c r="CH49" s="344">
        <v>0</v>
      </c>
    </row>
    <row r="50" spans="1:231" x14ac:dyDescent="0.25">
      <c r="A50" s="31" t="s">
        <v>219</v>
      </c>
      <c r="B50" s="357">
        <f t="shared" si="6"/>
        <v>0</v>
      </c>
      <c r="C50" s="373">
        <f t="shared" si="7"/>
        <v>0</v>
      </c>
      <c r="D50" s="374">
        <f t="shared" si="7"/>
        <v>0</v>
      </c>
      <c r="E50" s="94"/>
      <c r="F50" s="108"/>
      <c r="G50" s="94"/>
      <c r="H50" s="108"/>
      <c r="I50" s="94"/>
      <c r="J50" s="90"/>
      <c r="K50" s="94"/>
      <c r="L50" s="90"/>
      <c r="M50" s="94"/>
      <c r="N50" s="90"/>
      <c r="O50" s="365"/>
      <c r="P50" s="90"/>
      <c r="Q50" s="365"/>
      <c r="R50" s="90"/>
      <c r="S50" s="365"/>
      <c r="T50" s="90"/>
      <c r="U50" s="365"/>
      <c r="V50" s="90"/>
      <c r="W50" s="365"/>
      <c r="X50" s="90"/>
      <c r="Y50" s="365"/>
      <c r="Z50" s="90"/>
      <c r="AA50" s="365"/>
      <c r="AB50" s="90"/>
      <c r="AC50" s="365"/>
      <c r="AD50" s="90"/>
      <c r="AE50" s="365"/>
      <c r="AF50" s="90"/>
      <c r="AG50" s="365"/>
      <c r="AH50" s="90"/>
      <c r="AI50" s="365"/>
      <c r="AJ50" s="90"/>
      <c r="AK50" s="365"/>
      <c r="AL50" s="90"/>
      <c r="AM50" s="87"/>
      <c r="AN50" s="377" t="s">
        <v>215</v>
      </c>
      <c r="CG50" s="344">
        <v>0</v>
      </c>
      <c r="CH50" s="344">
        <v>0</v>
      </c>
    </row>
    <row r="51" spans="1:231" x14ac:dyDescent="0.25">
      <c r="A51" s="31" t="s">
        <v>77</v>
      </c>
      <c r="B51" s="357">
        <f t="shared" si="6"/>
        <v>0</v>
      </c>
      <c r="C51" s="373">
        <f t="shared" si="7"/>
        <v>0</v>
      </c>
      <c r="D51" s="374">
        <f t="shared" si="7"/>
        <v>0</v>
      </c>
      <c r="E51" s="94"/>
      <c r="F51" s="108"/>
      <c r="G51" s="94"/>
      <c r="H51" s="108"/>
      <c r="I51" s="94"/>
      <c r="J51" s="90"/>
      <c r="K51" s="94"/>
      <c r="L51" s="90"/>
      <c r="M51" s="94"/>
      <c r="N51" s="90"/>
      <c r="O51" s="365"/>
      <c r="P51" s="90"/>
      <c r="Q51" s="365"/>
      <c r="R51" s="90"/>
      <c r="S51" s="365"/>
      <c r="T51" s="90"/>
      <c r="U51" s="365"/>
      <c r="V51" s="90"/>
      <c r="W51" s="365"/>
      <c r="X51" s="90"/>
      <c r="Y51" s="365"/>
      <c r="Z51" s="90"/>
      <c r="AA51" s="365"/>
      <c r="AB51" s="90"/>
      <c r="AC51" s="365"/>
      <c r="AD51" s="90"/>
      <c r="AE51" s="365"/>
      <c r="AF51" s="90"/>
      <c r="AG51" s="365"/>
      <c r="AH51" s="90"/>
      <c r="AI51" s="365"/>
      <c r="AJ51" s="90"/>
      <c r="AK51" s="365"/>
      <c r="AL51" s="90"/>
      <c r="AM51" s="87"/>
      <c r="AN51" s="377" t="s">
        <v>215</v>
      </c>
      <c r="CG51" s="344">
        <v>0</v>
      </c>
      <c r="CH51" s="344">
        <v>0</v>
      </c>
    </row>
    <row r="52" spans="1:231" x14ac:dyDescent="0.25">
      <c r="A52" s="32" t="s">
        <v>78</v>
      </c>
      <c r="B52" s="366">
        <f t="shared" si="6"/>
        <v>0</v>
      </c>
      <c r="C52" s="375">
        <f t="shared" si="7"/>
        <v>0</v>
      </c>
      <c r="D52" s="376">
        <f t="shared" si="7"/>
        <v>0</v>
      </c>
      <c r="E52" s="97"/>
      <c r="F52" s="127"/>
      <c r="G52" s="97"/>
      <c r="H52" s="127"/>
      <c r="I52" s="97"/>
      <c r="J52" s="100"/>
      <c r="K52" s="97"/>
      <c r="L52" s="100"/>
      <c r="M52" s="97"/>
      <c r="N52" s="100"/>
      <c r="O52" s="367"/>
      <c r="P52" s="100"/>
      <c r="Q52" s="367"/>
      <c r="R52" s="100"/>
      <c r="S52" s="367"/>
      <c r="T52" s="100"/>
      <c r="U52" s="367"/>
      <c r="V52" s="100"/>
      <c r="W52" s="367"/>
      <c r="X52" s="100"/>
      <c r="Y52" s="367"/>
      <c r="Z52" s="100"/>
      <c r="AA52" s="367"/>
      <c r="AB52" s="100"/>
      <c r="AC52" s="367"/>
      <c r="AD52" s="100"/>
      <c r="AE52" s="367"/>
      <c r="AF52" s="100"/>
      <c r="AG52" s="367"/>
      <c r="AH52" s="100"/>
      <c r="AI52" s="367"/>
      <c r="AJ52" s="100"/>
      <c r="AK52" s="367"/>
      <c r="AL52" s="100"/>
      <c r="AM52" s="89"/>
      <c r="AN52" s="377" t="s">
        <v>215</v>
      </c>
      <c r="CG52" s="344">
        <v>0</v>
      </c>
      <c r="CH52" s="344">
        <v>0</v>
      </c>
    </row>
    <row r="53" spans="1:231" s="382" customFormat="1" x14ac:dyDescent="0.25">
      <c r="A53" s="378" t="s">
        <v>222</v>
      </c>
      <c r="B53" s="378"/>
      <c r="C53" s="378"/>
      <c r="D53" s="378"/>
      <c r="E53" s="378"/>
      <c r="F53" s="378"/>
      <c r="G53" s="378"/>
      <c r="H53" s="378"/>
      <c r="I53" s="378"/>
      <c r="J53" s="378"/>
      <c r="K53" s="378"/>
      <c r="L53" s="378"/>
      <c r="M53" s="378"/>
      <c r="N53" s="379"/>
      <c r="O53" s="379"/>
      <c r="P53" s="380"/>
      <c r="Q53" s="380"/>
      <c r="R53" s="380"/>
      <c r="S53" s="380"/>
      <c r="T53" s="381"/>
      <c r="U53" s="381"/>
      <c r="V53" s="381"/>
      <c r="W53" s="381"/>
      <c r="X53" s="381"/>
      <c r="Y53" s="381"/>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row>
    <row r="54" spans="1:231" x14ac:dyDescent="0.25">
      <c r="A54" s="765" t="s">
        <v>38</v>
      </c>
      <c r="B54" s="768" t="s">
        <v>45</v>
      </c>
      <c r="C54" s="769"/>
      <c r="D54" s="770"/>
      <c r="E54" s="774" t="s">
        <v>5</v>
      </c>
      <c r="F54" s="775"/>
      <c r="G54" s="775"/>
      <c r="H54" s="775"/>
      <c r="I54" s="775"/>
      <c r="J54" s="775"/>
      <c r="K54" s="775"/>
      <c r="L54" s="775"/>
      <c r="M54" s="775"/>
      <c r="N54" s="775"/>
      <c r="O54" s="775"/>
      <c r="P54" s="775"/>
      <c r="Q54" s="775"/>
      <c r="R54" s="775"/>
      <c r="S54" s="775"/>
      <c r="T54" s="775"/>
      <c r="U54" s="775"/>
      <c r="V54" s="775"/>
      <c r="W54" s="775"/>
      <c r="X54" s="775"/>
      <c r="Y54" s="775"/>
      <c r="Z54" s="775"/>
      <c r="AA54" s="775"/>
      <c r="AB54" s="775"/>
      <c r="AC54" s="775"/>
      <c r="AD54" s="775"/>
      <c r="AE54" s="775"/>
      <c r="AF54" s="775"/>
      <c r="AG54" s="775"/>
      <c r="AH54" s="775"/>
      <c r="AI54" s="775"/>
      <c r="AJ54" s="775"/>
      <c r="AK54" s="775"/>
      <c r="AL54" s="776"/>
      <c r="AM54" s="2"/>
      <c r="AN54" s="2"/>
      <c r="AO54" s="2"/>
      <c r="AP54" s="2"/>
      <c r="AQ54" s="2"/>
      <c r="AR54" s="2"/>
    </row>
    <row r="55" spans="1:231" x14ac:dyDescent="0.25">
      <c r="A55" s="766"/>
      <c r="B55" s="771"/>
      <c r="C55" s="772"/>
      <c r="D55" s="773"/>
      <c r="E55" s="710" t="s">
        <v>10</v>
      </c>
      <c r="F55" s="709"/>
      <c r="G55" s="745" t="s">
        <v>11</v>
      </c>
      <c r="H55" s="746"/>
      <c r="I55" s="710" t="s">
        <v>12</v>
      </c>
      <c r="J55" s="709"/>
      <c r="K55" s="710" t="s">
        <v>13</v>
      </c>
      <c r="L55" s="709"/>
      <c r="M55" s="710" t="s">
        <v>14</v>
      </c>
      <c r="N55" s="709"/>
      <c r="O55" s="712" t="s">
        <v>15</v>
      </c>
      <c r="P55" s="711"/>
      <c r="Q55" s="712" t="s">
        <v>16</v>
      </c>
      <c r="R55" s="711"/>
      <c r="S55" s="712" t="s">
        <v>17</v>
      </c>
      <c r="T55" s="711"/>
      <c r="U55" s="712" t="s">
        <v>18</v>
      </c>
      <c r="V55" s="733"/>
      <c r="W55" s="712" t="s">
        <v>19</v>
      </c>
      <c r="X55" s="711"/>
      <c r="Y55" s="712" t="s">
        <v>20</v>
      </c>
      <c r="Z55" s="711"/>
      <c r="AA55" s="712" t="s">
        <v>21</v>
      </c>
      <c r="AB55" s="711"/>
      <c r="AC55" s="712" t="s">
        <v>22</v>
      </c>
      <c r="AD55" s="711"/>
      <c r="AE55" s="712" t="s">
        <v>23</v>
      </c>
      <c r="AF55" s="711"/>
      <c r="AG55" s="712" t="s">
        <v>24</v>
      </c>
      <c r="AH55" s="711"/>
      <c r="AI55" s="712" t="s">
        <v>25</v>
      </c>
      <c r="AJ55" s="711"/>
      <c r="AK55" s="712" t="s">
        <v>26</v>
      </c>
      <c r="AL55" s="711"/>
      <c r="AM55" s="2"/>
      <c r="AN55" s="2"/>
      <c r="AO55" s="2"/>
      <c r="AP55" s="2"/>
      <c r="AQ55" s="2"/>
      <c r="AR55" s="2"/>
    </row>
    <row r="56" spans="1:231" x14ac:dyDescent="0.25">
      <c r="A56" s="767"/>
      <c r="B56" s="44" t="s">
        <v>214</v>
      </c>
      <c r="C56" s="44" t="s">
        <v>27</v>
      </c>
      <c r="D56" s="321" t="s">
        <v>28</v>
      </c>
      <c r="E56" s="44" t="s">
        <v>27</v>
      </c>
      <c r="F56" s="321" t="s">
        <v>28</v>
      </c>
      <c r="G56" s="44" t="s">
        <v>27</v>
      </c>
      <c r="H56" s="321" t="s">
        <v>28</v>
      </c>
      <c r="I56" s="44" t="s">
        <v>27</v>
      </c>
      <c r="J56" s="321" t="s">
        <v>28</v>
      </c>
      <c r="K56" s="44" t="s">
        <v>27</v>
      </c>
      <c r="L56" s="321" t="s">
        <v>28</v>
      </c>
      <c r="M56" s="44" t="s">
        <v>27</v>
      </c>
      <c r="N56" s="321" t="s">
        <v>28</v>
      </c>
      <c r="O56" s="44" t="s">
        <v>27</v>
      </c>
      <c r="P56" s="321" t="s">
        <v>28</v>
      </c>
      <c r="Q56" s="44" t="s">
        <v>27</v>
      </c>
      <c r="R56" s="321" t="s">
        <v>28</v>
      </c>
      <c r="S56" s="44" t="s">
        <v>27</v>
      </c>
      <c r="T56" s="321" t="s">
        <v>28</v>
      </c>
      <c r="U56" s="44" t="s">
        <v>27</v>
      </c>
      <c r="V56" s="332" t="s">
        <v>28</v>
      </c>
      <c r="W56" s="44" t="s">
        <v>27</v>
      </c>
      <c r="X56" s="321" t="s">
        <v>28</v>
      </c>
      <c r="Y56" s="44" t="s">
        <v>27</v>
      </c>
      <c r="Z56" s="321" t="s">
        <v>28</v>
      </c>
      <c r="AA56" s="44" t="s">
        <v>27</v>
      </c>
      <c r="AB56" s="321" t="s">
        <v>28</v>
      </c>
      <c r="AC56" s="44" t="s">
        <v>27</v>
      </c>
      <c r="AD56" s="321" t="s">
        <v>28</v>
      </c>
      <c r="AE56" s="44" t="s">
        <v>27</v>
      </c>
      <c r="AF56" s="321" t="s">
        <v>28</v>
      </c>
      <c r="AG56" s="44" t="s">
        <v>27</v>
      </c>
      <c r="AH56" s="321" t="s">
        <v>28</v>
      </c>
      <c r="AI56" s="44" t="s">
        <v>27</v>
      </c>
      <c r="AJ56" s="321" t="s">
        <v>28</v>
      </c>
      <c r="AK56" s="44" t="s">
        <v>27</v>
      </c>
      <c r="AL56" s="321" t="s">
        <v>28</v>
      </c>
      <c r="AM56" s="383"/>
      <c r="AN56" s="2"/>
      <c r="AO56" s="2"/>
      <c r="AP56" s="2"/>
      <c r="AQ56" s="2"/>
      <c r="AR56" s="2"/>
    </row>
    <row r="57" spans="1:231" x14ac:dyDescent="0.25">
      <c r="A57" s="74" t="s">
        <v>39</v>
      </c>
      <c r="B57" s="384">
        <f t="shared" ref="B57:B62" si="8">SUM(C57+D57)</f>
        <v>29</v>
      </c>
      <c r="C57" s="384">
        <f t="shared" ref="C57:D62" si="9">SUM(E57+G57+I57+K57+M57+O57+Q57+S57+U57+W57+Y57+AA57+AC57+AE57+AG57+AI57+AK57)</f>
        <v>17</v>
      </c>
      <c r="D57" s="347">
        <f t="shared" si="9"/>
        <v>12</v>
      </c>
      <c r="E57" s="106">
        <f>+Enero!E57+Febrero!E57+'Marzo '!E57</f>
        <v>0</v>
      </c>
      <c r="F57" s="348">
        <f>+Enero!F57+Febrero!F57+'Marzo '!F57</f>
        <v>0</v>
      </c>
      <c r="G57" s="106">
        <f>+Enero!G57+Febrero!G57+'Marzo '!G57</f>
        <v>0</v>
      </c>
      <c r="H57" s="124">
        <f>+Enero!H57+Febrero!H57+'Marzo '!H57</f>
        <v>0</v>
      </c>
      <c r="I57" s="106">
        <f>+Enero!I57+Febrero!I57+'Marzo '!I57</f>
        <v>1</v>
      </c>
      <c r="J57" s="124">
        <f>+Enero!J57+Febrero!J57+'Marzo '!J57</f>
        <v>1</v>
      </c>
      <c r="K57" s="106">
        <f>+Enero!K57+Febrero!K57+'Marzo '!K57</f>
        <v>0</v>
      </c>
      <c r="L57" s="124">
        <f>+Enero!L57+Febrero!L57+'Marzo '!L57</f>
        <v>0</v>
      </c>
      <c r="M57" s="106">
        <f>+Enero!M57+Febrero!M57+'Marzo '!M57</f>
        <v>1</v>
      </c>
      <c r="N57" s="124">
        <f>+Enero!N57+Febrero!N57+'Marzo '!N57</f>
        <v>1</v>
      </c>
      <c r="O57" s="106">
        <f>+Enero!O57+Febrero!O57+'Marzo '!O57</f>
        <v>3</v>
      </c>
      <c r="P57" s="124">
        <f>+Enero!P57+Febrero!P57+'Marzo '!P57</f>
        <v>3</v>
      </c>
      <c r="Q57" s="106">
        <f>+Enero!Q57+Febrero!Q57+'Marzo '!Q57</f>
        <v>0</v>
      </c>
      <c r="R57" s="124">
        <f>+Enero!R57+Febrero!R57+'Marzo '!R57</f>
        <v>0</v>
      </c>
      <c r="S57" s="106">
        <f>+Enero!S57+Febrero!S57+'Marzo '!S57</f>
        <v>0</v>
      </c>
      <c r="T57" s="124">
        <f>+Enero!T57+Febrero!T57+'Marzo '!T57</f>
        <v>0</v>
      </c>
      <c r="U57" s="106">
        <f>+Enero!U57+Febrero!U57+'Marzo '!U57</f>
        <v>0</v>
      </c>
      <c r="V57" s="115">
        <f>+Enero!V57+Febrero!V57+'Marzo '!V57</f>
        <v>0</v>
      </c>
      <c r="W57" s="106">
        <f>+Enero!W57+Febrero!W57+'Marzo '!W57</f>
        <v>1</v>
      </c>
      <c r="X57" s="124">
        <f>+Enero!X57+Febrero!X57+'Marzo '!X57</f>
        <v>2</v>
      </c>
      <c r="Y57" s="106">
        <f>+Enero!Y57+Febrero!Y57+'Marzo '!Y57</f>
        <v>0</v>
      </c>
      <c r="Z57" s="124">
        <f>+Enero!Z57+Febrero!Z57+'Marzo '!Z57</f>
        <v>1</v>
      </c>
      <c r="AA57" s="106">
        <f>+Enero!AA57+Febrero!AA57+'Marzo '!AA57</f>
        <v>0</v>
      </c>
      <c r="AB57" s="124">
        <f>+Enero!AB57+Febrero!AB57+'Marzo '!AB57</f>
        <v>0</v>
      </c>
      <c r="AC57" s="106">
        <f>+Enero!AC57+Febrero!AC57+'Marzo '!AC57</f>
        <v>2</v>
      </c>
      <c r="AD57" s="124">
        <f>+Enero!AD57+Febrero!AD57+'Marzo '!AD57</f>
        <v>0</v>
      </c>
      <c r="AE57" s="106">
        <f>+Enero!AE57+Febrero!AE57+'Marzo '!AE57</f>
        <v>1</v>
      </c>
      <c r="AF57" s="124">
        <f>+Enero!AF57+Febrero!AF57+'Marzo '!AF57</f>
        <v>0</v>
      </c>
      <c r="AG57" s="106">
        <f>+Enero!AG57+Febrero!AG57+'Marzo '!AG57</f>
        <v>2</v>
      </c>
      <c r="AH57" s="124">
        <f>+Enero!AH57+Febrero!AH57+'Marzo '!AH57</f>
        <v>1</v>
      </c>
      <c r="AI57" s="106">
        <f>+Enero!AI57+Febrero!AI57+'Marzo '!AI57</f>
        <v>5</v>
      </c>
      <c r="AJ57" s="124">
        <f>+Enero!AJ57+Febrero!AJ57+'Marzo '!AJ57</f>
        <v>2</v>
      </c>
      <c r="AK57" s="372">
        <f>+Enero!AK57+Febrero!AK57+'Marzo '!AK57</f>
        <v>1</v>
      </c>
      <c r="AL57" s="124">
        <f>+Enero!AL57+Febrero!AL57+'Marzo '!AL57</f>
        <v>1</v>
      </c>
      <c r="AM57" s="385"/>
      <c r="AN57" s="2"/>
      <c r="AO57" s="2"/>
      <c r="AP57" s="2"/>
      <c r="AQ57" s="2"/>
      <c r="AR57" s="2"/>
      <c r="CG57" s="344">
        <v>0</v>
      </c>
    </row>
    <row r="58" spans="1:231" x14ac:dyDescent="0.25">
      <c r="A58" s="75" t="s">
        <v>40</v>
      </c>
      <c r="B58" s="386">
        <f t="shared" si="8"/>
        <v>278</v>
      </c>
      <c r="C58" s="386">
        <f t="shared" si="9"/>
        <v>135</v>
      </c>
      <c r="D58" s="364">
        <f t="shared" si="9"/>
        <v>143</v>
      </c>
      <c r="E58" s="94">
        <f>+Enero!E58+Febrero!E58+'Marzo '!E58</f>
        <v>9</v>
      </c>
      <c r="F58" s="108">
        <f>+Enero!F58+Febrero!F58+'Marzo '!F58</f>
        <v>4</v>
      </c>
      <c r="G58" s="94">
        <f>+Enero!G58+Febrero!G58+'Marzo '!G58</f>
        <v>1</v>
      </c>
      <c r="H58" s="90">
        <f>+Enero!H58+Febrero!H58+'Marzo '!H58</f>
        <v>2</v>
      </c>
      <c r="I58" s="94">
        <f>+Enero!I58+Febrero!I58+'Marzo '!I58</f>
        <v>4</v>
      </c>
      <c r="J58" s="90">
        <f>+Enero!J58+Febrero!J58+'Marzo '!J58</f>
        <v>1</v>
      </c>
      <c r="K58" s="94">
        <f>+Enero!K58+Febrero!K58+'Marzo '!K58</f>
        <v>4</v>
      </c>
      <c r="L58" s="90">
        <f>+Enero!L58+Febrero!L58+'Marzo '!L58</f>
        <v>3</v>
      </c>
      <c r="M58" s="94">
        <f>+Enero!M58+Febrero!M58+'Marzo '!M58</f>
        <v>5</v>
      </c>
      <c r="N58" s="90">
        <f>+Enero!N58+Febrero!N58+'Marzo '!N58</f>
        <v>3</v>
      </c>
      <c r="O58" s="94">
        <f>+Enero!O58+Febrero!O58+'Marzo '!O58</f>
        <v>6</v>
      </c>
      <c r="P58" s="90">
        <f>+Enero!P58+Febrero!P58+'Marzo '!P58</f>
        <v>4</v>
      </c>
      <c r="Q58" s="94">
        <f>+Enero!Q58+Febrero!Q58+'Marzo '!Q58</f>
        <v>4</v>
      </c>
      <c r="R58" s="90">
        <f>+Enero!R58+Febrero!R58+'Marzo '!R58</f>
        <v>3</v>
      </c>
      <c r="S58" s="94">
        <f>+Enero!S58+Febrero!S58+'Marzo '!S58</f>
        <v>4</v>
      </c>
      <c r="T58" s="90">
        <f>+Enero!T58+Febrero!T58+'Marzo '!T58</f>
        <v>5</v>
      </c>
      <c r="U58" s="94">
        <f>+Enero!U58+Febrero!U58+'Marzo '!U58</f>
        <v>4</v>
      </c>
      <c r="V58" s="96">
        <f>+Enero!V58+Febrero!V58+'Marzo '!V58</f>
        <v>4</v>
      </c>
      <c r="W58" s="94">
        <f>+Enero!W58+Febrero!W58+'Marzo '!W58</f>
        <v>8</v>
      </c>
      <c r="X58" s="90">
        <f>+Enero!X58+Febrero!X58+'Marzo '!X58</f>
        <v>5</v>
      </c>
      <c r="Y58" s="94">
        <f>+Enero!Y58+Febrero!Y58+'Marzo '!Y58</f>
        <v>7</v>
      </c>
      <c r="Z58" s="90">
        <f>+Enero!Z58+Febrero!Z58+'Marzo '!Z58</f>
        <v>7</v>
      </c>
      <c r="AA58" s="94">
        <f>+Enero!AA58+Febrero!AA58+'Marzo '!AA58</f>
        <v>11</v>
      </c>
      <c r="AB58" s="90">
        <f>+Enero!AB58+Febrero!AB58+'Marzo '!AB58</f>
        <v>9</v>
      </c>
      <c r="AC58" s="94">
        <f>+Enero!AC58+Febrero!AC58+'Marzo '!AC58</f>
        <v>16</v>
      </c>
      <c r="AD58" s="90">
        <f>+Enero!AD58+Febrero!AD58+'Marzo '!AD58</f>
        <v>15</v>
      </c>
      <c r="AE58" s="94">
        <f>+Enero!AE58+Febrero!AE58+'Marzo '!AE58</f>
        <v>9</v>
      </c>
      <c r="AF58" s="90">
        <f>+Enero!AF58+Febrero!AF58+'Marzo '!AF58</f>
        <v>10</v>
      </c>
      <c r="AG58" s="94">
        <f>+Enero!AG58+Febrero!AG58+'Marzo '!AG58</f>
        <v>11</v>
      </c>
      <c r="AH58" s="90">
        <f>+Enero!AH58+Febrero!AH58+'Marzo '!AH58</f>
        <v>16</v>
      </c>
      <c r="AI58" s="94">
        <f>+Enero!AI58+Febrero!AI58+'Marzo '!AI58</f>
        <v>14</v>
      </c>
      <c r="AJ58" s="90">
        <f>+Enero!AJ58+Febrero!AJ58+'Marzo '!AJ58</f>
        <v>22</v>
      </c>
      <c r="AK58" s="365">
        <f>+Enero!AK58+Febrero!AK58+'Marzo '!AK58</f>
        <v>18</v>
      </c>
      <c r="AL58" s="90">
        <f>+Enero!AL58+Febrero!AL58+'Marzo '!AL58</f>
        <v>30</v>
      </c>
      <c r="AM58" s="387"/>
      <c r="AN58" s="2"/>
      <c r="AO58" s="2"/>
      <c r="AP58" s="2"/>
      <c r="AQ58" s="2"/>
      <c r="AR58" s="2"/>
    </row>
    <row r="59" spans="1:231" x14ac:dyDescent="0.25">
      <c r="A59" s="75" t="s">
        <v>41</v>
      </c>
      <c r="B59" s="386">
        <f t="shared" si="8"/>
        <v>9174</v>
      </c>
      <c r="C59" s="386">
        <f t="shared" si="9"/>
        <v>4772</v>
      </c>
      <c r="D59" s="364">
        <f t="shared" si="9"/>
        <v>4402</v>
      </c>
      <c r="E59" s="94">
        <f>+Enero!E59+Febrero!E59+'Marzo '!E59</f>
        <v>655</v>
      </c>
      <c r="F59" s="108">
        <f>+Enero!F59+Febrero!F59+'Marzo '!F59</f>
        <v>593</v>
      </c>
      <c r="G59" s="94">
        <f>+Enero!G59+Febrero!G59+'Marzo '!G59</f>
        <v>259</v>
      </c>
      <c r="H59" s="90">
        <f>+Enero!H59+Febrero!H59+'Marzo '!H59</f>
        <v>216</v>
      </c>
      <c r="I59" s="94">
        <f>+Enero!I59+Febrero!I59+'Marzo '!I59</f>
        <v>224</v>
      </c>
      <c r="J59" s="90">
        <f>+Enero!J59+Febrero!J59+'Marzo '!J59</f>
        <v>183</v>
      </c>
      <c r="K59" s="94">
        <f>+Enero!K59+Febrero!K59+'Marzo '!K59</f>
        <v>246</v>
      </c>
      <c r="L59" s="90">
        <f>+Enero!L59+Febrero!L59+'Marzo '!L59</f>
        <v>225</v>
      </c>
      <c r="M59" s="94">
        <f>+Enero!M59+Febrero!M59+'Marzo '!M59</f>
        <v>277</v>
      </c>
      <c r="N59" s="90">
        <f>+Enero!N59+Febrero!N59+'Marzo '!N59</f>
        <v>259</v>
      </c>
      <c r="O59" s="94">
        <f>+Enero!O59+Febrero!O59+'Marzo '!O59</f>
        <v>289</v>
      </c>
      <c r="P59" s="90">
        <f>+Enero!P59+Febrero!P59+'Marzo '!P59</f>
        <v>245</v>
      </c>
      <c r="Q59" s="94">
        <f>+Enero!Q59+Febrero!Q59+'Marzo '!Q59</f>
        <v>249</v>
      </c>
      <c r="R59" s="90">
        <f>+Enero!R59+Febrero!R59+'Marzo '!R59</f>
        <v>223</v>
      </c>
      <c r="S59" s="94">
        <f>+Enero!S59+Febrero!S59+'Marzo '!S59</f>
        <v>240</v>
      </c>
      <c r="T59" s="90">
        <f>+Enero!T59+Febrero!T59+'Marzo '!T59</f>
        <v>198</v>
      </c>
      <c r="U59" s="94">
        <f>+Enero!U59+Febrero!U59+'Marzo '!U59</f>
        <v>262</v>
      </c>
      <c r="V59" s="96">
        <f>+Enero!V59+Febrero!V59+'Marzo '!V59</f>
        <v>252</v>
      </c>
      <c r="W59" s="94">
        <f>+Enero!W59+Febrero!W59+'Marzo '!W59</f>
        <v>249</v>
      </c>
      <c r="X59" s="90">
        <f>+Enero!X59+Febrero!X59+'Marzo '!X59</f>
        <v>246</v>
      </c>
      <c r="Y59" s="94">
        <f>+Enero!Y59+Febrero!Y59+'Marzo '!Y59</f>
        <v>290</v>
      </c>
      <c r="Z59" s="90">
        <f>+Enero!Z59+Febrero!Z59+'Marzo '!Z59</f>
        <v>280</v>
      </c>
      <c r="AA59" s="94">
        <f>+Enero!AA59+Febrero!AA59+'Marzo '!AA59</f>
        <v>266</v>
      </c>
      <c r="AB59" s="90">
        <f>+Enero!AB59+Febrero!AB59+'Marzo '!AB59</f>
        <v>233</v>
      </c>
      <c r="AC59" s="94">
        <f>+Enero!AC59+Febrero!AC59+'Marzo '!AC59</f>
        <v>260</v>
      </c>
      <c r="AD59" s="90">
        <f>+Enero!AD59+Febrero!AD59+'Marzo '!AD59</f>
        <v>238</v>
      </c>
      <c r="AE59" s="94">
        <f>+Enero!AE59+Febrero!AE59+'Marzo '!AE59</f>
        <v>241</v>
      </c>
      <c r="AF59" s="90">
        <f>+Enero!AF59+Febrero!AF59+'Marzo '!AF59</f>
        <v>238</v>
      </c>
      <c r="AG59" s="94">
        <f>+Enero!AG59+Febrero!AG59+'Marzo '!AG59</f>
        <v>217</v>
      </c>
      <c r="AH59" s="90">
        <f>+Enero!AH59+Febrero!AH59+'Marzo '!AH59</f>
        <v>219</v>
      </c>
      <c r="AI59" s="94">
        <f>+Enero!AI59+Febrero!AI59+'Marzo '!AI59</f>
        <v>207</v>
      </c>
      <c r="AJ59" s="90">
        <f>+Enero!AJ59+Febrero!AJ59+'Marzo '!AJ59</f>
        <v>212</v>
      </c>
      <c r="AK59" s="365">
        <f>+Enero!AK59+Febrero!AK59+'Marzo '!AK59</f>
        <v>341</v>
      </c>
      <c r="AL59" s="90">
        <f>+Enero!AL59+Febrero!AL59+'Marzo '!AL59</f>
        <v>342</v>
      </c>
      <c r="AM59" s="388"/>
      <c r="AN59" s="2"/>
      <c r="AO59" s="2"/>
      <c r="AP59" s="2"/>
      <c r="AQ59" s="2"/>
      <c r="AR59" s="2"/>
    </row>
    <row r="60" spans="1:231" x14ac:dyDescent="0.25">
      <c r="A60" s="75" t="s">
        <v>42</v>
      </c>
      <c r="B60" s="386">
        <f t="shared" si="8"/>
        <v>3885</v>
      </c>
      <c r="C60" s="386">
        <f t="shared" si="9"/>
        <v>1908</v>
      </c>
      <c r="D60" s="364">
        <f t="shared" si="9"/>
        <v>1977</v>
      </c>
      <c r="E60" s="94">
        <f>+Enero!E60+Febrero!E60+'Marzo '!E60</f>
        <v>498</v>
      </c>
      <c r="F60" s="108">
        <f>+Enero!F60+Febrero!F60+'Marzo '!F60</f>
        <v>501</v>
      </c>
      <c r="G60" s="94">
        <f>+Enero!G60+Febrero!G60+'Marzo '!G60</f>
        <v>304</v>
      </c>
      <c r="H60" s="90">
        <f>+Enero!H60+Febrero!H60+'Marzo '!H60</f>
        <v>305</v>
      </c>
      <c r="I60" s="94">
        <f>+Enero!I60+Febrero!I60+'Marzo '!I60</f>
        <v>227</v>
      </c>
      <c r="J60" s="90">
        <f>+Enero!J60+Febrero!J60+'Marzo '!J60</f>
        <v>251</v>
      </c>
      <c r="K60" s="94">
        <f>+Enero!K60+Febrero!K60+'Marzo '!K60</f>
        <v>98</v>
      </c>
      <c r="L60" s="90">
        <f>+Enero!L60+Febrero!L60+'Marzo '!L60</f>
        <v>97</v>
      </c>
      <c r="M60" s="94">
        <f>+Enero!M60+Febrero!M60+'Marzo '!M60</f>
        <v>80</v>
      </c>
      <c r="N60" s="90">
        <f>+Enero!N60+Febrero!N60+'Marzo '!N60</f>
        <v>91</v>
      </c>
      <c r="O60" s="94">
        <f>+Enero!O60+Febrero!O60+'Marzo '!O60</f>
        <v>92</v>
      </c>
      <c r="P60" s="90">
        <f>+Enero!P60+Febrero!P60+'Marzo '!P60</f>
        <v>93</v>
      </c>
      <c r="Q60" s="94">
        <f>+Enero!Q60+Febrero!Q60+'Marzo '!Q60</f>
        <v>87</v>
      </c>
      <c r="R60" s="90">
        <f>+Enero!R60+Febrero!R60+'Marzo '!R60</f>
        <v>82</v>
      </c>
      <c r="S60" s="94">
        <f>+Enero!S60+Febrero!S60+'Marzo '!S60</f>
        <v>73</v>
      </c>
      <c r="T60" s="90">
        <f>+Enero!T60+Febrero!T60+'Marzo '!T60</f>
        <v>77</v>
      </c>
      <c r="U60" s="94">
        <f>+Enero!U60+Febrero!U60+'Marzo '!U60</f>
        <v>61</v>
      </c>
      <c r="V60" s="96">
        <f>+Enero!V60+Febrero!V60+'Marzo '!V60</f>
        <v>72</v>
      </c>
      <c r="W60" s="94">
        <f>+Enero!W60+Febrero!W60+'Marzo '!W60</f>
        <v>59</v>
      </c>
      <c r="X60" s="90">
        <f>+Enero!X60+Febrero!X60+'Marzo '!X60</f>
        <v>77</v>
      </c>
      <c r="Y60" s="94">
        <f>+Enero!Y60+Febrero!Y60+'Marzo '!Y60</f>
        <v>84</v>
      </c>
      <c r="Z60" s="90">
        <f>+Enero!Z60+Febrero!Z60+'Marzo '!Z60</f>
        <v>79</v>
      </c>
      <c r="AA60" s="94">
        <f>+Enero!AA60+Febrero!AA60+'Marzo '!AA60</f>
        <v>65</v>
      </c>
      <c r="AB60" s="90">
        <f>+Enero!AB60+Febrero!AB60+'Marzo '!AB60</f>
        <v>72</v>
      </c>
      <c r="AC60" s="94">
        <f>+Enero!AC60+Febrero!AC60+'Marzo '!AC60</f>
        <v>50</v>
      </c>
      <c r="AD60" s="90">
        <f>+Enero!AD60+Febrero!AD60+'Marzo '!AD60</f>
        <v>51</v>
      </c>
      <c r="AE60" s="94">
        <f>+Enero!AE60+Febrero!AE60+'Marzo '!AE60</f>
        <v>46</v>
      </c>
      <c r="AF60" s="90">
        <f>+Enero!AF60+Febrero!AF60+'Marzo '!AF60</f>
        <v>40</v>
      </c>
      <c r="AG60" s="94">
        <f>+Enero!AG60+Febrero!AG60+'Marzo '!AG60</f>
        <v>44</v>
      </c>
      <c r="AH60" s="90">
        <f>+Enero!AH60+Febrero!AH60+'Marzo '!AH60</f>
        <v>38</v>
      </c>
      <c r="AI60" s="94">
        <f>+Enero!AI60+Febrero!AI60+'Marzo '!AI60</f>
        <v>20</v>
      </c>
      <c r="AJ60" s="90">
        <f>+Enero!AJ60+Febrero!AJ60+'Marzo '!AJ60</f>
        <v>26</v>
      </c>
      <c r="AK60" s="365">
        <f>+Enero!AK60+Febrero!AK60+'Marzo '!AK60</f>
        <v>20</v>
      </c>
      <c r="AL60" s="90">
        <f>+Enero!AL60+Febrero!AL60+'Marzo '!AL60</f>
        <v>25</v>
      </c>
      <c r="AM60" s="388"/>
      <c r="AN60" s="2"/>
      <c r="AO60" s="2"/>
      <c r="AP60" s="2"/>
      <c r="AQ60" s="2"/>
      <c r="AR60" s="2"/>
    </row>
    <row r="61" spans="1:231" x14ac:dyDescent="0.25">
      <c r="A61" s="76" t="s">
        <v>43</v>
      </c>
      <c r="B61" s="389">
        <f t="shared" si="8"/>
        <v>289</v>
      </c>
      <c r="C61" s="389">
        <f t="shared" si="9"/>
        <v>151</v>
      </c>
      <c r="D61" s="390">
        <f t="shared" si="9"/>
        <v>138</v>
      </c>
      <c r="E61" s="111">
        <f>+Enero!E61+Febrero!E61+'Marzo '!E61</f>
        <v>37</v>
      </c>
      <c r="F61" s="391">
        <f>+Enero!F61+Febrero!F61+'Marzo '!F61</f>
        <v>22</v>
      </c>
      <c r="G61" s="111">
        <f>+Enero!G61+Febrero!G61+'Marzo '!G61</f>
        <v>18</v>
      </c>
      <c r="H61" s="91">
        <f>+Enero!H61+Febrero!H61+'Marzo '!H61</f>
        <v>14</v>
      </c>
      <c r="I61" s="111">
        <f>+Enero!I61+Febrero!I61+'Marzo '!I61</f>
        <v>20</v>
      </c>
      <c r="J61" s="91">
        <f>+Enero!J61+Febrero!J61+'Marzo '!J61</f>
        <v>16</v>
      </c>
      <c r="K61" s="111">
        <f>+Enero!K61+Febrero!K61+'Marzo '!K61</f>
        <v>4</v>
      </c>
      <c r="L61" s="91">
        <f>+Enero!L61+Febrero!L61+'Marzo '!L61</f>
        <v>6</v>
      </c>
      <c r="M61" s="111">
        <f>+Enero!M61+Febrero!M61+'Marzo '!M61</f>
        <v>12</v>
      </c>
      <c r="N61" s="91">
        <f>+Enero!N61+Febrero!N61+'Marzo '!N61</f>
        <v>13</v>
      </c>
      <c r="O61" s="111">
        <f>+Enero!O61+Febrero!O61+'Marzo '!O61</f>
        <v>12</v>
      </c>
      <c r="P61" s="91">
        <f>+Enero!P61+Febrero!P61+'Marzo '!P61</f>
        <v>10</v>
      </c>
      <c r="Q61" s="111">
        <f>+Enero!Q61+Febrero!Q61+'Marzo '!Q61</f>
        <v>4</v>
      </c>
      <c r="R61" s="91">
        <f>+Enero!R61+Febrero!R61+'Marzo '!R61</f>
        <v>10</v>
      </c>
      <c r="S61" s="111">
        <f>+Enero!S61+Febrero!S61+'Marzo '!S61</f>
        <v>5</v>
      </c>
      <c r="T61" s="91">
        <f>+Enero!T61+Febrero!T61+'Marzo '!T61</f>
        <v>7</v>
      </c>
      <c r="U61" s="111">
        <f>+Enero!U61+Febrero!U61+'Marzo '!U61</f>
        <v>8</v>
      </c>
      <c r="V61" s="113">
        <f>+Enero!V61+Febrero!V61+'Marzo '!V61</f>
        <v>3</v>
      </c>
      <c r="W61" s="111">
        <f>+Enero!W61+Febrero!W61+'Marzo '!W61</f>
        <v>9</v>
      </c>
      <c r="X61" s="91">
        <f>+Enero!X61+Febrero!X61+'Marzo '!X61</f>
        <v>10</v>
      </c>
      <c r="Y61" s="111">
        <f>+Enero!Y61+Febrero!Y61+'Marzo '!Y61</f>
        <v>8</v>
      </c>
      <c r="Z61" s="91">
        <f>+Enero!Z61+Febrero!Z61+'Marzo '!Z61</f>
        <v>10</v>
      </c>
      <c r="AA61" s="111">
        <f>+Enero!AA61+Febrero!AA61+'Marzo '!AA61</f>
        <v>6</v>
      </c>
      <c r="AB61" s="91">
        <f>+Enero!AB61+Febrero!AB61+'Marzo '!AB61</f>
        <v>5</v>
      </c>
      <c r="AC61" s="111">
        <f>+Enero!AC61+Febrero!AC61+'Marzo '!AC61</f>
        <v>3</v>
      </c>
      <c r="AD61" s="91">
        <f>+Enero!AD61+Febrero!AD61+'Marzo '!AD61</f>
        <v>2</v>
      </c>
      <c r="AE61" s="111">
        <f>+Enero!AE61+Febrero!AE61+'Marzo '!AE61</f>
        <v>2</v>
      </c>
      <c r="AF61" s="91">
        <f>+Enero!AF61+Febrero!AF61+'Marzo '!AF61</f>
        <v>6</v>
      </c>
      <c r="AG61" s="111">
        <f>+Enero!AG61+Febrero!AG61+'Marzo '!AG61</f>
        <v>1</v>
      </c>
      <c r="AH61" s="91">
        <f>+Enero!AH61+Febrero!AH61+'Marzo '!AH61</f>
        <v>3</v>
      </c>
      <c r="AI61" s="111">
        <f>+Enero!AI61+Febrero!AI61+'Marzo '!AI61</f>
        <v>1</v>
      </c>
      <c r="AJ61" s="91">
        <f>+Enero!AJ61+Febrero!AJ61+'Marzo '!AJ61</f>
        <v>0</v>
      </c>
      <c r="AK61" s="392">
        <f>+Enero!AK61+Febrero!AK61+'Marzo '!AK61</f>
        <v>1</v>
      </c>
      <c r="AL61" s="91">
        <f>+Enero!AL61+Febrero!AL61+'Marzo '!AL61</f>
        <v>1</v>
      </c>
      <c r="AM61" s="388"/>
      <c r="AN61" s="2"/>
      <c r="AO61" s="2"/>
      <c r="AP61" s="2"/>
      <c r="AQ61" s="2"/>
      <c r="AR61" s="2"/>
    </row>
    <row r="62" spans="1:231" x14ac:dyDescent="0.25">
      <c r="A62" s="77" t="s">
        <v>44</v>
      </c>
      <c r="B62" s="393">
        <f t="shared" si="8"/>
        <v>3</v>
      </c>
      <c r="C62" s="393">
        <f t="shared" si="9"/>
        <v>2</v>
      </c>
      <c r="D62" s="354">
        <f t="shared" si="9"/>
        <v>1</v>
      </c>
      <c r="E62" s="97">
        <f>+Enero!E62+Febrero!E62+'Marzo '!E62</f>
        <v>0</v>
      </c>
      <c r="F62" s="127">
        <f>+Enero!F62+Febrero!F62+'Marzo '!F62</f>
        <v>0</v>
      </c>
      <c r="G62" s="97">
        <f>+Enero!G62+Febrero!G62+'Marzo '!G62</f>
        <v>0</v>
      </c>
      <c r="H62" s="100">
        <f>+Enero!H62+Febrero!H62+'Marzo '!H62</f>
        <v>0</v>
      </c>
      <c r="I62" s="97">
        <f>+Enero!I62+Febrero!I62+'Marzo '!I62</f>
        <v>0</v>
      </c>
      <c r="J62" s="100">
        <f>+Enero!J62+Febrero!J62+'Marzo '!J62</f>
        <v>0</v>
      </c>
      <c r="K62" s="97">
        <f>+Enero!K62+Febrero!K62+'Marzo '!K62</f>
        <v>1</v>
      </c>
      <c r="L62" s="100">
        <f>+Enero!L62+Febrero!L62+'Marzo '!L62</f>
        <v>0</v>
      </c>
      <c r="M62" s="97">
        <f>+Enero!M62+Febrero!M62+'Marzo '!M62</f>
        <v>0</v>
      </c>
      <c r="N62" s="100">
        <f>+Enero!N62+Febrero!N62+'Marzo '!N62</f>
        <v>0</v>
      </c>
      <c r="O62" s="97">
        <f>+Enero!O62+Febrero!O62+'Marzo '!O62</f>
        <v>0</v>
      </c>
      <c r="P62" s="100">
        <f>+Enero!P62+Febrero!P62+'Marzo '!P62</f>
        <v>0</v>
      </c>
      <c r="Q62" s="97">
        <f>+Enero!Q62+Febrero!Q62+'Marzo '!Q62</f>
        <v>0</v>
      </c>
      <c r="R62" s="100">
        <f>+Enero!R62+Febrero!R62+'Marzo '!R62</f>
        <v>0</v>
      </c>
      <c r="S62" s="97">
        <f>+Enero!S62+Febrero!S62+'Marzo '!S62</f>
        <v>1</v>
      </c>
      <c r="T62" s="100">
        <f>+Enero!T62+Febrero!T62+'Marzo '!T62</f>
        <v>0</v>
      </c>
      <c r="U62" s="97">
        <f>+Enero!U62+Febrero!U62+'Marzo '!U62</f>
        <v>0</v>
      </c>
      <c r="V62" s="99">
        <f>+Enero!V62+Febrero!V62+'Marzo '!V62</f>
        <v>1</v>
      </c>
      <c r="W62" s="97">
        <f>+Enero!W62+Febrero!W62+'Marzo '!W62</f>
        <v>0</v>
      </c>
      <c r="X62" s="100">
        <f>+Enero!X62+Febrero!X62+'Marzo '!X62</f>
        <v>0</v>
      </c>
      <c r="Y62" s="97">
        <f>+Enero!Y62+Febrero!Y62+'Marzo '!Y62</f>
        <v>0</v>
      </c>
      <c r="Z62" s="100">
        <f>+Enero!Z62+Febrero!Z62+'Marzo '!Z62</f>
        <v>0</v>
      </c>
      <c r="AA62" s="97">
        <f>+Enero!AA62+Febrero!AA62+'Marzo '!AA62</f>
        <v>0</v>
      </c>
      <c r="AB62" s="100">
        <f>+Enero!AB62+Febrero!AB62+'Marzo '!AB62</f>
        <v>0</v>
      </c>
      <c r="AC62" s="97">
        <f>+Enero!AC62+Febrero!AC62+'Marzo '!AC62</f>
        <v>0</v>
      </c>
      <c r="AD62" s="100">
        <f>+Enero!AD62+Febrero!AD62+'Marzo '!AD62</f>
        <v>0</v>
      </c>
      <c r="AE62" s="97">
        <f>+Enero!AE62+Febrero!AE62+'Marzo '!AE62</f>
        <v>0</v>
      </c>
      <c r="AF62" s="100">
        <f>+Enero!AF62+Febrero!AF62+'Marzo '!AF62</f>
        <v>0</v>
      </c>
      <c r="AG62" s="97">
        <f>+Enero!AG62+Febrero!AG62+'Marzo '!AG62</f>
        <v>0</v>
      </c>
      <c r="AH62" s="100">
        <f>+Enero!AH62+Febrero!AH62+'Marzo '!AH62</f>
        <v>0</v>
      </c>
      <c r="AI62" s="97">
        <f>+Enero!AI62+Febrero!AI62+'Marzo '!AI62</f>
        <v>0</v>
      </c>
      <c r="AJ62" s="100">
        <f>+Enero!AJ62+Febrero!AJ62+'Marzo '!AJ62</f>
        <v>0</v>
      </c>
      <c r="AK62" s="367">
        <f>+Enero!AK62+Febrero!AK62+'Marzo '!AK62</f>
        <v>0</v>
      </c>
      <c r="AL62" s="100">
        <f>+Enero!AL62+Febrero!AL62+'Marzo '!AL62</f>
        <v>0</v>
      </c>
      <c r="AM62" s="388"/>
      <c r="AN62" s="2"/>
      <c r="AO62" s="2"/>
      <c r="AP62" s="2"/>
      <c r="AQ62" s="2"/>
      <c r="AR62" s="2"/>
    </row>
    <row r="63" spans="1:231" x14ac:dyDescent="0.25">
      <c r="A63" s="22" t="s">
        <v>45</v>
      </c>
      <c r="B63" s="394">
        <f t="shared" ref="B63:AL63" si="10">SUM(B57:B62)</f>
        <v>13658</v>
      </c>
      <c r="C63" s="394">
        <f t="shared" si="10"/>
        <v>6985</v>
      </c>
      <c r="D63" s="395">
        <f t="shared" si="10"/>
        <v>6673</v>
      </c>
      <c r="E63" s="396">
        <f t="shared" si="10"/>
        <v>1199</v>
      </c>
      <c r="F63" s="397">
        <f t="shared" si="10"/>
        <v>1120</v>
      </c>
      <c r="G63" s="396">
        <f t="shared" si="10"/>
        <v>582</v>
      </c>
      <c r="H63" s="398">
        <f t="shared" si="10"/>
        <v>537</v>
      </c>
      <c r="I63" s="396">
        <f t="shared" si="10"/>
        <v>476</v>
      </c>
      <c r="J63" s="398">
        <f t="shared" si="10"/>
        <v>452</v>
      </c>
      <c r="K63" s="396">
        <f t="shared" si="10"/>
        <v>353</v>
      </c>
      <c r="L63" s="398">
        <f t="shared" si="10"/>
        <v>331</v>
      </c>
      <c r="M63" s="396">
        <f t="shared" si="10"/>
        <v>375</v>
      </c>
      <c r="N63" s="398">
        <f t="shared" si="10"/>
        <v>367</v>
      </c>
      <c r="O63" s="396">
        <f t="shared" si="10"/>
        <v>402</v>
      </c>
      <c r="P63" s="398">
        <f t="shared" si="10"/>
        <v>355</v>
      </c>
      <c r="Q63" s="396">
        <f t="shared" si="10"/>
        <v>344</v>
      </c>
      <c r="R63" s="398">
        <f t="shared" si="10"/>
        <v>318</v>
      </c>
      <c r="S63" s="396">
        <f t="shared" si="10"/>
        <v>323</v>
      </c>
      <c r="T63" s="398">
        <f t="shared" si="10"/>
        <v>287</v>
      </c>
      <c r="U63" s="399">
        <f t="shared" si="10"/>
        <v>335</v>
      </c>
      <c r="V63" s="400">
        <f t="shared" si="10"/>
        <v>332</v>
      </c>
      <c r="W63" s="396">
        <f t="shared" si="10"/>
        <v>326</v>
      </c>
      <c r="X63" s="398">
        <f t="shared" si="10"/>
        <v>340</v>
      </c>
      <c r="Y63" s="396">
        <f t="shared" si="10"/>
        <v>389</v>
      </c>
      <c r="Z63" s="398">
        <f t="shared" si="10"/>
        <v>377</v>
      </c>
      <c r="AA63" s="396">
        <f t="shared" si="10"/>
        <v>348</v>
      </c>
      <c r="AB63" s="398">
        <f t="shared" si="10"/>
        <v>319</v>
      </c>
      <c r="AC63" s="396">
        <f t="shared" si="10"/>
        <v>331</v>
      </c>
      <c r="AD63" s="398">
        <f t="shared" si="10"/>
        <v>306</v>
      </c>
      <c r="AE63" s="396">
        <f t="shared" si="10"/>
        <v>299</v>
      </c>
      <c r="AF63" s="398">
        <f t="shared" si="10"/>
        <v>294</v>
      </c>
      <c r="AG63" s="396">
        <f t="shared" si="10"/>
        <v>275</v>
      </c>
      <c r="AH63" s="398">
        <f t="shared" si="10"/>
        <v>277</v>
      </c>
      <c r="AI63" s="396">
        <f t="shared" si="10"/>
        <v>247</v>
      </c>
      <c r="AJ63" s="398">
        <f t="shared" si="10"/>
        <v>262</v>
      </c>
      <c r="AK63" s="401">
        <f t="shared" si="10"/>
        <v>381</v>
      </c>
      <c r="AL63" s="398">
        <f t="shared" si="10"/>
        <v>399</v>
      </c>
      <c r="AM63" s="388"/>
      <c r="AN63" s="2"/>
      <c r="AO63" s="2"/>
      <c r="AP63" s="2"/>
      <c r="AQ63" s="3"/>
      <c r="AR63" s="2"/>
    </row>
    <row r="64" spans="1:231" x14ac:dyDescent="0.25">
      <c r="A64" s="378" t="s">
        <v>54</v>
      </c>
      <c r="B64" s="53"/>
      <c r="C64" s="53"/>
      <c r="D64" s="53"/>
      <c r="E64" s="53"/>
      <c r="F64" s="53"/>
      <c r="G64" s="53"/>
      <c r="H64" s="53"/>
      <c r="I64" s="326"/>
      <c r="J64" s="326"/>
      <c r="K64" s="326"/>
      <c r="L64" s="326"/>
      <c r="M64" s="326"/>
      <c r="N64" s="326"/>
      <c r="O64" s="326"/>
      <c r="P64" s="42"/>
      <c r="Q64" s="42"/>
      <c r="R64" s="42"/>
      <c r="S64" s="42"/>
      <c r="T64" s="2"/>
      <c r="U64" s="2"/>
      <c r="V64" s="2"/>
      <c r="W64" s="2"/>
      <c r="X64" s="2"/>
      <c r="Y64" s="2"/>
    </row>
    <row r="65" spans="1:43" ht="27" customHeight="1" x14ac:dyDescent="0.25">
      <c r="A65" s="44" t="s">
        <v>55</v>
      </c>
      <c r="B65" s="321" t="s">
        <v>4</v>
      </c>
      <c r="C65" s="321" t="s">
        <v>56</v>
      </c>
      <c r="D65" s="321" t="s">
        <v>57</v>
      </c>
      <c r="E65" s="321" t="s">
        <v>58</v>
      </c>
      <c r="F65" s="159"/>
      <c r="G65" s="5"/>
      <c r="H65" s="5"/>
      <c r="I65" s="5"/>
      <c r="J65" s="5"/>
      <c r="K65" s="5"/>
      <c r="L65" s="5"/>
      <c r="M65" s="5"/>
      <c r="N65" s="153" t="s">
        <v>59</v>
      </c>
      <c r="O65" s="5"/>
      <c r="P65" s="5"/>
      <c r="Q65" s="5"/>
      <c r="R65" s="2"/>
      <c r="S65" s="2"/>
      <c r="T65" s="2"/>
      <c r="U65" s="2"/>
      <c r="V65" s="2"/>
      <c r="W65" s="2"/>
      <c r="X65" s="1"/>
      <c r="Y65" s="1"/>
      <c r="Z65" s="402"/>
      <c r="AA65" s="402"/>
      <c r="AB65" s="402"/>
      <c r="AC65" s="402"/>
      <c r="AD65" s="402"/>
      <c r="AE65" s="402"/>
      <c r="AF65" s="402"/>
      <c r="AG65" s="402"/>
      <c r="AH65" s="402"/>
      <c r="AI65" s="402"/>
      <c r="AJ65" s="402"/>
      <c r="AK65" s="402"/>
      <c r="AL65" s="402"/>
      <c r="AM65" s="402"/>
      <c r="AN65" s="402"/>
      <c r="AO65" s="402"/>
      <c r="AP65" s="402"/>
      <c r="AQ65" s="402"/>
    </row>
    <row r="66" spans="1:43" x14ac:dyDescent="0.25">
      <c r="A66" s="78" t="s">
        <v>60</v>
      </c>
      <c r="B66" s="403">
        <f t="shared" ref="B66:B84" si="11">SUM(C66:E66)</f>
        <v>0</v>
      </c>
      <c r="C66" s="86">
        <f>+Enero!C66+Febrero!C66+'Marzo '!C66</f>
        <v>0</v>
      </c>
      <c r="D66" s="86">
        <f>+Enero!D66+Febrero!D66+'Marzo '!D66</f>
        <v>0</v>
      </c>
      <c r="E66" s="86">
        <f>+Enero!E66+Febrero!E66+'Marzo '!E66</f>
        <v>0</v>
      </c>
      <c r="F66" s="404"/>
      <c r="G66" s="5"/>
      <c r="H66" s="6"/>
      <c r="I66" s="6"/>
      <c r="J66" s="6"/>
      <c r="K66" s="6"/>
      <c r="L66" s="6"/>
      <c r="M66" s="6"/>
      <c r="N66" s="6"/>
      <c r="O66" s="6"/>
      <c r="P66" s="6"/>
      <c r="Q66" s="6"/>
      <c r="R66" s="2"/>
      <c r="S66" s="2"/>
      <c r="T66" s="2"/>
      <c r="U66" s="2"/>
      <c r="V66" s="2"/>
      <c r="W66" s="2"/>
      <c r="X66" s="1"/>
      <c r="Y66" s="1"/>
      <c r="Z66" s="402"/>
      <c r="AA66" s="402"/>
      <c r="AB66" s="402"/>
      <c r="AC66" s="402"/>
      <c r="AD66" s="402"/>
      <c r="AE66" s="402"/>
      <c r="AF66" s="402"/>
      <c r="AG66" s="402"/>
      <c r="AH66" s="402"/>
      <c r="AI66" s="402"/>
      <c r="AJ66" s="402"/>
      <c r="AK66" s="402"/>
      <c r="AL66" s="402"/>
      <c r="AM66" s="402"/>
      <c r="AN66" s="402"/>
      <c r="AO66" s="402"/>
      <c r="AP66" s="402"/>
      <c r="AQ66" s="402"/>
    </row>
    <row r="67" spans="1:43" x14ac:dyDescent="0.25">
      <c r="A67" s="60" t="s">
        <v>61</v>
      </c>
      <c r="B67" s="405">
        <f t="shared" si="11"/>
        <v>0</v>
      </c>
      <c r="C67" s="87">
        <f>+Enero!C67+Febrero!C67+'Marzo '!C67</f>
        <v>0</v>
      </c>
      <c r="D67" s="87">
        <f>+Enero!D67+Febrero!D67+'Marzo '!D67</f>
        <v>0</v>
      </c>
      <c r="E67" s="87">
        <f>+Enero!E67+Febrero!E67+'Marzo '!E67</f>
        <v>0</v>
      </c>
      <c r="F67" s="404"/>
      <c r="G67" s="5"/>
      <c r="H67" s="6"/>
      <c r="I67" s="6"/>
      <c r="J67" s="6"/>
      <c r="K67" s="6"/>
      <c r="L67" s="6"/>
      <c r="M67" s="6"/>
      <c r="N67" s="6"/>
      <c r="O67" s="6"/>
      <c r="P67" s="6"/>
      <c r="Q67" s="6"/>
      <c r="R67" s="2"/>
      <c r="S67" s="2"/>
      <c r="T67" s="2"/>
      <c r="U67" s="2"/>
      <c r="V67" s="2"/>
      <c r="W67" s="2"/>
      <c r="X67" s="1"/>
      <c r="Y67" s="1"/>
      <c r="Z67" s="402"/>
      <c r="AA67" s="402"/>
      <c r="AB67" s="402"/>
      <c r="AC67" s="402"/>
      <c r="AD67" s="402"/>
      <c r="AE67" s="402"/>
      <c r="AF67" s="402"/>
      <c r="AG67" s="402"/>
      <c r="AH67" s="402"/>
      <c r="AI67" s="402"/>
      <c r="AJ67" s="402"/>
      <c r="AK67" s="402"/>
      <c r="AL67" s="402"/>
      <c r="AM67" s="402"/>
      <c r="AN67" s="402"/>
      <c r="AO67" s="402"/>
      <c r="AP67" s="402"/>
      <c r="AQ67" s="402"/>
    </row>
    <row r="68" spans="1:43" x14ac:dyDescent="0.25">
      <c r="A68" s="60" t="s">
        <v>62</v>
      </c>
      <c r="B68" s="405">
        <f t="shared" si="11"/>
        <v>0</v>
      </c>
      <c r="C68" s="87">
        <f>+Enero!C68+Febrero!C68+'Marzo '!C68</f>
        <v>0</v>
      </c>
      <c r="D68" s="87">
        <f>+Enero!D68+Febrero!D68+'Marzo '!D68</f>
        <v>0</v>
      </c>
      <c r="E68" s="87">
        <f>+Enero!E68+Febrero!E68+'Marzo '!E68</f>
        <v>0</v>
      </c>
      <c r="F68" s="404"/>
      <c r="G68" s="5"/>
      <c r="H68" s="6"/>
      <c r="I68" s="6"/>
      <c r="J68" s="6"/>
      <c r="K68" s="6"/>
      <c r="L68" s="6"/>
      <c r="M68" s="6"/>
      <c r="N68" s="6"/>
      <c r="O68" s="6"/>
      <c r="P68" s="6"/>
      <c r="Q68" s="6"/>
      <c r="R68" s="2"/>
      <c r="S68" s="2"/>
      <c r="T68" s="2"/>
      <c r="U68" s="2"/>
      <c r="V68" s="2"/>
      <c r="W68" s="2"/>
      <c r="X68" s="1"/>
      <c r="Y68" s="1"/>
      <c r="Z68" s="402"/>
      <c r="AA68" s="402"/>
      <c r="AB68" s="402"/>
      <c r="AC68" s="402"/>
      <c r="AD68" s="402"/>
      <c r="AE68" s="402"/>
      <c r="AF68" s="402"/>
      <c r="AG68" s="402"/>
      <c r="AH68" s="402"/>
      <c r="AI68" s="402"/>
      <c r="AJ68" s="402"/>
      <c r="AK68" s="402"/>
      <c r="AL68" s="402"/>
      <c r="AM68" s="402"/>
      <c r="AN68" s="402"/>
      <c r="AO68" s="402"/>
      <c r="AP68" s="402"/>
      <c r="AQ68" s="402"/>
    </row>
    <row r="69" spans="1:43" x14ac:dyDescent="0.25">
      <c r="A69" s="60" t="s">
        <v>63</v>
      </c>
      <c r="B69" s="405">
        <f t="shared" si="11"/>
        <v>1224</v>
      </c>
      <c r="C69" s="87">
        <f>+Enero!C69+Febrero!C69+'Marzo '!C69</f>
        <v>1224</v>
      </c>
      <c r="D69" s="87">
        <f>+Enero!D69+Febrero!D69+'Marzo '!D69</f>
        <v>0</v>
      </c>
      <c r="E69" s="87">
        <f>+Enero!E69+Febrero!E69+'Marzo '!E69</f>
        <v>0</v>
      </c>
      <c r="F69" s="404"/>
      <c r="G69" s="5"/>
      <c r="H69" s="6"/>
      <c r="I69" s="6"/>
      <c r="J69" s="6"/>
      <c r="K69" s="6"/>
      <c r="L69" s="6"/>
      <c r="M69" s="6"/>
      <c r="N69" s="6"/>
      <c r="O69" s="6"/>
      <c r="P69" s="6"/>
      <c r="Q69" s="6"/>
      <c r="R69" s="2"/>
      <c r="S69" s="2"/>
      <c r="T69" s="2"/>
      <c r="U69" s="2"/>
      <c r="V69" s="2"/>
      <c r="W69" s="2"/>
      <c r="X69" s="1"/>
      <c r="Y69" s="1"/>
      <c r="Z69" s="402"/>
      <c r="AA69" s="402"/>
      <c r="AB69" s="402"/>
      <c r="AC69" s="402"/>
      <c r="AD69" s="402"/>
      <c r="AE69" s="402"/>
      <c r="AF69" s="402"/>
      <c r="AG69" s="402"/>
      <c r="AH69" s="402"/>
      <c r="AI69" s="402"/>
      <c r="AJ69" s="402"/>
      <c r="AK69" s="402"/>
      <c r="AL69" s="402"/>
      <c r="AM69" s="402"/>
      <c r="AN69" s="402"/>
      <c r="AO69" s="402"/>
      <c r="AP69" s="402"/>
      <c r="AQ69" s="402"/>
    </row>
    <row r="70" spans="1:43" x14ac:dyDescent="0.25">
      <c r="A70" s="60" t="s">
        <v>64</v>
      </c>
      <c r="B70" s="405">
        <f t="shared" si="11"/>
        <v>0</v>
      </c>
      <c r="C70" s="87">
        <f>+Enero!C70+Febrero!C70+'Marzo '!C70</f>
        <v>0</v>
      </c>
      <c r="D70" s="87">
        <f>+Enero!D70+Febrero!D70+'Marzo '!D70</f>
        <v>0</v>
      </c>
      <c r="E70" s="87">
        <f>+Enero!E70+Febrero!E70+'Marzo '!E70</f>
        <v>0</v>
      </c>
      <c r="F70" s="404"/>
      <c r="G70" s="5"/>
      <c r="H70" s="6"/>
      <c r="I70" s="6"/>
      <c r="J70" s="6"/>
      <c r="K70" s="6"/>
      <c r="L70" s="6"/>
      <c r="M70" s="6"/>
      <c r="N70" s="6"/>
      <c r="O70" s="6"/>
      <c r="P70" s="6"/>
      <c r="Q70" s="6"/>
      <c r="R70" s="2"/>
      <c r="S70" s="2"/>
      <c r="T70" s="2"/>
      <c r="U70" s="2"/>
      <c r="V70" s="2"/>
      <c r="W70" s="2"/>
      <c r="X70" s="1"/>
      <c r="Y70" s="1"/>
      <c r="Z70" s="402"/>
      <c r="AA70" s="402"/>
      <c r="AB70" s="402"/>
      <c r="AC70" s="402"/>
      <c r="AD70" s="402"/>
      <c r="AE70" s="402"/>
      <c r="AF70" s="402"/>
      <c r="AG70" s="402"/>
      <c r="AH70" s="402"/>
      <c r="AI70" s="402"/>
      <c r="AJ70" s="402"/>
      <c r="AK70" s="402"/>
      <c r="AL70" s="402"/>
      <c r="AM70" s="402"/>
      <c r="AN70" s="402"/>
      <c r="AO70" s="402"/>
      <c r="AP70" s="402"/>
      <c r="AQ70" s="402"/>
    </row>
    <row r="71" spans="1:43" x14ac:dyDescent="0.25">
      <c r="A71" s="60" t="s">
        <v>65</v>
      </c>
      <c r="B71" s="405">
        <f t="shared" si="11"/>
        <v>0</v>
      </c>
      <c r="C71" s="87">
        <f>+Enero!C71+Febrero!C71+'Marzo '!C71</f>
        <v>0</v>
      </c>
      <c r="D71" s="87">
        <f>+Enero!D71+Febrero!D71+'Marzo '!D71</f>
        <v>0</v>
      </c>
      <c r="E71" s="87">
        <f>+Enero!E71+Febrero!E71+'Marzo '!E71</f>
        <v>0</v>
      </c>
      <c r="F71" s="404"/>
      <c r="G71" s="5"/>
      <c r="H71" s="6"/>
      <c r="I71" s="6"/>
      <c r="J71" s="6"/>
      <c r="K71" s="6"/>
      <c r="L71" s="6"/>
      <c r="M71" s="6"/>
      <c r="N71" s="6"/>
      <c r="O71" s="6"/>
      <c r="P71" s="6"/>
      <c r="Q71" s="6"/>
      <c r="R71" s="2"/>
      <c r="S71" s="2"/>
      <c r="T71" s="2"/>
      <c r="U71" s="2"/>
      <c r="V71" s="2"/>
      <c r="W71" s="2"/>
      <c r="X71" s="1"/>
      <c r="Y71" s="1"/>
      <c r="Z71" s="402"/>
      <c r="AA71" s="402"/>
      <c r="AB71" s="402"/>
      <c r="AC71" s="402"/>
      <c r="AD71" s="402"/>
      <c r="AE71" s="402"/>
      <c r="AF71" s="402"/>
      <c r="AG71" s="402"/>
      <c r="AH71" s="402"/>
      <c r="AI71" s="402"/>
      <c r="AJ71" s="402"/>
      <c r="AK71" s="402"/>
      <c r="AL71" s="402"/>
      <c r="AM71" s="402"/>
      <c r="AN71" s="402"/>
      <c r="AO71" s="402"/>
      <c r="AP71" s="402"/>
      <c r="AQ71" s="402"/>
    </row>
    <row r="72" spans="1:43" x14ac:dyDescent="0.25">
      <c r="A72" s="60" t="s">
        <v>66</v>
      </c>
      <c r="B72" s="405">
        <f t="shared" si="11"/>
        <v>177</v>
      </c>
      <c r="C72" s="87">
        <f>+Enero!C72+Febrero!C72+'Marzo '!C72</f>
        <v>177</v>
      </c>
      <c r="D72" s="87">
        <f>+Enero!D72+Febrero!D72+'Marzo '!D72</f>
        <v>0</v>
      </c>
      <c r="E72" s="87">
        <f>+Enero!E72+Febrero!E72+'Marzo '!E72</f>
        <v>0</v>
      </c>
      <c r="F72" s="404"/>
      <c r="G72" s="5"/>
      <c r="H72" s="6"/>
      <c r="I72" s="6"/>
      <c r="J72" s="6"/>
      <c r="K72" s="6"/>
      <c r="L72" s="6"/>
      <c r="M72" s="6"/>
      <c r="N72" s="6"/>
      <c r="O72" s="6"/>
      <c r="P72" s="6"/>
      <c r="Q72" s="6"/>
      <c r="R72" s="2"/>
      <c r="S72" s="2"/>
      <c r="T72" s="2"/>
      <c r="U72" s="2"/>
      <c r="V72" s="2"/>
      <c r="W72" s="2"/>
      <c r="X72" s="1"/>
      <c r="Y72" s="1"/>
      <c r="Z72" s="402"/>
      <c r="AA72" s="402"/>
      <c r="AB72" s="402"/>
      <c r="AC72" s="402"/>
      <c r="AD72" s="402"/>
      <c r="AE72" s="402"/>
      <c r="AF72" s="402"/>
      <c r="AG72" s="402"/>
      <c r="AH72" s="402"/>
      <c r="AI72" s="402"/>
      <c r="AJ72" s="402"/>
      <c r="AK72" s="402"/>
      <c r="AL72" s="402"/>
      <c r="AM72" s="402"/>
      <c r="AN72" s="402"/>
      <c r="AO72" s="402"/>
      <c r="AP72" s="402"/>
      <c r="AQ72" s="402"/>
    </row>
    <row r="73" spans="1:43" x14ac:dyDescent="0.25">
      <c r="A73" s="60" t="s">
        <v>67</v>
      </c>
      <c r="B73" s="405">
        <f t="shared" si="11"/>
        <v>3</v>
      </c>
      <c r="C73" s="87">
        <f>+Enero!C73+Febrero!C73+'Marzo '!C73</f>
        <v>3</v>
      </c>
      <c r="D73" s="87">
        <f>+Enero!D73+Febrero!D73+'Marzo '!D73</f>
        <v>0</v>
      </c>
      <c r="E73" s="87">
        <f>+Enero!E73+Febrero!E73+'Marzo '!E73</f>
        <v>0</v>
      </c>
      <c r="F73" s="404"/>
      <c r="G73" s="5"/>
      <c r="H73" s="6"/>
      <c r="I73" s="6"/>
      <c r="J73" s="6"/>
      <c r="K73" s="6"/>
      <c r="L73" s="6"/>
      <c r="M73" s="6"/>
      <c r="N73" s="6"/>
      <c r="O73" s="6"/>
      <c r="P73" s="6"/>
      <c r="Q73" s="6"/>
      <c r="R73" s="2"/>
      <c r="S73" s="2"/>
      <c r="T73" s="2"/>
      <c r="U73" s="2"/>
      <c r="V73" s="2"/>
      <c r="W73" s="2"/>
      <c r="X73" s="1"/>
      <c r="Y73" s="1"/>
      <c r="Z73" s="402"/>
      <c r="AA73" s="402"/>
      <c r="AB73" s="402"/>
      <c r="AC73" s="402"/>
      <c r="AD73" s="402"/>
      <c r="AE73" s="402"/>
      <c r="AF73" s="402"/>
      <c r="AG73" s="402"/>
      <c r="AH73" s="402"/>
      <c r="AI73" s="402"/>
      <c r="AJ73" s="402"/>
      <c r="AK73" s="402"/>
      <c r="AL73" s="402"/>
      <c r="AM73" s="402"/>
      <c r="AN73" s="402"/>
      <c r="AO73" s="402"/>
      <c r="AP73" s="402"/>
      <c r="AQ73" s="402"/>
    </row>
    <row r="74" spans="1:43" x14ac:dyDescent="0.25">
      <c r="A74" s="60" t="s">
        <v>68</v>
      </c>
      <c r="B74" s="405">
        <f t="shared" si="11"/>
        <v>0</v>
      </c>
      <c r="C74" s="87">
        <f>+Enero!C74+Febrero!C74+'Marzo '!C74</f>
        <v>0</v>
      </c>
      <c r="D74" s="87">
        <f>+Enero!D74+Febrero!D74+'Marzo '!D74</f>
        <v>0</v>
      </c>
      <c r="E74" s="87">
        <f>+Enero!E74+Febrero!E74+'Marzo '!E74</f>
        <v>0</v>
      </c>
      <c r="F74" s="404"/>
      <c r="G74" s="55"/>
      <c r="H74" s="55"/>
      <c r="I74" s="6"/>
      <c r="J74" s="6"/>
      <c r="K74" s="6"/>
      <c r="L74" s="6"/>
      <c r="M74" s="6"/>
      <c r="N74" s="6"/>
      <c r="O74" s="6"/>
      <c r="P74" s="6"/>
      <c r="Q74" s="6"/>
      <c r="R74" s="2"/>
      <c r="S74" s="2"/>
      <c r="T74" s="2"/>
      <c r="U74" s="2"/>
      <c r="V74" s="2"/>
      <c r="W74" s="2"/>
      <c r="X74" s="1"/>
      <c r="Y74" s="1"/>
      <c r="Z74" s="402"/>
      <c r="AA74" s="402"/>
      <c r="AB74" s="402"/>
      <c r="AC74" s="402"/>
      <c r="AD74" s="402"/>
      <c r="AE74" s="402"/>
      <c r="AF74" s="402"/>
      <c r="AG74" s="402"/>
      <c r="AH74" s="402"/>
      <c r="AI74" s="402"/>
      <c r="AJ74" s="402"/>
      <c r="AK74" s="402"/>
      <c r="AL74" s="402"/>
      <c r="AM74" s="402"/>
      <c r="AN74" s="402"/>
      <c r="AO74" s="402"/>
      <c r="AP74" s="402"/>
      <c r="AQ74" s="402"/>
    </row>
    <row r="75" spans="1:43" x14ac:dyDescent="0.25">
      <c r="A75" s="60" t="s">
        <v>69</v>
      </c>
      <c r="B75" s="405">
        <f t="shared" si="11"/>
        <v>0</v>
      </c>
      <c r="C75" s="87">
        <f>+Enero!C75+Febrero!C75+'Marzo '!C75</f>
        <v>0</v>
      </c>
      <c r="D75" s="87">
        <f>+Enero!D75+Febrero!D75+'Marzo '!D75</f>
        <v>0</v>
      </c>
      <c r="E75" s="87">
        <f>+Enero!E75+Febrero!E75+'Marzo '!E75</f>
        <v>0</v>
      </c>
      <c r="F75" s="404"/>
      <c r="G75" s="55"/>
      <c r="H75" s="55"/>
      <c r="I75" s="6"/>
      <c r="J75" s="6"/>
      <c r="K75" s="6"/>
      <c r="L75" s="6"/>
      <c r="M75" s="6"/>
      <c r="N75" s="6"/>
      <c r="O75" s="6"/>
      <c r="P75" s="6"/>
      <c r="Q75" s="6"/>
      <c r="R75" s="2"/>
      <c r="S75" s="2"/>
      <c r="T75" s="2"/>
      <c r="U75" s="2"/>
      <c r="V75" s="2"/>
      <c r="W75" s="2"/>
      <c r="X75" s="1"/>
      <c r="Y75" s="1"/>
      <c r="Z75" s="402"/>
      <c r="AA75" s="402"/>
      <c r="AB75" s="402"/>
      <c r="AC75" s="402"/>
      <c r="AD75" s="402"/>
      <c r="AE75" s="402"/>
      <c r="AF75" s="402"/>
      <c r="AG75" s="402"/>
      <c r="AH75" s="402"/>
      <c r="AI75" s="402"/>
      <c r="AJ75" s="402"/>
      <c r="AK75" s="402"/>
      <c r="AL75" s="402"/>
      <c r="AM75" s="402"/>
      <c r="AN75" s="402"/>
      <c r="AO75" s="402"/>
      <c r="AP75" s="402"/>
      <c r="AQ75" s="402"/>
    </row>
    <row r="76" spans="1:43" x14ac:dyDescent="0.25">
      <c r="A76" s="60" t="s">
        <v>223</v>
      </c>
      <c r="B76" s="405">
        <f t="shared" si="11"/>
        <v>0</v>
      </c>
      <c r="C76" s="87">
        <f>+Enero!C76+Febrero!C76+'Marzo '!C76</f>
        <v>0</v>
      </c>
      <c r="D76" s="87">
        <f>+Enero!D76+Febrero!D76+'Marzo '!D76</f>
        <v>0</v>
      </c>
      <c r="E76" s="87">
        <f>+Enero!E76+Febrero!E76+'Marzo '!E76</f>
        <v>0</v>
      </c>
      <c r="F76" s="404"/>
      <c r="G76" s="55"/>
      <c r="H76" s="55"/>
      <c r="I76" s="6"/>
      <c r="J76" s="6"/>
      <c r="K76" s="6"/>
      <c r="L76" s="6"/>
      <c r="M76" s="6"/>
      <c r="N76" s="6"/>
      <c r="O76" s="6"/>
      <c r="P76" s="6"/>
      <c r="Q76" s="6"/>
      <c r="R76" s="2"/>
      <c r="S76" s="2"/>
      <c r="T76" s="2"/>
      <c r="U76" s="2"/>
      <c r="V76" s="2"/>
      <c r="W76" s="2"/>
      <c r="X76" s="1"/>
      <c r="Y76" s="1"/>
      <c r="Z76" s="402"/>
      <c r="AA76" s="402"/>
      <c r="AB76" s="402"/>
      <c r="AC76" s="402"/>
      <c r="AD76" s="402"/>
      <c r="AE76" s="402"/>
      <c r="AF76" s="402"/>
      <c r="AG76" s="402"/>
      <c r="AH76" s="402"/>
      <c r="AI76" s="402"/>
      <c r="AJ76" s="402"/>
      <c r="AK76" s="402"/>
      <c r="AL76" s="402"/>
      <c r="AM76" s="402"/>
      <c r="AN76" s="402"/>
      <c r="AO76" s="402"/>
      <c r="AP76" s="402"/>
      <c r="AQ76" s="402"/>
    </row>
    <row r="77" spans="1:43" x14ac:dyDescent="0.25">
      <c r="A77" s="167" t="s">
        <v>71</v>
      </c>
      <c r="B77" s="405">
        <f t="shared" si="11"/>
        <v>0</v>
      </c>
      <c r="C77" s="87">
        <f>+Enero!C77+Febrero!C77+'Marzo '!C77</f>
        <v>0</v>
      </c>
      <c r="D77" s="87">
        <f>+Enero!D77+Febrero!D77+'Marzo '!D77</f>
        <v>0</v>
      </c>
      <c r="E77" s="87">
        <f>+Enero!E77+Febrero!E77+'Marzo '!E77</f>
        <v>0</v>
      </c>
      <c r="F77" s="404"/>
      <c r="G77" s="55"/>
      <c r="H77" s="55"/>
      <c r="I77" s="6"/>
      <c r="J77" s="6"/>
      <c r="K77" s="6"/>
      <c r="L77" s="6"/>
      <c r="M77" s="6"/>
      <c r="N77" s="6"/>
      <c r="O77" s="6"/>
      <c r="P77" s="6"/>
      <c r="Q77" s="6"/>
      <c r="R77" s="2"/>
      <c r="S77" s="2"/>
      <c r="T77" s="2"/>
      <c r="U77" s="2"/>
      <c r="V77" s="2"/>
      <c r="W77" s="2"/>
      <c r="X77" s="1"/>
      <c r="Y77" s="1"/>
      <c r="Z77" s="402"/>
      <c r="AA77" s="402"/>
      <c r="AB77" s="402"/>
      <c r="AC77" s="402"/>
      <c r="AD77" s="402"/>
      <c r="AE77" s="402"/>
      <c r="AF77" s="402"/>
      <c r="AG77" s="402"/>
      <c r="AH77" s="402"/>
      <c r="AI77" s="402"/>
      <c r="AJ77" s="402"/>
      <c r="AK77" s="402"/>
      <c r="AL77" s="402"/>
      <c r="AM77" s="402"/>
      <c r="AN77" s="402"/>
      <c r="AO77" s="402"/>
      <c r="AP77" s="402"/>
      <c r="AQ77" s="402"/>
    </row>
    <row r="78" spans="1:43" x14ac:dyDescent="0.25">
      <c r="A78" s="60" t="s">
        <v>72</v>
      </c>
      <c r="B78" s="405">
        <f t="shared" si="11"/>
        <v>0</v>
      </c>
      <c r="C78" s="87">
        <f>+Enero!C78+Febrero!C78+'Marzo '!C78</f>
        <v>0</v>
      </c>
      <c r="D78" s="87">
        <f>+Enero!D78+Febrero!D78+'Marzo '!D78</f>
        <v>0</v>
      </c>
      <c r="E78" s="87">
        <f>+Enero!E78+Febrero!E78+'Marzo '!E78</f>
        <v>0</v>
      </c>
      <c r="F78" s="404"/>
      <c r="G78" s="55"/>
      <c r="H78" s="55"/>
      <c r="I78" s="6"/>
      <c r="J78" s="6"/>
      <c r="K78" s="6"/>
      <c r="L78" s="6"/>
      <c r="M78" s="6"/>
      <c r="N78" s="6"/>
      <c r="O78" s="6"/>
      <c r="P78" s="6"/>
      <c r="Q78" s="6"/>
      <c r="R78" s="2"/>
      <c r="S78" s="2"/>
      <c r="T78" s="2"/>
      <c r="U78" s="2"/>
      <c r="V78" s="2"/>
      <c r="W78" s="2"/>
      <c r="X78" s="1"/>
      <c r="Y78" s="1"/>
      <c r="Z78" s="402"/>
      <c r="AA78" s="402"/>
      <c r="AB78" s="402"/>
      <c r="AC78" s="402"/>
      <c r="AD78" s="402"/>
      <c r="AE78" s="402"/>
      <c r="AF78" s="402"/>
      <c r="AG78" s="402"/>
      <c r="AH78" s="402"/>
      <c r="AI78" s="402"/>
      <c r="AJ78" s="402"/>
      <c r="AK78" s="402"/>
      <c r="AL78" s="402"/>
      <c r="AM78" s="402"/>
      <c r="AN78" s="402"/>
      <c r="AO78" s="402"/>
      <c r="AP78" s="402"/>
      <c r="AQ78" s="402"/>
    </row>
    <row r="79" spans="1:43" x14ac:dyDescent="0.25">
      <c r="A79" s="60" t="s">
        <v>224</v>
      </c>
      <c r="B79" s="405">
        <f t="shared" si="11"/>
        <v>0</v>
      </c>
      <c r="C79" s="87">
        <f>+Enero!C79+Febrero!C79+'Marzo '!C79</f>
        <v>0</v>
      </c>
      <c r="D79" s="87">
        <f>+Enero!D79+Febrero!D79+'Marzo '!D79</f>
        <v>0</v>
      </c>
      <c r="E79" s="87">
        <f>+Enero!E79+Febrero!E79+'Marzo '!E79</f>
        <v>0</v>
      </c>
      <c r="F79" s="404"/>
      <c r="G79" s="55"/>
      <c r="H79" s="55"/>
      <c r="I79" s="6"/>
      <c r="J79" s="6"/>
      <c r="K79" s="6"/>
      <c r="L79" s="6"/>
      <c r="M79" s="6"/>
      <c r="N79" s="6"/>
      <c r="O79" s="6"/>
      <c r="P79" s="6"/>
      <c r="Q79" s="6"/>
      <c r="R79" s="2"/>
      <c r="S79" s="2"/>
      <c r="T79" s="2"/>
      <c r="U79" s="2"/>
      <c r="V79" s="2"/>
      <c r="W79" s="2"/>
      <c r="X79" s="1"/>
      <c r="Y79" s="1"/>
      <c r="Z79" s="402"/>
      <c r="AA79" s="402"/>
      <c r="AB79" s="402"/>
      <c r="AC79" s="402"/>
      <c r="AD79" s="402"/>
      <c r="AE79" s="402"/>
      <c r="AF79" s="402"/>
      <c r="AG79" s="402"/>
      <c r="AH79" s="402"/>
      <c r="AI79" s="402"/>
      <c r="AJ79" s="402"/>
      <c r="AK79" s="402"/>
      <c r="AL79" s="402"/>
      <c r="AM79" s="402"/>
      <c r="AN79" s="402"/>
      <c r="AO79" s="402"/>
      <c r="AP79" s="402"/>
      <c r="AQ79" s="402"/>
    </row>
    <row r="80" spans="1:43" x14ac:dyDescent="0.25">
      <c r="A80" s="60" t="s">
        <v>225</v>
      </c>
      <c r="B80" s="405">
        <f t="shared" si="11"/>
        <v>6</v>
      </c>
      <c r="C80" s="87">
        <f>+Enero!C80+Febrero!C80+'Marzo '!C80</f>
        <v>6</v>
      </c>
      <c r="D80" s="87">
        <f>+Enero!D80+Febrero!D80+'Marzo '!D80</f>
        <v>0</v>
      </c>
      <c r="E80" s="87">
        <f>+Enero!E80+Febrero!E80+'Marzo '!E80</f>
        <v>0</v>
      </c>
      <c r="F80" s="404"/>
      <c r="G80" s="55"/>
      <c r="H80" s="55"/>
      <c r="I80" s="6"/>
      <c r="J80" s="6"/>
      <c r="K80" s="6"/>
      <c r="L80" s="6"/>
      <c r="M80" s="6"/>
      <c r="N80" s="6"/>
      <c r="O80" s="6"/>
      <c r="P80" s="6"/>
      <c r="Q80" s="6"/>
      <c r="R80" s="2"/>
      <c r="S80" s="2"/>
      <c r="T80" s="2"/>
      <c r="U80" s="2"/>
      <c r="V80" s="2"/>
      <c r="W80" s="2"/>
      <c r="X80" s="1"/>
      <c r="Y80" s="1"/>
      <c r="Z80" s="402"/>
      <c r="AA80" s="402"/>
      <c r="AB80" s="402"/>
      <c r="AC80" s="402"/>
      <c r="AD80" s="402"/>
      <c r="AE80" s="402"/>
      <c r="AF80" s="402"/>
      <c r="AG80" s="402"/>
      <c r="AH80" s="402"/>
      <c r="AI80" s="402"/>
      <c r="AJ80" s="402"/>
      <c r="AK80" s="402"/>
      <c r="AL80" s="402"/>
      <c r="AM80" s="402"/>
      <c r="AN80" s="402"/>
      <c r="AO80" s="402"/>
      <c r="AP80" s="402"/>
      <c r="AQ80" s="402"/>
    </row>
    <row r="81" spans="1:86" x14ac:dyDescent="0.25">
      <c r="A81" s="60" t="s">
        <v>226</v>
      </c>
      <c r="B81" s="405">
        <f t="shared" si="11"/>
        <v>11</v>
      </c>
      <c r="C81" s="87">
        <f>+Enero!C81+Febrero!C81+'Marzo '!C81</f>
        <v>1</v>
      </c>
      <c r="D81" s="87">
        <f>+Enero!D81+Febrero!D81+'Marzo '!D81</f>
        <v>10</v>
      </c>
      <c r="E81" s="87">
        <f>+Enero!E81+Febrero!E81+'Marzo '!E81</f>
        <v>0</v>
      </c>
      <c r="F81" s="404"/>
      <c r="G81" s="55"/>
      <c r="H81" s="55"/>
      <c r="I81" s="6"/>
      <c r="J81" s="6"/>
      <c r="K81" s="6"/>
      <c r="L81" s="6"/>
      <c r="M81" s="6"/>
      <c r="N81" s="6"/>
      <c r="O81" s="6"/>
      <c r="P81" s="6"/>
      <c r="Q81" s="6"/>
      <c r="R81" s="2"/>
      <c r="S81" s="2"/>
      <c r="T81" s="2"/>
      <c r="U81" s="2"/>
      <c r="V81" s="2"/>
      <c r="W81" s="2"/>
      <c r="X81" s="1"/>
      <c r="Y81" s="1"/>
      <c r="Z81" s="402"/>
      <c r="AA81" s="402"/>
      <c r="AB81" s="402"/>
      <c r="AC81" s="402"/>
      <c r="AD81" s="402"/>
      <c r="AE81" s="402"/>
      <c r="AF81" s="402"/>
      <c r="AG81" s="402"/>
      <c r="AH81" s="402"/>
      <c r="AI81" s="402"/>
      <c r="AJ81" s="402"/>
      <c r="AK81" s="402"/>
      <c r="AL81" s="402"/>
      <c r="AM81" s="402"/>
      <c r="AN81" s="402"/>
      <c r="AO81" s="402"/>
      <c r="AP81" s="402"/>
      <c r="AQ81" s="402"/>
    </row>
    <row r="82" spans="1:86" x14ac:dyDescent="0.25">
      <c r="A82" s="60" t="s">
        <v>227</v>
      </c>
      <c r="B82" s="405">
        <f t="shared" si="11"/>
        <v>0</v>
      </c>
      <c r="C82" s="87">
        <f>+Enero!C82+Febrero!C82+'Marzo '!C82</f>
        <v>0</v>
      </c>
      <c r="D82" s="87">
        <f>+Enero!D82+Febrero!D82+'Marzo '!D82</f>
        <v>0</v>
      </c>
      <c r="E82" s="87">
        <f>+Enero!E82+Febrero!E82+'Marzo '!E82</f>
        <v>0</v>
      </c>
      <c r="F82" s="404"/>
      <c r="G82" s="55"/>
      <c r="H82" s="55"/>
      <c r="I82" s="6"/>
      <c r="J82" s="6"/>
      <c r="K82" s="6"/>
      <c r="L82" s="6"/>
      <c r="M82" s="6"/>
      <c r="N82" s="6"/>
      <c r="O82" s="6"/>
      <c r="P82" s="6"/>
      <c r="Q82" s="6"/>
      <c r="R82" s="2"/>
      <c r="S82" s="2"/>
      <c r="T82" s="2"/>
      <c r="U82" s="2"/>
      <c r="V82" s="2"/>
      <c r="W82" s="2"/>
      <c r="X82" s="1"/>
      <c r="Y82" s="1"/>
      <c r="Z82" s="402"/>
      <c r="AA82" s="402"/>
      <c r="AB82" s="402"/>
      <c r="AC82" s="402"/>
      <c r="AD82" s="402"/>
      <c r="AE82" s="402"/>
      <c r="AF82" s="402"/>
      <c r="AG82" s="402"/>
      <c r="AH82" s="402"/>
      <c r="AI82" s="402"/>
      <c r="AJ82" s="402"/>
      <c r="AK82" s="402"/>
      <c r="AL82" s="402"/>
      <c r="AM82" s="402"/>
      <c r="AN82" s="402"/>
      <c r="AO82" s="402"/>
      <c r="AP82" s="402"/>
      <c r="AQ82" s="402"/>
    </row>
    <row r="83" spans="1:86" x14ac:dyDescent="0.25">
      <c r="A83" s="60" t="s">
        <v>228</v>
      </c>
      <c r="B83" s="405">
        <f t="shared" si="11"/>
        <v>0</v>
      </c>
      <c r="C83" s="87">
        <f>+Enero!C83+Febrero!C83+'Marzo '!C83</f>
        <v>0</v>
      </c>
      <c r="D83" s="87">
        <f>+Enero!D83+Febrero!D83+'Marzo '!D83</f>
        <v>0</v>
      </c>
      <c r="E83" s="87">
        <f>+Enero!E83+Febrero!E83+'Marzo '!E83</f>
        <v>0</v>
      </c>
      <c r="F83" s="404"/>
      <c r="G83" s="55"/>
      <c r="H83" s="55"/>
      <c r="I83" s="6"/>
      <c r="J83" s="6"/>
      <c r="K83" s="6"/>
      <c r="L83" s="6"/>
      <c r="M83" s="6"/>
      <c r="N83" s="6"/>
      <c r="O83" s="6"/>
      <c r="P83" s="6"/>
      <c r="Q83" s="6"/>
      <c r="R83" s="2"/>
      <c r="S83" s="2"/>
      <c r="T83" s="2"/>
      <c r="U83" s="2"/>
      <c r="V83" s="2"/>
      <c r="W83" s="2"/>
      <c r="X83" s="1"/>
      <c r="Y83" s="1"/>
      <c r="Z83" s="402"/>
      <c r="AA83" s="402"/>
      <c r="AB83" s="402"/>
      <c r="AC83" s="402"/>
      <c r="AD83" s="402"/>
      <c r="AE83" s="402"/>
      <c r="AF83" s="402"/>
      <c r="AG83" s="402"/>
      <c r="AH83" s="402"/>
      <c r="AI83" s="402"/>
      <c r="AJ83" s="402"/>
      <c r="AK83" s="402"/>
      <c r="AL83" s="402"/>
      <c r="AM83" s="402"/>
      <c r="AN83" s="402"/>
      <c r="AO83" s="402"/>
      <c r="AP83" s="402"/>
      <c r="AQ83" s="402"/>
    </row>
    <row r="84" spans="1:86" x14ac:dyDescent="0.25">
      <c r="A84" s="60" t="s">
        <v>229</v>
      </c>
      <c r="B84" s="406">
        <f t="shared" si="11"/>
        <v>0</v>
      </c>
      <c r="C84" s="137">
        <f>+Enero!C84+Febrero!C84+'Marzo '!C84</f>
        <v>0</v>
      </c>
      <c r="D84" s="137">
        <f>+Enero!D84+Febrero!D84+'Marzo '!D84</f>
        <v>0</v>
      </c>
      <c r="E84" s="137">
        <f>+Enero!E84+Febrero!E84+'Marzo '!E84</f>
        <v>0</v>
      </c>
      <c r="F84" s="404"/>
      <c r="G84" s="55"/>
      <c r="H84" s="55"/>
      <c r="I84" s="6"/>
      <c r="J84" s="6"/>
      <c r="K84" s="6"/>
      <c r="L84" s="6"/>
      <c r="M84" s="6"/>
      <c r="N84" s="6"/>
      <c r="O84" s="6"/>
      <c r="P84" s="6"/>
      <c r="Q84" s="6"/>
      <c r="R84" s="2"/>
      <c r="S84" s="2"/>
      <c r="T84" s="2"/>
      <c r="U84" s="2"/>
      <c r="V84" s="2"/>
      <c r="W84" s="2"/>
      <c r="X84" s="1"/>
      <c r="Y84" s="1"/>
      <c r="Z84" s="402"/>
      <c r="AA84" s="402"/>
      <c r="AB84" s="402"/>
      <c r="AC84" s="402"/>
      <c r="AD84" s="402"/>
      <c r="AE84" s="402"/>
      <c r="AF84" s="402"/>
      <c r="AG84" s="402"/>
      <c r="AH84" s="402"/>
      <c r="AI84" s="402"/>
      <c r="AJ84" s="402"/>
      <c r="AK84" s="402"/>
      <c r="AL84" s="402"/>
      <c r="AM84" s="402"/>
      <c r="AN84" s="402"/>
      <c r="AO84" s="402"/>
      <c r="AP84" s="402"/>
      <c r="AQ84" s="402"/>
    </row>
    <row r="85" spans="1:86" x14ac:dyDescent="0.25">
      <c r="A85" s="22" t="s">
        <v>45</v>
      </c>
      <c r="B85" s="407">
        <f>SUM(B66:B84)</f>
        <v>1421</v>
      </c>
      <c r="C85" s="407">
        <f>SUM(C66:C84)</f>
        <v>1411</v>
      </c>
      <c r="D85" s="407">
        <f>SUM(D66:D84)</f>
        <v>10</v>
      </c>
      <c r="E85" s="407">
        <f>SUM(E66:E84)</f>
        <v>0</v>
      </c>
      <c r="F85" s="404"/>
      <c r="G85" s="55"/>
      <c r="H85" s="55"/>
      <c r="I85" s="5"/>
      <c r="J85" s="6"/>
      <c r="K85" s="6"/>
      <c r="L85" s="6"/>
      <c r="M85" s="6"/>
      <c r="N85" s="6"/>
      <c r="O85" s="6"/>
      <c r="P85" s="6"/>
      <c r="Q85" s="6"/>
      <c r="R85" s="2"/>
      <c r="S85" s="2"/>
      <c r="T85" s="2"/>
      <c r="U85" s="2"/>
      <c r="V85" s="3"/>
      <c r="W85" s="2"/>
      <c r="X85" s="1"/>
      <c r="Y85" s="1"/>
      <c r="Z85" s="402"/>
      <c r="AA85" s="402"/>
      <c r="AB85" s="402"/>
      <c r="AC85" s="402"/>
      <c r="AD85" s="402"/>
      <c r="AE85" s="402"/>
      <c r="AF85" s="402"/>
      <c r="AG85" s="402"/>
      <c r="AH85" s="402"/>
      <c r="AI85" s="402"/>
      <c r="AJ85" s="402"/>
      <c r="AK85" s="402"/>
      <c r="AL85" s="402"/>
      <c r="AM85" s="402"/>
      <c r="AN85" s="402"/>
      <c r="AO85" s="402"/>
      <c r="AP85" s="402"/>
      <c r="AQ85" s="402"/>
    </row>
    <row r="86" spans="1:86" x14ac:dyDescent="0.25">
      <c r="A86" s="63" t="s">
        <v>230</v>
      </c>
      <c r="B86" s="1"/>
      <c r="C86" s="1"/>
      <c r="D86" s="2"/>
      <c r="E86" s="2"/>
      <c r="F86" s="1"/>
      <c r="G86" s="1"/>
      <c r="H86" s="1"/>
      <c r="I86" s="1"/>
      <c r="J86" s="1"/>
      <c r="K86" s="1"/>
      <c r="L86" s="1"/>
      <c r="M86" s="1"/>
      <c r="N86" s="1"/>
      <c r="O86" s="1"/>
      <c r="P86" s="14"/>
      <c r="Q86" s="14"/>
      <c r="R86" s="14"/>
      <c r="S86" s="14"/>
      <c r="T86" s="2"/>
      <c r="U86" s="2"/>
      <c r="V86" s="2"/>
      <c r="W86" s="2"/>
      <c r="X86" s="173"/>
      <c r="Y86" s="2"/>
      <c r="Z86" s="1"/>
      <c r="AA86" s="1"/>
      <c r="AB86" s="1"/>
      <c r="AC86" s="1"/>
      <c r="AD86" s="1"/>
      <c r="AE86" s="1"/>
      <c r="AF86" s="1"/>
      <c r="AG86" s="1"/>
      <c r="AH86" s="1"/>
      <c r="AI86" s="1"/>
      <c r="AJ86" s="1"/>
      <c r="AK86" s="1"/>
      <c r="AL86" s="1"/>
      <c r="AM86" s="1"/>
      <c r="AN86" s="1"/>
      <c r="AO86" s="1"/>
      <c r="AP86" s="1"/>
      <c r="AQ86" s="402"/>
    </row>
    <row r="87" spans="1:86" ht="15" customHeight="1" x14ac:dyDescent="0.25">
      <c r="A87" s="724" t="s">
        <v>81</v>
      </c>
      <c r="B87" s="742"/>
      <c r="C87" s="724" t="s">
        <v>4</v>
      </c>
      <c r="D87" s="741"/>
      <c r="E87" s="742"/>
      <c r="F87" s="710" t="s">
        <v>5</v>
      </c>
      <c r="G87" s="713"/>
      <c r="H87" s="713"/>
      <c r="I87" s="713"/>
      <c r="J87" s="713"/>
      <c r="K87" s="713"/>
      <c r="L87" s="713"/>
      <c r="M87" s="713"/>
      <c r="N87" s="713"/>
      <c r="O87" s="713"/>
      <c r="P87" s="713"/>
      <c r="Q87" s="713"/>
      <c r="R87" s="713"/>
      <c r="S87" s="713"/>
      <c r="T87" s="713"/>
      <c r="U87" s="713"/>
      <c r="V87" s="713"/>
      <c r="W87" s="713"/>
      <c r="X87" s="713"/>
      <c r="Y87" s="713"/>
      <c r="Z87" s="713"/>
      <c r="AA87" s="713"/>
      <c r="AB87" s="713"/>
      <c r="AC87" s="713"/>
      <c r="AD87" s="713"/>
      <c r="AE87" s="713"/>
      <c r="AF87" s="713"/>
      <c r="AG87" s="713"/>
      <c r="AH87" s="713"/>
      <c r="AI87" s="713"/>
      <c r="AJ87" s="713"/>
      <c r="AK87" s="713"/>
      <c r="AL87" s="713"/>
      <c r="AM87" s="709"/>
      <c r="AN87" s="644" t="s">
        <v>7</v>
      </c>
    </row>
    <row r="88" spans="1:86" x14ac:dyDescent="0.25">
      <c r="A88" s="777"/>
      <c r="B88" s="778"/>
      <c r="C88" s="725"/>
      <c r="D88" s="743"/>
      <c r="E88" s="744"/>
      <c r="F88" s="710" t="s">
        <v>10</v>
      </c>
      <c r="G88" s="709"/>
      <c r="H88" s="747" t="s">
        <v>11</v>
      </c>
      <c r="I88" s="747"/>
      <c r="J88" s="710" t="s">
        <v>12</v>
      </c>
      <c r="K88" s="709"/>
      <c r="L88" s="713" t="s">
        <v>13</v>
      </c>
      <c r="M88" s="713"/>
      <c r="N88" s="710" t="s">
        <v>14</v>
      </c>
      <c r="O88" s="709"/>
      <c r="P88" s="748" t="s">
        <v>15</v>
      </c>
      <c r="Q88" s="748"/>
      <c r="R88" s="749" t="s">
        <v>16</v>
      </c>
      <c r="S88" s="750"/>
      <c r="T88" s="748" t="s">
        <v>17</v>
      </c>
      <c r="U88" s="748"/>
      <c r="V88" s="749" t="s">
        <v>18</v>
      </c>
      <c r="W88" s="750"/>
      <c r="X88" s="748" t="s">
        <v>19</v>
      </c>
      <c r="Y88" s="750"/>
      <c r="Z88" s="749" t="s">
        <v>20</v>
      </c>
      <c r="AA88" s="748"/>
      <c r="AB88" s="749" t="s">
        <v>21</v>
      </c>
      <c r="AC88" s="750"/>
      <c r="AD88" s="748" t="s">
        <v>22</v>
      </c>
      <c r="AE88" s="748"/>
      <c r="AF88" s="749" t="s">
        <v>23</v>
      </c>
      <c r="AG88" s="750"/>
      <c r="AH88" s="748" t="s">
        <v>24</v>
      </c>
      <c r="AI88" s="748"/>
      <c r="AJ88" s="749" t="s">
        <v>25</v>
      </c>
      <c r="AK88" s="750"/>
      <c r="AL88" s="748" t="s">
        <v>26</v>
      </c>
      <c r="AM88" s="750"/>
      <c r="AN88" s="691"/>
    </row>
    <row r="89" spans="1:86" x14ac:dyDescent="0.25">
      <c r="A89" s="725"/>
      <c r="B89" s="743"/>
      <c r="C89" s="321" t="s">
        <v>214</v>
      </c>
      <c r="D89" s="321" t="s">
        <v>159</v>
      </c>
      <c r="E89" s="321" t="s">
        <v>28</v>
      </c>
      <c r="F89" s="332" t="s">
        <v>159</v>
      </c>
      <c r="G89" s="334" t="s">
        <v>28</v>
      </c>
      <c r="H89" s="333" t="s">
        <v>159</v>
      </c>
      <c r="I89" s="333" t="s">
        <v>28</v>
      </c>
      <c r="J89" s="332" t="s">
        <v>159</v>
      </c>
      <c r="K89" s="334" t="s">
        <v>28</v>
      </c>
      <c r="L89" s="333" t="s">
        <v>159</v>
      </c>
      <c r="M89" s="333" t="s">
        <v>28</v>
      </c>
      <c r="N89" s="332" t="s">
        <v>159</v>
      </c>
      <c r="O89" s="334" t="s">
        <v>28</v>
      </c>
      <c r="P89" s="333" t="s">
        <v>159</v>
      </c>
      <c r="Q89" s="333" t="s">
        <v>28</v>
      </c>
      <c r="R89" s="332" t="s">
        <v>159</v>
      </c>
      <c r="S89" s="334" t="s">
        <v>28</v>
      </c>
      <c r="T89" s="333" t="s">
        <v>159</v>
      </c>
      <c r="U89" s="333" t="s">
        <v>28</v>
      </c>
      <c r="V89" s="332" t="s">
        <v>159</v>
      </c>
      <c r="W89" s="334" t="s">
        <v>28</v>
      </c>
      <c r="X89" s="333" t="s">
        <v>159</v>
      </c>
      <c r="Y89" s="334" t="s">
        <v>28</v>
      </c>
      <c r="Z89" s="332" t="s">
        <v>159</v>
      </c>
      <c r="AA89" s="333" t="s">
        <v>28</v>
      </c>
      <c r="AB89" s="332" t="s">
        <v>159</v>
      </c>
      <c r="AC89" s="334" t="s">
        <v>28</v>
      </c>
      <c r="AD89" s="333" t="s">
        <v>159</v>
      </c>
      <c r="AE89" s="333" t="s">
        <v>28</v>
      </c>
      <c r="AF89" s="332" t="s">
        <v>159</v>
      </c>
      <c r="AG89" s="334" t="s">
        <v>28</v>
      </c>
      <c r="AH89" s="333" t="s">
        <v>159</v>
      </c>
      <c r="AI89" s="333" t="s">
        <v>28</v>
      </c>
      <c r="AJ89" s="332" t="s">
        <v>159</v>
      </c>
      <c r="AK89" s="334" t="s">
        <v>28</v>
      </c>
      <c r="AL89" s="333" t="s">
        <v>159</v>
      </c>
      <c r="AM89" s="334" t="s">
        <v>28</v>
      </c>
      <c r="AN89" s="645"/>
    </row>
    <row r="90" spans="1:86" x14ac:dyDescent="0.25">
      <c r="A90" s="710" t="s">
        <v>82</v>
      </c>
      <c r="B90" s="709"/>
      <c r="C90" s="384">
        <f t="shared" ref="C90:AN90" si="12">SUM(C91:C97)</f>
        <v>2725</v>
      </c>
      <c r="D90" s="384">
        <f t="shared" si="12"/>
        <v>1044</v>
      </c>
      <c r="E90" s="347">
        <f t="shared" si="12"/>
        <v>1681</v>
      </c>
      <c r="F90" s="384">
        <f t="shared" si="12"/>
        <v>80</v>
      </c>
      <c r="G90" s="384">
        <f t="shared" si="12"/>
        <v>65</v>
      </c>
      <c r="H90" s="384">
        <f t="shared" si="12"/>
        <v>41</v>
      </c>
      <c r="I90" s="384">
        <f t="shared" si="12"/>
        <v>20</v>
      </c>
      <c r="J90" s="384">
        <f t="shared" si="12"/>
        <v>57</v>
      </c>
      <c r="K90" s="384">
        <f t="shared" si="12"/>
        <v>55</v>
      </c>
      <c r="L90" s="384">
        <f t="shared" si="12"/>
        <v>36</v>
      </c>
      <c r="M90" s="384">
        <f t="shared" si="12"/>
        <v>100</v>
      </c>
      <c r="N90" s="384">
        <f t="shared" si="12"/>
        <v>25</v>
      </c>
      <c r="O90" s="384">
        <f t="shared" si="12"/>
        <v>185</v>
      </c>
      <c r="P90" s="384">
        <f t="shared" si="12"/>
        <v>41</v>
      </c>
      <c r="Q90" s="384">
        <f t="shared" si="12"/>
        <v>200</v>
      </c>
      <c r="R90" s="384">
        <f t="shared" si="12"/>
        <v>33</v>
      </c>
      <c r="S90" s="384">
        <f t="shared" si="12"/>
        <v>139</v>
      </c>
      <c r="T90" s="384">
        <f t="shared" si="12"/>
        <v>44</v>
      </c>
      <c r="U90" s="384">
        <f t="shared" si="12"/>
        <v>143</v>
      </c>
      <c r="V90" s="384">
        <f t="shared" si="12"/>
        <v>47</v>
      </c>
      <c r="W90" s="384">
        <f t="shared" si="12"/>
        <v>99</v>
      </c>
      <c r="X90" s="384">
        <f t="shared" si="12"/>
        <v>49</v>
      </c>
      <c r="Y90" s="384">
        <f t="shared" si="12"/>
        <v>62</v>
      </c>
      <c r="Z90" s="384">
        <f t="shared" si="12"/>
        <v>68</v>
      </c>
      <c r="AA90" s="384">
        <f t="shared" si="12"/>
        <v>73</v>
      </c>
      <c r="AB90" s="384">
        <f t="shared" si="12"/>
        <v>65</v>
      </c>
      <c r="AC90" s="384">
        <f t="shared" si="12"/>
        <v>59</v>
      </c>
      <c r="AD90" s="384">
        <f t="shared" si="12"/>
        <v>103</v>
      </c>
      <c r="AE90" s="384">
        <f t="shared" si="12"/>
        <v>63</v>
      </c>
      <c r="AF90" s="384">
        <f t="shared" si="12"/>
        <v>79</v>
      </c>
      <c r="AG90" s="384">
        <f t="shared" si="12"/>
        <v>76</v>
      </c>
      <c r="AH90" s="384">
        <f t="shared" si="12"/>
        <v>81</v>
      </c>
      <c r="AI90" s="384">
        <f t="shared" si="12"/>
        <v>83</v>
      </c>
      <c r="AJ90" s="384">
        <f t="shared" si="12"/>
        <v>72</v>
      </c>
      <c r="AK90" s="384">
        <f t="shared" si="12"/>
        <v>83</v>
      </c>
      <c r="AL90" s="384">
        <f t="shared" si="12"/>
        <v>123</v>
      </c>
      <c r="AM90" s="384">
        <f t="shared" si="12"/>
        <v>176</v>
      </c>
      <c r="AN90" s="408">
        <f t="shared" si="12"/>
        <v>2724</v>
      </c>
      <c r="AO90" s="409"/>
    </row>
    <row r="91" spans="1:86" x14ac:dyDescent="0.25">
      <c r="A91" s="691" t="s">
        <v>83</v>
      </c>
      <c r="B91" s="410" t="s">
        <v>84</v>
      </c>
      <c r="C91" s="384">
        <f t="shared" ref="C91:C97" si="13">SUM(D91+E91)</f>
        <v>2369</v>
      </c>
      <c r="D91" s="384">
        <f t="shared" ref="D91:E97" si="14">SUM(F91+H91+J91+L91+N91+P91+R91+T91+V91+X91+Z91+AB91+AD91+AF91+AH91+AJ91+AL91)</f>
        <v>866</v>
      </c>
      <c r="E91" s="347">
        <f t="shared" si="14"/>
        <v>1503</v>
      </c>
      <c r="F91" s="174">
        <f>+Enero!F91+Febrero!F91+'Marzo '!F91</f>
        <v>79</v>
      </c>
      <c r="G91" s="185">
        <f>+Enero!G91+Febrero!G91+'Marzo '!G91</f>
        <v>65</v>
      </c>
      <c r="H91" s="210">
        <f>+Enero!H91+Febrero!H91+'Marzo '!H91</f>
        <v>41</v>
      </c>
      <c r="I91" s="176">
        <f>+Enero!I91+Febrero!I91+'Marzo '!I91</f>
        <v>19</v>
      </c>
      <c r="J91" s="210">
        <f>+Enero!J91+Febrero!J91+'Marzo '!J91</f>
        <v>57</v>
      </c>
      <c r="K91" s="176">
        <f>+Enero!K91+Febrero!K91+'Marzo '!K91</f>
        <v>54</v>
      </c>
      <c r="L91" s="174">
        <f>+Enero!L91+Febrero!L91+'Marzo '!L91</f>
        <v>30</v>
      </c>
      <c r="M91" s="185">
        <f>+Enero!M91+Febrero!M91+'Marzo '!M91</f>
        <v>94</v>
      </c>
      <c r="N91" s="210">
        <f>+Enero!N91+Febrero!N91+'Marzo '!N91</f>
        <v>23</v>
      </c>
      <c r="O91" s="176">
        <f>+Enero!O91+Febrero!O91+'Marzo '!O91</f>
        <v>178</v>
      </c>
      <c r="P91" s="210">
        <f>+Enero!P91+Febrero!P91+'Marzo '!P91</f>
        <v>34</v>
      </c>
      <c r="Q91" s="176">
        <f>+Enero!Q91+Febrero!Q91+'Marzo '!Q91</f>
        <v>194</v>
      </c>
      <c r="R91" s="210">
        <f>+Enero!R91+Febrero!R91+'Marzo '!R91</f>
        <v>29</v>
      </c>
      <c r="S91" s="176">
        <f>+Enero!S91+Febrero!S91+'Marzo '!S91</f>
        <v>136</v>
      </c>
      <c r="T91" s="210">
        <f>+Enero!T91+Febrero!T91+'Marzo '!T91</f>
        <v>38</v>
      </c>
      <c r="U91" s="176">
        <f>+Enero!U91+Febrero!U91+'Marzo '!U91</f>
        <v>135</v>
      </c>
      <c r="V91" s="210">
        <f>+Enero!V91+Febrero!V91+'Marzo '!V91</f>
        <v>40</v>
      </c>
      <c r="W91" s="176">
        <f>+Enero!W91+Febrero!W91+'Marzo '!W91</f>
        <v>85</v>
      </c>
      <c r="X91" s="210">
        <f>+Enero!X91+Febrero!X91+'Marzo '!X91</f>
        <v>40</v>
      </c>
      <c r="Y91" s="176">
        <f>+Enero!Y91+Febrero!Y91+'Marzo '!Y91</f>
        <v>55</v>
      </c>
      <c r="Z91" s="210">
        <f>+Enero!Z91+Febrero!Z91+'Marzo '!Z91</f>
        <v>57</v>
      </c>
      <c r="AA91" s="176">
        <f>+Enero!AA91+Febrero!AA91+'Marzo '!AA91</f>
        <v>62</v>
      </c>
      <c r="AB91" s="210">
        <f>+Enero!AB91+Febrero!AB91+'Marzo '!AB91</f>
        <v>50</v>
      </c>
      <c r="AC91" s="176">
        <f>+Enero!AC91+Febrero!AC91+'Marzo '!AC91</f>
        <v>43</v>
      </c>
      <c r="AD91" s="210">
        <f>+Enero!AD91+Febrero!AD91+'Marzo '!AD91</f>
        <v>83</v>
      </c>
      <c r="AE91" s="176">
        <f>+Enero!AE91+Febrero!AE91+'Marzo '!AE91</f>
        <v>52</v>
      </c>
      <c r="AF91" s="210">
        <f>+Enero!AF91+Febrero!AF91+'Marzo '!AF91</f>
        <v>49</v>
      </c>
      <c r="AG91" s="176">
        <f>+Enero!AG91+Febrero!AG91+'Marzo '!AG91</f>
        <v>61</v>
      </c>
      <c r="AH91" s="210">
        <f>+Enero!AH91+Febrero!AH91+'Marzo '!AH91</f>
        <v>64</v>
      </c>
      <c r="AI91" s="176">
        <f>+Enero!AI91+Febrero!AI91+'Marzo '!AI91</f>
        <v>61</v>
      </c>
      <c r="AJ91" s="210">
        <f>+Enero!AJ91+Febrero!AJ91+'Marzo '!AJ91</f>
        <v>58</v>
      </c>
      <c r="AK91" s="176">
        <f>+Enero!AK91+Febrero!AK91+'Marzo '!AK91</f>
        <v>63</v>
      </c>
      <c r="AL91" s="210">
        <f>+Enero!AL91+Febrero!AL91+'Marzo '!AL91</f>
        <v>94</v>
      </c>
      <c r="AM91" s="176">
        <f>+Enero!AM91+Febrero!AM91+'Marzo '!AM91</f>
        <v>146</v>
      </c>
      <c r="AN91" s="222">
        <f>+Enero!AN91+Febrero!AN91+'Marzo '!AN91</f>
        <v>2369</v>
      </c>
      <c r="AO91" s="411" t="s">
        <v>59</v>
      </c>
      <c r="CA91" s="344" t="str">
        <f t="shared" ref="CA91:CA97" si="15">IF(C91=0,"",IF(AN91="",IF(C91="",""," No olvide escribir la columna Beneficiarios.-"),""))</f>
        <v/>
      </c>
      <c r="CB91" s="344" t="str">
        <f t="shared" ref="CB91:CB97" si="16">IF(C91&lt;AN91," El número de Beneficiarios NO puede ser mayor que el Total.-","")</f>
        <v/>
      </c>
      <c r="CG91" s="344">
        <f t="shared" ref="CG91:CG97" si="17">IF(C91&lt;AN91,1,0)</f>
        <v>0</v>
      </c>
      <c r="CH91" s="344">
        <f t="shared" ref="CH91:CH97" si="18">IF(C91=0,"",IF(AN91="",IF(C91="","",1),0))</f>
        <v>0</v>
      </c>
    </row>
    <row r="92" spans="1:86" x14ac:dyDescent="0.25">
      <c r="A92" s="691"/>
      <c r="B92" s="412" t="s">
        <v>85</v>
      </c>
      <c r="C92" s="413">
        <f t="shared" si="13"/>
        <v>148</v>
      </c>
      <c r="D92" s="350">
        <f t="shared" si="14"/>
        <v>85</v>
      </c>
      <c r="E92" s="414">
        <f t="shared" si="14"/>
        <v>63</v>
      </c>
      <c r="F92" s="415">
        <f>+Enero!F92+Febrero!F92+'Marzo '!F92</f>
        <v>0</v>
      </c>
      <c r="G92" s="416">
        <f>+Enero!G92+Febrero!G92+'Marzo '!G92</f>
        <v>0</v>
      </c>
      <c r="H92" s="417">
        <f>+Enero!H92+Febrero!H92+'Marzo '!H92</f>
        <v>0</v>
      </c>
      <c r="I92" s="418">
        <f>+Enero!I92+Febrero!I92+'Marzo '!I92</f>
        <v>0</v>
      </c>
      <c r="J92" s="415">
        <f>+Enero!J92+Febrero!J92+'Marzo '!J92</f>
        <v>0</v>
      </c>
      <c r="K92" s="419">
        <f>+Enero!K92+Febrero!K92+'Marzo '!K92</f>
        <v>0</v>
      </c>
      <c r="L92" s="417">
        <f>+Enero!L92+Febrero!L92+'Marzo '!L92</f>
        <v>1</v>
      </c>
      <c r="M92" s="420">
        <f>+Enero!M92+Febrero!M92+'Marzo '!M92</f>
        <v>1</v>
      </c>
      <c r="N92" s="415">
        <f>+Enero!N92+Febrero!N92+'Marzo '!N92</f>
        <v>0</v>
      </c>
      <c r="O92" s="419">
        <f>+Enero!O92+Febrero!O92+'Marzo '!O92</f>
        <v>2</v>
      </c>
      <c r="P92" s="418">
        <f>+Enero!P92+Febrero!P92+'Marzo '!P92</f>
        <v>1</v>
      </c>
      <c r="Q92" s="420">
        <f>+Enero!Q92+Febrero!Q92+'Marzo '!Q92</f>
        <v>2</v>
      </c>
      <c r="R92" s="421">
        <f>+Enero!R92+Febrero!R92+'Marzo '!R92</f>
        <v>1</v>
      </c>
      <c r="S92" s="419">
        <f>+Enero!S92+Febrero!S92+'Marzo '!S92</f>
        <v>1</v>
      </c>
      <c r="T92" s="418">
        <f>+Enero!T92+Febrero!T92+'Marzo '!T92</f>
        <v>1</v>
      </c>
      <c r="U92" s="420">
        <f>+Enero!U92+Febrero!U92+'Marzo '!U92</f>
        <v>1</v>
      </c>
      <c r="V92" s="421">
        <f>+Enero!V92+Febrero!V92+'Marzo '!V92</f>
        <v>2</v>
      </c>
      <c r="W92" s="419">
        <f>+Enero!W92+Febrero!W92+'Marzo '!W92</f>
        <v>2</v>
      </c>
      <c r="X92" s="418">
        <f>+Enero!X92+Febrero!X92+'Marzo '!X92</f>
        <v>2</v>
      </c>
      <c r="Y92" s="419">
        <f>+Enero!Y92+Febrero!Y92+'Marzo '!Y92</f>
        <v>2</v>
      </c>
      <c r="Z92" s="421">
        <f>+Enero!Z92+Febrero!Z92+'Marzo '!Z92</f>
        <v>4</v>
      </c>
      <c r="AA92" s="420">
        <f>+Enero!AA92+Febrero!AA92+'Marzo '!AA92</f>
        <v>5</v>
      </c>
      <c r="AB92" s="421">
        <f>+Enero!AB92+Febrero!AB92+'Marzo '!AB92</f>
        <v>10</v>
      </c>
      <c r="AC92" s="419">
        <f>+Enero!AC92+Febrero!AC92+'Marzo '!AC92</f>
        <v>4</v>
      </c>
      <c r="AD92" s="418">
        <f>+Enero!AD92+Febrero!AD92+'Marzo '!AD92</f>
        <v>15</v>
      </c>
      <c r="AE92" s="420">
        <f>+Enero!AE92+Febrero!AE92+'Marzo '!AE92</f>
        <v>4</v>
      </c>
      <c r="AF92" s="421">
        <f>+Enero!AF92+Febrero!AF92+'Marzo '!AF92</f>
        <v>17</v>
      </c>
      <c r="AG92" s="419">
        <f>+Enero!AG92+Febrero!AG92+'Marzo '!AG92</f>
        <v>6</v>
      </c>
      <c r="AH92" s="418">
        <f>+Enero!AH92+Febrero!AH92+'Marzo '!AH92</f>
        <v>8</v>
      </c>
      <c r="AI92" s="420">
        <f>+Enero!AI92+Febrero!AI92+'Marzo '!AI92</f>
        <v>9</v>
      </c>
      <c r="AJ92" s="421">
        <f>+Enero!AJ92+Febrero!AJ92+'Marzo '!AJ92</f>
        <v>8</v>
      </c>
      <c r="AK92" s="419">
        <f>+Enero!AK92+Febrero!AK92+'Marzo '!AK92</f>
        <v>8</v>
      </c>
      <c r="AL92" s="418">
        <f>+Enero!AL92+Febrero!AL92+'Marzo '!AL92</f>
        <v>15</v>
      </c>
      <c r="AM92" s="419">
        <f>+Enero!AM92+Febrero!AM92+'Marzo '!AM92</f>
        <v>16</v>
      </c>
      <c r="AN92" s="220">
        <f>+Enero!AN92+Febrero!AN92+'Marzo '!AN92</f>
        <v>148</v>
      </c>
      <c r="AO92" s="411" t="s">
        <v>59</v>
      </c>
      <c r="CA92" s="344" t="str">
        <f t="shared" si="15"/>
        <v/>
      </c>
      <c r="CB92" s="344" t="str">
        <f t="shared" si="16"/>
        <v/>
      </c>
      <c r="CG92" s="344">
        <f t="shared" si="17"/>
        <v>0</v>
      </c>
      <c r="CH92" s="344">
        <f t="shared" si="18"/>
        <v>0</v>
      </c>
    </row>
    <row r="93" spans="1:86" ht="15.75" thickBot="1" x14ac:dyDescent="0.3">
      <c r="A93" s="780"/>
      <c r="B93" s="422" t="s">
        <v>86</v>
      </c>
      <c r="C93" s="423">
        <f t="shared" si="13"/>
        <v>62</v>
      </c>
      <c r="D93" s="423">
        <f t="shared" si="14"/>
        <v>30</v>
      </c>
      <c r="E93" s="424">
        <f t="shared" si="14"/>
        <v>32</v>
      </c>
      <c r="F93" s="425">
        <f>+Enero!F93+Febrero!F93+'Marzo '!F93</f>
        <v>0</v>
      </c>
      <c r="G93" s="426">
        <f>+Enero!G93+Febrero!G93+'Marzo '!G93</f>
        <v>0</v>
      </c>
      <c r="H93" s="427">
        <f>+Enero!H93+Febrero!H93+'Marzo '!H93</f>
        <v>0</v>
      </c>
      <c r="I93" s="428">
        <f>+Enero!I93+Febrero!I93+'Marzo '!I93</f>
        <v>0</v>
      </c>
      <c r="J93" s="425">
        <f>+Enero!J93+Febrero!J93+'Marzo '!J93</f>
        <v>0</v>
      </c>
      <c r="K93" s="429">
        <f>+Enero!K93+Febrero!K93+'Marzo '!K93</f>
        <v>0</v>
      </c>
      <c r="L93" s="427">
        <f>+Enero!L93+Febrero!L93+'Marzo '!L93</f>
        <v>1</v>
      </c>
      <c r="M93" s="430">
        <f>+Enero!M93+Febrero!M93+'Marzo '!M93</f>
        <v>1</v>
      </c>
      <c r="N93" s="425">
        <f>+Enero!N93+Febrero!N93+'Marzo '!N93</f>
        <v>1</v>
      </c>
      <c r="O93" s="429">
        <f>+Enero!O93+Febrero!O93+'Marzo '!O93</f>
        <v>1</v>
      </c>
      <c r="P93" s="428">
        <f>+Enero!P93+Febrero!P93+'Marzo '!P93</f>
        <v>2</v>
      </c>
      <c r="Q93" s="430">
        <f>+Enero!Q93+Febrero!Q93+'Marzo '!Q93</f>
        <v>1</v>
      </c>
      <c r="R93" s="431">
        <f>+Enero!R93+Febrero!R93+'Marzo '!R93</f>
        <v>0</v>
      </c>
      <c r="S93" s="429">
        <f>+Enero!S93+Febrero!S93+'Marzo '!S93</f>
        <v>1</v>
      </c>
      <c r="T93" s="428">
        <f>+Enero!T93+Febrero!T93+'Marzo '!T93</f>
        <v>1</v>
      </c>
      <c r="U93" s="430">
        <f>+Enero!U93+Febrero!U93+'Marzo '!U93</f>
        <v>2</v>
      </c>
      <c r="V93" s="431">
        <f>+Enero!V93+Febrero!V93+'Marzo '!V93</f>
        <v>2</v>
      </c>
      <c r="W93" s="429">
        <f>+Enero!W93+Febrero!W93+'Marzo '!W93</f>
        <v>1</v>
      </c>
      <c r="X93" s="428">
        <f>+Enero!X93+Febrero!X93+'Marzo '!X93</f>
        <v>3</v>
      </c>
      <c r="Y93" s="429">
        <f>+Enero!Y93+Febrero!Y93+'Marzo '!Y93</f>
        <v>0</v>
      </c>
      <c r="Z93" s="431">
        <f>+Enero!Z93+Febrero!Z93+'Marzo '!Z93</f>
        <v>3</v>
      </c>
      <c r="AA93" s="430">
        <f>+Enero!AA93+Febrero!AA93+'Marzo '!AA93</f>
        <v>0</v>
      </c>
      <c r="AB93" s="431">
        <f>+Enero!AB93+Febrero!AB93+'Marzo '!AB93</f>
        <v>0</v>
      </c>
      <c r="AC93" s="429">
        <f>+Enero!AC93+Febrero!AC93+'Marzo '!AC93</f>
        <v>4</v>
      </c>
      <c r="AD93" s="428">
        <f>+Enero!AD93+Febrero!AD93+'Marzo '!AD93</f>
        <v>2</v>
      </c>
      <c r="AE93" s="430">
        <f>+Enero!AE93+Febrero!AE93+'Marzo '!AE93</f>
        <v>2</v>
      </c>
      <c r="AF93" s="431">
        <f>+Enero!AF93+Febrero!AF93+'Marzo '!AF93</f>
        <v>7</v>
      </c>
      <c r="AG93" s="429">
        <f>+Enero!AG93+Febrero!AG93+'Marzo '!AG93</f>
        <v>5</v>
      </c>
      <c r="AH93" s="428">
        <f>+Enero!AH93+Febrero!AH93+'Marzo '!AH93</f>
        <v>0</v>
      </c>
      <c r="AI93" s="430">
        <f>+Enero!AI93+Febrero!AI93+'Marzo '!AI93</f>
        <v>4</v>
      </c>
      <c r="AJ93" s="431">
        <f>+Enero!AJ93+Febrero!AJ93+'Marzo '!AJ93</f>
        <v>5</v>
      </c>
      <c r="AK93" s="429">
        <f>+Enero!AK93+Febrero!AK93+'Marzo '!AK93</f>
        <v>6</v>
      </c>
      <c r="AL93" s="428">
        <f>+Enero!AL93+Febrero!AL93+'Marzo '!AL93</f>
        <v>3</v>
      </c>
      <c r="AM93" s="429">
        <f>+Enero!AM93+Febrero!AM93+'Marzo '!AM93</f>
        <v>4</v>
      </c>
      <c r="AN93" s="432">
        <f>+Enero!AN93+Febrero!AN93+'Marzo '!AN93</f>
        <v>62</v>
      </c>
      <c r="AO93" s="411" t="s">
        <v>59</v>
      </c>
      <c r="CA93" s="344" t="str">
        <f t="shared" si="15"/>
        <v/>
      </c>
      <c r="CB93" s="344" t="str">
        <f t="shared" si="16"/>
        <v/>
      </c>
      <c r="CG93" s="344">
        <f t="shared" si="17"/>
        <v>0</v>
      </c>
      <c r="CH93" s="344">
        <f t="shared" si="18"/>
        <v>0</v>
      </c>
    </row>
    <row r="94" spans="1:86" ht="15.75" thickTop="1" x14ac:dyDescent="0.25">
      <c r="A94" s="433" t="s">
        <v>87</v>
      </c>
      <c r="B94" s="434"/>
      <c r="C94" s="435">
        <f t="shared" si="13"/>
        <v>53</v>
      </c>
      <c r="D94" s="436">
        <f t="shared" si="14"/>
        <v>24</v>
      </c>
      <c r="E94" s="437">
        <f t="shared" si="14"/>
        <v>29</v>
      </c>
      <c r="F94" s="438">
        <f>+Enero!F94+Febrero!F94+'Marzo '!F94</f>
        <v>1</v>
      </c>
      <c r="G94" s="439">
        <f>+Enero!G94+Febrero!G94+'Marzo '!G94</f>
        <v>0</v>
      </c>
      <c r="H94" s="440">
        <f>+Enero!H94+Febrero!H94+'Marzo '!H94</f>
        <v>0</v>
      </c>
      <c r="I94" s="441">
        <f>+Enero!I94+Febrero!I94+'Marzo '!I94</f>
        <v>1</v>
      </c>
      <c r="J94" s="442">
        <f>+Enero!J94+Febrero!J94+'Marzo '!J94</f>
        <v>0</v>
      </c>
      <c r="K94" s="439">
        <f>+Enero!K94+Febrero!K94+'Marzo '!K94</f>
        <v>1</v>
      </c>
      <c r="L94" s="440">
        <f>+Enero!L94+Febrero!L94+'Marzo '!L94</f>
        <v>3</v>
      </c>
      <c r="M94" s="443">
        <f>+Enero!M94+Febrero!M94+'Marzo '!M94</f>
        <v>1</v>
      </c>
      <c r="N94" s="442">
        <f>+Enero!N94+Febrero!N94+'Marzo '!N94</f>
        <v>1</v>
      </c>
      <c r="O94" s="439">
        <f>+Enero!O94+Febrero!O94+'Marzo '!O94</f>
        <v>1</v>
      </c>
      <c r="P94" s="441">
        <f>+Enero!P94+Febrero!P94+'Marzo '!P94</f>
        <v>3</v>
      </c>
      <c r="Q94" s="443">
        <f>+Enero!Q94+Febrero!Q94+'Marzo '!Q94</f>
        <v>2</v>
      </c>
      <c r="R94" s="444">
        <f>+Enero!R94+Febrero!R94+'Marzo '!R94</f>
        <v>3</v>
      </c>
      <c r="S94" s="439">
        <f>+Enero!S94+Febrero!S94+'Marzo '!S94</f>
        <v>0</v>
      </c>
      <c r="T94" s="441">
        <f>+Enero!T94+Febrero!T94+'Marzo '!T94</f>
        <v>1</v>
      </c>
      <c r="U94" s="443">
        <f>+Enero!U94+Febrero!U94+'Marzo '!U94</f>
        <v>2</v>
      </c>
      <c r="V94" s="444">
        <f>+Enero!V94+Febrero!V94+'Marzo '!V94</f>
        <v>1</v>
      </c>
      <c r="W94" s="439">
        <f>+Enero!W94+Febrero!W94+'Marzo '!W94</f>
        <v>5</v>
      </c>
      <c r="X94" s="441">
        <f>+Enero!X94+Febrero!X94+'Marzo '!X94</f>
        <v>2</v>
      </c>
      <c r="Y94" s="439">
        <f>+Enero!Y94+Febrero!Y94+'Marzo '!Y94</f>
        <v>3</v>
      </c>
      <c r="Z94" s="444">
        <f>+Enero!Z94+Febrero!Z94+'Marzo '!Z94</f>
        <v>0</v>
      </c>
      <c r="AA94" s="443">
        <f>+Enero!AA94+Febrero!AA94+'Marzo '!AA94</f>
        <v>0</v>
      </c>
      <c r="AB94" s="444">
        <f>+Enero!AB94+Febrero!AB94+'Marzo '!AB94</f>
        <v>1</v>
      </c>
      <c r="AC94" s="439">
        <f>+Enero!AC94+Febrero!AC94+'Marzo '!AC94</f>
        <v>3</v>
      </c>
      <c r="AD94" s="441">
        <f>+Enero!AD94+Febrero!AD94+'Marzo '!AD94</f>
        <v>1</v>
      </c>
      <c r="AE94" s="443">
        <f>+Enero!AE94+Febrero!AE94+'Marzo '!AE94</f>
        <v>1</v>
      </c>
      <c r="AF94" s="444">
        <f>+Enero!AF94+Febrero!AF94+'Marzo '!AF94</f>
        <v>3</v>
      </c>
      <c r="AG94" s="439">
        <f>+Enero!AG94+Febrero!AG94+'Marzo '!AG94</f>
        <v>0</v>
      </c>
      <c r="AH94" s="441">
        <f>+Enero!AH94+Febrero!AH94+'Marzo '!AH94</f>
        <v>1</v>
      </c>
      <c r="AI94" s="443">
        <f>+Enero!AI94+Febrero!AI94+'Marzo '!AI94</f>
        <v>3</v>
      </c>
      <c r="AJ94" s="444">
        <f>+Enero!AJ94+Febrero!AJ94+'Marzo '!AJ94</f>
        <v>0</v>
      </c>
      <c r="AK94" s="439">
        <f>+Enero!AK94+Febrero!AK94+'Marzo '!AK94</f>
        <v>4</v>
      </c>
      <c r="AL94" s="441">
        <f>+Enero!AL94+Febrero!AL94+'Marzo '!AL94</f>
        <v>3</v>
      </c>
      <c r="AM94" s="439">
        <f>+Enero!AM94+Febrero!AM94+'Marzo '!AM94</f>
        <v>2</v>
      </c>
      <c r="AN94" s="445">
        <f>+Enero!AN94+Febrero!AN94+'Marzo '!AN94</f>
        <v>52</v>
      </c>
      <c r="AO94" s="411" t="s">
        <v>59</v>
      </c>
      <c r="CA94" s="344" t="str">
        <f t="shared" si="15"/>
        <v/>
      </c>
      <c r="CB94" s="344" t="str">
        <f t="shared" si="16"/>
        <v/>
      </c>
      <c r="CG94" s="344">
        <f t="shared" si="17"/>
        <v>0</v>
      </c>
      <c r="CH94" s="344">
        <f t="shared" si="18"/>
        <v>0</v>
      </c>
    </row>
    <row r="95" spans="1:86" x14ac:dyDescent="0.25">
      <c r="A95" s="339" t="s">
        <v>88</v>
      </c>
      <c r="B95" s="446"/>
      <c r="C95" s="350">
        <f t="shared" si="13"/>
        <v>25</v>
      </c>
      <c r="D95" s="373">
        <f t="shared" si="14"/>
        <v>11</v>
      </c>
      <c r="E95" s="447">
        <f t="shared" si="14"/>
        <v>14</v>
      </c>
      <c r="F95" s="448">
        <f>+Enero!F95+Febrero!F95+'Marzo '!F95</f>
        <v>0</v>
      </c>
      <c r="G95" s="449">
        <f>+Enero!G95+Febrero!G95+'Marzo '!G95</f>
        <v>0</v>
      </c>
      <c r="H95" s="450">
        <f>+Enero!H95+Febrero!H95+'Marzo '!H95</f>
        <v>0</v>
      </c>
      <c r="I95" s="451">
        <f>+Enero!I95+Febrero!I95+'Marzo '!I95</f>
        <v>0</v>
      </c>
      <c r="J95" s="438">
        <f>+Enero!J95+Febrero!J95+'Marzo '!J95</f>
        <v>0</v>
      </c>
      <c r="K95" s="452">
        <f>+Enero!K95+Febrero!K95+'Marzo '!K95</f>
        <v>0</v>
      </c>
      <c r="L95" s="450">
        <f>+Enero!L95+Febrero!L95+'Marzo '!L95</f>
        <v>0</v>
      </c>
      <c r="M95" s="453">
        <f>+Enero!M95+Febrero!M95+'Marzo '!M95</f>
        <v>1</v>
      </c>
      <c r="N95" s="438">
        <f>+Enero!N95+Febrero!N95+'Marzo '!N95</f>
        <v>0</v>
      </c>
      <c r="O95" s="452">
        <f>+Enero!O95+Febrero!O95+'Marzo '!O95</f>
        <v>1</v>
      </c>
      <c r="P95" s="451">
        <f>+Enero!P95+Febrero!P95+'Marzo '!P95</f>
        <v>1</v>
      </c>
      <c r="Q95" s="453">
        <f>+Enero!Q95+Febrero!Q95+'Marzo '!Q95</f>
        <v>0</v>
      </c>
      <c r="R95" s="454">
        <f>+Enero!R95+Febrero!R95+'Marzo '!R95</f>
        <v>0</v>
      </c>
      <c r="S95" s="452">
        <f>+Enero!S95+Febrero!S95+'Marzo '!S95</f>
        <v>0</v>
      </c>
      <c r="T95" s="451">
        <f>+Enero!T95+Febrero!T95+'Marzo '!T95</f>
        <v>0</v>
      </c>
      <c r="U95" s="453">
        <f>+Enero!U95+Febrero!U95+'Marzo '!U95</f>
        <v>2</v>
      </c>
      <c r="V95" s="454">
        <f>+Enero!V95+Febrero!V95+'Marzo '!V95</f>
        <v>1</v>
      </c>
      <c r="W95" s="452">
        <f>+Enero!W95+Febrero!W95+'Marzo '!W95</f>
        <v>2</v>
      </c>
      <c r="X95" s="451">
        <f>+Enero!X95+Febrero!X95+'Marzo '!X95</f>
        <v>0</v>
      </c>
      <c r="Y95" s="452">
        <f>+Enero!Y95+Febrero!Y95+'Marzo '!Y95</f>
        <v>0</v>
      </c>
      <c r="Z95" s="454">
        <f>+Enero!Z95+Febrero!Z95+'Marzo '!Z95</f>
        <v>1</v>
      </c>
      <c r="AA95" s="453">
        <f>+Enero!AA95+Febrero!AA95+'Marzo '!AA95</f>
        <v>1</v>
      </c>
      <c r="AB95" s="454">
        <f>+Enero!AB95+Febrero!AB95+'Marzo '!AB95</f>
        <v>1</v>
      </c>
      <c r="AC95" s="452">
        <f>+Enero!AC95+Febrero!AC95+'Marzo '!AC95</f>
        <v>0</v>
      </c>
      <c r="AD95" s="451">
        <f>+Enero!AD95+Febrero!AD95+'Marzo '!AD95</f>
        <v>1</v>
      </c>
      <c r="AE95" s="453">
        <f>+Enero!AE95+Febrero!AE95+'Marzo '!AE95</f>
        <v>1</v>
      </c>
      <c r="AF95" s="454">
        <f>+Enero!AF95+Febrero!AF95+'Marzo '!AF95</f>
        <v>1</v>
      </c>
      <c r="AG95" s="452">
        <f>+Enero!AG95+Febrero!AG95+'Marzo '!AG95</f>
        <v>2</v>
      </c>
      <c r="AH95" s="451">
        <f>+Enero!AH95+Febrero!AH95+'Marzo '!AH95</f>
        <v>3</v>
      </c>
      <c r="AI95" s="453">
        <f>+Enero!AI95+Febrero!AI95+'Marzo '!AI95</f>
        <v>2</v>
      </c>
      <c r="AJ95" s="454">
        <f>+Enero!AJ95+Febrero!AJ95+'Marzo '!AJ95</f>
        <v>1</v>
      </c>
      <c r="AK95" s="452">
        <f>+Enero!AK95+Febrero!AK95+'Marzo '!AK95</f>
        <v>1</v>
      </c>
      <c r="AL95" s="451">
        <f>+Enero!AL95+Febrero!AL95+'Marzo '!AL95</f>
        <v>1</v>
      </c>
      <c r="AM95" s="452">
        <f>+Enero!AM95+Febrero!AM95+'Marzo '!AM95</f>
        <v>1</v>
      </c>
      <c r="AN95" s="455">
        <f>+Enero!AN95+Febrero!AN95+'Marzo '!AN95</f>
        <v>25</v>
      </c>
      <c r="AO95" s="411" t="s">
        <v>59</v>
      </c>
      <c r="CA95" s="344" t="str">
        <f t="shared" si="15"/>
        <v/>
      </c>
      <c r="CB95" s="344" t="str">
        <f t="shared" si="16"/>
        <v/>
      </c>
      <c r="CG95" s="344">
        <f t="shared" si="17"/>
        <v>0</v>
      </c>
      <c r="CH95" s="344">
        <f t="shared" si="18"/>
        <v>0</v>
      </c>
    </row>
    <row r="96" spans="1:86" x14ac:dyDescent="0.25">
      <c r="A96" s="781" t="s">
        <v>89</v>
      </c>
      <c r="B96" s="782"/>
      <c r="C96" s="413">
        <f t="shared" si="13"/>
        <v>60</v>
      </c>
      <c r="D96" s="350">
        <f t="shared" si="14"/>
        <v>23</v>
      </c>
      <c r="E96" s="456">
        <f t="shared" si="14"/>
        <v>37</v>
      </c>
      <c r="F96" s="415">
        <f>+Enero!F96+Febrero!F96+'Marzo '!F96</f>
        <v>0</v>
      </c>
      <c r="G96" s="416">
        <f>+Enero!G96+Febrero!G96+'Marzo '!G96</f>
        <v>0</v>
      </c>
      <c r="H96" s="417">
        <f>+Enero!H96+Febrero!H96+'Marzo '!H96</f>
        <v>0</v>
      </c>
      <c r="I96" s="418">
        <f>+Enero!I96+Febrero!I96+'Marzo '!I96</f>
        <v>0</v>
      </c>
      <c r="J96" s="415">
        <f>+Enero!J96+Febrero!J96+'Marzo '!J96</f>
        <v>0</v>
      </c>
      <c r="K96" s="419">
        <f>+Enero!K96+Febrero!K96+'Marzo '!K96</f>
        <v>0</v>
      </c>
      <c r="L96" s="417">
        <f>+Enero!L96+Febrero!L96+'Marzo '!L96</f>
        <v>1</v>
      </c>
      <c r="M96" s="420">
        <f>+Enero!M96+Febrero!M96+'Marzo '!M96</f>
        <v>0</v>
      </c>
      <c r="N96" s="415">
        <f>+Enero!N96+Febrero!N96+'Marzo '!N96</f>
        <v>0</v>
      </c>
      <c r="O96" s="419">
        <f>+Enero!O96+Febrero!O96+'Marzo '!O96</f>
        <v>2</v>
      </c>
      <c r="P96" s="418">
        <f>+Enero!P96+Febrero!P96+'Marzo '!P96</f>
        <v>0</v>
      </c>
      <c r="Q96" s="420">
        <f>+Enero!Q96+Febrero!Q96+'Marzo '!Q96</f>
        <v>1</v>
      </c>
      <c r="R96" s="421">
        <f>+Enero!R96+Febrero!R96+'Marzo '!R96</f>
        <v>0</v>
      </c>
      <c r="S96" s="419">
        <f>+Enero!S96+Febrero!S96+'Marzo '!S96</f>
        <v>1</v>
      </c>
      <c r="T96" s="418">
        <f>+Enero!T96+Febrero!T96+'Marzo '!T96</f>
        <v>0</v>
      </c>
      <c r="U96" s="420">
        <f>+Enero!U96+Febrero!U96+'Marzo '!U96</f>
        <v>1</v>
      </c>
      <c r="V96" s="421">
        <f>+Enero!V96+Febrero!V96+'Marzo '!V96</f>
        <v>1</v>
      </c>
      <c r="W96" s="419">
        <f>+Enero!W96+Febrero!W96+'Marzo '!W96</f>
        <v>4</v>
      </c>
      <c r="X96" s="418">
        <f>+Enero!X96+Febrero!X96+'Marzo '!X96</f>
        <v>2</v>
      </c>
      <c r="Y96" s="419">
        <f>+Enero!Y96+Febrero!Y96+'Marzo '!Y96</f>
        <v>2</v>
      </c>
      <c r="Z96" s="421">
        <f>+Enero!Z96+Febrero!Z96+'Marzo '!Z96</f>
        <v>2</v>
      </c>
      <c r="AA96" s="420">
        <f>+Enero!AA96+Febrero!AA96+'Marzo '!AA96</f>
        <v>5</v>
      </c>
      <c r="AB96" s="421">
        <f>+Enero!AB96+Febrero!AB96+'Marzo '!AB96</f>
        <v>3</v>
      </c>
      <c r="AC96" s="419">
        <f>+Enero!AC96+Febrero!AC96+'Marzo '!AC96</f>
        <v>4</v>
      </c>
      <c r="AD96" s="418">
        <f>+Enero!AD96+Febrero!AD96+'Marzo '!AD96</f>
        <v>1</v>
      </c>
      <c r="AE96" s="420">
        <f>+Enero!AE96+Febrero!AE96+'Marzo '!AE96</f>
        <v>3</v>
      </c>
      <c r="AF96" s="421">
        <f>+Enero!AF96+Febrero!AF96+'Marzo '!AF96</f>
        <v>1</v>
      </c>
      <c r="AG96" s="419">
        <f>+Enero!AG96+Febrero!AG96+'Marzo '!AG96</f>
        <v>2</v>
      </c>
      <c r="AH96" s="418">
        <f>+Enero!AH96+Febrero!AH96+'Marzo '!AH96</f>
        <v>5</v>
      </c>
      <c r="AI96" s="420">
        <f>+Enero!AI96+Febrero!AI96+'Marzo '!AI96</f>
        <v>4</v>
      </c>
      <c r="AJ96" s="421">
        <f>+Enero!AJ96+Febrero!AJ96+'Marzo '!AJ96</f>
        <v>0</v>
      </c>
      <c r="AK96" s="419">
        <f>+Enero!AK96+Febrero!AK96+'Marzo '!AK96</f>
        <v>1</v>
      </c>
      <c r="AL96" s="418">
        <f>+Enero!AL96+Febrero!AL96+'Marzo '!AL96</f>
        <v>7</v>
      </c>
      <c r="AM96" s="419">
        <f>+Enero!AM96+Febrero!AM96+'Marzo '!AM96</f>
        <v>7</v>
      </c>
      <c r="AN96" s="220">
        <f>+Enero!AN96+Febrero!AN96+'Marzo '!AN96</f>
        <v>60</v>
      </c>
      <c r="AO96" s="411" t="s">
        <v>59</v>
      </c>
      <c r="CA96" s="344" t="str">
        <f t="shared" si="15"/>
        <v/>
      </c>
      <c r="CB96" s="344" t="str">
        <f t="shared" si="16"/>
        <v/>
      </c>
      <c r="CG96" s="344">
        <f t="shared" si="17"/>
        <v>0</v>
      </c>
      <c r="CH96" s="344">
        <f t="shared" si="18"/>
        <v>0</v>
      </c>
    </row>
    <row r="97" spans="1:86" x14ac:dyDescent="0.25">
      <c r="A97" s="696" t="s">
        <v>231</v>
      </c>
      <c r="B97" s="697"/>
      <c r="C97" s="375">
        <f t="shared" si="13"/>
        <v>8</v>
      </c>
      <c r="D97" s="375">
        <f t="shared" si="14"/>
        <v>5</v>
      </c>
      <c r="E97" s="366">
        <f t="shared" si="14"/>
        <v>3</v>
      </c>
      <c r="F97" s="457">
        <f>+Enero!F97+Febrero!F97+'Marzo '!F97</f>
        <v>0</v>
      </c>
      <c r="G97" s="458">
        <f>+Enero!G97+Febrero!G97+'Marzo '!G97</f>
        <v>0</v>
      </c>
      <c r="H97" s="459">
        <f>+Enero!H97+Febrero!H97+'Marzo '!H97</f>
        <v>0</v>
      </c>
      <c r="I97" s="460">
        <f>+Enero!I97+Febrero!I97+'Marzo '!I97</f>
        <v>0</v>
      </c>
      <c r="J97" s="457">
        <f>+Enero!J97+Febrero!J97+'Marzo '!J97</f>
        <v>0</v>
      </c>
      <c r="K97" s="461">
        <f>+Enero!K97+Febrero!K97+'Marzo '!K97</f>
        <v>0</v>
      </c>
      <c r="L97" s="459">
        <f>+Enero!L97+Febrero!L97+'Marzo '!L97</f>
        <v>0</v>
      </c>
      <c r="M97" s="462">
        <f>+Enero!M97+Febrero!M97+'Marzo '!M97</f>
        <v>2</v>
      </c>
      <c r="N97" s="457">
        <f>+Enero!N97+Febrero!N97+'Marzo '!N97</f>
        <v>0</v>
      </c>
      <c r="O97" s="461">
        <f>+Enero!O97+Febrero!O97+'Marzo '!O97</f>
        <v>0</v>
      </c>
      <c r="P97" s="460">
        <f>+Enero!P97+Febrero!P97+'Marzo '!P97</f>
        <v>0</v>
      </c>
      <c r="Q97" s="462">
        <f>+Enero!Q97+Febrero!Q97+'Marzo '!Q97</f>
        <v>0</v>
      </c>
      <c r="R97" s="463">
        <f>+Enero!R97+Febrero!R97+'Marzo '!R97</f>
        <v>0</v>
      </c>
      <c r="S97" s="461">
        <f>+Enero!S97+Febrero!S97+'Marzo '!S97</f>
        <v>0</v>
      </c>
      <c r="T97" s="460">
        <f>+Enero!T97+Febrero!T97+'Marzo '!T97</f>
        <v>3</v>
      </c>
      <c r="U97" s="462">
        <f>+Enero!U97+Febrero!U97+'Marzo '!U97</f>
        <v>0</v>
      </c>
      <c r="V97" s="463">
        <f>+Enero!V97+Febrero!V97+'Marzo '!V97</f>
        <v>0</v>
      </c>
      <c r="W97" s="461">
        <f>+Enero!W97+Febrero!W97+'Marzo '!W97</f>
        <v>0</v>
      </c>
      <c r="X97" s="460">
        <f>+Enero!X97+Febrero!X97+'Marzo '!X97</f>
        <v>0</v>
      </c>
      <c r="Y97" s="461">
        <f>+Enero!Y97+Febrero!Y97+'Marzo '!Y97</f>
        <v>0</v>
      </c>
      <c r="Z97" s="463">
        <f>+Enero!Z97+Febrero!Z97+'Marzo '!Z97</f>
        <v>1</v>
      </c>
      <c r="AA97" s="462">
        <f>+Enero!AA97+Febrero!AA97+'Marzo '!AA97</f>
        <v>0</v>
      </c>
      <c r="AB97" s="463">
        <f>+Enero!AB97+Febrero!AB97+'Marzo '!AB97</f>
        <v>0</v>
      </c>
      <c r="AC97" s="461">
        <f>+Enero!AC97+Febrero!AC97+'Marzo '!AC97</f>
        <v>1</v>
      </c>
      <c r="AD97" s="460">
        <f>+Enero!AD97+Febrero!AD97+'Marzo '!AD97</f>
        <v>0</v>
      </c>
      <c r="AE97" s="462">
        <f>+Enero!AE97+Febrero!AE97+'Marzo '!AE97</f>
        <v>0</v>
      </c>
      <c r="AF97" s="463">
        <f>+Enero!AF97+Febrero!AF97+'Marzo '!AF97</f>
        <v>1</v>
      </c>
      <c r="AG97" s="461">
        <f>+Enero!AG97+Febrero!AG97+'Marzo '!AG97</f>
        <v>0</v>
      </c>
      <c r="AH97" s="460">
        <f>+Enero!AH97+Febrero!AH97+'Marzo '!AH97</f>
        <v>0</v>
      </c>
      <c r="AI97" s="462">
        <f>+Enero!AI97+Febrero!AI97+'Marzo '!AI97</f>
        <v>0</v>
      </c>
      <c r="AJ97" s="463">
        <f>+Enero!AJ97+Febrero!AJ97+'Marzo '!AJ97</f>
        <v>0</v>
      </c>
      <c r="AK97" s="461">
        <f>+Enero!AK97+Febrero!AK97+'Marzo '!AK97</f>
        <v>0</v>
      </c>
      <c r="AL97" s="460">
        <f>+Enero!AL97+Febrero!AL97+'Marzo '!AL97</f>
        <v>0</v>
      </c>
      <c r="AM97" s="461">
        <f>+Enero!AM97+Febrero!AM97+'Marzo '!AM97</f>
        <v>0</v>
      </c>
      <c r="AN97" s="464">
        <f>+Enero!AN97+Febrero!AN97+'Marzo '!AN97</f>
        <v>8</v>
      </c>
      <c r="AO97" s="465" t="s">
        <v>59</v>
      </c>
      <c r="CA97" s="344" t="str">
        <f t="shared" si="15"/>
        <v/>
      </c>
      <c r="CB97" s="344" t="str">
        <f t="shared" si="16"/>
        <v/>
      </c>
      <c r="CG97" s="344">
        <f t="shared" si="17"/>
        <v>0</v>
      </c>
      <c r="CH97" s="344">
        <f t="shared" si="18"/>
        <v>0</v>
      </c>
    </row>
    <row r="98" spans="1:86" x14ac:dyDescent="0.25">
      <c r="A98" s="63" t="s">
        <v>232</v>
      </c>
      <c r="B98" s="1"/>
      <c r="C98" s="1"/>
      <c r="D98" s="14"/>
    </row>
    <row r="99" spans="1:86" x14ac:dyDescent="0.25">
      <c r="A99" s="710" t="s">
        <v>233</v>
      </c>
      <c r="B99" s="713"/>
      <c r="C99" s="709"/>
      <c r="D99" s="321" t="s">
        <v>45</v>
      </c>
    </row>
    <row r="100" spans="1:86" ht="21" x14ac:dyDescent="0.25">
      <c r="A100" s="724" t="s">
        <v>234</v>
      </c>
      <c r="B100" s="742"/>
      <c r="C100" s="336" t="s">
        <v>153</v>
      </c>
      <c r="D100" s="219">
        <f>+Enero!D100+Febrero!D100+'Marzo '!D100</f>
        <v>0</v>
      </c>
      <c r="E100" s="466"/>
    </row>
    <row r="101" spans="1:86" x14ac:dyDescent="0.25">
      <c r="A101" s="777"/>
      <c r="B101" s="778"/>
      <c r="C101" s="337" t="s">
        <v>154</v>
      </c>
      <c r="D101" s="220">
        <f>+Enero!D101+Febrero!D101+'Marzo '!D101</f>
        <v>0</v>
      </c>
      <c r="E101" s="466"/>
    </row>
    <row r="102" spans="1:86" ht="21" x14ac:dyDescent="0.25">
      <c r="A102" s="725"/>
      <c r="B102" s="744"/>
      <c r="C102" s="338" t="s">
        <v>155</v>
      </c>
      <c r="D102" s="221">
        <f>+Enero!D102+Febrero!D102+'Marzo '!D102</f>
        <v>0</v>
      </c>
      <c r="E102" s="466"/>
    </row>
    <row r="103" spans="1:86" ht="15.75" x14ac:dyDescent="0.25">
      <c r="A103" s="467" t="s">
        <v>235</v>
      </c>
      <c r="B103" s="468"/>
      <c r="C103" s="469"/>
      <c r="D103" s="470"/>
      <c r="E103" s="471"/>
      <c r="F103" s="472"/>
      <c r="G103" s="472"/>
      <c r="H103" s="473"/>
      <c r="I103" s="472"/>
      <c r="J103" s="19"/>
      <c r="K103" s="474"/>
      <c r="L103" s="475"/>
      <c r="M103" s="476"/>
      <c r="N103" s="476"/>
      <c r="O103" s="477"/>
      <c r="P103" s="27"/>
      <c r="Q103" s="478"/>
      <c r="R103" s="479"/>
      <c r="S103" s="381"/>
      <c r="T103" s="478"/>
      <c r="U103" s="381"/>
      <c r="V103" s="381"/>
      <c r="W103" s="480"/>
      <c r="X103" s="480"/>
      <c r="Y103" s="480"/>
      <c r="Z103" s="481"/>
      <c r="AA103" s="3"/>
      <c r="AB103" s="480"/>
      <c r="AC103" s="480"/>
      <c r="AD103" s="480"/>
      <c r="AE103" s="480"/>
      <c r="AF103" s="481"/>
      <c r="AG103" s="3"/>
      <c r="AH103" s="480"/>
      <c r="AI103" s="480"/>
      <c r="AJ103" s="480"/>
      <c r="AK103" s="3"/>
      <c r="AL103" s="482"/>
      <c r="AM103" s="480"/>
      <c r="AN103" s="482"/>
      <c r="AO103" s="483"/>
      <c r="AP103" s="3"/>
    </row>
    <row r="104" spans="1:86" ht="18.75" customHeight="1" x14ac:dyDescent="0.25">
      <c r="A104" s="647" t="s">
        <v>81</v>
      </c>
      <c r="B104" s="649"/>
      <c r="C104" s="724" t="s">
        <v>4</v>
      </c>
      <c r="D104" s="741"/>
      <c r="E104" s="742"/>
      <c r="F104" s="710" t="s">
        <v>5</v>
      </c>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713"/>
      <c r="AG104" s="713"/>
      <c r="AH104" s="713"/>
      <c r="AI104" s="713"/>
      <c r="AJ104" s="713"/>
      <c r="AK104" s="713"/>
      <c r="AL104" s="713"/>
      <c r="AM104" s="709"/>
      <c r="AN104" s="644" t="s">
        <v>7</v>
      </c>
      <c r="AO104" s="484"/>
    </row>
    <row r="105" spans="1:86" x14ac:dyDescent="0.25">
      <c r="A105" s="683"/>
      <c r="B105" s="685"/>
      <c r="C105" s="725"/>
      <c r="D105" s="743"/>
      <c r="E105" s="744"/>
      <c r="F105" s="710" t="s">
        <v>10</v>
      </c>
      <c r="G105" s="709"/>
      <c r="H105" s="745" t="s">
        <v>11</v>
      </c>
      <c r="I105" s="746"/>
      <c r="J105" s="710" t="s">
        <v>12</v>
      </c>
      <c r="K105" s="709"/>
      <c r="L105" s="710" t="s">
        <v>13</v>
      </c>
      <c r="M105" s="709"/>
      <c r="N105" s="710" t="s">
        <v>14</v>
      </c>
      <c r="O105" s="709"/>
      <c r="P105" s="712" t="s">
        <v>15</v>
      </c>
      <c r="Q105" s="711"/>
      <c r="R105" s="712" t="s">
        <v>16</v>
      </c>
      <c r="S105" s="711"/>
      <c r="T105" s="712" t="s">
        <v>17</v>
      </c>
      <c r="U105" s="711"/>
      <c r="V105" s="712" t="s">
        <v>18</v>
      </c>
      <c r="W105" s="711"/>
      <c r="X105" s="712" t="s">
        <v>19</v>
      </c>
      <c r="Y105" s="711"/>
      <c r="Z105" s="712" t="s">
        <v>20</v>
      </c>
      <c r="AA105" s="711"/>
      <c r="AB105" s="712" t="s">
        <v>21</v>
      </c>
      <c r="AC105" s="711"/>
      <c r="AD105" s="733" t="s">
        <v>22</v>
      </c>
      <c r="AE105" s="733"/>
      <c r="AF105" s="712" t="s">
        <v>23</v>
      </c>
      <c r="AG105" s="711"/>
      <c r="AH105" s="733" t="s">
        <v>24</v>
      </c>
      <c r="AI105" s="733"/>
      <c r="AJ105" s="712" t="s">
        <v>25</v>
      </c>
      <c r="AK105" s="711"/>
      <c r="AL105" s="733" t="s">
        <v>26</v>
      </c>
      <c r="AM105" s="711"/>
      <c r="AN105" s="691"/>
    </row>
    <row r="106" spans="1:86" x14ac:dyDescent="0.25">
      <c r="A106" s="650"/>
      <c r="B106" s="652"/>
      <c r="C106" s="329" t="s">
        <v>214</v>
      </c>
      <c r="D106" s="329" t="s">
        <v>159</v>
      </c>
      <c r="E106" s="334" t="s">
        <v>28</v>
      </c>
      <c r="F106" s="332" t="s">
        <v>159</v>
      </c>
      <c r="G106" s="334" t="s">
        <v>28</v>
      </c>
      <c r="H106" s="332" t="s">
        <v>159</v>
      </c>
      <c r="I106" s="334" t="s">
        <v>28</v>
      </c>
      <c r="J106" s="332" t="s">
        <v>159</v>
      </c>
      <c r="K106" s="334" t="s">
        <v>28</v>
      </c>
      <c r="L106" s="332" t="s">
        <v>159</v>
      </c>
      <c r="M106" s="334" t="s">
        <v>28</v>
      </c>
      <c r="N106" s="332" t="s">
        <v>159</v>
      </c>
      <c r="O106" s="334" t="s">
        <v>28</v>
      </c>
      <c r="P106" s="332" t="s">
        <v>159</v>
      </c>
      <c r="Q106" s="334" t="s">
        <v>28</v>
      </c>
      <c r="R106" s="332" t="s">
        <v>159</v>
      </c>
      <c r="S106" s="334" t="s">
        <v>28</v>
      </c>
      <c r="T106" s="332" t="s">
        <v>159</v>
      </c>
      <c r="U106" s="334" t="s">
        <v>28</v>
      </c>
      <c r="V106" s="332" t="s">
        <v>159</v>
      </c>
      <c r="W106" s="334" t="s">
        <v>28</v>
      </c>
      <c r="X106" s="332" t="s">
        <v>159</v>
      </c>
      <c r="Y106" s="334" t="s">
        <v>28</v>
      </c>
      <c r="Z106" s="332" t="s">
        <v>159</v>
      </c>
      <c r="AA106" s="334" t="s">
        <v>28</v>
      </c>
      <c r="AB106" s="332" t="s">
        <v>159</v>
      </c>
      <c r="AC106" s="334" t="s">
        <v>28</v>
      </c>
      <c r="AD106" s="333" t="s">
        <v>159</v>
      </c>
      <c r="AE106" s="333" t="s">
        <v>28</v>
      </c>
      <c r="AF106" s="332" t="s">
        <v>159</v>
      </c>
      <c r="AG106" s="334" t="s">
        <v>28</v>
      </c>
      <c r="AH106" s="333" t="s">
        <v>159</v>
      </c>
      <c r="AI106" s="333" t="s">
        <v>28</v>
      </c>
      <c r="AJ106" s="332" t="s">
        <v>159</v>
      </c>
      <c r="AK106" s="334" t="s">
        <v>28</v>
      </c>
      <c r="AL106" s="333" t="s">
        <v>159</v>
      </c>
      <c r="AM106" s="334" t="s">
        <v>28</v>
      </c>
      <c r="AN106" s="645"/>
      <c r="AO106" s="485"/>
    </row>
    <row r="107" spans="1:86" ht="21" customHeight="1" x14ac:dyDescent="0.25">
      <c r="A107" s="736" t="s">
        <v>236</v>
      </c>
      <c r="B107" s="737"/>
      <c r="C107" s="437">
        <f>SUM(D107+E107)</f>
        <v>0</v>
      </c>
      <c r="D107" s="435">
        <f t="shared" ref="D107:E109" si="19">SUM(F107+H107+J107+L107+N107+P107+R107+T107+V107+X107+Z107+AB107+AD107+AF107+AH107+AJ107+AL107)</f>
        <v>0</v>
      </c>
      <c r="E107" s="486">
        <f t="shared" si="19"/>
        <v>0</v>
      </c>
      <c r="F107" s="487">
        <f>+Enero!F107+Febrero!F107+'Marzo '!F107</f>
        <v>0</v>
      </c>
      <c r="G107" s="488">
        <f>+Enero!G107+Febrero!G107+'Marzo '!G107</f>
        <v>0</v>
      </c>
      <c r="H107" s="487">
        <f>+Enero!H107+Febrero!H107+'Marzo '!H107</f>
        <v>0</v>
      </c>
      <c r="I107" s="488">
        <f>+Enero!I107+Febrero!I107+'Marzo '!I107</f>
        <v>0</v>
      </c>
      <c r="J107" s="487">
        <f>+Enero!J107+Febrero!J107+'Marzo '!J107</f>
        <v>0</v>
      </c>
      <c r="K107" s="488">
        <f>+Enero!K107+Febrero!K107+'Marzo '!K107</f>
        <v>0</v>
      </c>
      <c r="L107" s="487">
        <f>+Enero!L107+Febrero!L107+'Marzo '!L107</f>
        <v>0</v>
      </c>
      <c r="M107" s="488">
        <f>+Enero!M107+Febrero!M107+'Marzo '!M107</f>
        <v>0</v>
      </c>
      <c r="N107" s="487">
        <f>+Enero!N107+Febrero!N107+'Marzo '!N107</f>
        <v>0</v>
      </c>
      <c r="O107" s="488">
        <f>+Enero!O107+Febrero!O107+'Marzo '!O107</f>
        <v>0</v>
      </c>
      <c r="P107" s="487">
        <f>+Enero!P107+Febrero!P107+'Marzo '!P107</f>
        <v>0</v>
      </c>
      <c r="Q107" s="488">
        <f>+Enero!Q107+Febrero!Q107+'Marzo '!Q107</f>
        <v>0</v>
      </c>
      <c r="R107" s="487">
        <f>+Enero!R107+Febrero!R107+'Marzo '!R107</f>
        <v>0</v>
      </c>
      <c r="S107" s="488">
        <f>+Enero!S107+Febrero!S107+'Marzo '!S107</f>
        <v>0</v>
      </c>
      <c r="T107" s="487">
        <f>+Enero!T107+Febrero!T107+'Marzo '!T107</f>
        <v>0</v>
      </c>
      <c r="U107" s="488">
        <f>+Enero!U107+Febrero!U107+'Marzo '!U107</f>
        <v>0</v>
      </c>
      <c r="V107" s="487">
        <f>+Enero!V107+Febrero!V107+'Marzo '!V107</f>
        <v>0</v>
      </c>
      <c r="W107" s="488">
        <f>+Enero!W107+Febrero!W107+'Marzo '!W107</f>
        <v>0</v>
      </c>
      <c r="X107" s="487">
        <f>+Enero!X107+Febrero!X107+'Marzo '!X107</f>
        <v>0</v>
      </c>
      <c r="Y107" s="488">
        <f>+Enero!Y107+Febrero!Y107+'Marzo '!Y107</f>
        <v>0</v>
      </c>
      <c r="Z107" s="487">
        <f>+Enero!Z107+Febrero!Z107+'Marzo '!Z107</f>
        <v>0</v>
      </c>
      <c r="AA107" s="488">
        <f>+Enero!AA107+Febrero!AA107+'Marzo '!AA107</f>
        <v>0</v>
      </c>
      <c r="AB107" s="487">
        <f>+Enero!AB107+Febrero!AB107+'Marzo '!AB107</f>
        <v>0</v>
      </c>
      <c r="AC107" s="488">
        <f>+Enero!AC107+Febrero!AC107+'Marzo '!AC107</f>
        <v>0</v>
      </c>
      <c r="AD107" s="489">
        <f>+Enero!AD107+Febrero!AD107+'Marzo '!AD107</f>
        <v>0</v>
      </c>
      <c r="AE107" s="490">
        <f>+Enero!AE107+Febrero!AE107+'Marzo '!AE107</f>
        <v>0</v>
      </c>
      <c r="AF107" s="487">
        <f>+Enero!AF107+Febrero!AF107+'Marzo '!AF107</f>
        <v>0</v>
      </c>
      <c r="AG107" s="488">
        <f>+Enero!AG107+Febrero!AG107+'Marzo '!AG107</f>
        <v>0</v>
      </c>
      <c r="AH107" s="489">
        <f>+Enero!AH107+Febrero!AH107+'Marzo '!AH107</f>
        <v>0</v>
      </c>
      <c r="AI107" s="490">
        <f>+Enero!AI107+Febrero!AI107+'Marzo '!AI107</f>
        <v>0</v>
      </c>
      <c r="AJ107" s="487">
        <f>+Enero!AJ107+Febrero!AJ107+'Marzo '!AJ107</f>
        <v>0</v>
      </c>
      <c r="AK107" s="488">
        <f>+Enero!AK107+Febrero!AK107+'Marzo '!AK107</f>
        <v>0</v>
      </c>
      <c r="AL107" s="489">
        <f>+Enero!AL107+Febrero!AL107+'Marzo '!AL107</f>
        <v>0</v>
      </c>
      <c r="AM107" s="488">
        <f>+Enero!AM107+Febrero!AM107+'Marzo '!AM107</f>
        <v>0</v>
      </c>
      <c r="AN107" s="491">
        <f>+Enero!AN107+Febrero!AN107+'Marzo '!AN107</f>
        <v>0</v>
      </c>
      <c r="AO107" s="411" t="s">
        <v>59</v>
      </c>
      <c r="CA107" s="344" t="str">
        <f>IF(C107=0,"",IF(AN107="",IF(C107="",""," No olvide escribir la columna Beneficiarios.-"),""))</f>
        <v/>
      </c>
      <c r="CB107" s="344" t="str">
        <f>IF(C107&lt;AN107," El número de Beneficiarios NO puede ser mayor que el Total.-","")</f>
        <v/>
      </c>
      <c r="CG107" s="344">
        <f>IF(C107&lt;AN107,1,0)</f>
        <v>0</v>
      </c>
      <c r="CH107" s="344" t="str">
        <f>IF(C107=0,"",IF(AN107="",IF(C107="","",1),0))</f>
        <v/>
      </c>
    </row>
    <row r="108" spans="1:86" ht="21" customHeight="1" x14ac:dyDescent="0.25">
      <c r="A108" s="694" t="s">
        <v>237</v>
      </c>
      <c r="B108" s="695"/>
      <c r="C108" s="357">
        <f>SUM(D108+E108)</f>
        <v>0</v>
      </c>
      <c r="D108" s="373">
        <f t="shared" si="19"/>
        <v>0</v>
      </c>
      <c r="E108" s="374">
        <f t="shared" si="19"/>
        <v>0</v>
      </c>
      <c r="F108" s="228">
        <f>+Enero!F108+Febrero!F108+'Marzo '!F108</f>
        <v>0</v>
      </c>
      <c r="G108" s="178">
        <f>+Enero!G108+Febrero!G108+'Marzo '!G108</f>
        <v>0</v>
      </c>
      <c r="H108" s="228">
        <f>+Enero!H108+Febrero!H108+'Marzo '!H108</f>
        <v>0</v>
      </c>
      <c r="I108" s="178">
        <f>+Enero!I108+Febrero!I108+'Marzo '!I108</f>
        <v>0</v>
      </c>
      <c r="J108" s="228">
        <f>+Enero!J108+Febrero!J108+'Marzo '!J108</f>
        <v>0</v>
      </c>
      <c r="K108" s="178">
        <f>+Enero!K108+Febrero!K108+'Marzo '!K108</f>
        <v>0</v>
      </c>
      <c r="L108" s="228">
        <f>+Enero!L108+Febrero!L108+'Marzo '!L108</f>
        <v>0</v>
      </c>
      <c r="M108" s="178">
        <f>+Enero!M108+Febrero!M108+'Marzo '!M108</f>
        <v>0</v>
      </c>
      <c r="N108" s="228">
        <f>+Enero!N108+Febrero!N108+'Marzo '!N108</f>
        <v>0</v>
      </c>
      <c r="O108" s="178">
        <f>+Enero!O108+Febrero!O108+'Marzo '!O108</f>
        <v>0</v>
      </c>
      <c r="P108" s="228">
        <f>+Enero!P108+Febrero!P108+'Marzo '!P108</f>
        <v>0</v>
      </c>
      <c r="Q108" s="178">
        <f>+Enero!Q108+Febrero!Q108+'Marzo '!Q108</f>
        <v>0</v>
      </c>
      <c r="R108" s="228">
        <f>+Enero!R108+Febrero!R108+'Marzo '!R108</f>
        <v>0</v>
      </c>
      <c r="S108" s="178">
        <f>+Enero!S108+Febrero!S108+'Marzo '!S108</f>
        <v>0</v>
      </c>
      <c r="T108" s="228">
        <f>+Enero!T108+Febrero!T108+'Marzo '!T108</f>
        <v>0</v>
      </c>
      <c r="U108" s="178">
        <f>+Enero!U108+Febrero!U108+'Marzo '!U108</f>
        <v>0</v>
      </c>
      <c r="V108" s="228">
        <f>+Enero!V108+Febrero!V108+'Marzo '!V108</f>
        <v>0</v>
      </c>
      <c r="W108" s="178">
        <f>+Enero!W108+Febrero!W108+'Marzo '!W108</f>
        <v>0</v>
      </c>
      <c r="X108" s="228">
        <f>+Enero!X108+Febrero!X108+'Marzo '!X108</f>
        <v>0</v>
      </c>
      <c r="Y108" s="178">
        <f>+Enero!Y108+Febrero!Y108+'Marzo '!Y108</f>
        <v>0</v>
      </c>
      <c r="Z108" s="228">
        <f>+Enero!Z108+Febrero!Z108+'Marzo '!Z108</f>
        <v>0</v>
      </c>
      <c r="AA108" s="178">
        <f>+Enero!AA108+Febrero!AA108+'Marzo '!AA108</f>
        <v>0</v>
      </c>
      <c r="AB108" s="228">
        <f>+Enero!AB108+Febrero!AB108+'Marzo '!AB108</f>
        <v>0</v>
      </c>
      <c r="AC108" s="178">
        <f>+Enero!AC108+Febrero!AC108+'Marzo '!AC108</f>
        <v>0</v>
      </c>
      <c r="AD108" s="492">
        <f>+Enero!AD108+Febrero!AD108+'Marzo '!AD108</f>
        <v>0</v>
      </c>
      <c r="AE108" s="230">
        <f>+Enero!AE108+Febrero!AE108+'Marzo '!AE108</f>
        <v>0</v>
      </c>
      <c r="AF108" s="228">
        <f>+Enero!AF108+Febrero!AF108+'Marzo '!AF108</f>
        <v>0</v>
      </c>
      <c r="AG108" s="178">
        <f>+Enero!AG108+Febrero!AG108+'Marzo '!AG108</f>
        <v>0</v>
      </c>
      <c r="AH108" s="492">
        <f>+Enero!AH108+Febrero!AH108+'Marzo '!AH108</f>
        <v>0</v>
      </c>
      <c r="AI108" s="230">
        <f>+Enero!AI108+Febrero!AI108+'Marzo '!AI108</f>
        <v>0</v>
      </c>
      <c r="AJ108" s="228">
        <f>+Enero!AJ108+Febrero!AJ108+'Marzo '!AJ108</f>
        <v>0</v>
      </c>
      <c r="AK108" s="178">
        <f>+Enero!AK108+Febrero!AK108+'Marzo '!AK108</f>
        <v>0</v>
      </c>
      <c r="AL108" s="492">
        <f>+Enero!AL108+Febrero!AL108+'Marzo '!AL108</f>
        <v>0</v>
      </c>
      <c r="AM108" s="178">
        <f>+Enero!AM108+Febrero!AM108+'Marzo '!AM108</f>
        <v>0</v>
      </c>
      <c r="AN108" s="493">
        <f>+Enero!AN108+Febrero!AN108+'Marzo '!AN108</f>
        <v>0</v>
      </c>
      <c r="AO108" s="411" t="s">
        <v>59</v>
      </c>
      <c r="CA108" s="344" t="str">
        <f>IF(C108=0,"",IF(AN108="",IF(C108="",""," No olvide escribir la columna Beneficiarios.-"),""))</f>
        <v/>
      </c>
      <c r="CB108" s="344" t="str">
        <f>IF(C108&lt;AN108," El número de Beneficiarios NO puede ser mayor que el Total.-","")</f>
        <v/>
      </c>
      <c r="CG108" s="344">
        <f>IF(C108&lt;AN108,1,0)</f>
        <v>0</v>
      </c>
      <c r="CH108" s="344" t="str">
        <f>IF(C108=0,"",IF(AN108="",IF(C108="","",1),0))</f>
        <v/>
      </c>
    </row>
    <row r="109" spans="1:86" ht="21" customHeight="1" x14ac:dyDescent="0.25">
      <c r="A109" s="738" t="s">
        <v>238</v>
      </c>
      <c r="B109" s="739"/>
      <c r="C109" s="375">
        <f>SUM(D109+E109)</f>
        <v>2</v>
      </c>
      <c r="D109" s="375">
        <f t="shared" si="19"/>
        <v>0</v>
      </c>
      <c r="E109" s="376">
        <f t="shared" si="19"/>
        <v>2</v>
      </c>
      <c r="F109" s="494">
        <f>+Enero!F109+Febrero!F109+'Marzo '!F109</f>
        <v>0</v>
      </c>
      <c r="G109" s="180">
        <f>+Enero!G109+Febrero!G109+'Marzo '!G109</f>
        <v>0</v>
      </c>
      <c r="H109" s="494">
        <f>+Enero!H109+Febrero!H109+'Marzo '!H109</f>
        <v>0</v>
      </c>
      <c r="I109" s="180">
        <f>+Enero!I109+Febrero!I109+'Marzo '!I109</f>
        <v>0</v>
      </c>
      <c r="J109" s="494">
        <f>+Enero!J109+Febrero!J109+'Marzo '!J109</f>
        <v>0</v>
      </c>
      <c r="K109" s="180">
        <f>+Enero!K109+Febrero!K109+'Marzo '!K109</f>
        <v>0</v>
      </c>
      <c r="L109" s="494">
        <f>+Enero!L109+Febrero!L109+'Marzo '!L109</f>
        <v>0</v>
      </c>
      <c r="M109" s="180">
        <f>+Enero!M109+Febrero!M109+'Marzo '!M109</f>
        <v>0</v>
      </c>
      <c r="N109" s="494">
        <f>+Enero!N109+Febrero!N109+'Marzo '!N109</f>
        <v>0</v>
      </c>
      <c r="O109" s="180">
        <f>+Enero!O109+Febrero!O109+'Marzo '!O109</f>
        <v>0</v>
      </c>
      <c r="P109" s="494">
        <f>+Enero!P109+Febrero!P109+'Marzo '!P109</f>
        <v>0</v>
      </c>
      <c r="Q109" s="180">
        <f>+Enero!Q109+Febrero!Q109+'Marzo '!Q109</f>
        <v>0</v>
      </c>
      <c r="R109" s="494">
        <f>+Enero!R109+Febrero!R109+'Marzo '!R109</f>
        <v>0</v>
      </c>
      <c r="S109" s="180">
        <f>+Enero!S109+Febrero!S109+'Marzo '!S109</f>
        <v>0</v>
      </c>
      <c r="T109" s="494">
        <f>+Enero!T109+Febrero!T109+'Marzo '!T109</f>
        <v>0</v>
      </c>
      <c r="U109" s="180">
        <f>+Enero!U109+Febrero!U109+'Marzo '!U109</f>
        <v>0</v>
      </c>
      <c r="V109" s="494">
        <f>+Enero!V109+Febrero!V109+'Marzo '!V109</f>
        <v>0</v>
      </c>
      <c r="W109" s="180">
        <f>+Enero!W109+Febrero!W109+'Marzo '!W109</f>
        <v>0</v>
      </c>
      <c r="X109" s="494">
        <f>+Enero!X109+Febrero!X109+'Marzo '!X109</f>
        <v>0</v>
      </c>
      <c r="Y109" s="180">
        <f>+Enero!Y109+Febrero!Y109+'Marzo '!Y109</f>
        <v>0</v>
      </c>
      <c r="Z109" s="494">
        <f>+Enero!Z109+Febrero!Z109+'Marzo '!Z109</f>
        <v>0</v>
      </c>
      <c r="AA109" s="180">
        <f>+Enero!AA109+Febrero!AA109+'Marzo '!AA109</f>
        <v>0</v>
      </c>
      <c r="AB109" s="494">
        <f>+Enero!AB109+Febrero!AB109+'Marzo '!AB109</f>
        <v>0</v>
      </c>
      <c r="AC109" s="180">
        <f>+Enero!AC109+Febrero!AC109+'Marzo '!AC109</f>
        <v>0</v>
      </c>
      <c r="AD109" s="186">
        <f>+Enero!AD109+Febrero!AD109+'Marzo '!AD109</f>
        <v>0</v>
      </c>
      <c r="AE109" s="126">
        <f>+Enero!AE109+Febrero!AE109+'Marzo '!AE109</f>
        <v>0</v>
      </c>
      <c r="AF109" s="494">
        <f>+Enero!AF109+Febrero!AF109+'Marzo '!AF109</f>
        <v>0</v>
      </c>
      <c r="AG109" s="180">
        <f>+Enero!AG109+Febrero!AG109+'Marzo '!AG109</f>
        <v>0</v>
      </c>
      <c r="AH109" s="186">
        <f>+Enero!AH109+Febrero!AH109+'Marzo '!AH109</f>
        <v>0</v>
      </c>
      <c r="AI109" s="126">
        <f>+Enero!AI109+Febrero!AI109+'Marzo '!AI109</f>
        <v>0</v>
      </c>
      <c r="AJ109" s="494">
        <f>+Enero!AJ109+Febrero!AJ109+'Marzo '!AJ109</f>
        <v>0</v>
      </c>
      <c r="AK109" s="180">
        <f>+Enero!AK109+Febrero!AK109+'Marzo '!AK109</f>
        <v>0</v>
      </c>
      <c r="AL109" s="186">
        <f>+Enero!AL109+Febrero!AL109+'Marzo '!AL109</f>
        <v>0</v>
      </c>
      <c r="AM109" s="180">
        <f>+Enero!AM109+Febrero!AM109+'Marzo '!AM109</f>
        <v>2</v>
      </c>
      <c r="AN109" s="495">
        <f>+Enero!AN109+Febrero!AN109+'Marzo '!AN109</f>
        <v>2</v>
      </c>
      <c r="AO109" s="411" t="s">
        <v>59</v>
      </c>
      <c r="CA109" s="344" t="str">
        <f>IF(C109=0,"",IF(AN109="",IF(C109="",""," No olvide escribir la columna Beneficiarios.-"),""))</f>
        <v/>
      </c>
      <c r="CB109" s="344" t="str">
        <f>IF(C109&lt;AN109," El número de Beneficiarios NO puede ser mayor que el Total.-","")</f>
        <v/>
      </c>
      <c r="CG109" s="344">
        <f>IF(C109&lt;AN109,1,0)</f>
        <v>0</v>
      </c>
      <c r="CH109" s="344">
        <f>IF(C109=0,"",IF(AN109="",IF(C109="","",1),0))</f>
        <v>0</v>
      </c>
    </row>
    <row r="110" spans="1:86" x14ac:dyDescent="0.25">
      <c r="A110" s="63" t="s">
        <v>239</v>
      </c>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4"/>
      <c r="AC110" s="1"/>
      <c r="AD110" s="1"/>
      <c r="AE110" s="1"/>
      <c r="AF110" s="1"/>
      <c r="AG110" s="1"/>
    </row>
    <row r="111" spans="1:86" ht="15" customHeight="1" x14ac:dyDescent="0.25">
      <c r="A111" s="647" t="s">
        <v>92</v>
      </c>
      <c r="B111" s="649"/>
      <c r="C111" s="647" t="s">
        <v>45</v>
      </c>
      <c r="D111" s="648"/>
      <c r="E111" s="649"/>
      <c r="F111" s="710" t="s">
        <v>165</v>
      </c>
      <c r="G111" s="709"/>
      <c r="H111" s="740" t="s">
        <v>166</v>
      </c>
      <c r="I111" s="709"/>
      <c r="J111" s="710" t="s">
        <v>167</v>
      </c>
      <c r="K111" s="709"/>
      <c r="L111" s="710" t="s">
        <v>168</v>
      </c>
      <c r="M111" s="709"/>
      <c r="N111" s="710" t="s">
        <v>169</v>
      </c>
      <c r="O111" s="709"/>
      <c r="P111" s="712" t="s">
        <v>170</v>
      </c>
      <c r="Q111" s="711"/>
      <c r="R111" s="712" t="s">
        <v>171</v>
      </c>
      <c r="S111" s="711"/>
      <c r="T111" s="712" t="s">
        <v>172</v>
      </c>
      <c r="U111" s="733"/>
      <c r="V111" s="712" t="s">
        <v>173</v>
      </c>
      <c r="W111" s="733"/>
      <c r="X111" s="726" t="s">
        <v>174</v>
      </c>
      <c r="Y111" s="734" t="s">
        <v>240</v>
      </c>
      <c r="Z111" s="733"/>
      <c r="AA111" s="733"/>
      <c r="AB111" s="711"/>
      <c r="AC111" s="665" t="s">
        <v>241</v>
      </c>
      <c r="AD111" s="735"/>
      <c r="AE111" s="733" t="s">
        <v>242</v>
      </c>
      <c r="AF111" s="733"/>
      <c r="AG111" s="733"/>
      <c r="AH111" s="711"/>
      <c r="AI111" s="726" t="s">
        <v>243</v>
      </c>
    </row>
    <row r="112" spans="1:86" ht="21" x14ac:dyDescent="0.25">
      <c r="A112" s="650"/>
      <c r="B112" s="652"/>
      <c r="C112" s="329" t="s">
        <v>214</v>
      </c>
      <c r="D112" s="330" t="s">
        <v>27</v>
      </c>
      <c r="E112" s="329" t="s">
        <v>28</v>
      </c>
      <c r="F112" s="11" t="s">
        <v>159</v>
      </c>
      <c r="G112" s="29" t="s">
        <v>28</v>
      </c>
      <c r="H112" s="11" t="s">
        <v>159</v>
      </c>
      <c r="I112" s="29" t="s">
        <v>28</v>
      </c>
      <c r="J112" s="11" t="s">
        <v>159</v>
      </c>
      <c r="K112" s="29" t="s">
        <v>28</v>
      </c>
      <c r="L112" s="11" t="s">
        <v>159</v>
      </c>
      <c r="M112" s="29" t="s">
        <v>28</v>
      </c>
      <c r="N112" s="11" t="s">
        <v>159</v>
      </c>
      <c r="O112" s="29" t="s">
        <v>28</v>
      </c>
      <c r="P112" s="11" t="s">
        <v>159</v>
      </c>
      <c r="Q112" s="29" t="s">
        <v>28</v>
      </c>
      <c r="R112" s="11" t="s">
        <v>159</v>
      </c>
      <c r="S112" s="29" t="s">
        <v>28</v>
      </c>
      <c r="T112" s="11" t="s">
        <v>159</v>
      </c>
      <c r="U112" s="28" t="s">
        <v>28</v>
      </c>
      <c r="V112" s="11" t="s">
        <v>159</v>
      </c>
      <c r="W112" s="28" t="s">
        <v>28</v>
      </c>
      <c r="X112" s="727"/>
      <c r="Y112" s="205" t="s">
        <v>177</v>
      </c>
      <c r="Z112" s="206" t="s">
        <v>178</v>
      </c>
      <c r="AA112" s="328" t="s">
        <v>179</v>
      </c>
      <c r="AB112" s="321" t="s">
        <v>244</v>
      </c>
      <c r="AC112" s="496" t="s">
        <v>245</v>
      </c>
      <c r="AD112" s="497" t="s">
        <v>246</v>
      </c>
      <c r="AE112" s="208" t="s">
        <v>247</v>
      </c>
      <c r="AF112" s="328" t="s">
        <v>183</v>
      </c>
      <c r="AG112" s="498" t="s">
        <v>248</v>
      </c>
      <c r="AH112" s="328" t="s">
        <v>184</v>
      </c>
      <c r="AI112" s="727"/>
    </row>
    <row r="113" spans="1:87" x14ac:dyDescent="0.25">
      <c r="A113" s="728" t="s">
        <v>185</v>
      </c>
      <c r="B113" s="729"/>
      <c r="C113" s="499">
        <f>SUM(D113+E113)</f>
        <v>20</v>
      </c>
      <c r="D113" s="499">
        <f>SUM(F113+H113+J113+L113+N113+P113+R113+T113+V113)</f>
        <v>4</v>
      </c>
      <c r="E113" s="347">
        <f>SUM(G113+I113+K113+M113+O113+Q113+S113+U113+W113)</f>
        <v>16</v>
      </c>
      <c r="F113" s="185">
        <f>+Enero!F113+Febrero!F113+'Marzo '!F113</f>
        <v>0</v>
      </c>
      <c r="G113" s="177">
        <f>+Enero!G113+Febrero!G113+'Marzo '!G113</f>
        <v>1</v>
      </c>
      <c r="H113" s="174">
        <f>+Enero!H113+Febrero!H113+'Marzo '!H113</f>
        <v>1</v>
      </c>
      <c r="I113" s="176">
        <f>+Enero!I113+Febrero!I113+'Marzo '!I113</f>
        <v>3</v>
      </c>
      <c r="J113" s="185">
        <f>+Enero!J113+Febrero!J113+'Marzo '!J113</f>
        <v>1</v>
      </c>
      <c r="K113" s="177">
        <f>+Enero!K113+Febrero!K113+'Marzo '!K113</f>
        <v>4</v>
      </c>
      <c r="L113" s="174">
        <f>+Enero!L113+Febrero!L113+'Marzo '!L113</f>
        <v>1</v>
      </c>
      <c r="M113" s="176">
        <f>+Enero!M113+Febrero!M113+'Marzo '!M113</f>
        <v>5</v>
      </c>
      <c r="N113" s="185">
        <f>+Enero!N113+Febrero!N113+'Marzo '!N113</f>
        <v>1</v>
      </c>
      <c r="O113" s="177">
        <f>+Enero!O113+Febrero!O113+'Marzo '!O113</f>
        <v>1</v>
      </c>
      <c r="P113" s="174">
        <f>+Enero!P113+Febrero!P113+'Marzo '!P113</f>
        <v>0</v>
      </c>
      <c r="Q113" s="176">
        <f>+Enero!Q113+Febrero!Q113+'Marzo '!Q113</f>
        <v>0</v>
      </c>
      <c r="R113" s="185">
        <f>+Enero!R113+Febrero!R113+'Marzo '!R113</f>
        <v>0</v>
      </c>
      <c r="S113" s="177">
        <f>+Enero!S113+Febrero!S113+'Marzo '!S113</f>
        <v>1</v>
      </c>
      <c r="T113" s="174">
        <f>+Enero!T113+Febrero!T113+'Marzo '!T113</f>
        <v>0</v>
      </c>
      <c r="U113" s="176">
        <f>+Enero!U113+Febrero!U113+'Marzo '!U113</f>
        <v>0</v>
      </c>
      <c r="V113" s="185">
        <f>+Enero!V113+Febrero!V113+'Marzo '!V113</f>
        <v>0</v>
      </c>
      <c r="W113" s="209">
        <f>+Enero!W113+Febrero!W113+'Marzo '!W113</f>
        <v>1</v>
      </c>
      <c r="X113" s="210">
        <f>+Enero!X113+Febrero!X113+'Marzo '!X113</f>
        <v>0</v>
      </c>
      <c r="Y113" s="211">
        <f>+Enero!Y113+Febrero!Y113+'Marzo '!Y113</f>
        <v>10</v>
      </c>
      <c r="Z113" s="175">
        <f>+Enero!Z113+Febrero!Z113+'Marzo '!Z113</f>
        <v>10</v>
      </c>
      <c r="AA113" s="500">
        <f>+Enero!AA113+Febrero!AA113+'Marzo '!AA113</f>
        <v>0</v>
      </c>
      <c r="AB113" s="501">
        <f>+Enero!AB113+Febrero!AB113+'Marzo '!AB113</f>
        <v>0</v>
      </c>
      <c r="AC113" s="185">
        <f>+Enero!AC113+Febrero!AC113+'Marzo '!AC113</f>
        <v>9</v>
      </c>
      <c r="AD113" s="209">
        <f>+Enero!AD113+Febrero!AD113+'Marzo '!AD113</f>
        <v>11</v>
      </c>
      <c r="AE113" s="246">
        <f>+Enero!AE113+Febrero!AE113+'Marzo '!AE113</f>
        <v>5</v>
      </c>
      <c r="AF113" s="175">
        <f>+Enero!AF113+Febrero!AF113+'Marzo '!AF113</f>
        <v>0</v>
      </c>
      <c r="AG113" s="175">
        <f>+Enero!AG113+Febrero!AG113+'Marzo '!AG113</f>
        <v>14</v>
      </c>
      <c r="AH113" s="176">
        <f>+Enero!AH113+Febrero!AH113+'Marzo '!AH113</f>
        <v>0</v>
      </c>
      <c r="AI113" s="502">
        <f>+Enero!AI113+Febrero!AI113+'Marzo '!AI113</f>
        <v>1</v>
      </c>
      <c r="AJ113" s="503" t="s">
        <v>59</v>
      </c>
      <c r="CA113" s="344" t="str">
        <f>IF(C113&lt;&gt;SUM(Y113+Z113),"El nº de atenciones por violencia intrafamiliar  debe ser igual a la sumatoria de Pareja/Ex Pareja y Familiar","")</f>
        <v/>
      </c>
      <c r="CG113" s="344">
        <f>IF(C113&lt;&gt;SUM(Y113+Z113),1,0)</f>
        <v>0</v>
      </c>
      <c r="CH113" s="344">
        <v>0</v>
      </c>
    </row>
    <row r="114" spans="1:87" x14ac:dyDescent="0.25">
      <c r="A114" s="730" t="s">
        <v>186</v>
      </c>
      <c r="B114" s="731"/>
      <c r="C114" s="504">
        <f>SUM(D114+E114)</f>
        <v>211</v>
      </c>
      <c r="D114" s="504">
        <f>SUM(F114+H114+J114+L114+N114+P114+R114+T114+V114)</f>
        <v>135</v>
      </c>
      <c r="E114" s="395">
        <f>SUM(G114+I114+K114+M114+O114+Q114+S114+U114+W114)</f>
        <v>76</v>
      </c>
      <c r="F114" s="190">
        <f>+Enero!F114+Febrero!F114+'Marzo '!F114</f>
        <v>1</v>
      </c>
      <c r="G114" s="191">
        <f>+Enero!G114+Febrero!G114+'Marzo '!G114</f>
        <v>2</v>
      </c>
      <c r="H114" s="181">
        <f>+Enero!H114+Febrero!H114+'Marzo '!H114</f>
        <v>6</v>
      </c>
      <c r="I114" s="183">
        <f>+Enero!I114+Febrero!I114+'Marzo '!I114</f>
        <v>7</v>
      </c>
      <c r="J114" s="190">
        <f>+Enero!J114+Febrero!J114+'Marzo '!J114</f>
        <v>27</v>
      </c>
      <c r="K114" s="191">
        <f>+Enero!K114+Febrero!K114+'Marzo '!K114</f>
        <v>17</v>
      </c>
      <c r="L114" s="181">
        <f>+Enero!L114+Febrero!L114+'Marzo '!L114</f>
        <v>41</v>
      </c>
      <c r="M114" s="183">
        <f>+Enero!M114+Febrero!M114+'Marzo '!M114</f>
        <v>27</v>
      </c>
      <c r="N114" s="190">
        <f>+Enero!N114+Febrero!N114+'Marzo '!N114</f>
        <v>31</v>
      </c>
      <c r="O114" s="191">
        <f>+Enero!O114+Febrero!O114+'Marzo '!O114</f>
        <v>15</v>
      </c>
      <c r="P114" s="181">
        <f>+Enero!P114+Febrero!P114+'Marzo '!P114</f>
        <v>22</v>
      </c>
      <c r="Q114" s="183">
        <f>+Enero!Q114+Febrero!Q114+'Marzo '!Q114</f>
        <v>8</v>
      </c>
      <c r="R114" s="190">
        <f>+Enero!R114+Febrero!R114+'Marzo '!R114</f>
        <v>3</v>
      </c>
      <c r="S114" s="191">
        <f>+Enero!S114+Febrero!S114+'Marzo '!S114</f>
        <v>0</v>
      </c>
      <c r="T114" s="181">
        <f>+Enero!T114+Febrero!T114+'Marzo '!T114</f>
        <v>3</v>
      </c>
      <c r="U114" s="183">
        <f>+Enero!U114+Febrero!U114+'Marzo '!U114</f>
        <v>0</v>
      </c>
      <c r="V114" s="190">
        <f>+Enero!V114+Febrero!V114+'Marzo '!V114</f>
        <v>1</v>
      </c>
      <c r="W114" s="212">
        <f>+Enero!W114+Febrero!W114+'Marzo '!W114</f>
        <v>0</v>
      </c>
      <c r="X114" s="213">
        <f>+Enero!X114+Febrero!X114+'Marzo '!X114</f>
        <v>3</v>
      </c>
      <c r="Y114" s="505">
        <f>+Enero!Y114+Febrero!Y114+'Marzo '!Y114</f>
        <v>0</v>
      </c>
      <c r="Z114" s="506">
        <f>+Enero!Z114+Febrero!Z114+'Marzo '!Z114</f>
        <v>0</v>
      </c>
      <c r="AA114" s="507">
        <f>+Enero!AA114+Febrero!AA114+'Marzo '!AA114</f>
        <v>124</v>
      </c>
      <c r="AB114" s="507">
        <f>+Enero!AB114+Febrero!AB114+'Marzo '!AB114</f>
        <v>87</v>
      </c>
      <c r="AC114" s="181">
        <f>+Enero!AC114+Febrero!AC114+'Marzo '!AC114</f>
        <v>125</v>
      </c>
      <c r="AD114" s="508">
        <f>+Enero!AD114+Febrero!AD114+'Marzo '!AD114</f>
        <v>86</v>
      </c>
      <c r="AE114" s="246">
        <f>+Enero!AE114+Febrero!AE114+'Marzo '!AE114</f>
        <v>31</v>
      </c>
      <c r="AF114" s="182">
        <f>+Enero!AF114+Febrero!AF114+'Marzo '!AF114</f>
        <v>46</v>
      </c>
      <c r="AG114" s="182">
        <f>+Enero!AG114+Febrero!AG114+'Marzo '!AG114</f>
        <v>101</v>
      </c>
      <c r="AH114" s="183">
        <f>+Enero!AH114+Febrero!AH114+'Marzo '!AH114</f>
        <v>26</v>
      </c>
      <c r="AI114" s="509">
        <f>+Enero!AI114+Febrero!AI114+'Marzo '!AI114</f>
        <v>3</v>
      </c>
      <c r="AJ114" s="503" t="s">
        <v>59</v>
      </c>
      <c r="CA114" s="344" t="str">
        <f>IF(C114&lt;&gt;SUM(AA114+AB114),"El nº de atenciones de Otras Violencias debe ser igual a la sumatoria de Conocidos y Desconocidos","")</f>
        <v/>
      </c>
      <c r="CG114" s="344">
        <f>IF(C114&lt;&gt;SUM(AA114+AB114),1,0)</f>
        <v>0</v>
      </c>
      <c r="CH114" s="344">
        <v>0</v>
      </c>
    </row>
    <row r="115" spans="1:87" x14ac:dyDescent="0.25">
      <c r="A115" s="63" t="s">
        <v>249</v>
      </c>
      <c r="B115" s="45"/>
      <c r="C115" s="45"/>
      <c r="D115" s="63"/>
      <c r="E115" s="63"/>
      <c r="F115" s="63"/>
      <c r="G115" s="63"/>
      <c r="H115" s="63"/>
      <c r="I115" s="63"/>
      <c r="J115" s="63"/>
      <c r="K115" s="63"/>
      <c r="L115" s="63"/>
      <c r="M115" s="63"/>
      <c r="N115" s="63"/>
      <c r="O115" s="63"/>
      <c r="P115" s="63"/>
      <c r="Q115" s="63"/>
      <c r="R115" s="63"/>
      <c r="S115" s="63"/>
      <c r="T115" s="63"/>
      <c r="U115" s="2"/>
      <c r="V115" s="2"/>
      <c r="W115" s="2"/>
      <c r="AA115" s="510"/>
    </row>
    <row r="116" spans="1:87" x14ac:dyDescent="0.25">
      <c r="A116" s="647" t="s">
        <v>92</v>
      </c>
      <c r="B116" s="649"/>
      <c r="C116" s="642" t="s">
        <v>45</v>
      </c>
      <c r="D116" s="710" t="s">
        <v>5</v>
      </c>
      <c r="E116" s="713"/>
      <c r="F116" s="713"/>
      <c r="G116" s="713"/>
      <c r="H116" s="713"/>
      <c r="I116" s="713"/>
      <c r="J116" s="713"/>
      <c r="K116" s="713"/>
      <c r="L116" s="713"/>
      <c r="M116" s="709"/>
      <c r="N116" s="710" t="s">
        <v>6</v>
      </c>
      <c r="O116" s="709"/>
      <c r="P116" s="644" t="s">
        <v>7</v>
      </c>
      <c r="Q116" s="1"/>
      <c r="R116" s="2"/>
      <c r="S116" s="2"/>
      <c r="T116" s="2"/>
      <c r="U116" s="2"/>
      <c r="V116" s="2"/>
      <c r="W116" s="2"/>
    </row>
    <row r="117" spans="1:87" ht="21" x14ac:dyDescent="0.25">
      <c r="A117" s="650"/>
      <c r="B117" s="652"/>
      <c r="C117" s="643"/>
      <c r="D117" s="49" t="s">
        <v>10</v>
      </c>
      <c r="E117" s="166" t="s">
        <v>11</v>
      </c>
      <c r="F117" s="16" t="s">
        <v>12</v>
      </c>
      <c r="G117" s="16" t="s">
        <v>13</v>
      </c>
      <c r="H117" s="16" t="s">
        <v>14</v>
      </c>
      <c r="I117" s="16" t="s">
        <v>94</v>
      </c>
      <c r="J117" s="16" t="s">
        <v>95</v>
      </c>
      <c r="K117" s="16" t="s">
        <v>96</v>
      </c>
      <c r="L117" s="16" t="s">
        <v>97</v>
      </c>
      <c r="M117" s="29" t="s">
        <v>98</v>
      </c>
      <c r="N117" s="321" t="s">
        <v>27</v>
      </c>
      <c r="O117" s="334" t="s">
        <v>28</v>
      </c>
      <c r="P117" s="645"/>
      <c r="Q117" s="1"/>
      <c r="R117" s="2"/>
      <c r="S117" s="2"/>
      <c r="T117" s="2"/>
      <c r="U117" s="2"/>
      <c r="V117" s="2"/>
      <c r="W117" s="2"/>
    </row>
    <row r="118" spans="1:87" ht="15.75" customHeight="1" x14ac:dyDescent="0.25">
      <c r="A118" s="641" t="s">
        <v>250</v>
      </c>
      <c r="B118" s="80" t="s">
        <v>251</v>
      </c>
      <c r="C118" s="511">
        <f>SUM(F118:K118)</f>
        <v>4</v>
      </c>
      <c r="D118" s="105">
        <f>+Enero!D118+Febrero!D118+'Marzo '!D118</f>
        <v>0</v>
      </c>
      <c r="E118" s="105">
        <f>+Enero!E118+Febrero!E118+'Marzo '!E118</f>
        <v>0</v>
      </c>
      <c r="F118" s="107">
        <f>+Enero!F118+Febrero!F118+'Marzo '!F118</f>
        <v>2</v>
      </c>
      <c r="G118" s="107">
        <f>+Enero!G118+Febrero!G118+'Marzo '!G118</f>
        <v>1</v>
      </c>
      <c r="H118" s="107">
        <f>+Enero!H118+Febrero!H118+'Marzo '!H118</f>
        <v>1</v>
      </c>
      <c r="I118" s="107">
        <f>+Enero!I118+Febrero!I118+'Marzo '!I118</f>
        <v>0</v>
      </c>
      <c r="J118" s="107">
        <f>+Enero!J118+Febrero!J118+'Marzo '!J118</f>
        <v>0</v>
      </c>
      <c r="K118" s="107">
        <f>+Enero!K118+Febrero!K118+'Marzo '!K118</f>
        <v>0</v>
      </c>
      <c r="L118" s="105">
        <f>+Enero!L118+Febrero!L118+'Marzo '!L118</f>
        <v>0</v>
      </c>
      <c r="M118" s="145">
        <f>+Enero!M118+Febrero!M118+'Marzo '!M118</f>
        <v>0</v>
      </c>
      <c r="N118" s="512">
        <f>+Enero!N118+Febrero!N118+'Marzo '!N118</f>
        <v>0</v>
      </c>
      <c r="O118" s="348">
        <f>+Enero!O118+Febrero!O118+'Marzo '!O118</f>
        <v>4</v>
      </c>
      <c r="P118" s="86">
        <f>+Enero!P118+Febrero!P118+'Marzo '!P118</f>
        <v>4</v>
      </c>
      <c r="Q118" s="513" t="s">
        <v>215</v>
      </c>
      <c r="R118" s="2"/>
      <c r="S118" s="2"/>
      <c r="T118" s="2"/>
      <c r="U118" s="2"/>
      <c r="V118" s="2"/>
      <c r="W118" s="2"/>
      <c r="CA118" s="344" t="str">
        <f>IF(C118&lt;&gt;O118," El número atenciones según sexo NO puede ser diferente al Total.","")</f>
        <v/>
      </c>
      <c r="CB118" s="344" t="str">
        <f>IF(C118=0,"",IF(P118="",IF(C118="",""," No olvide escribir la columna Beneficiarios."),""))</f>
        <v/>
      </c>
      <c r="CC118" s="344" t="str">
        <f>IF(C118&lt;P118," El número de Beneficiarios NO puede ser mayor que el Total.","")</f>
        <v/>
      </c>
      <c r="CG118" s="344">
        <f>IF(C118&lt;&gt;O118,1,0)</f>
        <v>0</v>
      </c>
      <c r="CH118" s="344">
        <f>IF(C118&lt;P118,1,0)</f>
        <v>0</v>
      </c>
      <c r="CI118" s="344">
        <f>IF(C118=0,"",IF(P118="",IF(C118="","",1),0))</f>
        <v>0</v>
      </c>
    </row>
    <row r="119" spans="1:87" ht="15.75" customHeight="1" x14ac:dyDescent="0.25">
      <c r="A119" s="732"/>
      <c r="B119" s="81" t="s">
        <v>252</v>
      </c>
      <c r="C119" s="514">
        <f>SUM(F119:K119)</f>
        <v>4</v>
      </c>
      <c r="D119" s="117">
        <f>+Enero!D119+Febrero!D119+'Marzo '!D119</f>
        <v>0</v>
      </c>
      <c r="E119" s="117">
        <f>+Enero!E119+Febrero!E119+'Marzo '!E119</f>
        <v>0</v>
      </c>
      <c r="F119" s="131">
        <f>+Enero!F119+Febrero!F119+'Marzo '!F119</f>
        <v>0</v>
      </c>
      <c r="G119" s="98">
        <f>+Enero!G119+Febrero!G119+'Marzo '!G119</f>
        <v>0</v>
      </c>
      <c r="H119" s="98">
        <f>+Enero!H119+Febrero!H119+'Marzo '!H119</f>
        <v>0</v>
      </c>
      <c r="I119" s="98">
        <f>+Enero!I119+Febrero!I119+'Marzo '!I119</f>
        <v>0</v>
      </c>
      <c r="J119" s="98">
        <f>+Enero!J119+Febrero!J119+'Marzo '!J119</f>
        <v>0</v>
      </c>
      <c r="K119" s="98">
        <f>+Enero!K119+Febrero!K119+'Marzo '!K119</f>
        <v>4</v>
      </c>
      <c r="L119" s="117">
        <f>+Enero!L119+Febrero!L119+'Marzo '!L119</f>
        <v>0</v>
      </c>
      <c r="M119" s="118">
        <f>+Enero!M119+Febrero!M119+'Marzo '!M119</f>
        <v>0</v>
      </c>
      <c r="N119" s="515">
        <f>+Enero!N119+Febrero!N119+'Marzo '!N119</f>
        <v>0</v>
      </c>
      <c r="O119" s="127">
        <f>+Enero!O119+Febrero!O119+'Marzo '!O119</f>
        <v>4</v>
      </c>
      <c r="P119" s="89">
        <f>+Enero!P119+Febrero!P119+'Marzo '!P119</f>
        <v>4</v>
      </c>
      <c r="Q119" s="516" t="s">
        <v>215</v>
      </c>
      <c r="R119" s="2"/>
      <c r="S119" s="2"/>
      <c r="T119" s="2"/>
      <c r="U119" s="2"/>
      <c r="V119" s="2"/>
      <c r="W119" s="2"/>
      <c r="CA119" s="344" t="str">
        <f>IF(C119&lt;&gt;O119," El número atenciones según sexo NO puede ser diferente al Total.","")</f>
        <v/>
      </c>
      <c r="CB119" s="344" t="str">
        <f>IF(C119=0,"",IF(P119="",IF(C119="",""," No olvide escribir la columna Beneficiarios."),""))</f>
        <v/>
      </c>
      <c r="CC119" s="344" t="str">
        <f>IF(C119&lt;P119," El número de Beneficiarios NO puede ser mayor que el Total.","")</f>
        <v/>
      </c>
      <c r="CG119" s="344">
        <f>IF(C119&lt;&gt;O119,1,0)</f>
        <v>0</v>
      </c>
      <c r="CH119" s="344">
        <f>IF(C119&lt;P119,1,0)</f>
        <v>0</v>
      </c>
      <c r="CI119" s="344">
        <f>IF(C119=0,"",IF(P119="",IF(C119="","",1),0))</f>
        <v>0</v>
      </c>
    </row>
    <row r="120" spans="1:87" x14ac:dyDescent="0.25">
      <c r="A120" s="37" t="s">
        <v>253</v>
      </c>
      <c r="B120" s="37"/>
      <c r="C120" s="37"/>
      <c r="D120" s="37"/>
      <c r="E120" s="37"/>
      <c r="F120" s="37"/>
      <c r="G120" s="37"/>
      <c r="H120" s="37"/>
      <c r="I120" s="8"/>
      <c r="J120" s="8"/>
      <c r="K120" s="8"/>
      <c r="L120" s="8"/>
      <c r="M120" s="8"/>
      <c r="N120" s="8"/>
      <c r="O120" s="6"/>
      <c r="P120" s="6"/>
      <c r="Q120" s="6"/>
      <c r="R120" s="6"/>
      <c r="S120" s="6"/>
      <c r="T120" s="6"/>
      <c r="U120" s="6"/>
      <c r="V120" s="6"/>
      <c r="W120" s="6"/>
    </row>
    <row r="121" spans="1:87" x14ac:dyDescent="0.25">
      <c r="A121" s="714" t="s">
        <v>102</v>
      </c>
      <c r="B121" s="763" t="s">
        <v>254</v>
      </c>
      <c r="C121" s="5"/>
      <c r="D121" s="24"/>
      <c r="E121" s="6"/>
      <c r="F121" s="5"/>
      <c r="G121" s="5"/>
      <c r="H121" s="6"/>
      <c r="I121" s="6"/>
      <c r="J121" s="6"/>
      <c r="K121" s="6"/>
      <c r="L121" s="6"/>
      <c r="M121" s="6"/>
      <c r="N121" s="6"/>
      <c r="O121" s="6"/>
      <c r="P121" s="6"/>
      <c r="Q121" s="6"/>
      <c r="R121" s="6"/>
      <c r="S121" s="6"/>
      <c r="T121" s="6"/>
      <c r="U121" s="6"/>
      <c r="V121" s="6"/>
      <c r="W121" s="6"/>
    </row>
    <row r="122" spans="1:87" x14ac:dyDescent="0.25">
      <c r="A122" s="670"/>
      <c r="B122" s="764"/>
      <c r="C122" s="5"/>
      <c r="D122" s="24"/>
      <c r="E122" s="6"/>
      <c r="F122" s="5"/>
      <c r="G122" s="5"/>
      <c r="H122" s="6"/>
      <c r="I122" s="6"/>
      <c r="J122" s="6"/>
      <c r="K122" s="6"/>
      <c r="L122" s="6"/>
      <c r="M122" s="6"/>
      <c r="N122" s="6"/>
      <c r="O122" s="6"/>
      <c r="P122" s="6"/>
      <c r="Q122" s="6"/>
      <c r="R122" s="6"/>
      <c r="S122" s="6"/>
      <c r="T122" s="6"/>
      <c r="U122" s="6"/>
      <c r="V122" s="6"/>
      <c r="W122" s="6"/>
    </row>
    <row r="123" spans="1:87" x14ac:dyDescent="0.25">
      <c r="A123" s="82" t="s">
        <v>255</v>
      </c>
      <c r="B123" s="86">
        <f>+Enero!B123+Febrero!B123+'Marzo '!B123</f>
        <v>2</v>
      </c>
      <c r="C123" s="404"/>
      <c r="D123" s="5"/>
      <c r="E123" s="5"/>
      <c r="F123" s="5"/>
      <c r="G123" s="5"/>
      <c r="H123" s="6"/>
      <c r="I123" s="6"/>
      <c r="J123" s="6"/>
      <c r="K123" s="6"/>
      <c r="L123" s="6"/>
      <c r="M123" s="6"/>
      <c r="N123" s="6"/>
      <c r="O123" s="6"/>
      <c r="P123" s="6"/>
      <c r="Q123" s="6"/>
      <c r="R123" s="6"/>
      <c r="S123" s="6"/>
      <c r="T123" s="6"/>
      <c r="U123" s="6"/>
      <c r="V123" s="6"/>
      <c r="W123" s="6"/>
    </row>
    <row r="124" spans="1:87" x14ac:dyDescent="0.25">
      <c r="A124" s="64" t="s">
        <v>256</v>
      </c>
      <c r="B124" s="92">
        <f>+Enero!B124+Febrero!B124+'Marzo '!B124</f>
        <v>0</v>
      </c>
      <c r="C124" s="404"/>
      <c r="D124" s="5"/>
      <c r="E124" s="5"/>
      <c r="F124" s="5"/>
      <c r="G124" s="5"/>
      <c r="H124" s="6"/>
      <c r="I124" s="6"/>
      <c r="J124" s="6"/>
      <c r="K124" s="6"/>
      <c r="L124" s="6"/>
      <c r="M124" s="6"/>
      <c r="N124" s="6"/>
      <c r="O124" s="6"/>
      <c r="P124" s="6"/>
      <c r="Q124" s="6"/>
      <c r="R124" s="6"/>
      <c r="S124" s="6"/>
      <c r="T124" s="6"/>
      <c r="U124" s="6"/>
      <c r="V124" s="6"/>
      <c r="W124" s="6"/>
    </row>
    <row r="125" spans="1:87" x14ac:dyDescent="0.25">
      <c r="A125" s="64" t="s">
        <v>257</v>
      </c>
      <c r="B125" s="92">
        <f>+Enero!B125+Febrero!B125+'Marzo '!B125</f>
        <v>47</v>
      </c>
      <c r="C125" s="404"/>
      <c r="D125" s="5"/>
      <c r="E125" s="5"/>
      <c r="F125" s="5"/>
      <c r="G125" s="5"/>
      <c r="H125" s="6"/>
      <c r="I125" s="6"/>
      <c r="J125" s="6"/>
      <c r="K125" s="6"/>
      <c r="L125" s="6"/>
      <c r="M125" s="6"/>
      <c r="N125" s="6"/>
      <c r="O125" s="6"/>
      <c r="P125" s="6"/>
      <c r="Q125" s="6"/>
      <c r="R125" s="6"/>
      <c r="S125" s="6"/>
      <c r="T125" s="6"/>
      <c r="U125" s="6"/>
      <c r="V125" s="6"/>
      <c r="W125" s="6"/>
    </row>
    <row r="126" spans="1:87" x14ac:dyDescent="0.25">
      <c r="A126" s="64" t="s">
        <v>258</v>
      </c>
      <c r="B126" s="92">
        <f>+Enero!B126+Febrero!B126+'Marzo '!B126</f>
        <v>14</v>
      </c>
      <c r="C126" s="404"/>
      <c r="D126" s="5"/>
      <c r="E126" s="5"/>
      <c r="F126" s="5"/>
      <c r="G126" s="5"/>
      <c r="H126" s="6"/>
      <c r="I126" s="6"/>
      <c r="J126" s="6"/>
      <c r="K126" s="6"/>
      <c r="L126" s="6"/>
      <c r="M126" s="6"/>
      <c r="N126" s="6"/>
      <c r="O126" s="6"/>
      <c r="P126" s="6"/>
      <c r="Q126" s="6"/>
      <c r="R126" s="6"/>
      <c r="S126" s="6"/>
      <c r="T126" s="6"/>
      <c r="U126" s="6"/>
      <c r="V126" s="6"/>
      <c r="W126" s="6"/>
    </row>
    <row r="127" spans="1:87" x14ac:dyDescent="0.25">
      <c r="A127" s="64" t="s">
        <v>107</v>
      </c>
      <c r="B127" s="92">
        <f>+Enero!B127+Febrero!B127+'Marzo '!B127</f>
        <v>0</v>
      </c>
      <c r="C127" s="404"/>
      <c r="D127" s="5"/>
      <c r="E127" s="5"/>
      <c r="F127" s="6"/>
      <c r="G127" s="6"/>
      <c r="H127" s="6"/>
      <c r="I127" s="6"/>
      <c r="J127" s="6"/>
      <c r="K127" s="6"/>
      <c r="L127" s="6"/>
      <c r="M127" s="6"/>
      <c r="N127" s="6"/>
      <c r="O127" s="6"/>
      <c r="P127" s="6"/>
      <c r="Q127" s="6"/>
      <c r="R127" s="6"/>
      <c r="S127" s="6"/>
      <c r="T127" s="6"/>
      <c r="U127" s="6"/>
      <c r="V127" s="6"/>
      <c r="W127" s="6"/>
    </row>
    <row r="128" spans="1:87" x14ac:dyDescent="0.25">
      <c r="A128" s="65" t="s">
        <v>259</v>
      </c>
      <c r="B128" s="87">
        <f>+Enero!B128+Febrero!B128+'Marzo '!B128</f>
        <v>3</v>
      </c>
      <c r="C128" s="404"/>
      <c r="D128" s="5"/>
      <c r="E128" s="5"/>
      <c r="F128" s="6"/>
      <c r="G128" s="6"/>
      <c r="H128" s="6"/>
      <c r="I128" s="6"/>
      <c r="J128" s="6"/>
      <c r="K128" s="6"/>
      <c r="L128" s="6"/>
      <c r="M128" s="6"/>
      <c r="N128" s="6"/>
      <c r="O128" s="6"/>
      <c r="P128" s="6"/>
      <c r="Q128" s="6"/>
      <c r="R128" s="6"/>
      <c r="S128" s="6"/>
      <c r="T128" s="6"/>
      <c r="U128" s="6"/>
      <c r="V128" s="6"/>
      <c r="W128" s="6"/>
    </row>
    <row r="129" spans="1:85" x14ac:dyDescent="0.25">
      <c r="A129" s="65" t="s">
        <v>260</v>
      </c>
      <c r="B129" s="87">
        <f>+Enero!B129+Febrero!B129+'Marzo '!B129</f>
        <v>1</v>
      </c>
      <c r="C129" s="517"/>
      <c r="D129" s="6"/>
      <c r="E129" s="6"/>
      <c r="F129" s="6"/>
      <c r="G129" s="6"/>
      <c r="H129" s="6"/>
      <c r="I129" s="6"/>
      <c r="J129" s="6"/>
      <c r="K129" s="6"/>
      <c r="L129" s="6"/>
      <c r="M129" s="6"/>
      <c r="N129" s="6"/>
      <c r="O129" s="6"/>
      <c r="P129" s="6"/>
      <c r="Q129" s="6"/>
      <c r="R129" s="6"/>
      <c r="S129" s="6"/>
      <c r="T129" s="6"/>
      <c r="U129" s="6"/>
      <c r="V129" s="6"/>
      <c r="W129" s="6"/>
    </row>
    <row r="130" spans="1:85" x14ac:dyDescent="0.25">
      <c r="A130" s="65" t="s">
        <v>261</v>
      </c>
      <c r="B130" s="92">
        <f>+Enero!B130+Febrero!B130+'Marzo '!B130</f>
        <v>4</v>
      </c>
      <c r="C130" s="517"/>
      <c r="D130" s="6"/>
      <c r="E130" s="6"/>
      <c r="F130" s="6"/>
      <c r="G130" s="6"/>
      <c r="H130" s="6"/>
      <c r="I130" s="6"/>
      <c r="J130" s="6"/>
      <c r="K130" s="6"/>
      <c r="L130" s="6"/>
      <c r="M130" s="6"/>
      <c r="N130" s="6"/>
      <c r="O130" s="6"/>
      <c r="P130" s="6"/>
      <c r="Q130" s="6"/>
      <c r="R130" s="6"/>
      <c r="S130" s="6"/>
      <c r="T130" s="6"/>
      <c r="U130" s="6"/>
      <c r="V130" s="6"/>
      <c r="W130" s="6"/>
    </row>
    <row r="131" spans="1:85" x14ac:dyDescent="0.25">
      <c r="A131" s="65" t="s">
        <v>262</v>
      </c>
      <c r="B131" s="87">
        <f>+Enero!B131+Febrero!B131+'Marzo '!B131</f>
        <v>1</v>
      </c>
      <c r="C131" s="517"/>
      <c r="D131" s="6"/>
      <c r="E131" s="6"/>
      <c r="F131" s="6"/>
      <c r="G131" s="6"/>
      <c r="H131" s="6"/>
      <c r="I131" s="6"/>
      <c r="J131" s="6"/>
      <c r="K131" s="6"/>
      <c r="L131" s="6"/>
      <c r="M131" s="6"/>
      <c r="N131" s="6"/>
      <c r="O131" s="6"/>
      <c r="P131" s="6"/>
      <c r="Q131" s="6"/>
      <c r="R131" s="6"/>
      <c r="S131" s="6"/>
      <c r="T131" s="6"/>
      <c r="U131" s="6"/>
      <c r="V131" s="6"/>
      <c r="W131" s="6"/>
    </row>
    <row r="132" spans="1:85" x14ac:dyDescent="0.25">
      <c r="A132" s="83" t="s">
        <v>263</v>
      </c>
      <c r="B132" s="88">
        <f>+Enero!B132+Febrero!B132+'Marzo '!B132</f>
        <v>29</v>
      </c>
      <c r="C132" s="517"/>
      <c r="D132" s="6"/>
      <c r="E132" s="6"/>
      <c r="F132" s="6"/>
      <c r="G132" s="6"/>
      <c r="H132" s="6"/>
      <c r="I132" s="6"/>
      <c r="J132" s="6"/>
      <c r="K132" s="6"/>
      <c r="L132" s="6"/>
      <c r="M132" s="6"/>
      <c r="N132" s="6"/>
      <c r="O132" s="6"/>
      <c r="P132" s="6"/>
      <c r="Q132" s="6"/>
      <c r="R132" s="6"/>
      <c r="S132" s="6"/>
      <c r="T132" s="6"/>
      <c r="U132" s="6"/>
      <c r="V132" s="6"/>
      <c r="W132" s="6"/>
    </row>
    <row r="133" spans="1:85" x14ac:dyDescent="0.25">
      <c r="A133" s="66" t="s">
        <v>264</v>
      </c>
      <c r="B133" s="88">
        <f>+Enero!B133+Febrero!B133+'Marzo '!B133</f>
        <v>353</v>
      </c>
      <c r="C133" s="517"/>
      <c r="D133" s="6"/>
      <c r="E133" s="6"/>
      <c r="F133" s="6"/>
      <c r="G133" s="6"/>
      <c r="H133" s="6"/>
      <c r="I133" s="6"/>
      <c r="J133" s="6"/>
      <c r="K133" s="6"/>
      <c r="L133" s="6"/>
      <c r="M133" s="6"/>
      <c r="N133" s="6"/>
      <c r="O133" s="6"/>
      <c r="P133" s="6"/>
      <c r="Q133" s="6"/>
      <c r="R133" s="6"/>
      <c r="S133" s="6"/>
      <c r="T133" s="6"/>
      <c r="U133" s="6"/>
      <c r="V133" s="6"/>
      <c r="W133" s="6"/>
    </row>
    <row r="134" spans="1:85" x14ac:dyDescent="0.25">
      <c r="A134" s="66" t="s">
        <v>265</v>
      </c>
      <c r="B134" s="88">
        <f>+Enero!B134+Febrero!B134+'Marzo '!B134</f>
        <v>103</v>
      </c>
      <c r="C134" s="517"/>
      <c r="D134" s="6"/>
      <c r="E134" s="6"/>
      <c r="F134" s="6"/>
      <c r="G134" s="6"/>
      <c r="H134" s="6"/>
      <c r="I134" s="6"/>
      <c r="J134" s="6"/>
      <c r="K134" s="6"/>
      <c r="L134" s="6"/>
      <c r="M134" s="6"/>
      <c r="N134" s="6"/>
      <c r="O134" s="6"/>
      <c r="P134" s="6"/>
      <c r="Q134" s="6"/>
      <c r="R134" s="6"/>
      <c r="S134" s="6"/>
      <c r="T134" s="6"/>
      <c r="U134" s="6"/>
      <c r="V134" s="6"/>
      <c r="W134" s="6"/>
    </row>
    <row r="135" spans="1:85" x14ac:dyDescent="0.25">
      <c r="A135" s="67" t="s">
        <v>45</v>
      </c>
      <c r="B135" s="518">
        <f>SUM(B123:B134)</f>
        <v>557</v>
      </c>
      <c r="C135" s="349"/>
      <c r="D135" s="6"/>
      <c r="E135" s="6"/>
      <c r="F135" s="6"/>
      <c r="G135" s="6"/>
      <c r="H135" s="6"/>
      <c r="I135" s="6"/>
      <c r="J135" s="6"/>
      <c r="K135" s="6"/>
      <c r="L135" s="6"/>
      <c r="M135" s="6"/>
      <c r="N135" s="6"/>
      <c r="O135" s="6"/>
      <c r="P135" s="6"/>
      <c r="Q135" s="6"/>
      <c r="R135" s="6"/>
      <c r="S135" s="6"/>
      <c r="T135" s="6"/>
      <c r="U135" s="6"/>
      <c r="V135" s="6"/>
      <c r="W135" s="6"/>
    </row>
    <row r="136" spans="1:85" ht="15.75" x14ac:dyDescent="0.25">
      <c r="A136" s="519" t="s">
        <v>266</v>
      </c>
      <c r="B136" s="41"/>
      <c r="C136" s="41"/>
      <c r="D136" s="1"/>
      <c r="E136" s="218"/>
      <c r="F136" s="14"/>
      <c r="G136" s="21"/>
      <c r="H136" s="1"/>
      <c r="I136" s="2"/>
      <c r="J136" s="1"/>
      <c r="K136" s="1"/>
      <c r="L136" s="1"/>
      <c r="M136" s="20"/>
      <c r="N136" s="20"/>
      <c r="O136" s="20"/>
      <c r="P136" s="1"/>
      <c r="Q136" s="1"/>
      <c r="R136" s="1"/>
      <c r="S136" s="1"/>
      <c r="T136" s="2"/>
      <c r="U136" s="2"/>
      <c r="V136" s="2"/>
      <c r="W136" s="2"/>
    </row>
    <row r="137" spans="1:85" ht="24.75" customHeight="1" x14ac:dyDescent="0.25">
      <c r="A137" s="710" t="s">
        <v>116</v>
      </c>
      <c r="B137" s="713"/>
      <c r="C137" s="713"/>
      <c r="D137" s="709"/>
      <c r="E137" s="321" t="s">
        <v>267</v>
      </c>
      <c r="F137" s="321" t="s">
        <v>268</v>
      </c>
      <c r="G137" s="68"/>
      <c r="H137" s="43"/>
      <c r="I137" s="43"/>
      <c r="J137" s="43"/>
      <c r="K137" s="43"/>
      <c r="L137" s="1"/>
      <c r="M137" s="1"/>
      <c r="N137" s="1"/>
      <c r="O137" s="1"/>
      <c r="P137" s="1"/>
      <c r="Q137" s="1"/>
      <c r="R137" s="1"/>
      <c r="S137" s="1"/>
      <c r="T137" s="2"/>
      <c r="U137" s="2"/>
      <c r="V137" s="2"/>
      <c r="W137" s="2"/>
    </row>
    <row r="138" spans="1:85" x14ac:dyDescent="0.25">
      <c r="A138" s="321" t="s">
        <v>117</v>
      </c>
      <c r="B138" s="760" t="s">
        <v>269</v>
      </c>
      <c r="C138" s="761"/>
      <c r="D138" s="762"/>
      <c r="E138" s="136"/>
      <c r="F138" s="136"/>
      <c r="G138" s="520"/>
      <c r="H138" s="14"/>
      <c r="I138" s="1"/>
      <c r="J138" s="1"/>
      <c r="K138" s="1"/>
      <c r="L138" s="1"/>
      <c r="M138" s="1"/>
      <c r="N138" s="1"/>
      <c r="O138" s="1"/>
      <c r="P138" s="1"/>
      <c r="Q138" s="1"/>
      <c r="R138" s="1"/>
      <c r="S138" s="1"/>
      <c r="T138" s="2"/>
      <c r="U138" s="2"/>
      <c r="V138" s="2"/>
      <c r="W138" s="2"/>
    </row>
    <row r="139" spans="1:85" ht="15.75" x14ac:dyDescent="0.25">
      <c r="A139" s="59" t="s">
        <v>270</v>
      </c>
      <c r="B139" s="59"/>
      <c r="C139" s="59"/>
      <c r="D139" s="59"/>
      <c r="E139" s="59"/>
      <c r="F139" s="59"/>
      <c r="G139" s="59"/>
      <c r="H139" s="59"/>
      <c r="I139" s="59"/>
      <c r="J139" s="59"/>
      <c r="K139" s="59"/>
      <c r="L139" s="9"/>
      <c r="M139" s="6"/>
      <c r="N139" s="6"/>
      <c r="O139" s="6"/>
      <c r="P139" s="6"/>
      <c r="Q139" s="6"/>
    </row>
    <row r="140" spans="1:85" ht="26.25" customHeight="1" x14ac:dyDescent="0.25">
      <c r="A140" s="647" t="s">
        <v>116</v>
      </c>
      <c r="B140" s="648"/>
      <c r="C140" s="649"/>
      <c r="D140" s="686" t="s">
        <v>271</v>
      </c>
      <c r="E140" s="687"/>
      <c r="F140" s="688"/>
      <c r="G140" s="644" t="s">
        <v>272</v>
      </c>
      <c r="H140" s="713" t="s">
        <v>273</v>
      </c>
      <c r="I140" s="713"/>
      <c r="J140" s="709"/>
      <c r="K140" s="710" t="s">
        <v>274</v>
      </c>
      <c r="L140" s="713"/>
      <c r="M140" s="709"/>
    </row>
    <row r="141" spans="1:85" ht="21" x14ac:dyDescent="0.25">
      <c r="A141" s="650"/>
      <c r="B141" s="651"/>
      <c r="C141" s="652"/>
      <c r="D141" s="319" t="s">
        <v>45</v>
      </c>
      <c r="E141" s="327" t="s">
        <v>275</v>
      </c>
      <c r="F141" s="327" t="s">
        <v>276</v>
      </c>
      <c r="G141" s="645"/>
      <c r="H141" s="324" t="s">
        <v>277</v>
      </c>
      <c r="I141" s="327" t="s">
        <v>278</v>
      </c>
      <c r="J141" s="327" t="s">
        <v>279</v>
      </c>
      <c r="K141" s="327" t="s">
        <v>277</v>
      </c>
      <c r="L141" s="327" t="s">
        <v>278</v>
      </c>
      <c r="M141" s="327" t="s">
        <v>279</v>
      </c>
      <c r="N141" s="344"/>
    </row>
    <row r="142" spans="1:85" x14ac:dyDescent="0.25">
      <c r="A142" s="714" t="s">
        <v>280</v>
      </c>
      <c r="B142" s="521" t="s">
        <v>281</v>
      </c>
      <c r="C142" s="522"/>
      <c r="D142" s="511">
        <f>SUM(E142+F142)</f>
        <v>0</v>
      </c>
      <c r="E142" s="86"/>
      <c r="F142" s="86"/>
      <c r="G142" s="86"/>
      <c r="H142" s="348"/>
      <c r="I142" s="86"/>
      <c r="J142" s="86"/>
      <c r="K142" s="86"/>
      <c r="L142" s="86"/>
      <c r="M142" s="86"/>
      <c r="N142" s="377"/>
      <c r="CG142" s="344">
        <v>0</v>
      </c>
    </row>
    <row r="143" spans="1:85" x14ac:dyDescent="0.25">
      <c r="A143" s="670"/>
      <c r="B143" s="523" t="s">
        <v>282</v>
      </c>
      <c r="C143" s="524"/>
      <c r="D143" s="525">
        <f>SUM(E143+F143)</f>
        <v>0</v>
      </c>
      <c r="E143" s="526"/>
      <c r="F143" s="526"/>
      <c r="G143" s="526"/>
      <c r="H143" s="527"/>
      <c r="I143" s="526"/>
      <c r="J143" s="526"/>
      <c r="K143" s="526"/>
      <c r="L143" s="526"/>
      <c r="M143" s="526"/>
      <c r="N143" s="377"/>
      <c r="CG143" s="344">
        <v>0</v>
      </c>
    </row>
    <row r="144" spans="1:85" x14ac:dyDescent="0.25">
      <c r="A144" s="528" t="s">
        <v>283</v>
      </c>
      <c r="B144" s="69"/>
      <c r="C144" s="43"/>
      <c r="D144" s="43"/>
      <c r="E144" s="70"/>
      <c r="F144" s="1"/>
      <c r="G144" s="14"/>
      <c r="H144" s="1"/>
      <c r="I144" s="1"/>
      <c r="J144" s="1"/>
      <c r="K144" s="1"/>
      <c r="L144" s="1"/>
      <c r="M144" s="1"/>
      <c r="N144" s="1"/>
      <c r="O144" s="1"/>
      <c r="P144" s="1"/>
      <c r="Q144" s="1"/>
      <c r="R144" s="1"/>
      <c r="S144" s="2"/>
      <c r="T144" s="2"/>
      <c r="U144" s="2"/>
      <c r="V144" s="2"/>
    </row>
    <row r="145" spans="1:95" ht="42" x14ac:dyDescent="0.25">
      <c r="A145" s="686" t="s">
        <v>133</v>
      </c>
      <c r="B145" s="688"/>
      <c r="C145" s="321" t="s">
        <v>4</v>
      </c>
      <c r="D145" s="321" t="s">
        <v>7</v>
      </c>
      <c r="E145" s="321" t="s">
        <v>134</v>
      </c>
      <c r="F145" s="321" t="s">
        <v>58</v>
      </c>
      <c r="G145" s="14"/>
      <c r="H145" s="1"/>
      <c r="I145" s="1"/>
      <c r="J145" s="1"/>
      <c r="K145" s="1"/>
      <c r="L145" s="1"/>
      <c r="M145" s="1"/>
      <c r="N145" s="1"/>
      <c r="O145" s="1"/>
      <c r="P145" s="1"/>
      <c r="Q145" s="1"/>
      <c r="R145" s="1"/>
      <c r="S145" s="2"/>
      <c r="T145" s="2"/>
      <c r="U145" s="2"/>
      <c r="V145" s="2"/>
    </row>
    <row r="146" spans="1:95" x14ac:dyDescent="0.25">
      <c r="A146" s="715" t="s">
        <v>135</v>
      </c>
      <c r="B146" s="340" t="s">
        <v>284</v>
      </c>
      <c r="C146" s="137"/>
      <c r="D146" s="151"/>
      <c r="E146" s="512"/>
      <c r="F146" s="529"/>
      <c r="G146" s="530"/>
      <c r="H146" s="1"/>
      <c r="I146" s="1"/>
      <c r="J146" s="1"/>
      <c r="K146" s="1"/>
      <c r="L146" s="1"/>
      <c r="M146" s="1"/>
      <c r="N146" s="1"/>
      <c r="O146" s="1"/>
      <c r="P146" s="1"/>
      <c r="Q146" s="1"/>
      <c r="R146" s="1"/>
      <c r="S146" s="2"/>
      <c r="T146" s="2"/>
      <c r="U146" s="2"/>
      <c r="V146" s="2"/>
    </row>
    <row r="147" spans="1:95" x14ac:dyDescent="0.25">
      <c r="A147" s="716"/>
      <c r="B147" s="32" t="s">
        <v>285</v>
      </c>
      <c r="C147" s="89"/>
      <c r="D147" s="127"/>
      <c r="E147" s="531"/>
      <c r="F147" s="532"/>
      <c r="G147" s="530"/>
      <c r="H147" s="1"/>
      <c r="I147" s="1"/>
      <c r="J147" s="1"/>
      <c r="K147" s="1"/>
      <c r="L147" s="1"/>
      <c r="M147" s="1"/>
      <c r="N147" s="1"/>
      <c r="O147" s="1"/>
      <c r="P147" s="1"/>
      <c r="Q147" s="1"/>
      <c r="R147" s="1"/>
      <c r="S147" s="2"/>
      <c r="T147" s="2"/>
      <c r="U147" s="2"/>
      <c r="V147" s="2"/>
    </row>
    <row r="148" spans="1:95" x14ac:dyDescent="0.25">
      <c r="A148" s="331" t="s">
        <v>286</v>
      </c>
      <c r="B148" s="363" t="s">
        <v>284</v>
      </c>
      <c r="C148" s="136"/>
      <c r="D148" s="136"/>
      <c r="E148" s="136"/>
      <c r="F148" s="533"/>
      <c r="G148" s="530"/>
      <c r="H148" s="1"/>
      <c r="I148" s="1"/>
      <c r="J148" s="1"/>
      <c r="K148" s="1"/>
      <c r="L148" s="1"/>
      <c r="M148" s="1"/>
      <c r="N148" s="1"/>
      <c r="O148" s="1"/>
      <c r="P148" s="1"/>
      <c r="Q148" s="1"/>
      <c r="R148" s="1"/>
      <c r="S148" s="2"/>
      <c r="T148" s="2"/>
      <c r="U148" s="2"/>
      <c r="V148" s="2"/>
    </row>
    <row r="149" spans="1:95" x14ac:dyDescent="0.25">
      <c r="A149" s="715" t="s">
        <v>139</v>
      </c>
      <c r="B149" s="340" t="s">
        <v>140</v>
      </c>
      <c r="C149" s="137"/>
      <c r="D149" s="151"/>
      <c r="E149" s="151"/>
      <c r="F149" s="534"/>
      <c r="G149" s="530"/>
      <c r="H149" s="1"/>
      <c r="I149" s="1"/>
      <c r="J149" s="1"/>
      <c r="K149" s="1"/>
      <c r="L149" s="1"/>
      <c r="M149" s="1"/>
      <c r="N149" s="1"/>
      <c r="O149" s="1"/>
      <c r="P149" s="1"/>
      <c r="Q149" s="1"/>
      <c r="R149" s="1"/>
      <c r="S149" s="2"/>
      <c r="T149" s="2"/>
      <c r="U149" s="2"/>
      <c r="V149" s="2"/>
    </row>
    <row r="150" spans="1:95" x14ac:dyDescent="0.25">
      <c r="A150" s="717"/>
      <c r="B150" s="31" t="s">
        <v>141</v>
      </c>
      <c r="C150" s="87"/>
      <c r="D150" s="108"/>
      <c r="E150" s="108"/>
      <c r="F150" s="108"/>
      <c r="G150" s="530"/>
      <c r="H150" s="1"/>
      <c r="I150" s="1"/>
      <c r="J150" s="1"/>
      <c r="K150" s="1"/>
      <c r="L150" s="1"/>
      <c r="M150" s="1"/>
      <c r="N150" s="1"/>
      <c r="O150" s="1"/>
      <c r="P150" s="1"/>
      <c r="Q150" s="1"/>
      <c r="R150" s="1"/>
      <c r="S150" s="2"/>
      <c r="T150" s="2"/>
      <c r="U150" s="2"/>
      <c r="V150" s="2"/>
    </row>
    <row r="151" spans="1:95" x14ac:dyDescent="0.25">
      <c r="A151" s="716"/>
      <c r="B151" s="32" t="s">
        <v>142</v>
      </c>
      <c r="C151" s="89"/>
      <c r="D151" s="127"/>
      <c r="E151" s="127"/>
      <c r="F151" s="127"/>
      <c r="G151" s="530"/>
      <c r="H151" s="1"/>
      <c r="I151" s="1"/>
      <c r="J151" s="1"/>
      <c r="K151" s="1"/>
      <c r="L151" s="1"/>
      <c r="M151" s="1"/>
      <c r="N151" s="1"/>
      <c r="O151" s="1"/>
      <c r="P151" s="1"/>
      <c r="Q151" s="1"/>
      <c r="R151" s="1"/>
      <c r="S151" s="2"/>
      <c r="T151" s="2"/>
      <c r="U151" s="2"/>
      <c r="V151" s="2"/>
    </row>
    <row r="152" spans="1:95" s="537" customFormat="1" x14ac:dyDescent="0.25">
      <c r="A152" s="535" t="s">
        <v>287</v>
      </c>
      <c r="B152" s="8"/>
      <c r="C152" s="536"/>
      <c r="D152" s="536"/>
      <c r="E152" s="536"/>
      <c r="F152" s="536"/>
      <c r="BX152" s="538"/>
      <c r="BY152" s="538"/>
      <c r="BZ152" s="538"/>
      <c r="CA152" s="538"/>
      <c r="CB152" s="538"/>
      <c r="CC152" s="538"/>
      <c r="CD152" s="538"/>
      <c r="CE152" s="538"/>
      <c r="CF152" s="538"/>
      <c r="CG152" s="538"/>
      <c r="CH152" s="538"/>
      <c r="CI152" s="538"/>
      <c r="CJ152" s="538"/>
      <c r="CK152" s="538"/>
      <c r="CL152" s="538"/>
      <c r="CM152" s="538"/>
      <c r="CN152" s="538"/>
      <c r="CO152" s="538"/>
      <c r="CP152" s="538"/>
      <c r="CQ152" s="538"/>
    </row>
    <row r="153" spans="1:95" s="537" customFormat="1" ht="28.5" customHeight="1" x14ac:dyDescent="0.25">
      <c r="A153" s="718" t="s">
        <v>288</v>
      </c>
      <c r="B153" s="719"/>
      <c r="C153" s="720"/>
      <c r="D153" s="686" t="s">
        <v>289</v>
      </c>
      <c r="E153" s="687"/>
      <c r="F153" s="688"/>
      <c r="G153" s="644" t="s">
        <v>272</v>
      </c>
      <c r="H153" s="724" t="s">
        <v>120</v>
      </c>
      <c r="I153" s="644" t="s">
        <v>58</v>
      </c>
      <c r="BX153" s="538"/>
      <c r="BY153" s="538"/>
      <c r="BZ153" s="538"/>
      <c r="CA153" s="538"/>
      <c r="CB153" s="538"/>
      <c r="CC153" s="538"/>
      <c r="CD153" s="538"/>
      <c r="CE153" s="538"/>
      <c r="CF153" s="538"/>
      <c r="CG153" s="538"/>
      <c r="CH153" s="538"/>
      <c r="CI153" s="538"/>
      <c r="CJ153" s="538"/>
      <c r="CK153" s="538"/>
      <c r="CL153" s="538"/>
      <c r="CM153" s="538"/>
      <c r="CN153" s="538"/>
      <c r="CO153" s="538"/>
      <c r="CP153" s="538"/>
      <c r="CQ153" s="538"/>
    </row>
    <row r="154" spans="1:95" s="537" customFormat="1" ht="16.5" customHeight="1" x14ac:dyDescent="0.25">
      <c r="A154" s="721"/>
      <c r="B154" s="722"/>
      <c r="C154" s="723"/>
      <c r="D154" s="319" t="s">
        <v>290</v>
      </c>
      <c r="E154" s="327" t="s">
        <v>135</v>
      </c>
      <c r="F154" s="327" t="s">
        <v>139</v>
      </c>
      <c r="G154" s="645"/>
      <c r="H154" s="725"/>
      <c r="I154" s="645"/>
      <c r="BX154" s="538"/>
      <c r="BY154" s="538"/>
      <c r="BZ154" s="538"/>
      <c r="CA154" s="538"/>
      <c r="CB154" s="538"/>
      <c r="CC154" s="538"/>
      <c r="CD154" s="538"/>
      <c r="CE154" s="538"/>
      <c r="CF154" s="538"/>
      <c r="CG154" s="538"/>
      <c r="CH154" s="538"/>
      <c r="CI154" s="538"/>
      <c r="CJ154" s="538"/>
      <c r="CK154" s="538"/>
      <c r="CL154" s="538"/>
      <c r="CM154" s="538"/>
      <c r="CN154" s="538"/>
      <c r="CO154" s="538"/>
      <c r="CP154" s="538"/>
      <c r="CQ154" s="538"/>
    </row>
    <row r="155" spans="1:95" x14ac:dyDescent="0.25">
      <c r="A155" s="757" t="s">
        <v>126</v>
      </c>
      <c r="B155" s="692" t="s">
        <v>142</v>
      </c>
      <c r="C155" s="693"/>
      <c r="D155" s="511">
        <f t="shared" ref="D155:D160" si="20">SUM(E155:F155)</f>
        <v>0</v>
      </c>
      <c r="E155" s="86">
        <f>+Enero!E155+Febrero!E155+'Marzo '!E155</f>
        <v>0</v>
      </c>
      <c r="F155" s="86">
        <f>+Enero!F155+Febrero!F155+'Marzo '!F155</f>
        <v>0</v>
      </c>
      <c r="G155" s="86">
        <f>+Enero!G155+Febrero!G155+'Marzo '!G155</f>
        <v>0</v>
      </c>
      <c r="H155" s="372">
        <f>+Enero!H155+Febrero!H155+'Marzo '!H155</f>
        <v>0</v>
      </c>
      <c r="I155" s="86">
        <f>+Enero!I155+Febrero!I155+'Marzo '!I155</f>
        <v>0</v>
      </c>
      <c r="J155" s="539"/>
      <c r="K155" s="2"/>
      <c r="L155" s="2"/>
      <c r="M155" s="2"/>
      <c r="CG155" s="344">
        <v>0</v>
      </c>
    </row>
    <row r="156" spans="1:95" ht="24" customHeight="1" x14ac:dyDescent="0.25">
      <c r="A156" s="758"/>
      <c r="B156" s="694" t="s">
        <v>140</v>
      </c>
      <c r="C156" s="695"/>
      <c r="D156" s="540">
        <f t="shared" si="20"/>
        <v>644</v>
      </c>
      <c r="E156" s="87">
        <f>+Enero!E156+Febrero!E156+'Marzo '!E156</f>
        <v>644</v>
      </c>
      <c r="F156" s="87">
        <f>+Enero!F156+Febrero!F156+'Marzo '!F156</f>
        <v>0</v>
      </c>
      <c r="G156" s="87">
        <f>+Enero!G156+Febrero!G156+'Marzo '!G156</f>
        <v>644</v>
      </c>
      <c r="H156" s="365">
        <f>+Enero!H156+Febrero!H156+'Marzo '!H156</f>
        <v>0</v>
      </c>
      <c r="I156" s="87">
        <f>+Enero!I156+Febrero!I156+'Marzo '!I156</f>
        <v>0</v>
      </c>
      <c r="J156" s="539"/>
      <c r="K156" s="2"/>
      <c r="L156" s="2"/>
      <c r="M156" s="2"/>
      <c r="CG156" s="344">
        <v>0</v>
      </c>
    </row>
    <row r="157" spans="1:95" x14ac:dyDescent="0.25">
      <c r="A157" s="759"/>
      <c r="B157" s="696" t="s">
        <v>141</v>
      </c>
      <c r="C157" s="697"/>
      <c r="D157" s="514">
        <f t="shared" si="20"/>
        <v>0</v>
      </c>
      <c r="E157" s="89">
        <f>+Enero!E157+Febrero!E157+'Marzo '!E157</f>
        <v>0</v>
      </c>
      <c r="F157" s="89">
        <f>+Enero!F157+Febrero!F157+'Marzo '!F157</f>
        <v>0</v>
      </c>
      <c r="G157" s="89">
        <f>+Enero!G157+Febrero!G157+'Marzo '!G157</f>
        <v>0</v>
      </c>
      <c r="H157" s="367">
        <f>+Enero!H157+Febrero!H157+'Marzo '!H157</f>
        <v>0</v>
      </c>
      <c r="I157" s="89">
        <f>+Enero!I157+Febrero!I157+'Marzo '!I157</f>
        <v>0</v>
      </c>
      <c r="J157" s="539"/>
      <c r="K157" s="2"/>
      <c r="L157" s="2"/>
      <c r="M157" s="2"/>
      <c r="CG157" s="344">
        <v>0</v>
      </c>
    </row>
    <row r="158" spans="1:95" x14ac:dyDescent="0.25">
      <c r="A158" s="644" t="s">
        <v>123</v>
      </c>
      <c r="B158" s="692" t="s">
        <v>142</v>
      </c>
      <c r="C158" s="693"/>
      <c r="D158" s="511">
        <f t="shared" si="20"/>
        <v>0</v>
      </c>
      <c r="E158" s="86">
        <f>+Enero!E158+Febrero!E158+'Marzo '!E158</f>
        <v>0</v>
      </c>
      <c r="F158" s="86">
        <f>+Enero!F158+Febrero!F158+'Marzo '!F158</f>
        <v>0</v>
      </c>
      <c r="G158" s="86">
        <f>+Enero!G158+Febrero!G158+'Marzo '!G158</f>
        <v>0</v>
      </c>
      <c r="H158" s="86">
        <f>+Enero!H158+Febrero!H158+'Marzo '!H158</f>
        <v>0</v>
      </c>
      <c r="I158" s="86">
        <f>+Enero!I158+Febrero!I158+'Marzo '!I158</f>
        <v>0</v>
      </c>
      <c r="J158" s="539"/>
      <c r="K158" s="2"/>
      <c r="L158" s="2"/>
      <c r="M158" s="2"/>
      <c r="CG158" s="344">
        <v>0</v>
      </c>
    </row>
    <row r="159" spans="1:95" x14ac:dyDescent="0.25">
      <c r="A159" s="691"/>
      <c r="B159" s="694" t="s">
        <v>140</v>
      </c>
      <c r="C159" s="695"/>
      <c r="D159" s="540">
        <f t="shared" si="20"/>
        <v>470</v>
      </c>
      <c r="E159" s="87">
        <f>+Enero!E159+Febrero!E159+'Marzo '!E159</f>
        <v>470</v>
      </c>
      <c r="F159" s="87">
        <f>+Enero!F159+Febrero!F159+'Marzo '!F159</f>
        <v>0</v>
      </c>
      <c r="G159" s="87">
        <f>+Enero!G159+Febrero!G159+'Marzo '!G159</f>
        <v>470</v>
      </c>
      <c r="H159" s="365">
        <f>+Enero!H159+Febrero!H159+'Marzo '!H159</f>
        <v>0</v>
      </c>
      <c r="I159" s="87">
        <f>+Enero!I159+Febrero!I159+'Marzo '!I159</f>
        <v>0</v>
      </c>
      <c r="J159" s="539"/>
      <c r="K159" s="2"/>
      <c r="L159" s="2"/>
      <c r="M159" s="2"/>
      <c r="CG159" s="344">
        <v>0</v>
      </c>
    </row>
    <row r="160" spans="1:95" x14ac:dyDescent="0.25">
      <c r="A160" s="645"/>
      <c r="B160" s="696" t="s">
        <v>141</v>
      </c>
      <c r="C160" s="697"/>
      <c r="D160" s="514">
        <f t="shared" si="20"/>
        <v>0</v>
      </c>
      <c r="E160" s="89">
        <f>+Enero!E160+Febrero!E160+'Marzo '!E160</f>
        <v>0</v>
      </c>
      <c r="F160" s="89">
        <f>+Enero!F160+Febrero!F160+'Marzo '!F160</f>
        <v>0</v>
      </c>
      <c r="G160" s="89">
        <f>+Enero!G160+Febrero!G160+'Marzo '!G160</f>
        <v>0</v>
      </c>
      <c r="H160" s="367">
        <f>+Enero!H160+Febrero!H160+'Marzo '!H160</f>
        <v>0</v>
      </c>
      <c r="I160" s="89">
        <f>+Enero!I160+Febrero!I160+'Marzo '!I160</f>
        <v>0</v>
      </c>
      <c r="J160" s="539"/>
      <c r="K160" s="2"/>
      <c r="L160" s="2"/>
      <c r="M160" s="2"/>
      <c r="R160" s="510"/>
      <c r="CG160" s="344">
        <v>0</v>
      </c>
    </row>
    <row r="161" spans="1:87" ht="15" customHeight="1" x14ac:dyDescent="0.25">
      <c r="A161" s="541" t="s">
        <v>291</v>
      </c>
      <c r="B161" s="541"/>
      <c r="C161" s="541"/>
      <c r="D161" s="542"/>
      <c r="E161" s="543"/>
      <c r="F161" s="544"/>
      <c r="G161" s="38"/>
      <c r="H161" s="38"/>
      <c r="I161" s="38"/>
      <c r="J161" s="38"/>
      <c r="K161" s="38"/>
      <c r="L161" s="38"/>
      <c r="M161" s="38"/>
      <c r="N161" s="38"/>
      <c r="O161" s="545"/>
      <c r="P161" s="14"/>
      <c r="Q161" s="14"/>
      <c r="R161" s="14"/>
      <c r="S161" s="14"/>
      <c r="T161" s="14"/>
      <c r="U161" s="14"/>
      <c r="V161" s="14"/>
      <c r="W161" s="14"/>
      <c r="X161" s="510"/>
      <c r="Y161" s="510"/>
      <c r="Z161" s="510"/>
      <c r="AB161" s="510"/>
      <c r="AC161" s="510"/>
      <c r="AD161" s="510"/>
      <c r="AE161" s="510"/>
      <c r="AF161" s="510"/>
      <c r="AG161" s="510"/>
      <c r="AH161" s="510"/>
      <c r="AI161" s="510"/>
      <c r="AJ161" s="510"/>
      <c r="AK161" s="510"/>
      <c r="AL161" s="510"/>
    </row>
    <row r="162" spans="1:87" x14ac:dyDescent="0.25">
      <c r="A162" s="698" t="s">
        <v>292</v>
      </c>
      <c r="B162" s="698"/>
      <c r="C162" s="699" t="s">
        <v>293</v>
      </c>
      <c r="D162" s="700"/>
      <c r="E162" s="701"/>
      <c r="F162" s="705" t="s">
        <v>5</v>
      </c>
      <c r="G162" s="706"/>
      <c r="H162" s="706"/>
      <c r="I162" s="706"/>
      <c r="J162" s="706"/>
      <c r="K162" s="706"/>
      <c r="L162" s="706"/>
      <c r="M162" s="706"/>
      <c r="N162" s="706"/>
      <c r="O162" s="706"/>
      <c r="P162" s="706"/>
      <c r="Q162" s="706"/>
      <c r="R162" s="706"/>
      <c r="S162" s="706"/>
      <c r="T162" s="706"/>
      <c r="U162" s="706"/>
      <c r="V162" s="706"/>
      <c r="W162" s="706"/>
      <c r="X162" s="706"/>
      <c r="Y162" s="706"/>
      <c r="Z162" s="706"/>
      <c r="AA162" s="706"/>
      <c r="AB162" s="706"/>
      <c r="AC162" s="706"/>
      <c r="AD162" s="706"/>
      <c r="AE162" s="706"/>
      <c r="AF162" s="706"/>
      <c r="AG162" s="706"/>
      <c r="AH162" s="706"/>
      <c r="AI162" s="706"/>
      <c r="AJ162" s="706"/>
      <c r="AK162" s="706"/>
      <c r="AL162" s="706"/>
      <c r="AM162" s="707"/>
    </row>
    <row r="163" spans="1:87" x14ac:dyDescent="0.25">
      <c r="A163" s="698"/>
      <c r="B163" s="698"/>
      <c r="C163" s="702"/>
      <c r="D163" s="703"/>
      <c r="E163" s="704"/>
      <c r="F163" s="708" t="s">
        <v>10</v>
      </c>
      <c r="G163" s="656"/>
      <c r="H163" s="708" t="s">
        <v>11</v>
      </c>
      <c r="I163" s="708"/>
      <c r="J163" s="656" t="s">
        <v>12</v>
      </c>
      <c r="K163" s="656"/>
      <c r="L163" s="709" t="s">
        <v>13</v>
      </c>
      <c r="M163" s="710"/>
      <c r="N163" s="656" t="s">
        <v>14</v>
      </c>
      <c r="O163" s="656"/>
      <c r="P163" s="711" t="s">
        <v>15</v>
      </c>
      <c r="Q163" s="712"/>
      <c r="R163" s="658" t="s">
        <v>16</v>
      </c>
      <c r="S163" s="658"/>
      <c r="T163" s="711" t="s">
        <v>17</v>
      </c>
      <c r="U163" s="712"/>
      <c r="V163" s="658" t="s">
        <v>18</v>
      </c>
      <c r="W163" s="658"/>
      <c r="X163" s="711" t="s">
        <v>19</v>
      </c>
      <c r="Y163" s="712"/>
      <c r="Z163" s="712" t="s">
        <v>20</v>
      </c>
      <c r="AA163" s="711"/>
      <c r="AB163" s="658" t="s">
        <v>21</v>
      </c>
      <c r="AC163" s="658"/>
      <c r="AD163" s="658" t="s">
        <v>22</v>
      </c>
      <c r="AE163" s="658"/>
      <c r="AF163" s="658" t="s">
        <v>23</v>
      </c>
      <c r="AG163" s="658"/>
      <c r="AH163" s="658" t="s">
        <v>24</v>
      </c>
      <c r="AI163" s="658"/>
      <c r="AJ163" s="658" t="s">
        <v>25</v>
      </c>
      <c r="AK163" s="658"/>
      <c r="AL163" s="658" t="s">
        <v>26</v>
      </c>
      <c r="AM163" s="658"/>
    </row>
    <row r="164" spans="1:87" x14ac:dyDescent="0.25">
      <c r="A164" s="698"/>
      <c r="B164" s="698"/>
      <c r="C164" s="546" t="s">
        <v>214</v>
      </c>
      <c r="D164" s="547" t="s">
        <v>27</v>
      </c>
      <c r="E164" s="548" t="s">
        <v>28</v>
      </c>
      <c r="F164" s="321" t="s">
        <v>159</v>
      </c>
      <c r="G164" s="321" t="s">
        <v>28</v>
      </c>
      <c r="H164" s="321" t="s">
        <v>159</v>
      </c>
      <c r="I164" s="321" t="s">
        <v>28</v>
      </c>
      <c r="J164" s="321" t="s">
        <v>159</v>
      </c>
      <c r="K164" s="321" t="s">
        <v>28</v>
      </c>
      <c r="L164" s="334" t="s">
        <v>159</v>
      </c>
      <c r="M164" s="332" t="s">
        <v>28</v>
      </c>
      <c r="N164" s="321" t="s">
        <v>159</v>
      </c>
      <c r="O164" s="321" t="s">
        <v>28</v>
      </c>
      <c r="P164" s="334" t="s">
        <v>159</v>
      </c>
      <c r="Q164" s="332" t="s">
        <v>28</v>
      </c>
      <c r="R164" s="321" t="s">
        <v>159</v>
      </c>
      <c r="S164" s="321" t="s">
        <v>28</v>
      </c>
      <c r="T164" s="334" t="s">
        <v>159</v>
      </c>
      <c r="U164" s="332" t="s">
        <v>28</v>
      </c>
      <c r="V164" s="321" t="s">
        <v>159</v>
      </c>
      <c r="W164" s="321" t="s">
        <v>28</v>
      </c>
      <c r="X164" s="334" t="s">
        <v>159</v>
      </c>
      <c r="Y164" s="332" t="s">
        <v>28</v>
      </c>
      <c r="Z164" s="321" t="s">
        <v>159</v>
      </c>
      <c r="AA164" s="321" t="s">
        <v>28</v>
      </c>
      <c r="AB164" s="321" t="s">
        <v>159</v>
      </c>
      <c r="AC164" s="321" t="s">
        <v>28</v>
      </c>
      <c r="AD164" s="321" t="s">
        <v>159</v>
      </c>
      <c r="AE164" s="321" t="s">
        <v>28</v>
      </c>
      <c r="AF164" s="321" t="s">
        <v>159</v>
      </c>
      <c r="AG164" s="321" t="s">
        <v>28</v>
      </c>
      <c r="AH164" s="321" t="s">
        <v>159</v>
      </c>
      <c r="AI164" s="321" t="s">
        <v>28</v>
      </c>
      <c r="AJ164" s="321" t="s">
        <v>159</v>
      </c>
      <c r="AK164" s="321" t="s">
        <v>28</v>
      </c>
      <c r="AL164" s="321" t="s">
        <v>159</v>
      </c>
      <c r="AM164" s="321" t="s">
        <v>28</v>
      </c>
    </row>
    <row r="165" spans="1:87" x14ac:dyDescent="0.25">
      <c r="A165" s="675" t="s">
        <v>294</v>
      </c>
      <c r="B165" s="676"/>
      <c r="C165" s="549">
        <f>SUM(D165+E165)</f>
        <v>0</v>
      </c>
      <c r="D165" s="550">
        <f>SUM(P165+R165+T165+V165+X165+Z165+AB165+AD165+AF165+AH165+AJ165+AL165)</f>
        <v>0</v>
      </c>
      <c r="E165" s="551">
        <f>SUM(Q165+S165+U165+W165+Y165+AA165+AC165+AE165+AG165+AI165+AK165+AM165)</f>
        <v>0</v>
      </c>
      <c r="F165" s="552">
        <f>+Enero!F165+Febrero!F165+'Marzo '!F165</f>
        <v>0</v>
      </c>
      <c r="G165" s="553">
        <f>+Enero!G165+Febrero!G165+'Marzo '!G165</f>
        <v>0</v>
      </c>
      <c r="H165" s="554">
        <f>+Enero!H165+Febrero!H165+'Marzo '!H165</f>
        <v>0</v>
      </c>
      <c r="I165" s="555">
        <f>+Enero!I165+Febrero!I165+'Marzo '!I165</f>
        <v>0</v>
      </c>
      <c r="J165" s="552">
        <f>+Enero!J165+Febrero!J165+'Marzo '!J165</f>
        <v>0</v>
      </c>
      <c r="K165" s="553">
        <f>+Enero!K165+Febrero!K165+'Marzo '!K165</f>
        <v>0</v>
      </c>
      <c r="L165" s="554">
        <f>+Enero!L165+Febrero!L165+'Marzo '!L165</f>
        <v>0</v>
      </c>
      <c r="M165" s="555">
        <f>+Enero!M165+Febrero!M165+'Marzo '!M165</f>
        <v>0</v>
      </c>
      <c r="N165" s="554">
        <f>+Enero!N165+Febrero!N165+'Marzo '!N165</f>
        <v>0</v>
      </c>
      <c r="O165" s="555">
        <f>+Enero!O165+Febrero!O165+'Marzo '!O165</f>
        <v>0</v>
      </c>
      <c r="P165" s="556">
        <f>+Enero!P165+Febrero!P165+'Marzo '!P165</f>
        <v>0</v>
      </c>
      <c r="Q165" s="557">
        <f>+Enero!Q165+Febrero!Q165+'Marzo '!Q165</f>
        <v>0</v>
      </c>
      <c r="R165" s="558">
        <f>+Enero!R165+Febrero!R165+'Marzo '!R165</f>
        <v>0</v>
      </c>
      <c r="S165" s="559">
        <f>+Enero!S165+Febrero!S165+'Marzo '!S165</f>
        <v>0</v>
      </c>
      <c r="T165" s="556">
        <f>+Enero!T165+Febrero!T165+'Marzo '!T165</f>
        <v>0</v>
      </c>
      <c r="U165" s="557">
        <f>+Enero!U165+Febrero!U165+'Marzo '!U165</f>
        <v>0</v>
      </c>
      <c r="V165" s="558">
        <f>+Enero!V165+Febrero!V165+'Marzo '!V165</f>
        <v>0</v>
      </c>
      <c r="W165" s="559">
        <f>+Enero!W165+Febrero!W165+'Marzo '!W165</f>
        <v>0</v>
      </c>
      <c r="X165" s="556">
        <f>+Enero!X165+Febrero!X165+'Marzo '!X165</f>
        <v>0</v>
      </c>
      <c r="Y165" s="557">
        <f>+Enero!Y165+Febrero!Y165+'Marzo '!Y165</f>
        <v>0</v>
      </c>
      <c r="Z165" s="558">
        <f>+Enero!Z165+Febrero!Z165+'Marzo '!Z165</f>
        <v>0</v>
      </c>
      <c r="AA165" s="559">
        <f>+Enero!AA165+Febrero!AA165+'Marzo '!AA165</f>
        <v>0</v>
      </c>
      <c r="AB165" s="558">
        <f>+Enero!AB165+Febrero!AB165+'Marzo '!AB165</f>
        <v>0</v>
      </c>
      <c r="AC165" s="559">
        <f>+Enero!AC165+Febrero!AC165+'Marzo '!AC165</f>
        <v>0</v>
      </c>
      <c r="AD165" s="558">
        <f>+Enero!AD165+Febrero!AD165+'Marzo '!AD165</f>
        <v>0</v>
      </c>
      <c r="AE165" s="559">
        <f>+Enero!AE165+Febrero!AE165+'Marzo '!AE165</f>
        <v>0</v>
      </c>
      <c r="AF165" s="558">
        <f>+Enero!AF165+Febrero!AF165+'Marzo '!AF165</f>
        <v>0</v>
      </c>
      <c r="AG165" s="559">
        <f>+Enero!AG165+Febrero!AG165+'Marzo '!AG165</f>
        <v>0</v>
      </c>
      <c r="AH165" s="558">
        <f>+Enero!AH165+Febrero!AH165+'Marzo '!AH165</f>
        <v>0</v>
      </c>
      <c r="AI165" s="559">
        <f>+Enero!AI165+Febrero!AI165+'Marzo '!AI165</f>
        <v>0</v>
      </c>
      <c r="AJ165" s="558">
        <f>+Enero!AJ165+Febrero!AJ165+'Marzo '!AJ165</f>
        <v>0</v>
      </c>
      <c r="AK165" s="559">
        <f>+Enero!AK165+Febrero!AK165+'Marzo '!AK165</f>
        <v>0</v>
      </c>
      <c r="AL165" s="558">
        <f>+Enero!AL165+Febrero!AL165+'Marzo '!AL165</f>
        <v>0</v>
      </c>
      <c r="AM165" s="559">
        <f>+Enero!AM165+Febrero!AM165+'Marzo '!AM165</f>
        <v>0</v>
      </c>
      <c r="AN165" s="466"/>
    </row>
    <row r="166" spans="1:87" x14ac:dyDescent="0.25">
      <c r="A166" s="677" t="s">
        <v>295</v>
      </c>
      <c r="B166" s="678"/>
      <c r="C166" s="560">
        <f>SUM(D166+E166)</f>
        <v>0</v>
      </c>
      <c r="D166" s="561">
        <f t="shared" ref="D166:E168" si="21">SUM(F166+H166+J166+L166+N166+P166+R166+T166+V166+X166+Z166+AB166+AD166+AF166+AH166+AJ166+AL166)</f>
        <v>0</v>
      </c>
      <c r="E166" s="562">
        <f t="shared" si="21"/>
        <v>0</v>
      </c>
      <c r="F166" s="563">
        <f>+Enero!F166+Febrero!F166+'Marzo '!F166</f>
        <v>0</v>
      </c>
      <c r="G166" s="564">
        <f>+Enero!G166+Febrero!G166+'Marzo '!G166</f>
        <v>0</v>
      </c>
      <c r="H166" s="563">
        <f>+Enero!H166+Febrero!H166+'Marzo '!H166</f>
        <v>0</v>
      </c>
      <c r="I166" s="564">
        <f>+Enero!I166+Febrero!I166+'Marzo '!I166</f>
        <v>0</v>
      </c>
      <c r="J166" s="563">
        <f>+Enero!J166+Febrero!J166+'Marzo '!J166</f>
        <v>0</v>
      </c>
      <c r="K166" s="564">
        <f>+Enero!K166+Febrero!K166+'Marzo '!K166</f>
        <v>0</v>
      </c>
      <c r="L166" s="565">
        <f>+Enero!L166+Febrero!L166+'Marzo '!L166</f>
        <v>0</v>
      </c>
      <c r="M166" s="566">
        <f>+Enero!M166+Febrero!M166+'Marzo '!M166</f>
        <v>0</v>
      </c>
      <c r="N166" s="563">
        <f>+Enero!N166+Febrero!N166+'Marzo '!N166</f>
        <v>0</v>
      </c>
      <c r="O166" s="564">
        <f>+Enero!O166+Febrero!O166+'Marzo '!O166</f>
        <v>0</v>
      </c>
      <c r="P166" s="565">
        <f>+Enero!P166+Febrero!P166+'Marzo '!P166</f>
        <v>0</v>
      </c>
      <c r="Q166" s="566">
        <f>+Enero!Q166+Febrero!Q166+'Marzo '!Q166</f>
        <v>0</v>
      </c>
      <c r="R166" s="563">
        <f>+Enero!R166+Febrero!R166+'Marzo '!R166</f>
        <v>0</v>
      </c>
      <c r="S166" s="564">
        <f>+Enero!S166+Febrero!S166+'Marzo '!S166</f>
        <v>0</v>
      </c>
      <c r="T166" s="565">
        <f>+Enero!T166+Febrero!T166+'Marzo '!T166</f>
        <v>0</v>
      </c>
      <c r="U166" s="566">
        <f>+Enero!U166+Febrero!U166+'Marzo '!U166</f>
        <v>0</v>
      </c>
      <c r="V166" s="563">
        <f>+Enero!V166+Febrero!V166+'Marzo '!V166</f>
        <v>0</v>
      </c>
      <c r="W166" s="564">
        <f>+Enero!W166+Febrero!W166+'Marzo '!W166</f>
        <v>0</v>
      </c>
      <c r="X166" s="565">
        <f>+Enero!X166+Febrero!X166+'Marzo '!X166</f>
        <v>0</v>
      </c>
      <c r="Y166" s="566">
        <f>+Enero!Y166+Febrero!Y166+'Marzo '!Y166</f>
        <v>0</v>
      </c>
      <c r="Z166" s="563">
        <f>+Enero!Z166+Febrero!Z166+'Marzo '!Z166</f>
        <v>0</v>
      </c>
      <c r="AA166" s="564">
        <f>+Enero!AA166+Febrero!AA166+'Marzo '!AA166</f>
        <v>0</v>
      </c>
      <c r="AB166" s="563">
        <f>+Enero!AB166+Febrero!AB166+'Marzo '!AB166</f>
        <v>0</v>
      </c>
      <c r="AC166" s="564">
        <f>+Enero!AC166+Febrero!AC166+'Marzo '!AC166</f>
        <v>0</v>
      </c>
      <c r="AD166" s="563">
        <f>+Enero!AD166+Febrero!AD166+'Marzo '!AD166</f>
        <v>0</v>
      </c>
      <c r="AE166" s="564">
        <f>+Enero!AE166+Febrero!AE166+'Marzo '!AE166</f>
        <v>0</v>
      </c>
      <c r="AF166" s="563">
        <f>+Enero!AF166+Febrero!AF166+'Marzo '!AF166</f>
        <v>0</v>
      </c>
      <c r="AG166" s="564">
        <f>+Enero!AG166+Febrero!AG166+'Marzo '!AG166</f>
        <v>0</v>
      </c>
      <c r="AH166" s="563">
        <f>+Enero!AH166+Febrero!AH166+'Marzo '!AH166</f>
        <v>0</v>
      </c>
      <c r="AI166" s="564">
        <f>+Enero!AI166+Febrero!AI166+'Marzo '!AI166</f>
        <v>0</v>
      </c>
      <c r="AJ166" s="563">
        <f>+Enero!AJ166+Febrero!AJ166+'Marzo '!AJ166</f>
        <v>0</v>
      </c>
      <c r="AK166" s="564">
        <f>+Enero!AK166+Febrero!AK166+'Marzo '!AK166</f>
        <v>0</v>
      </c>
      <c r="AL166" s="563">
        <f>+Enero!AL166+Febrero!AL166+'Marzo '!AL166</f>
        <v>0</v>
      </c>
      <c r="AM166" s="564">
        <f>+Enero!AM166+Febrero!AM166+'Marzo '!AM166</f>
        <v>0</v>
      </c>
      <c r="AN166" s="466"/>
    </row>
    <row r="167" spans="1:87" x14ac:dyDescent="0.25">
      <c r="A167" s="679" t="s">
        <v>296</v>
      </c>
      <c r="B167" s="680"/>
      <c r="C167" s="560">
        <f>SUM(D167+E167)</f>
        <v>0</v>
      </c>
      <c r="D167" s="561">
        <f t="shared" si="21"/>
        <v>0</v>
      </c>
      <c r="E167" s="562">
        <f t="shared" si="21"/>
        <v>0</v>
      </c>
      <c r="F167" s="563">
        <f>+Enero!F167+Febrero!F167+'Marzo '!F167</f>
        <v>0</v>
      </c>
      <c r="G167" s="564">
        <f>+Enero!G167+Febrero!G167+'Marzo '!G167</f>
        <v>0</v>
      </c>
      <c r="H167" s="563">
        <f>+Enero!H167+Febrero!H167+'Marzo '!H167</f>
        <v>0</v>
      </c>
      <c r="I167" s="564">
        <f>+Enero!I167+Febrero!I167+'Marzo '!I167</f>
        <v>0</v>
      </c>
      <c r="J167" s="563">
        <f>+Enero!J167+Febrero!J167+'Marzo '!J167</f>
        <v>0</v>
      </c>
      <c r="K167" s="564">
        <f>+Enero!K167+Febrero!K167+'Marzo '!K167</f>
        <v>0</v>
      </c>
      <c r="L167" s="565">
        <f>+Enero!L167+Febrero!L167+'Marzo '!L167</f>
        <v>0</v>
      </c>
      <c r="M167" s="566">
        <f>+Enero!M167+Febrero!M167+'Marzo '!M167</f>
        <v>0</v>
      </c>
      <c r="N167" s="563">
        <f>+Enero!N167+Febrero!N167+'Marzo '!N167</f>
        <v>0</v>
      </c>
      <c r="O167" s="564">
        <f>+Enero!O167+Febrero!O167+'Marzo '!O167</f>
        <v>0</v>
      </c>
      <c r="P167" s="565">
        <f>+Enero!P167+Febrero!P167+'Marzo '!P167</f>
        <v>0</v>
      </c>
      <c r="Q167" s="566">
        <f>+Enero!Q167+Febrero!Q167+'Marzo '!Q167</f>
        <v>0</v>
      </c>
      <c r="R167" s="563">
        <f>+Enero!R167+Febrero!R167+'Marzo '!R167</f>
        <v>0</v>
      </c>
      <c r="S167" s="564">
        <f>+Enero!S167+Febrero!S167+'Marzo '!S167</f>
        <v>0</v>
      </c>
      <c r="T167" s="565">
        <f>+Enero!T167+Febrero!T167+'Marzo '!T167</f>
        <v>0</v>
      </c>
      <c r="U167" s="566">
        <f>+Enero!U167+Febrero!U167+'Marzo '!U167</f>
        <v>0</v>
      </c>
      <c r="V167" s="563">
        <f>+Enero!V167+Febrero!V167+'Marzo '!V167</f>
        <v>0</v>
      </c>
      <c r="W167" s="564">
        <f>+Enero!W167+Febrero!W167+'Marzo '!W167</f>
        <v>0</v>
      </c>
      <c r="X167" s="565">
        <f>+Enero!X167+Febrero!X167+'Marzo '!X167</f>
        <v>0</v>
      </c>
      <c r="Y167" s="566">
        <f>+Enero!Y167+Febrero!Y167+'Marzo '!Y167</f>
        <v>0</v>
      </c>
      <c r="Z167" s="563">
        <f>+Enero!Z167+Febrero!Z167+'Marzo '!Z167</f>
        <v>0</v>
      </c>
      <c r="AA167" s="564">
        <f>+Enero!AA167+Febrero!AA167+'Marzo '!AA167</f>
        <v>0</v>
      </c>
      <c r="AB167" s="563">
        <f>+Enero!AB167+Febrero!AB167+'Marzo '!AB167</f>
        <v>0</v>
      </c>
      <c r="AC167" s="564">
        <f>+Enero!AC167+Febrero!AC167+'Marzo '!AC167</f>
        <v>0</v>
      </c>
      <c r="AD167" s="563">
        <f>+Enero!AD167+Febrero!AD167+'Marzo '!AD167</f>
        <v>0</v>
      </c>
      <c r="AE167" s="564">
        <f>+Enero!AE167+Febrero!AE167+'Marzo '!AE167</f>
        <v>0</v>
      </c>
      <c r="AF167" s="563">
        <f>+Enero!AF167+Febrero!AF167+'Marzo '!AF167</f>
        <v>0</v>
      </c>
      <c r="AG167" s="564">
        <f>+Enero!AG167+Febrero!AG167+'Marzo '!AG167</f>
        <v>0</v>
      </c>
      <c r="AH167" s="563">
        <f>+Enero!AH167+Febrero!AH167+'Marzo '!AH167</f>
        <v>0</v>
      </c>
      <c r="AI167" s="564">
        <f>+Enero!AI167+Febrero!AI167+'Marzo '!AI167</f>
        <v>0</v>
      </c>
      <c r="AJ167" s="563">
        <f>+Enero!AJ167+Febrero!AJ167+'Marzo '!AJ167</f>
        <v>0</v>
      </c>
      <c r="AK167" s="564">
        <f>+Enero!AK167+Febrero!AK167+'Marzo '!AK167</f>
        <v>0</v>
      </c>
      <c r="AL167" s="563">
        <f>+Enero!AL167+Febrero!AL167+'Marzo '!AL167</f>
        <v>0</v>
      </c>
      <c r="AM167" s="564">
        <f>+Enero!AM167+Febrero!AM167+'Marzo '!AM167</f>
        <v>0</v>
      </c>
      <c r="AN167" s="466"/>
    </row>
    <row r="168" spans="1:87" x14ac:dyDescent="0.25">
      <c r="A168" s="681" t="s">
        <v>58</v>
      </c>
      <c r="B168" s="682"/>
      <c r="C168" s="567">
        <f>SUM(D168+E168)</f>
        <v>0</v>
      </c>
      <c r="D168" s="568">
        <f t="shared" si="21"/>
        <v>0</v>
      </c>
      <c r="E168" s="569">
        <f t="shared" si="21"/>
        <v>0</v>
      </c>
      <c r="F168" s="570">
        <f>+Enero!F168+Febrero!F168+'Marzo '!F168</f>
        <v>0</v>
      </c>
      <c r="G168" s="571">
        <f>+Enero!G168+Febrero!G168+'Marzo '!G168</f>
        <v>0</v>
      </c>
      <c r="H168" s="570">
        <f>+Enero!H168+Febrero!H168+'Marzo '!H168</f>
        <v>0</v>
      </c>
      <c r="I168" s="571">
        <f>+Enero!I168+Febrero!I168+'Marzo '!I168</f>
        <v>0</v>
      </c>
      <c r="J168" s="570">
        <f>+Enero!J168+Febrero!J168+'Marzo '!J168</f>
        <v>0</v>
      </c>
      <c r="K168" s="571">
        <f>+Enero!K168+Febrero!K168+'Marzo '!K168</f>
        <v>0</v>
      </c>
      <c r="L168" s="572">
        <f>+Enero!L168+Febrero!L168+'Marzo '!L168</f>
        <v>0</v>
      </c>
      <c r="M168" s="573">
        <f>+Enero!M168+Febrero!M168+'Marzo '!M168</f>
        <v>0</v>
      </c>
      <c r="N168" s="570">
        <f>+Enero!N168+Febrero!N168+'Marzo '!N168</f>
        <v>0</v>
      </c>
      <c r="O168" s="571">
        <f>+Enero!O168+Febrero!O168+'Marzo '!O168</f>
        <v>0</v>
      </c>
      <c r="P168" s="572">
        <f>+Enero!P168+Febrero!P168+'Marzo '!P168</f>
        <v>0</v>
      </c>
      <c r="Q168" s="573">
        <f>+Enero!Q168+Febrero!Q168+'Marzo '!Q168</f>
        <v>0</v>
      </c>
      <c r="R168" s="570">
        <f>+Enero!R168+Febrero!R168+'Marzo '!R168</f>
        <v>0</v>
      </c>
      <c r="S168" s="571">
        <f>+Enero!S168+Febrero!S168+'Marzo '!S168</f>
        <v>0</v>
      </c>
      <c r="T168" s="572">
        <f>+Enero!T168+Febrero!T168+'Marzo '!T168</f>
        <v>0</v>
      </c>
      <c r="U168" s="573">
        <f>+Enero!U168+Febrero!U168+'Marzo '!U168</f>
        <v>0</v>
      </c>
      <c r="V168" s="570">
        <f>+Enero!V168+Febrero!V168+'Marzo '!V168</f>
        <v>0</v>
      </c>
      <c r="W168" s="571">
        <f>+Enero!W168+Febrero!W168+'Marzo '!W168</f>
        <v>0</v>
      </c>
      <c r="X168" s="572">
        <f>+Enero!X168+Febrero!X168+'Marzo '!X168</f>
        <v>0</v>
      </c>
      <c r="Y168" s="573">
        <f>+Enero!Y168+Febrero!Y168+'Marzo '!Y168</f>
        <v>0</v>
      </c>
      <c r="Z168" s="570">
        <f>+Enero!Z168+Febrero!Z168+'Marzo '!Z168</f>
        <v>0</v>
      </c>
      <c r="AA168" s="571">
        <f>+Enero!AA168+Febrero!AA168+'Marzo '!AA168</f>
        <v>0</v>
      </c>
      <c r="AB168" s="570">
        <f>+Enero!AB168+Febrero!AB168+'Marzo '!AB168</f>
        <v>0</v>
      </c>
      <c r="AC168" s="571">
        <f>+Enero!AC168+Febrero!AC168+'Marzo '!AC168</f>
        <v>0</v>
      </c>
      <c r="AD168" s="570">
        <f>+Enero!AD168+Febrero!AD168+'Marzo '!AD168</f>
        <v>0</v>
      </c>
      <c r="AE168" s="571">
        <f>+Enero!AE168+Febrero!AE168+'Marzo '!AE168</f>
        <v>0</v>
      </c>
      <c r="AF168" s="570">
        <f>+Enero!AF168+Febrero!AF168+'Marzo '!AF168</f>
        <v>0</v>
      </c>
      <c r="AG168" s="571">
        <f>+Enero!AG168+Febrero!AG168+'Marzo '!AG168</f>
        <v>0</v>
      </c>
      <c r="AH168" s="570">
        <f>+Enero!AH168+Febrero!AH168+'Marzo '!AH168</f>
        <v>0</v>
      </c>
      <c r="AI168" s="571">
        <f>+Enero!AI168+Febrero!AI168+'Marzo '!AI168</f>
        <v>0</v>
      </c>
      <c r="AJ168" s="570">
        <f>+Enero!AJ168+Febrero!AJ168+'Marzo '!AJ168</f>
        <v>0</v>
      </c>
      <c r="AK168" s="571">
        <f>+Enero!AK168+Febrero!AK168+'Marzo '!AK168</f>
        <v>0</v>
      </c>
      <c r="AL168" s="570">
        <f>+Enero!AL168+Febrero!AL168+'Marzo '!AL168</f>
        <v>0</v>
      </c>
      <c r="AM168" s="571">
        <f>+Enero!AM168+Febrero!AM168+'Marzo '!AM168</f>
        <v>0</v>
      </c>
      <c r="AN168" s="466"/>
    </row>
    <row r="169" spans="1:87" ht="15.75" x14ac:dyDescent="0.25">
      <c r="A169" s="242" t="s">
        <v>297</v>
      </c>
      <c r="B169" s="242"/>
      <c r="C169" s="47"/>
      <c r="D169" s="47"/>
      <c r="E169" s="45"/>
      <c r="F169" s="9"/>
      <c r="G169" s="6"/>
      <c r="H169" s="6"/>
      <c r="I169" s="25"/>
      <c r="J169" s="25"/>
      <c r="K169" s="25"/>
      <c r="L169" s="35"/>
      <c r="M169" s="479"/>
      <c r="N169" s="39"/>
      <c r="O169" s="574"/>
      <c r="P169" s="482"/>
      <c r="Q169" s="482"/>
      <c r="R169" s="482"/>
      <c r="S169" s="480"/>
      <c r="T169" s="35"/>
      <c r="U169" s="482"/>
      <c r="V169" s="482"/>
      <c r="W169" s="480"/>
      <c r="X169" s="480"/>
      <c r="Y169" s="35"/>
      <c r="Z169" s="480"/>
      <c r="AA169" s="35"/>
      <c r="AB169" s="480"/>
      <c r="AC169" s="482"/>
    </row>
    <row r="170" spans="1:87" ht="15" customHeight="1" x14ac:dyDescent="0.25">
      <c r="A170" s="647" t="s">
        <v>92</v>
      </c>
      <c r="B170" s="648"/>
      <c r="C170" s="649"/>
      <c r="D170" s="647" t="s">
        <v>45</v>
      </c>
      <c r="E170" s="648"/>
      <c r="F170" s="649"/>
      <c r="G170" s="686" t="s">
        <v>193</v>
      </c>
      <c r="H170" s="687"/>
      <c r="I170" s="687"/>
      <c r="J170" s="687"/>
      <c r="K170" s="687"/>
      <c r="L170" s="687"/>
      <c r="M170" s="687"/>
      <c r="N170" s="687"/>
      <c r="O170" s="687"/>
      <c r="P170" s="687"/>
      <c r="Q170" s="687"/>
      <c r="R170" s="687"/>
      <c r="S170" s="687"/>
      <c r="T170" s="687"/>
      <c r="U170" s="687"/>
      <c r="V170" s="687"/>
      <c r="W170" s="688"/>
      <c r="X170" s="689" t="s">
        <v>298</v>
      </c>
      <c r="Y170" s="690" t="s">
        <v>299</v>
      </c>
      <c r="Z170" s="659" t="s">
        <v>300</v>
      </c>
      <c r="AA170" s="662" t="s">
        <v>301</v>
      </c>
      <c r="AB170" s="658" t="s">
        <v>175</v>
      </c>
      <c r="AC170" s="658"/>
      <c r="AD170" s="658"/>
      <c r="AE170" s="658"/>
      <c r="AF170" s="665" t="s">
        <v>241</v>
      </c>
      <c r="AG170" s="666"/>
    </row>
    <row r="171" spans="1:87" x14ac:dyDescent="0.25">
      <c r="A171" s="683"/>
      <c r="B171" s="684"/>
      <c r="C171" s="685"/>
      <c r="D171" s="683"/>
      <c r="E171" s="684"/>
      <c r="F171" s="685"/>
      <c r="G171" s="645" t="s">
        <v>10</v>
      </c>
      <c r="H171" s="645"/>
      <c r="I171" s="667" t="s">
        <v>11</v>
      </c>
      <c r="J171" s="667"/>
      <c r="K171" s="645" t="s">
        <v>12</v>
      </c>
      <c r="L171" s="645"/>
      <c r="M171" s="645" t="s">
        <v>196</v>
      </c>
      <c r="N171" s="645"/>
      <c r="O171" s="645" t="s">
        <v>167</v>
      </c>
      <c r="P171" s="645"/>
      <c r="Q171" s="668" t="s">
        <v>197</v>
      </c>
      <c r="R171" s="668"/>
      <c r="S171" s="668" t="s">
        <v>198</v>
      </c>
      <c r="T171" s="668"/>
      <c r="U171" s="668" t="s">
        <v>199</v>
      </c>
      <c r="V171" s="668"/>
      <c r="W171" s="669" t="s">
        <v>302</v>
      </c>
      <c r="X171" s="689"/>
      <c r="Y171" s="690"/>
      <c r="Z171" s="660"/>
      <c r="AA171" s="663"/>
      <c r="AB171" s="644" t="s">
        <v>177</v>
      </c>
      <c r="AC171" s="644" t="s">
        <v>178</v>
      </c>
      <c r="AD171" s="644" t="s">
        <v>179</v>
      </c>
      <c r="AE171" s="644" t="s">
        <v>244</v>
      </c>
      <c r="AF171" s="671" t="s">
        <v>245</v>
      </c>
      <c r="AG171" s="673" t="s">
        <v>246</v>
      </c>
      <c r="AH171" s="485"/>
    </row>
    <row r="172" spans="1:87" x14ac:dyDescent="0.25">
      <c r="A172" s="650"/>
      <c r="B172" s="651"/>
      <c r="C172" s="652"/>
      <c r="D172" s="329" t="s">
        <v>214</v>
      </c>
      <c r="E172" s="330" t="s">
        <v>159</v>
      </c>
      <c r="F172" s="329" t="s">
        <v>28</v>
      </c>
      <c r="G172" s="11" t="s">
        <v>159</v>
      </c>
      <c r="H172" s="29" t="s">
        <v>28</v>
      </c>
      <c r="I172" s="11" t="s">
        <v>159</v>
      </c>
      <c r="J172" s="29" t="s">
        <v>28</v>
      </c>
      <c r="K172" s="11" t="s">
        <v>159</v>
      </c>
      <c r="L172" s="29" t="s">
        <v>28</v>
      </c>
      <c r="M172" s="11" t="s">
        <v>159</v>
      </c>
      <c r="N172" s="29" t="s">
        <v>28</v>
      </c>
      <c r="O172" s="11" t="s">
        <v>159</v>
      </c>
      <c r="P172" s="29" t="s">
        <v>28</v>
      </c>
      <c r="Q172" s="11" t="s">
        <v>159</v>
      </c>
      <c r="R172" s="29" t="s">
        <v>28</v>
      </c>
      <c r="S172" s="11" t="s">
        <v>159</v>
      </c>
      <c r="T172" s="29" t="s">
        <v>28</v>
      </c>
      <c r="U172" s="11" t="s">
        <v>159</v>
      </c>
      <c r="V172" s="29" t="s">
        <v>28</v>
      </c>
      <c r="W172" s="670"/>
      <c r="X172" s="689"/>
      <c r="Y172" s="690"/>
      <c r="Z172" s="661"/>
      <c r="AA172" s="664"/>
      <c r="AB172" s="645"/>
      <c r="AC172" s="645"/>
      <c r="AD172" s="645"/>
      <c r="AE172" s="645"/>
      <c r="AF172" s="672"/>
      <c r="AG172" s="674"/>
      <c r="AH172" s="485"/>
    </row>
    <row r="173" spans="1:87" x14ac:dyDescent="0.25">
      <c r="A173" s="640" t="s">
        <v>201</v>
      </c>
      <c r="B173" s="640" t="s">
        <v>303</v>
      </c>
      <c r="C173" s="575" t="s">
        <v>202</v>
      </c>
      <c r="D173" s="576">
        <f t="shared" ref="D173:D178" si="22">SUM(E173+F173)</f>
        <v>8</v>
      </c>
      <c r="E173" s="576">
        <f t="shared" ref="E173:F178" si="23">SUM(G173+I173+K173+M173+O173+Q173+S173+U173)</f>
        <v>0</v>
      </c>
      <c r="F173" s="347">
        <f t="shared" si="23"/>
        <v>8</v>
      </c>
      <c r="G173" s="174">
        <f>+Enero!G173+Febrero!G173+'Marzo '!G173</f>
        <v>0</v>
      </c>
      <c r="H173" s="175">
        <f>+Enero!H173+Febrero!H173+'Marzo '!H173</f>
        <v>0</v>
      </c>
      <c r="I173" s="175">
        <f>+Enero!I173+Febrero!I173+'Marzo '!I173</f>
        <v>0</v>
      </c>
      <c r="J173" s="175">
        <f>+Enero!J173+Febrero!J173+'Marzo '!J173</f>
        <v>0</v>
      </c>
      <c r="K173" s="175">
        <f>+Enero!K173+Febrero!K173+'Marzo '!K173</f>
        <v>0</v>
      </c>
      <c r="L173" s="175">
        <f>+Enero!L173+Febrero!L173+'Marzo '!L173</f>
        <v>3</v>
      </c>
      <c r="M173" s="175">
        <f>+Enero!M173+Febrero!M173+'Marzo '!M173</f>
        <v>0</v>
      </c>
      <c r="N173" s="175">
        <f>+Enero!N173+Febrero!N173+'Marzo '!N173</f>
        <v>3</v>
      </c>
      <c r="O173" s="175">
        <f>+Enero!O173+Febrero!O173+'Marzo '!O173</f>
        <v>0</v>
      </c>
      <c r="P173" s="175">
        <f>+Enero!P173+Febrero!P173+'Marzo '!P173</f>
        <v>0</v>
      </c>
      <c r="Q173" s="175">
        <f>+Enero!Q173+Febrero!Q173+'Marzo '!Q173</f>
        <v>0</v>
      </c>
      <c r="R173" s="175">
        <f>+Enero!R173+Febrero!R173+'Marzo '!R173</f>
        <v>2</v>
      </c>
      <c r="S173" s="175">
        <f>+Enero!S173+Febrero!S173+'Marzo '!S173</f>
        <v>0</v>
      </c>
      <c r="T173" s="175">
        <f>+Enero!T173+Febrero!T173+'Marzo '!T173</f>
        <v>0</v>
      </c>
      <c r="U173" s="175">
        <f>+Enero!U173+Febrero!U173+'Marzo '!U173</f>
        <v>0</v>
      </c>
      <c r="V173" s="177">
        <f>+Enero!V173+Febrero!V173+'Marzo '!V173</f>
        <v>0</v>
      </c>
      <c r="W173" s="222">
        <f>+Enero!W173+Febrero!W173+'Marzo '!W173</f>
        <v>0</v>
      </c>
      <c r="X173" s="174">
        <f>+Enero!X173+Febrero!X173+'Marzo '!X173</f>
        <v>6</v>
      </c>
      <c r="Y173" s="175">
        <f>+Enero!Y173+Febrero!Y173+'Marzo '!Y173</f>
        <v>2</v>
      </c>
      <c r="Z173" s="175">
        <f>+Enero!Z173+Febrero!Z173+'Marzo '!Z173</f>
        <v>6</v>
      </c>
      <c r="AA173" s="176">
        <f>+Enero!AA173+Febrero!AA173+'Marzo '!AA173</f>
        <v>6</v>
      </c>
      <c r="AB173" s="174">
        <f>+Enero!AB173+Febrero!AB173+'Marzo '!AB173</f>
        <v>1</v>
      </c>
      <c r="AC173" s="176">
        <f>+Enero!AC173+Febrero!AC173+'Marzo '!AC173</f>
        <v>1</v>
      </c>
      <c r="AD173" s="177">
        <f>+Enero!AD173+Febrero!AD173+'Marzo '!AD173</f>
        <v>5</v>
      </c>
      <c r="AE173" s="176">
        <f>+Enero!AE173+Febrero!AE173+'Marzo '!AE173</f>
        <v>1</v>
      </c>
      <c r="AF173" s="176">
        <f>+Enero!AF173+Febrero!AF173+'Marzo '!AF173</f>
        <v>8</v>
      </c>
      <c r="AG173" s="176">
        <f>+Enero!AG173+Febrero!AG173+'Marzo '!AG173</f>
        <v>0</v>
      </c>
      <c r="AH173" s="411" t="s">
        <v>215</v>
      </c>
      <c r="CA173" s="344" t="str">
        <f t="shared" ref="CA173:CA178" si="24">IF(D173&lt;&gt;SUM(AB173:AE173),"El nº de atenciones debe tener igual nº de victimarios ","")</f>
        <v/>
      </c>
      <c r="CB173" s="344" t="str">
        <f t="shared" ref="CB173:CB178" si="25">IF(X173&gt;F173,"El nº de entrega de anticoncepción de emergencia, no debe ser mayor al TOTAL de mujeres atendidas","")</f>
        <v/>
      </c>
      <c r="CG173" s="344">
        <f t="shared" ref="CG173:CG178" si="26">IF(D173&lt;&gt;SUM(AB173:AE173),1,0)</f>
        <v>0</v>
      </c>
      <c r="CH173" s="344">
        <f t="shared" ref="CH173:CH178" si="27">IF(X173&gt;F173,1,0)</f>
        <v>0</v>
      </c>
      <c r="CI173" s="344">
        <v>0</v>
      </c>
    </row>
    <row r="174" spans="1:87" ht="22.5" x14ac:dyDescent="0.25">
      <c r="A174" s="640"/>
      <c r="B174" s="640"/>
      <c r="C174" s="577" t="s">
        <v>203</v>
      </c>
      <c r="D174" s="350">
        <f t="shared" si="22"/>
        <v>1</v>
      </c>
      <c r="E174" s="350">
        <f t="shared" si="23"/>
        <v>0</v>
      </c>
      <c r="F174" s="364">
        <f t="shared" si="23"/>
        <v>1</v>
      </c>
      <c r="G174" s="228">
        <f>+Enero!G174+Febrero!G174+'Marzo '!G174</f>
        <v>0</v>
      </c>
      <c r="H174" s="229">
        <f>+Enero!H174+Febrero!H174+'Marzo '!H174</f>
        <v>0</v>
      </c>
      <c r="I174" s="229">
        <f>+Enero!I174+Febrero!I174+'Marzo '!I174</f>
        <v>0</v>
      </c>
      <c r="J174" s="229">
        <f>+Enero!J174+Febrero!J174+'Marzo '!J174</f>
        <v>0</v>
      </c>
      <c r="K174" s="229">
        <f>+Enero!K174+Febrero!K174+'Marzo '!K174</f>
        <v>0</v>
      </c>
      <c r="L174" s="229">
        <f>+Enero!L174+Febrero!L174+'Marzo '!L174</f>
        <v>0</v>
      </c>
      <c r="M174" s="229">
        <f>+Enero!M174+Febrero!M174+'Marzo '!M174</f>
        <v>0</v>
      </c>
      <c r="N174" s="229">
        <f>+Enero!N174+Febrero!N174+'Marzo '!N174</f>
        <v>0</v>
      </c>
      <c r="O174" s="229">
        <f>+Enero!O174+Febrero!O174+'Marzo '!O174</f>
        <v>0</v>
      </c>
      <c r="P174" s="229">
        <f>+Enero!P174+Febrero!P174+'Marzo '!P174</f>
        <v>0</v>
      </c>
      <c r="Q174" s="229">
        <f>+Enero!Q174+Febrero!Q174+'Marzo '!Q174</f>
        <v>0</v>
      </c>
      <c r="R174" s="229">
        <f>+Enero!R174+Febrero!R174+'Marzo '!R174</f>
        <v>1</v>
      </c>
      <c r="S174" s="229">
        <f>+Enero!S174+Febrero!S174+'Marzo '!S174</f>
        <v>0</v>
      </c>
      <c r="T174" s="229">
        <f>+Enero!T174+Febrero!T174+'Marzo '!T174</f>
        <v>0</v>
      </c>
      <c r="U174" s="229">
        <f>+Enero!U174+Febrero!U174+'Marzo '!U174</f>
        <v>0</v>
      </c>
      <c r="V174" s="230">
        <f>+Enero!V174+Febrero!V174+'Marzo '!V174</f>
        <v>0</v>
      </c>
      <c r="W174" s="231">
        <f>+Enero!W174+Febrero!W174+'Marzo '!W174</f>
        <v>0</v>
      </c>
      <c r="X174" s="228">
        <f>+Enero!X174+Febrero!X174+'Marzo '!X174</f>
        <v>0</v>
      </c>
      <c r="Y174" s="229">
        <f>+Enero!Y174+Febrero!Y174+'Marzo '!Y174</f>
        <v>1</v>
      </c>
      <c r="Z174" s="229">
        <f>+Enero!Z174+Febrero!Z174+'Marzo '!Z174</f>
        <v>1</v>
      </c>
      <c r="AA174" s="178">
        <f>+Enero!AA174+Febrero!AA174+'Marzo '!AA174</f>
        <v>1</v>
      </c>
      <c r="AB174" s="228">
        <f>+Enero!AB174+Febrero!AB174+'Marzo '!AB174</f>
        <v>0</v>
      </c>
      <c r="AC174" s="178">
        <f>+Enero!AC174+Febrero!AC174+'Marzo '!AC174</f>
        <v>0</v>
      </c>
      <c r="AD174" s="230">
        <f>+Enero!AD174+Febrero!AD174+'Marzo '!AD174</f>
        <v>1</v>
      </c>
      <c r="AE174" s="178">
        <f>+Enero!AE174+Febrero!AE174+'Marzo '!AE174</f>
        <v>0</v>
      </c>
      <c r="AF174" s="235">
        <f>+Enero!AF174+Febrero!AF174+'Marzo '!AF174</f>
        <v>1</v>
      </c>
      <c r="AG174" s="178">
        <f>+Enero!AG174+Febrero!AG174+'Marzo '!AG174</f>
        <v>0</v>
      </c>
      <c r="AH174" s="411" t="s">
        <v>215</v>
      </c>
      <c r="CA174" s="344" t="str">
        <f t="shared" si="24"/>
        <v/>
      </c>
      <c r="CB174" s="344" t="str">
        <f t="shared" si="25"/>
        <v/>
      </c>
      <c r="CG174" s="344">
        <f t="shared" si="26"/>
        <v>0</v>
      </c>
      <c r="CH174" s="344">
        <f t="shared" si="27"/>
        <v>0</v>
      </c>
      <c r="CI174" s="344">
        <v>0</v>
      </c>
    </row>
    <row r="175" spans="1:87" x14ac:dyDescent="0.25">
      <c r="A175" s="640"/>
      <c r="B175" s="641"/>
      <c r="C175" s="578" t="s">
        <v>161</v>
      </c>
      <c r="D175" s="351">
        <f t="shared" si="22"/>
        <v>1</v>
      </c>
      <c r="E175" s="351">
        <f t="shared" si="23"/>
        <v>0</v>
      </c>
      <c r="F175" s="390">
        <f t="shared" si="23"/>
        <v>1</v>
      </c>
      <c r="G175" s="232">
        <f>+Enero!G175+Febrero!G175+'Marzo '!G175</f>
        <v>0</v>
      </c>
      <c r="H175" s="233">
        <f>+Enero!H175+Febrero!H175+'Marzo '!H175</f>
        <v>0</v>
      </c>
      <c r="I175" s="233">
        <f>+Enero!I175+Febrero!I175+'Marzo '!I175</f>
        <v>0</v>
      </c>
      <c r="J175" s="233">
        <f>+Enero!J175+Febrero!J175+'Marzo '!J175</f>
        <v>0</v>
      </c>
      <c r="K175" s="233">
        <f>+Enero!K175+Febrero!K175+'Marzo '!K175</f>
        <v>0</v>
      </c>
      <c r="L175" s="233">
        <f>+Enero!L175+Febrero!L175+'Marzo '!L175</f>
        <v>0</v>
      </c>
      <c r="M175" s="233">
        <f>+Enero!M175+Febrero!M175+'Marzo '!M175</f>
        <v>0</v>
      </c>
      <c r="N175" s="233">
        <f>+Enero!N175+Febrero!N175+'Marzo '!N175</f>
        <v>0</v>
      </c>
      <c r="O175" s="233">
        <f>+Enero!O175+Febrero!O175+'Marzo '!O175</f>
        <v>0</v>
      </c>
      <c r="P175" s="233">
        <f>+Enero!P175+Febrero!P175+'Marzo '!P175</f>
        <v>1</v>
      </c>
      <c r="Q175" s="233">
        <f>+Enero!Q175+Febrero!Q175+'Marzo '!Q175</f>
        <v>0</v>
      </c>
      <c r="R175" s="233">
        <f>+Enero!R175+Febrero!R175+'Marzo '!R175</f>
        <v>0</v>
      </c>
      <c r="S175" s="233">
        <f>+Enero!S175+Febrero!S175+'Marzo '!S175</f>
        <v>0</v>
      </c>
      <c r="T175" s="233">
        <f>+Enero!T175+Febrero!T175+'Marzo '!T175</f>
        <v>0</v>
      </c>
      <c r="U175" s="233">
        <f>+Enero!U175+Febrero!U175+'Marzo '!U175</f>
        <v>0</v>
      </c>
      <c r="V175" s="234">
        <f>+Enero!V175+Febrero!V175+'Marzo '!V175</f>
        <v>0</v>
      </c>
      <c r="W175" s="235">
        <f>+Enero!W175+Febrero!W175+'Marzo '!W175</f>
        <v>0</v>
      </c>
      <c r="X175" s="232">
        <f>+Enero!X175+Febrero!X175+'Marzo '!X175</f>
        <v>1</v>
      </c>
      <c r="Y175" s="233">
        <f>+Enero!Y175+Febrero!Y175+'Marzo '!Y175</f>
        <v>0</v>
      </c>
      <c r="Z175" s="233">
        <f>+Enero!Z175+Febrero!Z175+'Marzo '!Z175</f>
        <v>0</v>
      </c>
      <c r="AA175" s="236">
        <f>+Enero!AA175+Febrero!AA175+'Marzo '!AA175</f>
        <v>0</v>
      </c>
      <c r="AB175" s="232">
        <f>+Enero!AB175+Febrero!AB175+'Marzo '!AB175</f>
        <v>0</v>
      </c>
      <c r="AC175" s="236">
        <f>+Enero!AC175+Febrero!AC175+'Marzo '!AC175</f>
        <v>0</v>
      </c>
      <c r="AD175" s="234">
        <f>+Enero!AD175+Febrero!AD175+'Marzo '!AD175</f>
        <v>1</v>
      </c>
      <c r="AE175" s="236">
        <f>+Enero!AE175+Febrero!AE175+'Marzo '!AE175</f>
        <v>0</v>
      </c>
      <c r="AF175" s="224">
        <f>+Enero!AF175+Febrero!AF175+'Marzo '!AF175</f>
        <v>1</v>
      </c>
      <c r="AG175" s="236">
        <f>+Enero!AG175+Febrero!AG175+'Marzo '!AG175</f>
        <v>0</v>
      </c>
      <c r="AH175" s="411" t="s">
        <v>215</v>
      </c>
      <c r="CA175" s="344" t="str">
        <f t="shared" si="24"/>
        <v/>
      </c>
      <c r="CB175" s="344" t="str">
        <f t="shared" si="25"/>
        <v/>
      </c>
      <c r="CG175" s="344">
        <f t="shared" si="26"/>
        <v>0</v>
      </c>
      <c r="CH175" s="344">
        <f t="shared" si="27"/>
        <v>0</v>
      </c>
      <c r="CI175" s="344">
        <v>0</v>
      </c>
    </row>
    <row r="176" spans="1:87" x14ac:dyDescent="0.25">
      <c r="A176" s="640"/>
      <c r="B176" s="640" t="s">
        <v>304</v>
      </c>
      <c r="C176" s="575" t="s">
        <v>202</v>
      </c>
      <c r="D176" s="576">
        <f t="shared" si="22"/>
        <v>3</v>
      </c>
      <c r="E176" s="576">
        <f t="shared" si="23"/>
        <v>0</v>
      </c>
      <c r="F176" s="347">
        <f t="shared" si="23"/>
        <v>3</v>
      </c>
      <c r="G176" s="174">
        <f>+Enero!G176+Febrero!G176+'Marzo '!G176</f>
        <v>0</v>
      </c>
      <c r="H176" s="175">
        <f>+Enero!H176+Febrero!H176+'Marzo '!H176</f>
        <v>0</v>
      </c>
      <c r="I176" s="175">
        <f>+Enero!I176+Febrero!I176+'Marzo '!I176</f>
        <v>0</v>
      </c>
      <c r="J176" s="175">
        <f>+Enero!J176+Febrero!J176+'Marzo '!J176</f>
        <v>0</v>
      </c>
      <c r="K176" s="175">
        <f>+Enero!K176+Febrero!K176+'Marzo '!K176</f>
        <v>0</v>
      </c>
      <c r="L176" s="175">
        <f>+Enero!L176+Febrero!L176+'Marzo '!L176</f>
        <v>0</v>
      </c>
      <c r="M176" s="175">
        <f>+Enero!M176+Febrero!M176+'Marzo '!M176</f>
        <v>0</v>
      </c>
      <c r="N176" s="175">
        <f>+Enero!N176+Febrero!N176+'Marzo '!N176</f>
        <v>0</v>
      </c>
      <c r="O176" s="175">
        <f>+Enero!O176+Febrero!O176+'Marzo '!O176</f>
        <v>0</v>
      </c>
      <c r="P176" s="175">
        <f>+Enero!P176+Febrero!P176+'Marzo '!P176</f>
        <v>0</v>
      </c>
      <c r="Q176" s="175">
        <f>+Enero!Q176+Febrero!Q176+'Marzo '!Q176</f>
        <v>0</v>
      </c>
      <c r="R176" s="175">
        <f>+Enero!R176+Febrero!R176+'Marzo '!R176</f>
        <v>2</v>
      </c>
      <c r="S176" s="175">
        <f>+Enero!S176+Febrero!S176+'Marzo '!S176</f>
        <v>0</v>
      </c>
      <c r="T176" s="175">
        <f>+Enero!T176+Febrero!T176+'Marzo '!T176</f>
        <v>0</v>
      </c>
      <c r="U176" s="175">
        <f>+Enero!U176+Febrero!U176+'Marzo '!U176</f>
        <v>0</v>
      </c>
      <c r="V176" s="177">
        <f>+Enero!V176+Febrero!V176+'Marzo '!V176</f>
        <v>1</v>
      </c>
      <c r="W176" s="222">
        <f>+Enero!W176+Febrero!W176+'Marzo '!W176</f>
        <v>0</v>
      </c>
      <c r="X176" s="174">
        <f>+Enero!X176+Febrero!X176+'Marzo '!X176</f>
        <v>0</v>
      </c>
      <c r="Y176" s="175">
        <f>+Enero!Y176+Febrero!Y176+'Marzo '!Y176</f>
        <v>3</v>
      </c>
      <c r="Z176" s="175">
        <f>+Enero!Z176+Febrero!Z176+'Marzo '!Z176</f>
        <v>3</v>
      </c>
      <c r="AA176" s="176">
        <f>+Enero!AA176+Febrero!AA176+'Marzo '!AA176</f>
        <v>3</v>
      </c>
      <c r="AB176" s="174">
        <f>+Enero!AB176+Febrero!AB176+'Marzo '!AB176</f>
        <v>1</v>
      </c>
      <c r="AC176" s="176">
        <f>+Enero!AC176+Febrero!AC176+'Marzo '!AC176</f>
        <v>0</v>
      </c>
      <c r="AD176" s="177">
        <f>+Enero!AD176+Febrero!AD176+'Marzo '!AD176</f>
        <v>1</v>
      </c>
      <c r="AE176" s="176">
        <f>+Enero!AE176+Febrero!AE176+'Marzo '!AE176</f>
        <v>1</v>
      </c>
      <c r="AF176" s="176">
        <f>+Enero!AF176+Febrero!AF176+'Marzo '!AF176</f>
        <v>3</v>
      </c>
      <c r="AG176" s="176">
        <f>+Enero!AG176+Febrero!AG176+'Marzo '!AG176</f>
        <v>0</v>
      </c>
      <c r="AH176" s="411" t="s">
        <v>215</v>
      </c>
      <c r="CA176" s="344" t="str">
        <f t="shared" si="24"/>
        <v/>
      </c>
      <c r="CB176" s="344" t="str">
        <f t="shared" si="25"/>
        <v/>
      </c>
      <c r="CG176" s="344">
        <f t="shared" si="26"/>
        <v>0</v>
      </c>
      <c r="CH176" s="344">
        <f t="shared" si="27"/>
        <v>0</v>
      </c>
      <c r="CI176" s="344">
        <v>0</v>
      </c>
    </row>
    <row r="177" spans="1:87" ht="21" x14ac:dyDescent="0.25">
      <c r="A177" s="640"/>
      <c r="B177" s="640"/>
      <c r="C177" s="579" t="s">
        <v>203</v>
      </c>
      <c r="D177" s="350">
        <f t="shared" si="22"/>
        <v>1</v>
      </c>
      <c r="E177" s="350">
        <f t="shared" si="23"/>
        <v>0</v>
      </c>
      <c r="F177" s="364">
        <f t="shared" si="23"/>
        <v>1</v>
      </c>
      <c r="G177" s="228">
        <f>+Enero!G177+Febrero!G177+'Marzo '!G177</f>
        <v>0</v>
      </c>
      <c r="H177" s="229">
        <f>+Enero!H177+Febrero!H177+'Marzo '!H177</f>
        <v>0</v>
      </c>
      <c r="I177" s="229">
        <f>+Enero!I177+Febrero!I177+'Marzo '!I177</f>
        <v>0</v>
      </c>
      <c r="J177" s="229">
        <f>+Enero!J177+Febrero!J177+'Marzo '!J177</f>
        <v>1</v>
      </c>
      <c r="K177" s="229">
        <f>+Enero!K177+Febrero!K177+'Marzo '!K177</f>
        <v>0</v>
      </c>
      <c r="L177" s="229">
        <f>+Enero!L177+Febrero!L177+'Marzo '!L177</f>
        <v>0</v>
      </c>
      <c r="M177" s="229">
        <f>+Enero!M177+Febrero!M177+'Marzo '!M177</f>
        <v>0</v>
      </c>
      <c r="N177" s="229">
        <f>+Enero!N177+Febrero!N177+'Marzo '!N177</f>
        <v>0</v>
      </c>
      <c r="O177" s="229">
        <f>+Enero!O177+Febrero!O177+'Marzo '!O177</f>
        <v>0</v>
      </c>
      <c r="P177" s="229">
        <f>+Enero!P177+Febrero!P177+'Marzo '!P177</f>
        <v>0</v>
      </c>
      <c r="Q177" s="229">
        <f>+Enero!Q177+Febrero!Q177+'Marzo '!Q177</f>
        <v>0</v>
      </c>
      <c r="R177" s="229">
        <f>+Enero!R177+Febrero!R177+'Marzo '!R177</f>
        <v>0</v>
      </c>
      <c r="S177" s="229">
        <f>+Enero!S177+Febrero!S177+'Marzo '!S177</f>
        <v>0</v>
      </c>
      <c r="T177" s="229">
        <f>+Enero!T177+Febrero!T177+'Marzo '!T177</f>
        <v>0</v>
      </c>
      <c r="U177" s="229">
        <f>+Enero!U177+Febrero!U177+'Marzo '!U177</f>
        <v>0</v>
      </c>
      <c r="V177" s="230">
        <f>+Enero!V177+Febrero!V177+'Marzo '!V177</f>
        <v>0</v>
      </c>
      <c r="W177" s="231">
        <f>+Enero!W177+Febrero!W177+'Marzo '!W177</f>
        <v>0</v>
      </c>
      <c r="X177" s="228">
        <f>+Enero!X177+Febrero!X177+'Marzo '!X177</f>
        <v>0</v>
      </c>
      <c r="Y177" s="229">
        <f>+Enero!Y177+Febrero!Y177+'Marzo '!Y177</f>
        <v>1</v>
      </c>
      <c r="Z177" s="229">
        <f>+Enero!Z177+Febrero!Z177+'Marzo '!Z177</f>
        <v>0</v>
      </c>
      <c r="AA177" s="178">
        <f>+Enero!AA177+Febrero!AA177+'Marzo '!AA177</f>
        <v>0</v>
      </c>
      <c r="AB177" s="228">
        <f>+Enero!AB177+Febrero!AB177+'Marzo '!AB177</f>
        <v>0</v>
      </c>
      <c r="AC177" s="178">
        <f>+Enero!AC177+Febrero!AC177+'Marzo '!AC177</f>
        <v>1</v>
      </c>
      <c r="AD177" s="230">
        <f>+Enero!AD177+Febrero!AD177+'Marzo '!AD177</f>
        <v>0</v>
      </c>
      <c r="AE177" s="178">
        <f>+Enero!AE177+Febrero!AE177+'Marzo '!AE177</f>
        <v>0</v>
      </c>
      <c r="AF177" s="178">
        <f>+Enero!AF177+Febrero!AF177+'Marzo '!AF177</f>
        <v>1</v>
      </c>
      <c r="AG177" s="178">
        <f>+Enero!AG177+Febrero!AG177+'Marzo '!AG177</f>
        <v>0</v>
      </c>
      <c r="AH177" s="411" t="s">
        <v>215</v>
      </c>
      <c r="CA177" s="344" t="str">
        <f t="shared" si="24"/>
        <v/>
      </c>
      <c r="CB177" s="344" t="str">
        <f t="shared" si="25"/>
        <v/>
      </c>
      <c r="CG177" s="344">
        <f t="shared" si="26"/>
        <v>0</v>
      </c>
      <c r="CH177" s="344">
        <f t="shared" si="27"/>
        <v>0</v>
      </c>
      <c r="CI177" s="344">
        <v>0</v>
      </c>
    </row>
    <row r="178" spans="1:87" x14ac:dyDescent="0.25">
      <c r="A178" s="640"/>
      <c r="B178" s="640"/>
      <c r="C178" s="580" t="s">
        <v>161</v>
      </c>
      <c r="D178" s="581">
        <f t="shared" si="22"/>
        <v>3</v>
      </c>
      <c r="E178" s="581">
        <f t="shared" si="23"/>
        <v>0</v>
      </c>
      <c r="F178" s="354">
        <f t="shared" si="23"/>
        <v>3</v>
      </c>
      <c r="G178" s="494">
        <f>+Enero!G178+Febrero!G178+'Marzo '!G178</f>
        <v>0</v>
      </c>
      <c r="H178" s="125">
        <f>+Enero!H178+Febrero!H178+'Marzo '!H178</f>
        <v>0</v>
      </c>
      <c r="I178" s="125">
        <f>+Enero!I178+Febrero!I178+'Marzo '!I178</f>
        <v>0</v>
      </c>
      <c r="J178" s="125">
        <f>+Enero!J178+Febrero!J178+'Marzo '!J178</f>
        <v>0</v>
      </c>
      <c r="K178" s="125">
        <f>+Enero!K178+Febrero!K178+'Marzo '!K178</f>
        <v>0</v>
      </c>
      <c r="L178" s="125">
        <f>+Enero!L178+Febrero!L178+'Marzo '!L178</f>
        <v>2</v>
      </c>
      <c r="M178" s="125">
        <f>+Enero!M178+Febrero!M178+'Marzo '!M178</f>
        <v>0</v>
      </c>
      <c r="N178" s="125">
        <f>+Enero!N178+Febrero!N178+'Marzo '!N178</f>
        <v>0</v>
      </c>
      <c r="O178" s="125">
        <f>+Enero!O178+Febrero!O178+'Marzo '!O178</f>
        <v>0</v>
      </c>
      <c r="P178" s="125">
        <f>+Enero!P178+Febrero!P178+'Marzo '!P178</f>
        <v>1</v>
      </c>
      <c r="Q178" s="125">
        <f>+Enero!Q178+Febrero!Q178+'Marzo '!Q178</f>
        <v>0</v>
      </c>
      <c r="R178" s="125">
        <f>+Enero!R178+Febrero!R178+'Marzo '!R178</f>
        <v>0</v>
      </c>
      <c r="S178" s="125">
        <f>+Enero!S178+Febrero!S178+'Marzo '!S178</f>
        <v>0</v>
      </c>
      <c r="T178" s="125">
        <f>+Enero!T178+Febrero!T178+'Marzo '!T178</f>
        <v>0</v>
      </c>
      <c r="U178" s="125">
        <f>+Enero!U178+Febrero!U178+'Marzo '!U178</f>
        <v>0</v>
      </c>
      <c r="V178" s="126">
        <f>+Enero!V178+Febrero!V178+'Marzo '!V178</f>
        <v>0</v>
      </c>
      <c r="W178" s="224">
        <f>+Enero!W178+Febrero!W178+'Marzo '!W178</f>
        <v>0</v>
      </c>
      <c r="X178" s="494">
        <f>+Enero!X178+Febrero!X178+'Marzo '!X178</f>
        <v>0</v>
      </c>
      <c r="Y178" s="125">
        <f>+Enero!Y178+Febrero!Y178+'Marzo '!Y178</f>
        <v>3</v>
      </c>
      <c r="Z178" s="125">
        <f>+Enero!Z178+Febrero!Z178+'Marzo '!Z178</f>
        <v>0</v>
      </c>
      <c r="AA178" s="180">
        <f>+Enero!AA178+Febrero!AA178+'Marzo '!AA178</f>
        <v>1</v>
      </c>
      <c r="AB178" s="494">
        <f>+Enero!AB178+Febrero!AB178+'Marzo '!AB178</f>
        <v>0</v>
      </c>
      <c r="AC178" s="180">
        <f>+Enero!AC178+Febrero!AC178+'Marzo '!AC178</f>
        <v>1</v>
      </c>
      <c r="AD178" s="126">
        <f>+Enero!AD178+Febrero!AD178+'Marzo '!AD178</f>
        <v>2</v>
      </c>
      <c r="AE178" s="180">
        <f>+Enero!AE178+Febrero!AE178+'Marzo '!AE178</f>
        <v>0</v>
      </c>
      <c r="AF178" s="180">
        <f>+Enero!AF178+Febrero!AF178+'Marzo '!AF178</f>
        <v>3</v>
      </c>
      <c r="AG178" s="180">
        <f>+Enero!AG178+Febrero!AG178+'Marzo '!AG178</f>
        <v>0</v>
      </c>
      <c r="AH178" s="411" t="s">
        <v>215</v>
      </c>
      <c r="CA178" s="344" t="str">
        <f t="shared" si="24"/>
        <v/>
      </c>
      <c r="CB178" s="344" t="str">
        <f t="shared" si="25"/>
        <v/>
      </c>
      <c r="CG178" s="344">
        <f t="shared" si="26"/>
        <v>0</v>
      </c>
      <c r="CH178" s="344">
        <f t="shared" si="27"/>
        <v>0</v>
      </c>
      <c r="CI178" s="344">
        <v>0</v>
      </c>
    </row>
    <row r="179" spans="1:87" x14ac:dyDescent="0.25">
      <c r="A179" s="326" t="s">
        <v>189</v>
      </c>
      <c r="B179" s="326"/>
    </row>
    <row r="180" spans="1:87" x14ac:dyDescent="0.25">
      <c r="A180" s="642" t="s">
        <v>3</v>
      </c>
      <c r="B180" s="644" t="s">
        <v>4</v>
      </c>
    </row>
    <row r="181" spans="1:87" x14ac:dyDescent="0.25">
      <c r="A181" s="643"/>
      <c r="B181" s="645"/>
    </row>
    <row r="182" spans="1:87" x14ac:dyDescent="0.25">
      <c r="A182" s="30" t="s">
        <v>305</v>
      </c>
      <c r="B182" s="222">
        <f>+Enero!B182+Febrero!B182+'Marzo '!B182</f>
        <v>0</v>
      </c>
      <c r="C182" s="466"/>
    </row>
    <row r="183" spans="1:87" ht="15" customHeight="1" x14ac:dyDescent="0.25">
      <c r="A183" s="32" t="s">
        <v>306</v>
      </c>
      <c r="B183" s="224">
        <f>+Enero!B183+Febrero!B183+'Marzo '!B183</f>
        <v>12</v>
      </c>
      <c r="C183" s="582"/>
      <c r="D183" s="510"/>
      <c r="F183" s="510"/>
      <c r="G183" s="510"/>
      <c r="J183" s="510"/>
      <c r="K183" s="510"/>
      <c r="O183" s="510"/>
      <c r="V183" s="510"/>
    </row>
    <row r="184" spans="1:87" x14ac:dyDescent="0.25">
      <c r="A184" s="242" t="s">
        <v>307</v>
      </c>
      <c r="B184" s="242"/>
      <c r="C184" s="47"/>
      <c r="D184" s="47"/>
      <c r="F184" s="583"/>
      <c r="G184" s="479"/>
      <c r="H184" s="39"/>
      <c r="I184" s="479"/>
      <c r="J184" s="478"/>
      <c r="K184" s="482"/>
      <c r="L184" s="584"/>
      <c r="M184" s="188"/>
      <c r="N184" s="584"/>
      <c r="O184" s="584"/>
      <c r="P184" s="188"/>
      <c r="Q184" s="584"/>
      <c r="R184" s="584"/>
      <c r="S184" s="188"/>
      <c r="T184" s="479"/>
      <c r="U184" s="479"/>
      <c r="V184" s="478"/>
    </row>
    <row r="185" spans="1:87" x14ac:dyDescent="0.25">
      <c r="A185" s="642" t="s">
        <v>92</v>
      </c>
      <c r="B185" s="647" t="s">
        <v>45</v>
      </c>
      <c r="C185" s="648"/>
      <c r="D185" s="649"/>
      <c r="E185" s="653" t="s">
        <v>5</v>
      </c>
      <c r="F185" s="654"/>
      <c r="G185" s="654"/>
      <c r="H185" s="654"/>
      <c r="I185" s="654"/>
      <c r="J185" s="654"/>
      <c r="K185" s="654"/>
      <c r="L185" s="654"/>
      <c r="M185" s="654"/>
      <c r="N185" s="654"/>
      <c r="O185" s="654"/>
      <c r="P185" s="654"/>
      <c r="Q185" s="654"/>
      <c r="R185" s="654"/>
      <c r="S185" s="654"/>
      <c r="T185" s="654"/>
      <c r="U185" s="654"/>
      <c r="V185" s="655"/>
    </row>
    <row r="186" spans="1:87" x14ac:dyDescent="0.25">
      <c r="A186" s="646"/>
      <c r="B186" s="650"/>
      <c r="C186" s="651"/>
      <c r="D186" s="652"/>
      <c r="E186" s="656" t="s">
        <v>165</v>
      </c>
      <c r="F186" s="656"/>
      <c r="G186" s="657" t="s">
        <v>205</v>
      </c>
      <c r="H186" s="656"/>
      <c r="I186" s="656" t="s">
        <v>14</v>
      </c>
      <c r="J186" s="656"/>
      <c r="K186" s="656" t="s">
        <v>206</v>
      </c>
      <c r="L186" s="656"/>
      <c r="M186" s="656" t="s">
        <v>170</v>
      </c>
      <c r="N186" s="656"/>
      <c r="O186" s="658" t="s">
        <v>171</v>
      </c>
      <c r="P186" s="658"/>
      <c r="Q186" s="658" t="s">
        <v>207</v>
      </c>
      <c r="R186" s="658"/>
      <c r="S186" s="658" t="s">
        <v>208</v>
      </c>
      <c r="T186" s="658"/>
      <c r="U186" s="658" t="s">
        <v>209</v>
      </c>
      <c r="V186" s="658"/>
      <c r="W186" s="344"/>
    </row>
    <row r="187" spans="1:87" x14ac:dyDescent="0.25">
      <c r="A187" s="643"/>
      <c r="B187" s="320" t="s">
        <v>214</v>
      </c>
      <c r="C187" s="320" t="s">
        <v>27</v>
      </c>
      <c r="D187" s="320" t="s">
        <v>28</v>
      </c>
      <c r="E187" s="11" t="s">
        <v>159</v>
      </c>
      <c r="F187" s="29" t="s">
        <v>28</v>
      </c>
      <c r="G187" s="11" t="s">
        <v>159</v>
      </c>
      <c r="H187" s="29" t="s">
        <v>28</v>
      </c>
      <c r="I187" s="11" t="s">
        <v>159</v>
      </c>
      <c r="J187" s="29" t="s">
        <v>28</v>
      </c>
      <c r="K187" s="11" t="s">
        <v>159</v>
      </c>
      <c r="L187" s="29" t="s">
        <v>28</v>
      </c>
      <c r="M187" s="11" t="s">
        <v>159</v>
      </c>
      <c r="N187" s="29" t="s">
        <v>28</v>
      </c>
      <c r="O187" s="11" t="s">
        <v>159</v>
      </c>
      <c r="P187" s="29" t="s">
        <v>28</v>
      </c>
      <c r="Q187" s="11" t="s">
        <v>159</v>
      </c>
      <c r="R187" s="29" t="s">
        <v>28</v>
      </c>
      <c r="S187" s="11" t="s">
        <v>159</v>
      </c>
      <c r="T187" s="29" t="s">
        <v>28</v>
      </c>
      <c r="U187" s="11" t="s">
        <v>159</v>
      </c>
      <c r="V187" s="29" t="s">
        <v>28</v>
      </c>
      <c r="W187" s="344"/>
    </row>
    <row r="188" spans="1:87" x14ac:dyDescent="0.25">
      <c r="A188" s="329" t="s">
        <v>210</v>
      </c>
      <c r="B188" s="395">
        <f>SUM(C188+D188)</f>
        <v>12</v>
      </c>
      <c r="C188" s="395">
        <f>SUM(E188+G188+I188+K188+M188+O188+Q188+S188+U188)</f>
        <v>3</v>
      </c>
      <c r="D188" s="395">
        <f>SUM(F188+H188+J188+L188+N188+P188+R188+T188+V188)</f>
        <v>9</v>
      </c>
      <c r="E188" s="181">
        <f>+Enero!E188+Febrero!E188+'Marzo '!E188</f>
        <v>0</v>
      </c>
      <c r="F188" s="182">
        <f>+Enero!F188+Febrero!F188+'Marzo '!F188</f>
        <v>0</v>
      </c>
      <c r="G188" s="182">
        <f>+Enero!G188+Febrero!G188+'Marzo '!G188</f>
        <v>1</v>
      </c>
      <c r="H188" s="182">
        <f>+Enero!H188+Febrero!H188+'Marzo '!H188</f>
        <v>2</v>
      </c>
      <c r="I188" s="182">
        <f>+Enero!I188+Febrero!I188+'Marzo '!I188</f>
        <v>0</v>
      </c>
      <c r="J188" s="182">
        <f>+Enero!J188+Febrero!J188+'Marzo '!J188</f>
        <v>0</v>
      </c>
      <c r="K188" s="182">
        <f>+Enero!K188+Febrero!K188+'Marzo '!K188</f>
        <v>2</v>
      </c>
      <c r="L188" s="182">
        <f>+Enero!L188+Febrero!L188+'Marzo '!L188</f>
        <v>5</v>
      </c>
      <c r="M188" s="182">
        <f>+Enero!M188+Febrero!M188+'Marzo '!M188</f>
        <v>0</v>
      </c>
      <c r="N188" s="182">
        <f>+Enero!N188+Febrero!N188+'Marzo '!N188</f>
        <v>1</v>
      </c>
      <c r="O188" s="182">
        <f>+Enero!O188+Febrero!O188+'Marzo '!O188</f>
        <v>0</v>
      </c>
      <c r="P188" s="182">
        <f>+Enero!P188+Febrero!P188+'Marzo '!P188</f>
        <v>1</v>
      </c>
      <c r="Q188" s="182">
        <f>+Enero!Q188+Febrero!Q188+'Marzo '!Q188</f>
        <v>0</v>
      </c>
      <c r="R188" s="182">
        <f>+Enero!R188+Febrero!R188+'Marzo '!R188</f>
        <v>0</v>
      </c>
      <c r="S188" s="182">
        <f>+Enero!S188+Febrero!S188+'Marzo '!S188</f>
        <v>0</v>
      </c>
      <c r="T188" s="182">
        <f>+Enero!T188+Febrero!T188+'Marzo '!T188</f>
        <v>0</v>
      </c>
      <c r="U188" s="191">
        <f>+Enero!U188+Febrero!U188+'Marzo '!U188</f>
        <v>0</v>
      </c>
      <c r="V188" s="244">
        <f>+Enero!V188+Febrero!V188+'Marzo '!V188</f>
        <v>0</v>
      </c>
      <c r="W188" s="466"/>
    </row>
    <row r="215" spans="1:2" hidden="1" x14ac:dyDescent="0.25">
      <c r="A215" s="585">
        <f>SUM(B12:B14,B19:B22,B27:B32,B63,B85,C90,D100:D101,D102,C107:C109,C113:C114,C118:C119,B135,D142:D143,C146:C151,D155:D160,C165:C168,D173:D178,B182:B183,B188,B37:B42,B47:B52,E138:F138,C91:C97)</f>
        <v>38189</v>
      </c>
      <c r="B215" s="343">
        <f>SUM(CG8:CM33)</f>
        <v>0</v>
      </c>
    </row>
  </sheetData>
  <mergeCells count="299">
    <mergeCell ref="A6:O6"/>
    <mergeCell ref="A87:B89"/>
    <mergeCell ref="C87:E88"/>
    <mergeCell ref="F87:AM87"/>
    <mergeCell ref="A90:B90"/>
    <mergeCell ref="A91:A93"/>
    <mergeCell ref="A96:B96"/>
    <mergeCell ref="A97:B97"/>
    <mergeCell ref="A99:C99"/>
    <mergeCell ref="A44:A46"/>
    <mergeCell ref="B44:D45"/>
    <mergeCell ref="E44:AL44"/>
    <mergeCell ref="AC55:AD55"/>
    <mergeCell ref="AE55:AF55"/>
    <mergeCell ref="AG55:AH55"/>
    <mergeCell ref="AI55:AJ55"/>
    <mergeCell ref="AK55:AL55"/>
    <mergeCell ref="A9:A11"/>
    <mergeCell ref="B9:D10"/>
    <mergeCell ref="E9:AL9"/>
    <mergeCell ref="A15:M15"/>
    <mergeCell ref="A16:A18"/>
    <mergeCell ref="B16:D17"/>
    <mergeCell ref="E16:AL16"/>
    <mergeCell ref="A24:A26"/>
    <mergeCell ref="B24:D25"/>
    <mergeCell ref="E24:AL24"/>
    <mergeCell ref="A34:A36"/>
    <mergeCell ref="B34:D35"/>
    <mergeCell ref="E34:AL34"/>
    <mergeCell ref="A121:A122"/>
    <mergeCell ref="B121:B122"/>
    <mergeCell ref="A54:A56"/>
    <mergeCell ref="B54:D55"/>
    <mergeCell ref="E54:AL54"/>
    <mergeCell ref="E55:F55"/>
    <mergeCell ref="G55:H55"/>
    <mergeCell ref="I55:J55"/>
    <mergeCell ref="K55:L55"/>
    <mergeCell ref="M55:N55"/>
    <mergeCell ref="O55:P55"/>
    <mergeCell ref="Q55:R55"/>
    <mergeCell ref="S55:T55"/>
    <mergeCell ref="U55:V55"/>
    <mergeCell ref="W55:X55"/>
    <mergeCell ref="Y55:Z55"/>
    <mergeCell ref="AA55:AB55"/>
    <mergeCell ref="A100:B102"/>
    <mergeCell ref="A155:A157"/>
    <mergeCell ref="B155:C155"/>
    <mergeCell ref="B156:C156"/>
    <mergeCell ref="B157:C157"/>
    <mergeCell ref="A137:D137"/>
    <mergeCell ref="B138:D138"/>
    <mergeCell ref="A140:C141"/>
    <mergeCell ref="D140:F140"/>
    <mergeCell ref="G140:G141"/>
    <mergeCell ref="AM9:AM11"/>
    <mergeCell ref="AN9:AQ9"/>
    <mergeCell ref="AR9:AR11"/>
    <mergeCell ref="E10:F10"/>
    <mergeCell ref="G10:H10"/>
    <mergeCell ref="I10:J10"/>
    <mergeCell ref="K10:L10"/>
    <mergeCell ref="M10:N10"/>
    <mergeCell ref="O10:P10"/>
    <mergeCell ref="Q10:R10"/>
    <mergeCell ref="S10:T10"/>
    <mergeCell ref="U10:V10"/>
    <mergeCell ref="W10:X10"/>
    <mergeCell ref="Y10:Z10"/>
    <mergeCell ref="AA10:AB10"/>
    <mergeCell ref="AC10:AD10"/>
    <mergeCell ref="AE10:AF10"/>
    <mergeCell ref="AG10:AH10"/>
    <mergeCell ref="AI10:AJ10"/>
    <mergeCell ref="AK10:AL10"/>
    <mergeCell ref="AN10:AN11"/>
    <mergeCell ref="AO10:AO11"/>
    <mergeCell ref="AP10:AP11"/>
    <mergeCell ref="AQ10:AQ11"/>
    <mergeCell ref="AM16:AM18"/>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24:AM26"/>
    <mergeCell ref="E25:F25"/>
    <mergeCell ref="G25:H25"/>
    <mergeCell ref="I25:J25"/>
    <mergeCell ref="K25:L25"/>
    <mergeCell ref="M25:N25"/>
    <mergeCell ref="O25:P25"/>
    <mergeCell ref="Q25:R25"/>
    <mergeCell ref="S25:T25"/>
    <mergeCell ref="U25:V25"/>
    <mergeCell ref="W25:X25"/>
    <mergeCell ref="Y25:Z25"/>
    <mergeCell ref="AA25:AB25"/>
    <mergeCell ref="AC25:AD25"/>
    <mergeCell ref="AE25:AF25"/>
    <mergeCell ref="AG25:AH25"/>
    <mergeCell ref="AI25:AJ25"/>
    <mergeCell ref="AK25:AL25"/>
    <mergeCell ref="AM34:AM36"/>
    <mergeCell ref="E35:F35"/>
    <mergeCell ref="G35:H35"/>
    <mergeCell ref="I35:J35"/>
    <mergeCell ref="K35:L35"/>
    <mergeCell ref="M35:N35"/>
    <mergeCell ref="O35:P35"/>
    <mergeCell ref="Q35:R35"/>
    <mergeCell ref="S35:T35"/>
    <mergeCell ref="U35:V35"/>
    <mergeCell ref="W35:X35"/>
    <mergeCell ref="Y35:Z35"/>
    <mergeCell ref="AA35:AB35"/>
    <mergeCell ref="AC35:AD35"/>
    <mergeCell ref="AE35:AF35"/>
    <mergeCell ref="AG35:AH35"/>
    <mergeCell ref="AI35:AJ35"/>
    <mergeCell ref="AK35:AL35"/>
    <mergeCell ref="AM44:AM46"/>
    <mergeCell ref="E45:F45"/>
    <mergeCell ref="G45:H45"/>
    <mergeCell ref="I45:J45"/>
    <mergeCell ref="K45:L45"/>
    <mergeCell ref="M45:N45"/>
    <mergeCell ref="O45:P45"/>
    <mergeCell ref="Q45:R45"/>
    <mergeCell ref="S45:T45"/>
    <mergeCell ref="U45:V45"/>
    <mergeCell ref="W45:X45"/>
    <mergeCell ref="Y45:Z45"/>
    <mergeCell ref="AA45:AB45"/>
    <mergeCell ref="AC45:AD45"/>
    <mergeCell ref="AE45:AF45"/>
    <mergeCell ref="AG45:AH45"/>
    <mergeCell ref="AI45:AJ45"/>
    <mergeCell ref="AK45:AL45"/>
    <mergeCell ref="AN87:AN89"/>
    <mergeCell ref="F88:G88"/>
    <mergeCell ref="H88:I88"/>
    <mergeCell ref="J88:K88"/>
    <mergeCell ref="L88:M88"/>
    <mergeCell ref="N88:O88"/>
    <mergeCell ref="P88:Q88"/>
    <mergeCell ref="R88:S88"/>
    <mergeCell ref="T88:U88"/>
    <mergeCell ref="V88:W88"/>
    <mergeCell ref="X88:Y88"/>
    <mergeCell ref="Z88:AA88"/>
    <mergeCell ref="AB88:AC88"/>
    <mergeCell ref="AD88:AE88"/>
    <mergeCell ref="AF88:AG88"/>
    <mergeCell ref="AH88:AI88"/>
    <mergeCell ref="AJ88:AK88"/>
    <mergeCell ref="AL88:AM88"/>
    <mergeCell ref="A104:B106"/>
    <mergeCell ref="C104:E105"/>
    <mergeCell ref="F104:AM104"/>
    <mergeCell ref="AN104:AN106"/>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AL105:AM105"/>
    <mergeCell ref="A107:B107"/>
    <mergeCell ref="A108:B108"/>
    <mergeCell ref="A109:B109"/>
    <mergeCell ref="A111:B112"/>
    <mergeCell ref="C111:E111"/>
    <mergeCell ref="F111:G111"/>
    <mergeCell ref="H111:I111"/>
    <mergeCell ref="J111:K111"/>
    <mergeCell ref="L111:M111"/>
    <mergeCell ref="AI111:AI112"/>
    <mergeCell ref="A113:B113"/>
    <mergeCell ref="A114:B114"/>
    <mergeCell ref="A116:B117"/>
    <mergeCell ref="C116:C117"/>
    <mergeCell ref="D116:M116"/>
    <mergeCell ref="N116:O116"/>
    <mergeCell ref="P116:P117"/>
    <mergeCell ref="A118:A119"/>
    <mergeCell ref="N111:O111"/>
    <mergeCell ref="P111:Q111"/>
    <mergeCell ref="R111:S111"/>
    <mergeCell ref="T111:U111"/>
    <mergeCell ref="V111:W111"/>
    <mergeCell ref="X111:X112"/>
    <mergeCell ref="Y111:AB111"/>
    <mergeCell ref="AC111:AD111"/>
    <mergeCell ref="AE111:AH111"/>
    <mergeCell ref="K140:M140"/>
    <mergeCell ref="A142:A143"/>
    <mergeCell ref="A145:B145"/>
    <mergeCell ref="A146:A147"/>
    <mergeCell ref="A149:A151"/>
    <mergeCell ref="A153:C154"/>
    <mergeCell ref="D153:F153"/>
    <mergeCell ref="G153:G154"/>
    <mergeCell ref="H153:H154"/>
    <mergeCell ref="I153:I154"/>
    <mergeCell ref="H140:J140"/>
    <mergeCell ref="A158:A160"/>
    <mergeCell ref="B158:C158"/>
    <mergeCell ref="B159:C159"/>
    <mergeCell ref="B160:C160"/>
    <mergeCell ref="A162:B164"/>
    <mergeCell ref="C162:E163"/>
    <mergeCell ref="F162:AM162"/>
    <mergeCell ref="F163:G163"/>
    <mergeCell ref="H163:I163"/>
    <mergeCell ref="J163:K163"/>
    <mergeCell ref="L163:M163"/>
    <mergeCell ref="N163:O163"/>
    <mergeCell ref="P163:Q163"/>
    <mergeCell ref="R163:S163"/>
    <mergeCell ref="T163:U163"/>
    <mergeCell ref="V163:W163"/>
    <mergeCell ref="X163:Y163"/>
    <mergeCell ref="Z163:AA163"/>
    <mergeCell ref="AB163:AC163"/>
    <mergeCell ref="AD163:AE163"/>
    <mergeCell ref="AF163:AG163"/>
    <mergeCell ref="AH163:AI163"/>
    <mergeCell ref="AJ163:AK163"/>
    <mergeCell ref="AL163:AM163"/>
    <mergeCell ref="A165:B165"/>
    <mergeCell ref="A166:B166"/>
    <mergeCell ref="A167:B167"/>
    <mergeCell ref="A168:B168"/>
    <mergeCell ref="A170:C172"/>
    <mergeCell ref="D170:F171"/>
    <mergeCell ref="G170:W170"/>
    <mergeCell ref="X170:X172"/>
    <mergeCell ref="Y170:Y172"/>
    <mergeCell ref="Z170:Z172"/>
    <mergeCell ref="AA170:AA172"/>
    <mergeCell ref="AB170:AE170"/>
    <mergeCell ref="AF170:AG170"/>
    <mergeCell ref="G171:H171"/>
    <mergeCell ref="I171:J171"/>
    <mergeCell ref="K171:L171"/>
    <mergeCell ref="M171:N171"/>
    <mergeCell ref="O171:P171"/>
    <mergeCell ref="Q171:R171"/>
    <mergeCell ref="S171:T171"/>
    <mergeCell ref="U171:V171"/>
    <mergeCell ref="W171:W172"/>
    <mergeCell ref="AB171:AB172"/>
    <mergeCell ref="AC171:AC172"/>
    <mergeCell ref="AD171:AD172"/>
    <mergeCell ref="AE171:AE172"/>
    <mergeCell ref="AF171:AF172"/>
    <mergeCell ref="AG171:AG172"/>
    <mergeCell ref="A173:A178"/>
    <mergeCell ref="B173:B175"/>
    <mergeCell ref="B176:B178"/>
    <mergeCell ref="A180:A181"/>
    <mergeCell ref="B180:B181"/>
    <mergeCell ref="A185:A187"/>
    <mergeCell ref="B185:D186"/>
    <mergeCell ref="E185:V185"/>
    <mergeCell ref="E186:F186"/>
    <mergeCell ref="G186:H186"/>
    <mergeCell ref="I186:J186"/>
    <mergeCell ref="K186:L186"/>
    <mergeCell ref="M186:N186"/>
    <mergeCell ref="O186:P186"/>
    <mergeCell ref="Q186:R186"/>
    <mergeCell ref="S186:T186"/>
    <mergeCell ref="U186:V186"/>
  </mergeCells>
  <dataValidations count="1">
    <dataValidation type="whole" allowBlank="1" showInputMessage="1" showErrorMessage="1" errorTitle="ERROR" error="Por favor ingrese solo Números" sqref="A1:XFD1048576">
      <formula1>0</formula1>
      <formula2>1000000000</formula2>
    </dataValidation>
  </dataValidations>
  <printOptions horizontalCentered="1" verticalCentered="1"/>
  <pageMargins left="0.70866141732283472" right="0.70866141732283472" top="0.74803149606299213" bottom="0.74803149606299213" header="0.31496062992125984" footer="0.31496062992125984"/>
  <pageSetup paperSize="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workbookViewId="0">
      <selection sqref="A1:XFD1048576"/>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8"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45" hidden="1" customWidth="1"/>
    <col min="65" max="78" width="12.7109375" style="40" hidden="1" customWidth="1"/>
    <col min="79" max="79" width="12.7109375" style="245"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2"/>
      <c r="B1" s="5"/>
      <c r="C1" s="5"/>
      <c r="D1" s="5"/>
      <c r="E1" s="5"/>
      <c r="F1" s="5"/>
      <c r="G1" s="5"/>
      <c r="H1" s="5"/>
      <c r="I1" s="5"/>
      <c r="J1" s="5"/>
      <c r="K1" s="5"/>
      <c r="O1" s="10"/>
      <c r="BL1" s="200"/>
      <c r="CA1" s="200"/>
    </row>
    <row r="2" spans="1:79" s="6" customFormat="1" ht="12.75" customHeight="1" x14ac:dyDescent="0.2">
      <c r="A2" s="152"/>
      <c r="B2" s="5"/>
      <c r="C2" s="5"/>
      <c r="D2" s="5"/>
      <c r="E2" s="5"/>
      <c r="F2" s="5"/>
      <c r="G2" s="5"/>
      <c r="H2" s="5"/>
      <c r="I2" s="5"/>
      <c r="J2" s="5"/>
      <c r="K2" s="5"/>
      <c r="O2" s="10"/>
      <c r="BL2" s="200"/>
      <c r="CA2" s="200"/>
    </row>
    <row r="3" spans="1:79" s="6" customFormat="1" ht="12.75" customHeight="1" x14ac:dyDescent="0.2">
      <c r="A3" s="152"/>
      <c r="B3" s="5"/>
      <c r="C3" s="5"/>
      <c r="D3" s="7"/>
      <c r="E3" s="5"/>
      <c r="F3" s="5"/>
      <c r="G3" s="5"/>
      <c r="H3" s="5"/>
      <c r="I3" s="5"/>
      <c r="J3" s="5"/>
      <c r="K3" s="5"/>
      <c r="O3" s="10"/>
      <c r="BL3" s="200"/>
      <c r="CA3" s="200"/>
    </row>
    <row r="4" spans="1:79" s="6" customFormat="1" ht="12.75" customHeight="1" x14ac:dyDescent="0.2">
      <c r="A4" s="152"/>
      <c r="B4" s="5"/>
      <c r="C4" s="5"/>
      <c r="D4" s="5"/>
      <c r="E4" s="5"/>
      <c r="F4" s="5"/>
      <c r="G4" s="5"/>
      <c r="H4" s="5"/>
      <c r="I4" s="5"/>
      <c r="J4" s="5"/>
      <c r="K4" s="5"/>
      <c r="O4" s="10"/>
      <c r="BL4" s="200"/>
      <c r="CA4" s="200"/>
    </row>
    <row r="5" spans="1:79" s="6" customFormat="1" ht="12.75" customHeight="1" x14ac:dyDescent="0.2">
      <c r="A5" s="4"/>
      <c r="B5" s="5"/>
      <c r="C5" s="5"/>
      <c r="D5" s="5"/>
      <c r="E5" s="5"/>
      <c r="F5" s="5"/>
      <c r="G5" s="5"/>
      <c r="H5" s="5"/>
      <c r="I5" s="5"/>
      <c r="J5" s="5"/>
      <c r="K5" s="5"/>
      <c r="O5" s="10"/>
      <c r="BL5" s="200"/>
      <c r="CA5" s="200"/>
    </row>
    <row r="6" spans="1:79" s="1" customFormat="1" ht="39.75" customHeight="1" x14ac:dyDescent="0.15">
      <c r="A6" s="779"/>
      <c r="B6" s="779"/>
      <c r="C6" s="779"/>
      <c r="D6" s="779"/>
      <c r="E6" s="779"/>
      <c r="F6" s="779"/>
      <c r="G6" s="779"/>
      <c r="H6" s="779"/>
      <c r="I6" s="779"/>
      <c r="J6" s="779"/>
      <c r="K6" s="779"/>
      <c r="L6" s="779"/>
      <c r="M6" s="779"/>
      <c r="N6" s="779"/>
      <c r="O6" s="779"/>
      <c r="P6" s="33"/>
      <c r="Q6" s="33"/>
      <c r="R6" s="33"/>
      <c r="S6" s="33"/>
      <c r="T6" s="2"/>
      <c r="U6" s="2"/>
      <c r="V6" s="2"/>
      <c r="W6" s="2"/>
      <c r="X6" s="2"/>
      <c r="Y6" s="2"/>
      <c r="BL6" s="201"/>
      <c r="CA6" s="201"/>
    </row>
    <row r="7" spans="1:79" s="1" customFormat="1" ht="45" customHeight="1" x14ac:dyDescent="0.2">
      <c r="A7" s="47"/>
      <c r="B7" s="47"/>
      <c r="C7" s="47"/>
      <c r="D7" s="47"/>
      <c r="E7" s="47"/>
      <c r="F7" s="47"/>
      <c r="G7" s="47"/>
      <c r="H7" s="47"/>
      <c r="I7" s="47"/>
      <c r="J7" s="47"/>
      <c r="K7" s="47"/>
      <c r="L7" s="47"/>
      <c r="M7" s="47"/>
      <c r="N7" s="48"/>
      <c r="O7" s="48"/>
      <c r="P7" s="38"/>
      <c r="Q7" s="38"/>
      <c r="R7" s="38"/>
      <c r="S7" s="38"/>
      <c r="T7" s="2"/>
      <c r="U7" s="2"/>
      <c r="V7" s="2"/>
      <c r="W7" s="2"/>
      <c r="X7" s="2"/>
      <c r="Y7" s="2"/>
      <c r="BL7" s="201"/>
      <c r="CA7" s="201"/>
    </row>
    <row r="8" spans="1:79" s="3" customFormat="1" ht="47.25" customHeight="1" x14ac:dyDescent="0.15">
      <c r="A8" s="642"/>
      <c r="B8" s="644"/>
      <c r="C8" s="710"/>
      <c r="D8" s="713"/>
      <c r="E8" s="713"/>
      <c r="F8" s="713"/>
      <c r="G8" s="713"/>
      <c r="H8" s="713"/>
      <c r="I8" s="713"/>
      <c r="J8" s="713"/>
      <c r="K8" s="713"/>
      <c r="L8" s="713"/>
      <c r="M8" s="713"/>
      <c r="N8" s="713"/>
      <c r="O8" s="713"/>
      <c r="P8" s="713"/>
      <c r="Q8" s="713"/>
      <c r="R8" s="713"/>
      <c r="S8" s="709"/>
      <c r="T8" s="710"/>
      <c r="U8" s="709"/>
      <c r="V8" s="644"/>
      <c r="W8" s="710"/>
      <c r="X8" s="713"/>
      <c r="Y8" s="713"/>
      <c r="Z8" s="709"/>
      <c r="AA8" s="644"/>
      <c r="AB8" s="1"/>
      <c r="AC8" s="1"/>
      <c r="AD8" s="1"/>
      <c r="AE8" s="1"/>
      <c r="AF8" s="1"/>
      <c r="AG8" s="1"/>
      <c r="AH8" s="1"/>
      <c r="AI8" s="1"/>
      <c r="AJ8" s="1"/>
      <c r="AK8" s="1"/>
      <c r="AL8" s="1"/>
      <c r="AM8" s="1"/>
      <c r="BL8" s="201"/>
      <c r="CA8" s="201"/>
    </row>
    <row r="9" spans="1:79" s="3" customFormat="1" ht="53.25" customHeight="1" x14ac:dyDescent="0.15">
      <c r="A9" s="643"/>
      <c r="B9" s="645"/>
      <c r="C9" s="49"/>
      <c r="D9" s="166"/>
      <c r="E9" s="16"/>
      <c r="F9" s="16"/>
      <c r="G9" s="16"/>
      <c r="H9" s="12"/>
      <c r="I9" s="12"/>
      <c r="J9" s="12"/>
      <c r="K9" s="12"/>
      <c r="L9" s="12"/>
      <c r="M9" s="12"/>
      <c r="N9" s="12"/>
      <c r="O9" s="12"/>
      <c r="P9" s="12"/>
      <c r="Q9" s="12"/>
      <c r="R9" s="12"/>
      <c r="S9" s="13"/>
      <c r="T9" s="50"/>
      <c r="U9" s="18"/>
      <c r="V9" s="645"/>
      <c r="W9" s="17"/>
      <c r="X9" s="51"/>
      <c r="Y9" s="51"/>
      <c r="Z9" s="18"/>
      <c r="AA9" s="645"/>
      <c r="AB9" s="1"/>
      <c r="AC9" s="1"/>
      <c r="AD9" s="1"/>
      <c r="AE9" s="1"/>
      <c r="AF9" s="1"/>
      <c r="AG9" s="1"/>
      <c r="AH9" s="1"/>
      <c r="AI9" s="1"/>
      <c r="AJ9" s="1"/>
      <c r="AK9" s="1"/>
      <c r="AL9" s="1"/>
      <c r="AM9" s="1"/>
      <c r="BL9" s="201"/>
      <c r="CA9" s="201"/>
    </row>
    <row r="10" spans="1:79" s="3" customFormat="1" ht="15.75" customHeight="1" x14ac:dyDescent="0.15">
      <c r="A10" s="52"/>
      <c r="B10" s="101"/>
      <c r="C10" s="129"/>
      <c r="D10" s="129"/>
      <c r="E10" s="107"/>
      <c r="F10" s="107"/>
      <c r="G10" s="107"/>
      <c r="H10" s="107"/>
      <c r="I10" s="107"/>
      <c r="J10" s="107"/>
      <c r="K10" s="107"/>
      <c r="L10" s="107"/>
      <c r="M10" s="107"/>
      <c r="N10" s="107"/>
      <c r="O10" s="107"/>
      <c r="P10" s="107"/>
      <c r="Q10" s="107"/>
      <c r="R10" s="107"/>
      <c r="S10" s="115"/>
      <c r="T10" s="106"/>
      <c r="U10" s="124"/>
      <c r="V10" s="138"/>
      <c r="W10" s="106"/>
      <c r="X10" s="107"/>
      <c r="Y10" s="107"/>
      <c r="Z10" s="124"/>
      <c r="AA10" s="124"/>
      <c r="AB10" s="170"/>
      <c r="AE10" s="1"/>
      <c r="AF10" s="1"/>
      <c r="AM10" s="1"/>
      <c r="BL10" s="201"/>
      <c r="BP10" s="73"/>
      <c r="BQ10" s="36"/>
      <c r="BR10" s="36"/>
      <c r="BS10" s="154"/>
      <c r="BT10" s="155"/>
      <c r="BU10" s="155"/>
      <c r="BV10" s="155"/>
      <c r="BW10" s="155"/>
      <c r="BX10" s="19"/>
      <c r="CA10" s="201"/>
    </row>
    <row r="11" spans="1:79" s="3" customFormat="1" ht="21.75" customHeight="1" x14ac:dyDescent="0.15">
      <c r="A11" s="31"/>
      <c r="B11" s="109"/>
      <c r="C11" s="149"/>
      <c r="D11" s="149"/>
      <c r="E11" s="144"/>
      <c r="F11" s="144"/>
      <c r="G11" s="144"/>
      <c r="H11" s="144"/>
      <c r="I11" s="144"/>
      <c r="J11" s="144"/>
      <c r="K11" s="144"/>
      <c r="L11" s="144"/>
      <c r="M11" s="144"/>
      <c r="N11" s="144"/>
      <c r="O11" s="144"/>
      <c r="P11" s="144"/>
      <c r="Q11" s="144"/>
      <c r="R11" s="144"/>
      <c r="S11" s="132"/>
      <c r="T11" s="104"/>
      <c r="U11" s="133"/>
      <c r="V11" s="147"/>
      <c r="W11" s="143"/>
      <c r="X11" s="144"/>
      <c r="Y11" s="144"/>
      <c r="Z11" s="133"/>
      <c r="AA11" s="133"/>
      <c r="AB11" s="170"/>
      <c r="AC11" s="6"/>
      <c r="AD11" s="6"/>
      <c r="AE11" s="1"/>
      <c r="AF11" s="1"/>
      <c r="AM11" s="1"/>
      <c r="BL11" s="201"/>
      <c r="BP11" s="73"/>
      <c r="BQ11" s="36"/>
      <c r="BR11" s="36"/>
      <c r="BS11" s="154"/>
      <c r="BT11" s="155"/>
      <c r="BU11" s="155"/>
      <c r="BV11" s="155"/>
      <c r="BW11" s="155"/>
      <c r="BX11" s="19"/>
      <c r="CA11" s="201"/>
    </row>
    <row r="12" spans="1:79" s="3" customFormat="1" ht="15.75" customHeight="1" x14ac:dyDescent="0.15">
      <c r="A12" s="23"/>
      <c r="B12" s="103"/>
      <c r="C12" s="131"/>
      <c r="D12" s="131"/>
      <c r="E12" s="98"/>
      <c r="F12" s="98"/>
      <c r="G12" s="98"/>
      <c r="H12" s="98"/>
      <c r="I12" s="98"/>
      <c r="J12" s="98"/>
      <c r="K12" s="98"/>
      <c r="L12" s="98"/>
      <c r="M12" s="98"/>
      <c r="N12" s="98"/>
      <c r="O12" s="98"/>
      <c r="P12" s="98"/>
      <c r="Q12" s="98"/>
      <c r="R12" s="98"/>
      <c r="S12" s="99"/>
      <c r="T12" s="116"/>
      <c r="U12" s="100"/>
      <c r="V12" s="146"/>
      <c r="W12" s="116"/>
      <c r="X12" s="117"/>
      <c r="Y12" s="117"/>
      <c r="Z12" s="118"/>
      <c r="AA12" s="118"/>
      <c r="AB12" s="170"/>
      <c r="AC12" s="6"/>
      <c r="AD12" s="6"/>
      <c r="AE12" s="1"/>
      <c r="AF12" s="1"/>
      <c r="AM12" s="1"/>
      <c r="BL12" s="201"/>
      <c r="BP12" s="73"/>
      <c r="BQ12" s="36"/>
      <c r="BR12" s="36"/>
      <c r="BS12" s="154"/>
      <c r="BT12" s="155"/>
      <c r="BU12" s="155"/>
      <c r="BV12" s="155"/>
      <c r="BW12" s="155"/>
      <c r="BX12" s="19"/>
      <c r="CA12" s="201"/>
    </row>
    <row r="13" spans="1:79" s="1" customFormat="1" ht="30" customHeight="1" x14ac:dyDescent="0.2">
      <c r="A13" s="53"/>
      <c r="B13" s="53"/>
      <c r="C13" s="53"/>
      <c r="D13" s="53"/>
      <c r="E13" s="53"/>
      <c r="F13" s="53"/>
      <c r="G13" s="53"/>
      <c r="H13" s="53"/>
      <c r="I13" s="53"/>
      <c r="J13" s="53"/>
      <c r="K13" s="53"/>
      <c r="L13" s="53"/>
      <c r="M13" s="53"/>
      <c r="N13" s="54"/>
      <c r="O13" s="54"/>
      <c r="P13" s="42"/>
      <c r="Q13" s="42"/>
      <c r="R13" s="42"/>
      <c r="S13" s="42"/>
      <c r="T13" s="2"/>
      <c r="U13" s="2"/>
      <c r="V13" s="2"/>
      <c r="W13" s="2"/>
      <c r="X13" s="2"/>
      <c r="Y13" s="2"/>
      <c r="BL13" s="201"/>
      <c r="CA13" s="201"/>
    </row>
    <row r="14" spans="1:79" s="3" customFormat="1" ht="24" customHeight="1" x14ac:dyDescent="0.15">
      <c r="A14" s="44"/>
      <c r="B14" s="271"/>
      <c r="C14" s="49"/>
      <c r="D14" s="166"/>
      <c r="E14" s="16"/>
      <c r="F14" s="16"/>
      <c r="G14" s="16"/>
      <c r="H14" s="12"/>
      <c r="I14" s="12"/>
      <c r="J14" s="12"/>
      <c r="K14" s="12"/>
      <c r="L14" s="12"/>
      <c r="M14" s="12"/>
      <c r="N14" s="12"/>
      <c r="O14" s="12"/>
      <c r="P14" s="12"/>
      <c r="Q14" s="12"/>
      <c r="R14" s="12"/>
      <c r="S14" s="13"/>
      <c r="T14" s="2"/>
      <c r="U14" s="2"/>
      <c r="V14" s="2"/>
      <c r="W14" s="2"/>
      <c r="X14" s="2"/>
      <c r="Y14" s="2"/>
      <c r="Z14" s="1"/>
      <c r="AA14" s="1"/>
      <c r="AB14" s="1"/>
      <c r="AC14" s="1"/>
      <c r="AD14" s="1"/>
      <c r="AE14" s="1"/>
      <c r="AL14" s="1"/>
      <c r="BL14" s="201"/>
      <c r="BP14" s="1"/>
      <c r="BQ14" s="1"/>
      <c r="BR14" s="1"/>
      <c r="BS14" s="1"/>
      <c r="BT14" s="1"/>
      <c r="BU14" s="1"/>
      <c r="CA14" s="201"/>
    </row>
    <row r="15" spans="1:79" s="3" customFormat="1" ht="15.75" customHeight="1" x14ac:dyDescent="0.15">
      <c r="A15" s="74"/>
      <c r="B15" s="101"/>
      <c r="C15" s="106"/>
      <c r="D15" s="107"/>
      <c r="E15" s="107"/>
      <c r="F15" s="107"/>
      <c r="G15" s="107"/>
      <c r="H15" s="107"/>
      <c r="I15" s="107"/>
      <c r="J15" s="107"/>
      <c r="K15" s="107"/>
      <c r="L15" s="107"/>
      <c r="M15" s="107"/>
      <c r="N15" s="107"/>
      <c r="O15" s="107"/>
      <c r="P15" s="107"/>
      <c r="Q15" s="107"/>
      <c r="R15" s="107"/>
      <c r="S15" s="124"/>
      <c r="U15" s="2"/>
      <c r="V15" s="2"/>
      <c r="W15" s="2"/>
      <c r="X15" s="2"/>
      <c r="Y15" s="2"/>
      <c r="Z15" s="1"/>
      <c r="AA15" s="1"/>
      <c r="AB15" s="1"/>
      <c r="AC15" s="1"/>
      <c r="AD15" s="1"/>
      <c r="AE15" s="1"/>
      <c r="AL15" s="1"/>
      <c r="BL15" s="201"/>
      <c r="BP15" s="1"/>
      <c r="BQ15" s="19"/>
      <c r="BR15" s="1"/>
      <c r="BS15" s="1"/>
      <c r="BT15" s="19"/>
      <c r="BU15" s="1"/>
      <c r="CA15" s="201"/>
    </row>
    <row r="16" spans="1:79" s="3" customFormat="1" ht="15.75" customHeight="1" x14ac:dyDescent="0.15">
      <c r="A16" s="75"/>
      <c r="B16" s="102"/>
      <c r="C16" s="94"/>
      <c r="D16" s="95"/>
      <c r="E16" s="95"/>
      <c r="F16" s="95"/>
      <c r="G16" s="95"/>
      <c r="H16" s="95"/>
      <c r="I16" s="95"/>
      <c r="J16" s="95"/>
      <c r="K16" s="95"/>
      <c r="L16" s="95"/>
      <c r="M16" s="95"/>
      <c r="N16" s="95"/>
      <c r="O16" s="95"/>
      <c r="P16" s="95"/>
      <c r="Q16" s="95"/>
      <c r="R16" s="95"/>
      <c r="S16" s="90"/>
      <c r="T16" s="170"/>
      <c r="U16" s="2"/>
      <c r="V16" s="2"/>
      <c r="W16" s="2"/>
      <c r="X16" s="2"/>
      <c r="Y16" s="2"/>
      <c r="Z16" s="1"/>
      <c r="AA16" s="1"/>
      <c r="AB16" s="1"/>
      <c r="AC16" s="1"/>
      <c r="AD16" s="1"/>
      <c r="AE16" s="1"/>
      <c r="AL16" s="1"/>
      <c r="BL16" s="201"/>
      <c r="BP16" s="1"/>
      <c r="BQ16" s="73"/>
      <c r="BR16" s="1"/>
      <c r="BS16" s="1"/>
      <c r="BT16" s="19"/>
      <c r="BU16" s="1"/>
      <c r="CA16" s="201"/>
    </row>
    <row r="17" spans="1:79" s="3" customFormat="1" ht="15.75" customHeight="1" x14ac:dyDescent="0.15">
      <c r="A17" s="75"/>
      <c r="B17" s="102"/>
      <c r="C17" s="94"/>
      <c r="D17" s="95"/>
      <c r="E17" s="95"/>
      <c r="F17" s="95"/>
      <c r="G17" s="95"/>
      <c r="H17" s="95"/>
      <c r="I17" s="95"/>
      <c r="J17" s="95"/>
      <c r="K17" s="95"/>
      <c r="L17" s="95"/>
      <c r="M17" s="95"/>
      <c r="N17" s="95"/>
      <c r="O17" s="95"/>
      <c r="P17" s="95"/>
      <c r="Q17" s="95"/>
      <c r="R17" s="95"/>
      <c r="S17" s="90"/>
      <c r="T17" s="173"/>
      <c r="U17" s="2"/>
      <c r="V17" s="2"/>
      <c r="W17" s="2"/>
      <c r="X17" s="2"/>
      <c r="Y17" s="2"/>
      <c r="Z17" s="1"/>
      <c r="AA17" s="1"/>
      <c r="AB17" s="1"/>
      <c r="AC17" s="1"/>
      <c r="AD17" s="1"/>
      <c r="AE17" s="1"/>
      <c r="AL17" s="1"/>
      <c r="BL17" s="201"/>
      <c r="BP17" s="1"/>
      <c r="BQ17" s="73"/>
      <c r="BR17" s="1"/>
      <c r="BS17" s="1"/>
      <c r="BT17" s="19"/>
      <c r="BU17" s="1"/>
      <c r="CA17" s="201"/>
    </row>
    <row r="18" spans="1:79" s="3" customFormat="1" ht="15.75" customHeight="1" x14ac:dyDescent="0.15">
      <c r="A18" s="75"/>
      <c r="B18" s="102"/>
      <c r="C18" s="94"/>
      <c r="D18" s="95"/>
      <c r="E18" s="95"/>
      <c r="F18" s="95"/>
      <c r="G18" s="95"/>
      <c r="H18" s="95"/>
      <c r="I18" s="95"/>
      <c r="J18" s="95"/>
      <c r="K18" s="95"/>
      <c r="L18" s="95"/>
      <c r="M18" s="95"/>
      <c r="N18" s="95"/>
      <c r="O18" s="95"/>
      <c r="P18" s="95"/>
      <c r="Q18" s="95"/>
      <c r="R18" s="95"/>
      <c r="S18" s="90"/>
      <c r="T18" s="173"/>
      <c r="U18" s="2"/>
      <c r="V18" s="2"/>
      <c r="W18" s="2"/>
      <c r="X18" s="2"/>
      <c r="Y18" s="2"/>
      <c r="Z18" s="1"/>
      <c r="AA18" s="1"/>
      <c r="AB18" s="1"/>
      <c r="AC18" s="1"/>
      <c r="AD18" s="1"/>
      <c r="AE18" s="1"/>
      <c r="AL18" s="1"/>
      <c r="BL18" s="201"/>
      <c r="BP18" s="1"/>
      <c r="BQ18" s="19"/>
      <c r="BR18" s="1"/>
      <c r="BS18" s="1"/>
      <c r="BT18" s="19"/>
      <c r="BU18" s="1"/>
      <c r="CA18" s="201"/>
    </row>
    <row r="19" spans="1:79" s="3" customFormat="1" ht="15.75" customHeight="1" x14ac:dyDescent="0.15">
      <c r="A19" s="76"/>
      <c r="B19" s="110"/>
      <c r="C19" s="111"/>
      <c r="D19" s="112"/>
      <c r="E19" s="112"/>
      <c r="F19" s="112"/>
      <c r="G19" s="112"/>
      <c r="H19" s="112"/>
      <c r="I19" s="112"/>
      <c r="J19" s="112"/>
      <c r="K19" s="112"/>
      <c r="L19" s="112"/>
      <c r="M19" s="112"/>
      <c r="N19" s="112"/>
      <c r="O19" s="112"/>
      <c r="P19" s="112"/>
      <c r="Q19" s="112"/>
      <c r="R19" s="112"/>
      <c r="S19" s="91"/>
      <c r="T19" s="2"/>
      <c r="U19" s="2"/>
      <c r="V19" s="2"/>
      <c r="W19" s="2"/>
      <c r="X19" s="2"/>
      <c r="Y19" s="2"/>
      <c r="Z19" s="1"/>
      <c r="AA19" s="1"/>
      <c r="AB19" s="1"/>
      <c r="AC19" s="1"/>
      <c r="AD19" s="1"/>
      <c r="AE19" s="1"/>
      <c r="AL19" s="1"/>
      <c r="BL19" s="201"/>
      <c r="BP19" s="1"/>
      <c r="BQ19" s="73"/>
      <c r="BR19" s="1"/>
      <c r="BS19" s="1"/>
      <c r="BT19" s="19"/>
      <c r="BU19" s="1"/>
      <c r="CA19" s="201"/>
    </row>
    <row r="20" spans="1:79" s="3" customFormat="1" ht="15.75" customHeight="1" x14ac:dyDescent="0.15">
      <c r="A20" s="77"/>
      <c r="B20" s="103"/>
      <c r="C20" s="97"/>
      <c r="D20" s="98"/>
      <c r="E20" s="98"/>
      <c r="F20" s="98"/>
      <c r="G20" s="98"/>
      <c r="H20" s="98"/>
      <c r="I20" s="98"/>
      <c r="J20" s="98"/>
      <c r="K20" s="98"/>
      <c r="L20" s="98"/>
      <c r="M20" s="98"/>
      <c r="N20" s="98"/>
      <c r="O20" s="98"/>
      <c r="P20" s="98"/>
      <c r="Q20" s="98"/>
      <c r="R20" s="98"/>
      <c r="S20" s="100"/>
      <c r="T20" s="2"/>
      <c r="U20" s="2"/>
      <c r="V20" s="2"/>
      <c r="W20" s="2"/>
      <c r="X20" s="2"/>
      <c r="Y20" s="2"/>
      <c r="Z20" s="1"/>
      <c r="AA20" s="1"/>
      <c r="AB20" s="1"/>
      <c r="AC20" s="1"/>
      <c r="AD20" s="1"/>
      <c r="AE20" s="1"/>
      <c r="AL20" s="1"/>
      <c r="BL20" s="201"/>
      <c r="BP20" s="1"/>
      <c r="BQ20" s="19"/>
      <c r="BR20" s="1"/>
      <c r="BS20" s="1"/>
      <c r="BT20" s="19"/>
      <c r="BU20" s="1"/>
      <c r="CA20" s="201"/>
    </row>
    <row r="21" spans="1:79" s="3" customFormat="1" ht="15.75" customHeight="1" x14ac:dyDescent="0.15">
      <c r="A21" s="22"/>
      <c r="B21" s="119"/>
      <c r="C21" s="120"/>
      <c r="D21" s="121"/>
      <c r="E21" s="121"/>
      <c r="F21" s="121"/>
      <c r="G21" s="121"/>
      <c r="H21" s="121"/>
      <c r="I21" s="121"/>
      <c r="J21" s="121"/>
      <c r="K21" s="121"/>
      <c r="L21" s="121"/>
      <c r="M21" s="121"/>
      <c r="N21" s="121"/>
      <c r="O21" s="121"/>
      <c r="P21" s="121"/>
      <c r="Q21" s="121"/>
      <c r="R21" s="121"/>
      <c r="S21" s="122"/>
      <c r="T21" s="173"/>
      <c r="U21" s="2"/>
      <c r="V21" s="2"/>
      <c r="W21" s="2"/>
      <c r="Y21" s="2"/>
      <c r="Z21" s="1"/>
      <c r="AA21" s="1"/>
      <c r="AB21" s="6"/>
      <c r="AC21" s="1"/>
      <c r="AD21" s="1"/>
      <c r="AE21" s="1"/>
      <c r="AL21" s="1"/>
      <c r="BL21" s="201"/>
      <c r="BP21" s="19"/>
      <c r="BQ21" s="73"/>
      <c r="BR21" s="19"/>
      <c r="BS21" s="19"/>
      <c r="BT21" s="19"/>
      <c r="BU21" s="155"/>
      <c r="CA21" s="201"/>
    </row>
    <row r="22" spans="1:79" s="1" customFormat="1" ht="30" customHeight="1" x14ac:dyDescent="0.2">
      <c r="A22" s="47"/>
      <c r="B22" s="47"/>
      <c r="C22" s="47"/>
      <c r="D22" s="47"/>
      <c r="E22" s="47"/>
      <c r="F22" s="47"/>
      <c r="G22" s="47"/>
      <c r="H22" s="47"/>
      <c r="I22" s="47"/>
      <c r="J22" s="47"/>
      <c r="K22" s="47"/>
      <c r="L22" s="47"/>
      <c r="M22" s="47"/>
      <c r="N22" s="6"/>
      <c r="O22" s="6"/>
      <c r="P22" s="6"/>
      <c r="Q22" s="6"/>
      <c r="R22" s="6"/>
      <c r="S22" s="6"/>
      <c r="T22" s="2"/>
      <c r="U22" s="2"/>
      <c r="V22" s="2"/>
      <c r="W22" s="2"/>
      <c r="X22" s="2"/>
      <c r="Y22" s="2"/>
      <c r="BL22" s="201"/>
      <c r="CA22" s="201"/>
    </row>
    <row r="23" spans="1:79" s="3" customFormat="1" ht="29.25" customHeight="1" x14ac:dyDescent="0.15">
      <c r="A23" s="644"/>
      <c r="B23" s="644"/>
      <c r="C23" s="713"/>
      <c r="D23" s="713"/>
      <c r="E23" s="713"/>
      <c r="F23" s="713"/>
      <c r="G23" s="713"/>
      <c r="H23" s="713"/>
      <c r="I23" s="713"/>
      <c r="J23" s="713"/>
      <c r="K23" s="713"/>
      <c r="L23" s="713"/>
      <c r="M23" s="713"/>
      <c r="N23" s="713"/>
      <c r="O23" s="713"/>
      <c r="P23" s="713"/>
      <c r="Q23" s="713"/>
      <c r="R23" s="713"/>
      <c r="S23" s="709"/>
      <c r="T23" s="713"/>
      <c r="U23" s="709"/>
      <c r="V23" s="644"/>
      <c r="W23" s="710"/>
      <c r="X23" s="713"/>
      <c r="Y23" s="709"/>
      <c r="Z23" s="1"/>
      <c r="AA23" s="1"/>
      <c r="AB23" s="1"/>
      <c r="AC23" s="1"/>
      <c r="AD23" s="1"/>
      <c r="AE23" s="1"/>
      <c r="AL23" s="1"/>
      <c r="BL23" s="201"/>
      <c r="BP23" s="1"/>
      <c r="BQ23" s="1"/>
      <c r="BR23" s="1"/>
      <c r="BS23" s="1"/>
      <c r="BT23" s="1"/>
      <c r="BU23" s="1"/>
      <c r="CA23" s="201"/>
    </row>
    <row r="24" spans="1:79" s="3" customFormat="1" ht="33.75" customHeight="1" x14ac:dyDescent="0.15">
      <c r="A24" s="645"/>
      <c r="B24" s="645"/>
      <c r="C24" s="49"/>
      <c r="D24" s="166"/>
      <c r="E24" s="16"/>
      <c r="F24" s="16"/>
      <c r="G24" s="16"/>
      <c r="H24" s="12"/>
      <c r="I24" s="12"/>
      <c r="J24" s="12"/>
      <c r="K24" s="12"/>
      <c r="L24" s="12"/>
      <c r="M24" s="12"/>
      <c r="N24" s="12"/>
      <c r="O24" s="12"/>
      <c r="P24" s="12"/>
      <c r="Q24" s="12"/>
      <c r="R24" s="12"/>
      <c r="S24" s="13"/>
      <c r="T24" s="50"/>
      <c r="U24" s="18"/>
      <c r="V24" s="645"/>
      <c r="W24" s="17"/>
      <c r="X24" s="51"/>
      <c r="Y24" s="18"/>
      <c r="Z24" s="1"/>
      <c r="AA24" s="1"/>
      <c r="AB24" s="1"/>
      <c r="AC24" s="1"/>
      <c r="AD24" s="1"/>
      <c r="AE24" s="1"/>
      <c r="AL24" s="1"/>
      <c r="BL24" s="201"/>
      <c r="BP24" s="1"/>
      <c r="BQ24" s="1"/>
      <c r="BR24" s="1"/>
      <c r="BS24" s="1"/>
      <c r="BT24" s="1"/>
      <c r="BU24" s="1"/>
      <c r="CA24" s="201"/>
    </row>
    <row r="25" spans="1:79" s="3" customFormat="1" ht="15.75" customHeight="1" x14ac:dyDescent="0.15">
      <c r="A25" s="30"/>
      <c r="B25" s="150"/>
      <c r="C25" s="106"/>
      <c r="D25" s="129"/>
      <c r="E25" s="107"/>
      <c r="F25" s="107"/>
      <c r="G25" s="107"/>
      <c r="H25" s="115"/>
      <c r="I25" s="115"/>
      <c r="J25" s="115"/>
      <c r="K25" s="115"/>
      <c r="L25" s="115"/>
      <c r="M25" s="115"/>
      <c r="N25" s="115"/>
      <c r="O25" s="115"/>
      <c r="P25" s="115"/>
      <c r="Q25" s="115"/>
      <c r="R25" s="115"/>
      <c r="S25" s="124"/>
      <c r="T25" s="106"/>
      <c r="U25" s="107"/>
      <c r="V25" s="86"/>
      <c r="W25" s="106"/>
      <c r="X25" s="107"/>
      <c r="Y25" s="124"/>
      <c r="Z25" s="170"/>
      <c r="AA25" s="15"/>
      <c r="AD25" s="1"/>
      <c r="AE25" s="1"/>
      <c r="AL25" s="1"/>
      <c r="BL25" s="201"/>
      <c r="BP25" s="73"/>
      <c r="BQ25" s="73"/>
      <c r="BR25" s="73"/>
      <c r="BS25" s="73"/>
      <c r="BT25" s="155"/>
      <c r="BU25" s="155"/>
      <c r="BV25" s="155"/>
      <c r="BW25" s="155"/>
      <c r="CA25" s="201"/>
    </row>
    <row r="26" spans="1:79" s="3" customFormat="1" ht="15.75" customHeight="1" x14ac:dyDescent="0.15">
      <c r="A26" s="32"/>
      <c r="B26" s="140"/>
      <c r="C26" s="97"/>
      <c r="D26" s="131"/>
      <c r="E26" s="98"/>
      <c r="F26" s="98"/>
      <c r="G26" s="98"/>
      <c r="H26" s="99"/>
      <c r="I26" s="99"/>
      <c r="J26" s="99"/>
      <c r="K26" s="99"/>
      <c r="L26" s="99"/>
      <c r="M26" s="99"/>
      <c r="N26" s="99"/>
      <c r="O26" s="99"/>
      <c r="P26" s="99"/>
      <c r="Q26" s="99"/>
      <c r="R26" s="99"/>
      <c r="S26" s="100"/>
      <c r="T26" s="97"/>
      <c r="U26" s="98"/>
      <c r="V26" s="89"/>
      <c r="W26" s="97"/>
      <c r="X26" s="98"/>
      <c r="Y26" s="100"/>
      <c r="Z26" s="170"/>
      <c r="AA26" s="15"/>
      <c r="AB26" s="6"/>
      <c r="AC26" s="6"/>
      <c r="AD26" s="1"/>
      <c r="AE26" s="1"/>
      <c r="AL26" s="1"/>
      <c r="BL26" s="201"/>
      <c r="BP26" s="73"/>
      <c r="BQ26" s="73"/>
      <c r="BR26" s="73"/>
      <c r="BS26" s="73"/>
      <c r="BT26" s="155"/>
      <c r="BU26" s="155"/>
      <c r="BV26" s="155"/>
      <c r="BW26" s="155"/>
      <c r="CA26" s="201"/>
    </row>
    <row r="27" spans="1:79" s="1" customFormat="1" ht="30" customHeight="1" x14ac:dyDescent="0.2">
      <c r="A27" s="53"/>
      <c r="B27" s="53"/>
      <c r="C27" s="53"/>
      <c r="D27" s="53"/>
      <c r="E27" s="53"/>
      <c r="F27" s="53"/>
      <c r="G27" s="53"/>
      <c r="H27" s="53"/>
      <c r="I27" s="272"/>
      <c r="J27" s="272"/>
      <c r="K27" s="272"/>
      <c r="L27" s="272"/>
      <c r="M27" s="272"/>
      <c r="N27" s="272"/>
      <c r="O27" s="272"/>
      <c r="P27" s="42"/>
      <c r="Q27" s="42"/>
      <c r="R27" s="42"/>
      <c r="S27" s="42"/>
      <c r="T27" s="2"/>
      <c r="U27" s="2"/>
      <c r="V27" s="2"/>
      <c r="W27" s="2"/>
      <c r="X27" s="2"/>
      <c r="Y27" s="2"/>
      <c r="BL27" s="201"/>
      <c r="CA27" s="201"/>
    </row>
    <row r="28" spans="1:79" s="3" customFormat="1" ht="33" customHeight="1" x14ac:dyDescent="0.15">
      <c r="A28" s="44"/>
      <c r="B28" s="271"/>
      <c r="C28" s="271"/>
      <c r="D28" s="271"/>
      <c r="E28" s="271"/>
      <c r="F28" s="159"/>
      <c r="G28" s="5"/>
      <c r="H28" s="5"/>
      <c r="I28" s="5"/>
      <c r="J28" s="5"/>
      <c r="K28" s="5"/>
      <c r="L28" s="5"/>
      <c r="M28" s="5"/>
      <c r="N28" s="153"/>
      <c r="O28" s="5"/>
      <c r="P28" s="5"/>
      <c r="Q28" s="5"/>
      <c r="R28" s="2"/>
      <c r="S28" s="2"/>
      <c r="T28" s="2"/>
      <c r="U28" s="2"/>
      <c r="V28" s="2"/>
      <c r="W28" s="2"/>
      <c r="X28" s="1"/>
      <c r="Y28" s="1"/>
      <c r="Z28" s="1"/>
      <c r="AA28" s="1"/>
      <c r="AB28" s="1"/>
      <c r="AC28" s="1"/>
      <c r="AJ28" s="1"/>
      <c r="BL28" s="201"/>
      <c r="BN28" s="1"/>
      <c r="BO28" s="1"/>
      <c r="BP28" s="1"/>
      <c r="BQ28" s="1"/>
      <c r="BR28" s="1"/>
      <c r="BS28" s="1"/>
      <c r="BT28" s="1"/>
      <c r="BU28" s="1"/>
      <c r="CA28" s="201"/>
    </row>
    <row r="29" spans="1:79" s="3" customFormat="1" ht="15.75" customHeight="1" x14ac:dyDescent="0.15">
      <c r="A29" s="78"/>
      <c r="B29" s="134"/>
      <c r="C29" s="86"/>
      <c r="D29" s="86"/>
      <c r="E29" s="86"/>
      <c r="F29" s="5"/>
      <c r="G29" s="5"/>
      <c r="H29" s="6"/>
      <c r="I29" s="6"/>
      <c r="J29" s="6"/>
      <c r="K29" s="6"/>
      <c r="L29" s="6"/>
      <c r="M29" s="6"/>
      <c r="N29" s="6"/>
      <c r="O29" s="6"/>
      <c r="P29" s="6"/>
      <c r="Q29" s="6"/>
      <c r="R29" s="2"/>
      <c r="S29" s="2"/>
      <c r="T29" s="2"/>
      <c r="U29" s="2"/>
      <c r="V29" s="2"/>
      <c r="W29" s="2"/>
      <c r="X29" s="1"/>
      <c r="Y29" s="1"/>
      <c r="Z29" s="1"/>
      <c r="AA29" s="1"/>
      <c r="AB29" s="1"/>
      <c r="AC29" s="1"/>
      <c r="AJ29" s="1"/>
      <c r="BL29" s="201"/>
      <c r="BO29" s="1"/>
      <c r="BP29" s="19"/>
      <c r="BT29" s="19"/>
      <c r="CA29" s="201"/>
    </row>
    <row r="30" spans="1:79" s="3" customFormat="1" ht="15.75" customHeight="1" x14ac:dyDescent="0.15">
      <c r="A30" s="60"/>
      <c r="B30" s="93"/>
      <c r="C30" s="87"/>
      <c r="D30" s="87"/>
      <c r="E30" s="87"/>
      <c r="F30" s="5"/>
      <c r="G30" s="5"/>
      <c r="H30" s="6"/>
      <c r="I30" s="6"/>
      <c r="J30" s="6"/>
      <c r="K30" s="6"/>
      <c r="L30" s="6"/>
      <c r="M30" s="6"/>
      <c r="N30" s="6"/>
      <c r="O30" s="6"/>
      <c r="P30" s="6"/>
      <c r="Q30" s="6"/>
      <c r="R30" s="2"/>
      <c r="S30" s="2"/>
      <c r="T30" s="2"/>
      <c r="U30" s="2"/>
      <c r="V30" s="2"/>
      <c r="W30" s="2"/>
      <c r="X30" s="1"/>
      <c r="Y30" s="1"/>
      <c r="Z30" s="1"/>
      <c r="AA30" s="1"/>
      <c r="AB30" s="1"/>
      <c r="AC30" s="1"/>
      <c r="AJ30" s="1"/>
      <c r="BL30" s="201"/>
      <c r="BO30" s="1"/>
      <c r="BP30" s="19"/>
      <c r="BT30" s="19"/>
      <c r="CA30" s="201"/>
    </row>
    <row r="31" spans="1:79" s="3" customFormat="1" ht="15.75" customHeight="1" x14ac:dyDescent="0.15">
      <c r="A31" s="60"/>
      <c r="B31" s="93"/>
      <c r="C31" s="87"/>
      <c r="D31" s="87"/>
      <c r="E31" s="87"/>
      <c r="F31" s="5"/>
      <c r="G31" s="5"/>
      <c r="H31" s="6"/>
      <c r="I31" s="6"/>
      <c r="J31" s="6"/>
      <c r="K31" s="6"/>
      <c r="L31" s="6"/>
      <c r="M31" s="6"/>
      <c r="N31" s="6"/>
      <c r="O31" s="6"/>
      <c r="P31" s="6"/>
      <c r="Q31" s="6"/>
      <c r="R31" s="2"/>
      <c r="S31" s="2"/>
      <c r="T31" s="2"/>
      <c r="U31" s="2"/>
      <c r="V31" s="2"/>
      <c r="W31" s="2"/>
      <c r="X31" s="1"/>
      <c r="Y31" s="1"/>
      <c r="Z31" s="1"/>
      <c r="AA31" s="1"/>
      <c r="AB31" s="1"/>
      <c r="AC31" s="1"/>
      <c r="AJ31" s="1"/>
      <c r="BL31" s="201"/>
      <c r="BO31" s="1"/>
      <c r="BP31" s="19"/>
      <c r="BT31" s="19"/>
      <c r="CA31" s="201"/>
    </row>
    <row r="32" spans="1:79" s="3" customFormat="1" ht="15.75" customHeight="1" x14ac:dyDescent="0.15">
      <c r="A32" s="60"/>
      <c r="B32" s="93"/>
      <c r="C32" s="87"/>
      <c r="D32" s="87"/>
      <c r="E32" s="87"/>
      <c r="F32" s="5"/>
      <c r="G32" s="5"/>
      <c r="H32" s="6"/>
      <c r="I32" s="6"/>
      <c r="J32" s="6"/>
      <c r="K32" s="6"/>
      <c r="L32" s="6"/>
      <c r="M32" s="6"/>
      <c r="N32" s="6"/>
      <c r="O32" s="6"/>
      <c r="P32" s="6"/>
      <c r="Q32" s="6"/>
      <c r="R32" s="2"/>
      <c r="S32" s="2"/>
      <c r="T32" s="2"/>
      <c r="U32" s="2"/>
      <c r="V32" s="2"/>
      <c r="W32" s="2"/>
      <c r="X32" s="1"/>
      <c r="Y32" s="1"/>
      <c r="Z32" s="1"/>
      <c r="AA32" s="1"/>
      <c r="AB32" s="1"/>
      <c r="AC32" s="1"/>
      <c r="AJ32" s="1"/>
      <c r="BL32" s="201"/>
      <c r="BO32" s="1"/>
      <c r="BP32" s="19"/>
      <c r="BT32" s="19"/>
      <c r="CA32" s="201"/>
    </row>
    <row r="33" spans="1:79" s="3" customFormat="1" ht="15.75" customHeight="1" x14ac:dyDescent="0.15">
      <c r="A33" s="60"/>
      <c r="B33" s="93"/>
      <c r="C33" s="87"/>
      <c r="D33" s="87"/>
      <c r="E33" s="87"/>
      <c r="F33" s="5"/>
      <c r="G33" s="5"/>
      <c r="H33" s="6"/>
      <c r="I33" s="6"/>
      <c r="J33" s="6"/>
      <c r="K33" s="6"/>
      <c r="L33" s="6"/>
      <c r="M33" s="6"/>
      <c r="N33" s="6"/>
      <c r="O33" s="6"/>
      <c r="P33" s="6"/>
      <c r="Q33" s="6"/>
      <c r="R33" s="2"/>
      <c r="S33" s="2"/>
      <c r="T33" s="2"/>
      <c r="U33" s="2"/>
      <c r="V33" s="2"/>
      <c r="W33" s="2"/>
      <c r="X33" s="1"/>
      <c r="Y33" s="1"/>
      <c r="Z33" s="1"/>
      <c r="AA33" s="1"/>
      <c r="AB33" s="1"/>
      <c r="AC33" s="1"/>
      <c r="AJ33" s="1"/>
      <c r="BL33" s="201"/>
      <c r="BO33" s="1"/>
      <c r="BP33" s="19"/>
      <c r="BT33" s="19"/>
      <c r="CA33" s="201"/>
    </row>
    <row r="34" spans="1:79" s="3" customFormat="1" ht="15.75" customHeight="1" x14ac:dyDescent="0.15">
      <c r="A34" s="60"/>
      <c r="B34" s="93"/>
      <c r="C34" s="87"/>
      <c r="D34" s="87"/>
      <c r="E34" s="87"/>
      <c r="F34" s="5"/>
      <c r="G34" s="5"/>
      <c r="H34" s="6"/>
      <c r="I34" s="6"/>
      <c r="J34" s="6"/>
      <c r="K34" s="6"/>
      <c r="L34" s="6"/>
      <c r="M34" s="6"/>
      <c r="N34" s="6"/>
      <c r="O34" s="6"/>
      <c r="P34" s="6"/>
      <c r="Q34" s="6"/>
      <c r="R34" s="2"/>
      <c r="S34" s="2"/>
      <c r="T34" s="2"/>
      <c r="U34" s="2"/>
      <c r="V34" s="2"/>
      <c r="W34" s="2"/>
      <c r="X34" s="1"/>
      <c r="Y34" s="1"/>
      <c r="Z34" s="1"/>
      <c r="AA34" s="1"/>
      <c r="AB34" s="1"/>
      <c r="AC34" s="1"/>
      <c r="AJ34" s="1"/>
      <c r="BL34" s="201"/>
      <c r="BO34" s="1"/>
      <c r="BP34" s="19"/>
      <c r="BT34" s="19"/>
      <c r="CA34" s="201"/>
    </row>
    <row r="35" spans="1:79" s="3" customFormat="1" ht="15.75" customHeight="1" x14ac:dyDescent="0.15">
      <c r="A35" s="60"/>
      <c r="B35" s="93"/>
      <c r="C35" s="87"/>
      <c r="D35" s="87"/>
      <c r="E35" s="87"/>
      <c r="F35" s="5"/>
      <c r="G35" s="5"/>
      <c r="H35" s="6"/>
      <c r="I35" s="6"/>
      <c r="J35" s="6"/>
      <c r="K35" s="6"/>
      <c r="L35" s="6"/>
      <c r="M35" s="6"/>
      <c r="N35" s="6"/>
      <c r="O35" s="6"/>
      <c r="P35" s="6"/>
      <c r="Q35" s="6"/>
      <c r="R35" s="2"/>
      <c r="S35" s="2"/>
      <c r="T35" s="2"/>
      <c r="U35" s="2"/>
      <c r="V35" s="2"/>
      <c r="W35" s="2"/>
      <c r="X35" s="1"/>
      <c r="Y35" s="1"/>
      <c r="Z35" s="1"/>
      <c r="AA35" s="1"/>
      <c r="AB35" s="1"/>
      <c r="AC35" s="1"/>
      <c r="AJ35" s="1"/>
      <c r="BL35" s="201"/>
      <c r="BO35" s="1"/>
      <c r="BP35" s="19"/>
      <c r="BT35" s="19"/>
      <c r="BV35" s="1"/>
      <c r="BW35" s="1"/>
      <c r="CA35" s="201"/>
    </row>
    <row r="36" spans="1:79" s="3" customFormat="1" ht="15.75" customHeight="1" x14ac:dyDescent="0.15">
      <c r="A36" s="60"/>
      <c r="B36" s="93"/>
      <c r="C36" s="87"/>
      <c r="D36" s="87"/>
      <c r="E36" s="87"/>
      <c r="F36" s="5"/>
      <c r="G36" s="5"/>
      <c r="H36" s="6"/>
      <c r="I36" s="6"/>
      <c r="J36" s="6"/>
      <c r="K36" s="6"/>
      <c r="L36" s="6"/>
      <c r="M36" s="6"/>
      <c r="N36" s="6"/>
      <c r="O36" s="6"/>
      <c r="P36" s="6"/>
      <c r="Q36" s="6"/>
      <c r="R36" s="2"/>
      <c r="S36" s="2"/>
      <c r="T36" s="2"/>
      <c r="U36" s="2"/>
      <c r="V36" s="2"/>
      <c r="W36" s="2"/>
      <c r="X36" s="1"/>
      <c r="Y36" s="1"/>
      <c r="Z36" s="1"/>
      <c r="AA36" s="1"/>
      <c r="AB36" s="1"/>
      <c r="AC36" s="1"/>
      <c r="AJ36" s="1"/>
      <c r="BL36" s="201"/>
      <c r="BO36" s="1"/>
      <c r="BP36" s="19"/>
      <c r="BT36" s="19"/>
      <c r="CA36" s="201"/>
    </row>
    <row r="37" spans="1:79" s="3" customFormat="1" ht="15.75" customHeight="1" x14ac:dyDescent="0.15">
      <c r="A37" s="60"/>
      <c r="B37" s="93"/>
      <c r="C37" s="87"/>
      <c r="D37" s="87"/>
      <c r="E37" s="87"/>
      <c r="F37" s="5"/>
      <c r="G37" s="55"/>
      <c r="H37" s="55"/>
      <c r="I37" s="6"/>
      <c r="J37" s="6"/>
      <c r="K37" s="6"/>
      <c r="L37" s="6"/>
      <c r="M37" s="6"/>
      <c r="N37" s="6"/>
      <c r="O37" s="6"/>
      <c r="P37" s="6"/>
      <c r="Q37" s="6"/>
      <c r="R37" s="2"/>
      <c r="S37" s="2"/>
      <c r="T37" s="2"/>
      <c r="U37" s="2"/>
      <c r="V37" s="2"/>
      <c r="W37" s="2"/>
      <c r="X37" s="1"/>
      <c r="Y37" s="1"/>
      <c r="Z37" s="1"/>
      <c r="AA37" s="1"/>
      <c r="AB37" s="1"/>
      <c r="AC37" s="1"/>
      <c r="AJ37" s="1"/>
      <c r="BL37" s="201"/>
      <c r="BO37" s="1"/>
      <c r="BP37" s="19"/>
      <c r="BT37" s="19"/>
      <c r="CA37" s="201"/>
    </row>
    <row r="38" spans="1:79" s="3" customFormat="1" ht="15.75" customHeight="1" x14ac:dyDescent="0.15">
      <c r="A38" s="60"/>
      <c r="B38" s="93"/>
      <c r="C38" s="87"/>
      <c r="D38" s="87"/>
      <c r="E38" s="87"/>
      <c r="F38" s="5"/>
      <c r="G38" s="55"/>
      <c r="H38" s="55"/>
      <c r="I38" s="6"/>
      <c r="J38" s="6"/>
      <c r="K38" s="6"/>
      <c r="L38" s="6"/>
      <c r="M38" s="6"/>
      <c r="N38" s="6"/>
      <c r="O38" s="6"/>
      <c r="P38" s="6"/>
      <c r="Q38" s="6"/>
      <c r="R38" s="2"/>
      <c r="S38" s="2"/>
      <c r="T38" s="2"/>
      <c r="U38" s="2"/>
      <c r="V38" s="2"/>
      <c r="W38" s="2"/>
      <c r="X38" s="1"/>
      <c r="Y38" s="1"/>
      <c r="Z38" s="1"/>
      <c r="AA38" s="1"/>
      <c r="AB38" s="1"/>
      <c r="AC38" s="1"/>
      <c r="AJ38" s="1"/>
      <c r="BL38" s="201"/>
      <c r="BP38" s="19"/>
      <c r="BT38" s="19"/>
      <c r="CA38" s="201"/>
    </row>
    <row r="39" spans="1:79" s="3" customFormat="1" ht="24" customHeight="1" x14ac:dyDescent="0.15">
      <c r="A39" s="60"/>
      <c r="B39" s="93"/>
      <c r="C39" s="87"/>
      <c r="D39" s="87"/>
      <c r="E39" s="87"/>
      <c r="F39" s="5"/>
      <c r="G39" s="55"/>
      <c r="H39" s="55"/>
      <c r="I39" s="6"/>
      <c r="J39" s="6"/>
      <c r="K39" s="6"/>
      <c r="L39" s="6"/>
      <c r="M39" s="6"/>
      <c r="N39" s="6"/>
      <c r="O39" s="6"/>
      <c r="P39" s="6"/>
      <c r="Q39" s="6"/>
      <c r="R39" s="2"/>
      <c r="S39" s="2"/>
      <c r="T39" s="2"/>
      <c r="U39" s="2"/>
      <c r="V39" s="2"/>
      <c r="W39" s="2"/>
      <c r="X39" s="1"/>
      <c r="Y39" s="1"/>
      <c r="Z39" s="1"/>
      <c r="AA39" s="1"/>
      <c r="AB39" s="1"/>
      <c r="AC39" s="1"/>
      <c r="AJ39" s="1"/>
      <c r="BL39" s="201"/>
      <c r="BP39" s="19"/>
      <c r="BT39" s="19"/>
      <c r="CA39" s="201"/>
    </row>
    <row r="40" spans="1:79" s="3" customFormat="1" ht="16.5" customHeight="1" x14ac:dyDescent="0.15">
      <c r="A40" s="167"/>
      <c r="B40" s="93"/>
      <c r="C40" s="88"/>
      <c r="D40" s="88"/>
      <c r="E40" s="88"/>
      <c r="F40" s="5"/>
      <c r="G40" s="55"/>
      <c r="H40" s="55"/>
      <c r="I40" s="6"/>
      <c r="J40" s="6"/>
      <c r="K40" s="6"/>
      <c r="L40" s="6"/>
      <c r="M40" s="6"/>
      <c r="N40" s="6"/>
      <c r="O40" s="6"/>
      <c r="P40" s="6"/>
      <c r="Q40" s="6"/>
      <c r="R40" s="2"/>
      <c r="S40" s="2"/>
      <c r="T40" s="2"/>
      <c r="U40" s="2"/>
      <c r="V40" s="2"/>
      <c r="W40" s="2"/>
      <c r="X40" s="1"/>
      <c r="Y40" s="1"/>
      <c r="Z40" s="1"/>
      <c r="AA40" s="1"/>
      <c r="AB40" s="1"/>
      <c r="AC40" s="1"/>
      <c r="AJ40" s="1"/>
      <c r="BL40" s="201"/>
      <c r="BP40" s="19"/>
      <c r="BT40" s="19"/>
      <c r="CA40" s="201"/>
    </row>
    <row r="41" spans="1:79" s="3" customFormat="1" ht="16.5" customHeight="1" x14ac:dyDescent="0.15">
      <c r="A41" s="60"/>
      <c r="B41" s="93"/>
      <c r="C41" s="137"/>
      <c r="D41" s="137"/>
      <c r="E41" s="137"/>
      <c r="F41" s="5"/>
      <c r="G41" s="55"/>
      <c r="H41" s="55"/>
      <c r="I41" s="6"/>
      <c r="J41" s="6"/>
      <c r="K41" s="6"/>
      <c r="L41" s="6"/>
      <c r="M41" s="6"/>
      <c r="N41" s="6"/>
      <c r="O41" s="6"/>
      <c r="P41" s="6"/>
      <c r="Q41" s="6"/>
      <c r="R41" s="2"/>
      <c r="S41" s="2"/>
      <c r="T41" s="2"/>
      <c r="U41" s="2"/>
      <c r="V41" s="2"/>
      <c r="W41" s="2"/>
      <c r="X41" s="1"/>
      <c r="Y41" s="1"/>
      <c r="Z41" s="1"/>
      <c r="AA41" s="1"/>
      <c r="AB41" s="1"/>
      <c r="AC41" s="1"/>
      <c r="AJ41" s="1"/>
      <c r="BL41" s="201"/>
      <c r="BP41" s="19"/>
      <c r="BT41" s="19"/>
      <c r="CA41" s="201"/>
    </row>
    <row r="42" spans="1:79" s="3" customFormat="1" ht="15.75" customHeight="1" x14ac:dyDescent="0.15">
      <c r="A42" s="22"/>
      <c r="B42" s="119"/>
      <c r="C42" s="119"/>
      <c r="D42" s="119"/>
      <c r="E42" s="119"/>
      <c r="F42" s="5"/>
      <c r="G42" s="55"/>
      <c r="H42" s="55"/>
      <c r="I42" s="5"/>
      <c r="J42" s="6"/>
      <c r="K42" s="6"/>
      <c r="L42" s="6"/>
      <c r="M42" s="6"/>
      <c r="N42" s="6"/>
      <c r="O42" s="6"/>
      <c r="P42" s="6"/>
      <c r="Q42" s="6"/>
      <c r="R42" s="2"/>
      <c r="S42" s="2"/>
      <c r="T42" s="2"/>
      <c r="U42" s="2"/>
      <c r="W42" s="2"/>
      <c r="X42" s="1"/>
      <c r="Y42" s="1"/>
      <c r="AA42" s="1"/>
      <c r="AB42" s="1"/>
      <c r="AC42" s="1"/>
      <c r="AJ42" s="1"/>
      <c r="BL42" s="201"/>
      <c r="BN42" s="19"/>
      <c r="BQ42" s="19"/>
      <c r="BU42" s="19"/>
      <c r="CA42" s="201"/>
    </row>
    <row r="43" spans="1:79" s="1" customFormat="1" ht="30" customHeight="1" x14ac:dyDescent="0.2">
      <c r="A43" s="274"/>
      <c r="B43" s="56"/>
      <c r="C43" s="57"/>
      <c r="D43" s="57"/>
      <c r="E43" s="57"/>
      <c r="F43" s="57"/>
      <c r="G43" s="57"/>
      <c r="H43" s="57"/>
      <c r="I43" s="57"/>
      <c r="J43" s="57"/>
      <c r="K43" s="57"/>
      <c r="T43" s="2"/>
      <c r="U43" s="2"/>
      <c r="V43" s="2"/>
      <c r="W43" s="2"/>
      <c r="X43" s="2"/>
      <c r="Y43" s="2"/>
      <c r="BL43" s="201"/>
      <c r="CA43" s="201"/>
    </row>
    <row r="44" spans="1:79" s="3" customFormat="1" ht="15" customHeight="1" x14ac:dyDescent="0.15">
      <c r="A44" s="647"/>
      <c r="B44" s="649"/>
      <c r="C44" s="644"/>
      <c r="D44" s="710"/>
      <c r="E44" s="713"/>
      <c r="F44" s="713"/>
      <c r="G44" s="713"/>
      <c r="H44" s="713"/>
      <c r="I44" s="713"/>
      <c r="J44" s="713"/>
      <c r="K44" s="713"/>
      <c r="L44" s="713"/>
      <c r="M44" s="713"/>
      <c r="N44" s="713"/>
      <c r="O44" s="713"/>
      <c r="P44" s="713"/>
      <c r="Q44" s="713"/>
      <c r="R44" s="713"/>
      <c r="S44" s="713"/>
      <c r="T44" s="709"/>
      <c r="U44" s="710"/>
      <c r="V44" s="709"/>
      <c r="W44" s="644"/>
      <c r="X44" s="2"/>
      <c r="Y44" s="2"/>
      <c r="Z44" s="1"/>
      <c r="AA44" s="1"/>
      <c r="AB44" s="1"/>
      <c r="AC44" s="1"/>
      <c r="AD44" s="1"/>
      <c r="AE44" s="1"/>
      <c r="AL44" s="1"/>
      <c r="BL44" s="201"/>
      <c r="CA44" s="201"/>
    </row>
    <row r="45" spans="1:79" s="3" customFormat="1" ht="23.25" customHeight="1" x14ac:dyDescent="0.15">
      <c r="A45" s="650"/>
      <c r="B45" s="652"/>
      <c r="C45" s="691"/>
      <c r="D45" s="49"/>
      <c r="E45" s="166"/>
      <c r="F45" s="16"/>
      <c r="G45" s="16"/>
      <c r="H45" s="16"/>
      <c r="I45" s="12"/>
      <c r="J45" s="12"/>
      <c r="K45" s="12"/>
      <c r="L45" s="12"/>
      <c r="M45" s="12"/>
      <c r="N45" s="12"/>
      <c r="O45" s="12"/>
      <c r="P45" s="12"/>
      <c r="Q45" s="12"/>
      <c r="R45" s="12"/>
      <c r="S45" s="12"/>
      <c r="T45" s="13"/>
      <c r="U45" s="17"/>
      <c r="V45" s="18"/>
      <c r="W45" s="645"/>
      <c r="X45" s="2"/>
      <c r="Y45" s="2"/>
      <c r="Z45" s="1"/>
      <c r="AA45" s="1"/>
      <c r="AB45" s="1"/>
      <c r="AC45" s="1"/>
      <c r="AD45" s="1"/>
      <c r="AE45" s="1"/>
      <c r="AL45" s="1"/>
      <c r="BL45" s="201"/>
      <c r="CA45" s="201"/>
    </row>
    <row r="46" spans="1:79" s="3" customFormat="1" ht="15.75" customHeight="1" x14ac:dyDescent="0.15">
      <c r="A46" s="797"/>
      <c r="B46" s="798"/>
      <c r="C46" s="101"/>
      <c r="D46" s="106"/>
      <c r="E46" s="129"/>
      <c r="F46" s="107"/>
      <c r="G46" s="107"/>
      <c r="H46" s="107"/>
      <c r="I46" s="115"/>
      <c r="J46" s="115"/>
      <c r="K46" s="115"/>
      <c r="L46" s="115"/>
      <c r="M46" s="115"/>
      <c r="N46" s="115"/>
      <c r="O46" s="115"/>
      <c r="P46" s="115"/>
      <c r="Q46" s="115"/>
      <c r="R46" s="115"/>
      <c r="S46" s="115"/>
      <c r="T46" s="124"/>
      <c r="U46" s="106"/>
      <c r="V46" s="124"/>
      <c r="W46" s="86"/>
      <c r="X46" s="170"/>
      <c r="AA46" s="15"/>
      <c r="AD46" s="1"/>
      <c r="AE46" s="1"/>
      <c r="AL46" s="1"/>
      <c r="BL46" s="201"/>
      <c r="BO46" s="1"/>
      <c r="BP46" s="73"/>
      <c r="BQ46" s="73"/>
      <c r="BR46" s="73"/>
      <c r="BS46" s="73"/>
      <c r="BT46" s="155"/>
      <c r="BU46" s="155"/>
      <c r="BV46" s="155"/>
      <c r="BW46" s="155"/>
      <c r="CA46" s="201"/>
    </row>
    <row r="47" spans="1:79" s="3" customFormat="1" ht="15.75" customHeight="1" x14ac:dyDescent="0.15">
      <c r="A47" s="793"/>
      <c r="B47" s="794"/>
      <c r="C47" s="102"/>
      <c r="D47" s="94"/>
      <c r="E47" s="130"/>
      <c r="F47" s="95"/>
      <c r="G47" s="95"/>
      <c r="H47" s="95"/>
      <c r="I47" s="96"/>
      <c r="J47" s="96"/>
      <c r="K47" s="96"/>
      <c r="L47" s="96"/>
      <c r="M47" s="96"/>
      <c r="N47" s="96"/>
      <c r="O47" s="96"/>
      <c r="P47" s="96"/>
      <c r="Q47" s="96"/>
      <c r="R47" s="96"/>
      <c r="S47" s="96"/>
      <c r="T47" s="90"/>
      <c r="U47" s="94"/>
      <c r="V47" s="90"/>
      <c r="W47" s="87"/>
      <c r="X47" s="170"/>
      <c r="AA47" s="15"/>
      <c r="AD47" s="1"/>
      <c r="AE47" s="1"/>
      <c r="AL47" s="1"/>
      <c r="BL47" s="201"/>
      <c r="BO47" s="1"/>
      <c r="BP47" s="73"/>
      <c r="BQ47" s="73"/>
      <c r="BR47" s="73"/>
      <c r="BS47" s="73"/>
      <c r="BT47" s="155"/>
      <c r="BU47" s="155"/>
      <c r="BV47" s="155"/>
      <c r="BW47" s="155"/>
      <c r="CA47" s="201"/>
    </row>
    <row r="48" spans="1:79" s="3" customFormat="1" ht="15.75" customHeight="1" x14ac:dyDescent="0.15">
      <c r="A48" s="804"/>
      <c r="B48" s="805"/>
      <c r="C48" s="102"/>
      <c r="D48" s="94"/>
      <c r="E48" s="130"/>
      <c r="F48" s="95"/>
      <c r="G48" s="95"/>
      <c r="H48" s="95"/>
      <c r="I48" s="96"/>
      <c r="J48" s="96"/>
      <c r="K48" s="96"/>
      <c r="L48" s="96"/>
      <c r="M48" s="96"/>
      <c r="N48" s="96"/>
      <c r="O48" s="96"/>
      <c r="P48" s="96"/>
      <c r="Q48" s="96"/>
      <c r="R48" s="96"/>
      <c r="S48" s="96"/>
      <c r="T48" s="90"/>
      <c r="U48" s="94"/>
      <c r="V48" s="90"/>
      <c r="W48" s="87"/>
      <c r="X48" s="170"/>
      <c r="AA48" s="15"/>
      <c r="AD48" s="1"/>
      <c r="AE48" s="1"/>
      <c r="AL48" s="1"/>
      <c r="BL48" s="201"/>
      <c r="BO48" s="1"/>
      <c r="BP48" s="73"/>
      <c r="BQ48" s="73"/>
      <c r="BR48" s="73"/>
      <c r="BS48" s="73"/>
      <c r="BT48" s="155"/>
      <c r="BU48" s="155"/>
      <c r="BV48" s="155"/>
      <c r="BW48" s="155"/>
      <c r="CA48" s="201"/>
    </row>
    <row r="49" spans="1:79" s="3" customFormat="1" ht="15.75" customHeight="1" x14ac:dyDescent="0.15">
      <c r="A49" s="806"/>
      <c r="B49" s="807"/>
      <c r="C49" s="103"/>
      <c r="D49" s="97"/>
      <c r="E49" s="131"/>
      <c r="F49" s="98"/>
      <c r="G49" s="98"/>
      <c r="H49" s="98"/>
      <c r="I49" s="99"/>
      <c r="J49" s="99"/>
      <c r="K49" s="99"/>
      <c r="L49" s="99"/>
      <c r="M49" s="99"/>
      <c r="N49" s="99"/>
      <c r="O49" s="99"/>
      <c r="P49" s="99"/>
      <c r="Q49" s="99"/>
      <c r="R49" s="99"/>
      <c r="S49" s="99"/>
      <c r="T49" s="100"/>
      <c r="U49" s="97"/>
      <c r="V49" s="100"/>
      <c r="W49" s="89"/>
      <c r="X49" s="170"/>
      <c r="AA49" s="15"/>
      <c r="AD49" s="1"/>
      <c r="AE49" s="1"/>
      <c r="AL49" s="1"/>
      <c r="BL49" s="201"/>
      <c r="BO49" s="1"/>
      <c r="BP49" s="73"/>
      <c r="BQ49" s="73"/>
      <c r="BR49" s="73"/>
      <c r="BS49" s="73"/>
      <c r="BT49" s="155"/>
      <c r="BU49" s="155"/>
      <c r="BV49" s="155"/>
      <c r="BW49" s="155"/>
      <c r="CA49" s="201"/>
    </row>
    <row r="50" spans="1:79" s="3" customFormat="1" ht="30" customHeight="1" x14ac:dyDescent="0.2">
      <c r="A50" s="58"/>
      <c r="B50" s="58"/>
      <c r="C50" s="58"/>
      <c r="D50" s="58"/>
      <c r="E50" s="58"/>
      <c r="F50" s="58"/>
      <c r="G50" s="58"/>
      <c r="H50" s="58"/>
      <c r="I50" s="58"/>
      <c r="J50" s="58"/>
      <c r="K50" s="58"/>
      <c r="L50" s="59"/>
      <c r="M50" s="48"/>
      <c r="N50" s="48"/>
      <c r="O50" s="38"/>
      <c r="P50" s="38"/>
      <c r="Q50" s="38"/>
      <c r="R50" s="38"/>
      <c r="S50" s="2"/>
      <c r="T50" s="2"/>
      <c r="U50" s="2"/>
      <c r="V50" s="2"/>
      <c r="W50" s="2"/>
      <c r="X50" s="173"/>
      <c r="Y50" s="1"/>
      <c r="Z50" s="1"/>
      <c r="AA50" s="1"/>
      <c r="AB50" s="1"/>
      <c r="AC50" s="1"/>
      <c r="AD50" s="1"/>
      <c r="AK50" s="1"/>
      <c r="BL50" s="201"/>
      <c r="BO50" s="1"/>
      <c r="BP50" s="1"/>
      <c r="BQ50" s="1"/>
      <c r="BR50" s="1"/>
      <c r="BS50" s="1"/>
      <c r="BT50" s="1"/>
      <c r="BU50" s="1"/>
      <c r="CA50" s="201"/>
    </row>
    <row r="51" spans="1:79" s="3" customFormat="1" ht="15" customHeight="1" x14ac:dyDescent="0.15">
      <c r="A51" s="647"/>
      <c r="B51" s="649"/>
      <c r="C51" s="644"/>
      <c r="D51" s="710"/>
      <c r="E51" s="713"/>
      <c r="F51" s="713"/>
      <c r="G51" s="713"/>
      <c r="H51" s="713"/>
      <c r="I51" s="713"/>
      <c r="J51" s="713"/>
      <c r="K51" s="713"/>
      <c r="L51" s="713"/>
      <c r="M51" s="713"/>
      <c r="N51" s="713"/>
      <c r="O51" s="713"/>
      <c r="P51" s="713"/>
      <c r="Q51" s="713"/>
      <c r="R51" s="713"/>
      <c r="S51" s="713"/>
      <c r="T51" s="709"/>
      <c r="U51" s="710"/>
      <c r="V51" s="709"/>
      <c r="W51" s="644"/>
      <c r="X51" s="173"/>
      <c r="Y51" s="2"/>
      <c r="Z51" s="1"/>
      <c r="AA51" s="1"/>
      <c r="AB51" s="1"/>
      <c r="AC51" s="1"/>
      <c r="AD51" s="1"/>
      <c r="AE51" s="1"/>
      <c r="AL51" s="1"/>
      <c r="BL51" s="201"/>
      <c r="BO51" s="1"/>
      <c r="BP51" s="1"/>
      <c r="BQ51" s="1"/>
      <c r="BR51" s="1"/>
      <c r="BS51" s="1"/>
      <c r="BT51" s="1"/>
      <c r="BU51" s="1"/>
      <c r="CA51" s="201"/>
    </row>
    <row r="52" spans="1:79" s="3" customFormat="1" ht="25.5" customHeight="1" x14ac:dyDescent="0.15">
      <c r="A52" s="650"/>
      <c r="B52" s="652"/>
      <c r="C52" s="645"/>
      <c r="D52" s="49"/>
      <c r="E52" s="166"/>
      <c r="F52" s="16"/>
      <c r="G52" s="16"/>
      <c r="H52" s="16"/>
      <c r="I52" s="12"/>
      <c r="J52" s="12"/>
      <c r="K52" s="12"/>
      <c r="L52" s="12"/>
      <c r="M52" s="12"/>
      <c r="N52" s="12"/>
      <c r="O52" s="12"/>
      <c r="P52" s="12"/>
      <c r="Q52" s="12"/>
      <c r="R52" s="12"/>
      <c r="S52" s="12"/>
      <c r="T52" s="13"/>
      <c r="U52" s="11"/>
      <c r="V52" s="29"/>
      <c r="W52" s="645"/>
      <c r="X52" s="173"/>
      <c r="Y52" s="2"/>
      <c r="Z52" s="1"/>
      <c r="AA52" s="1"/>
      <c r="AB52" s="1"/>
      <c r="AC52" s="1"/>
      <c r="AD52" s="1"/>
      <c r="AE52" s="1"/>
      <c r="AL52" s="1"/>
      <c r="BL52" s="201"/>
      <c r="BP52" s="1"/>
      <c r="BQ52" s="1"/>
      <c r="BR52" s="1"/>
      <c r="BS52" s="1"/>
      <c r="BT52" s="1"/>
      <c r="BU52" s="1"/>
      <c r="CA52" s="201"/>
    </row>
    <row r="53" spans="1:79" s="3" customFormat="1" ht="15.75" customHeight="1" x14ac:dyDescent="0.15">
      <c r="A53" s="797"/>
      <c r="B53" s="798"/>
      <c r="C53" s="101"/>
      <c r="D53" s="106"/>
      <c r="E53" s="129"/>
      <c r="F53" s="107"/>
      <c r="G53" s="107"/>
      <c r="H53" s="107"/>
      <c r="I53" s="115"/>
      <c r="J53" s="115"/>
      <c r="K53" s="115"/>
      <c r="L53" s="115"/>
      <c r="M53" s="115"/>
      <c r="N53" s="115"/>
      <c r="O53" s="115"/>
      <c r="P53" s="115"/>
      <c r="Q53" s="115"/>
      <c r="R53" s="115"/>
      <c r="S53" s="115"/>
      <c r="T53" s="124"/>
      <c r="U53" s="106"/>
      <c r="V53" s="124"/>
      <c r="W53" s="86"/>
      <c r="X53" s="170"/>
      <c r="AA53" s="15"/>
      <c r="AD53" s="1"/>
      <c r="AE53" s="1"/>
      <c r="AL53" s="1"/>
      <c r="BL53" s="201"/>
      <c r="BP53" s="73"/>
      <c r="BQ53" s="73"/>
      <c r="BR53" s="73"/>
      <c r="BS53" s="73"/>
      <c r="BT53" s="155"/>
      <c r="BU53" s="155"/>
      <c r="BV53" s="155"/>
      <c r="BW53" s="155"/>
      <c r="CA53" s="201"/>
    </row>
    <row r="54" spans="1:79" s="3" customFormat="1" ht="15.75" customHeight="1" x14ac:dyDescent="0.15">
      <c r="A54" s="793"/>
      <c r="B54" s="794"/>
      <c r="C54" s="102"/>
      <c r="D54" s="94"/>
      <c r="E54" s="130"/>
      <c r="F54" s="95"/>
      <c r="G54" s="95"/>
      <c r="H54" s="95"/>
      <c r="I54" s="96"/>
      <c r="J54" s="96"/>
      <c r="K54" s="96"/>
      <c r="L54" s="96"/>
      <c r="M54" s="96"/>
      <c r="N54" s="96"/>
      <c r="O54" s="96"/>
      <c r="P54" s="96"/>
      <c r="Q54" s="96"/>
      <c r="R54" s="96"/>
      <c r="S54" s="96"/>
      <c r="T54" s="90"/>
      <c r="U54" s="94"/>
      <c r="V54" s="90"/>
      <c r="W54" s="87"/>
      <c r="X54" s="170"/>
      <c r="AA54" s="15"/>
      <c r="AD54" s="1"/>
      <c r="AE54" s="1"/>
      <c r="AL54" s="1"/>
      <c r="BL54" s="201"/>
      <c r="BP54" s="73"/>
      <c r="BQ54" s="73"/>
      <c r="BR54" s="73"/>
      <c r="BS54" s="73"/>
      <c r="BT54" s="155"/>
      <c r="BU54" s="155"/>
      <c r="BV54" s="155"/>
      <c r="BW54" s="155"/>
      <c r="CA54" s="201"/>
    </row>
    <row r="55" spans="1:79" s="3" customFormat="1" ht="15.75" customHeight="1" x14ac:dyDescent="0.15">
      <c r="A55" s="793"/>
      <c r="B55" s="794"/>
      <c r="C55" s="102"/>
      <c r="D55" s="94"/>
      <c r="E55" s="130"/>
      <c r="F55" s="95"/>
      <c r="G55" s="95"/>
      <c r="H55" s="95"/>
      <c r="I55" s="96"/>
      <c r="J55" s="96"/>
      <c r="K55" s="96"/>
      <c r="L55" s="96"/>
      <c r="M55" s="96"/>
      <c r="N55" s="96"/>
      <c r="O55" s="96"/>
      <c r="P55" s="96"/>
      <c r="Q55" s="96"/>
      <c r="R55" s="96"/>
      <c r="S55" s="96"/>
      <c r="T55" s="90"/>
      <c r="U55" s="94"/>
      <c r="V55" s="90"/>
      <c r="W55" s="87"/>
      <c r="X55" s="170"/>
      <c r="AA55" s="15"/>
      <c r="AD55" s="1"/>
      <c r="AE55" s="1"/>
      <c r="AL55" s="1"/>
      <c r="BL55" s="201"/>
      <c r="BP55" s="73"/>
      <c r="BQ55" s="73"/>
      <c r="BR55" s="73"/>
      <c r="BS55" s="73"/>
      <c r="BT55" s="155"/>
      <c r="BU55" s="155"/>
      <c r="BV55" s="155"/>
      <c r="BW55" s="155"/>
      <c r="CA55" s="201"/>
    </row>
    <row r="56" spans="1:79" s="3" customFormat="1" ht="15.75" customHeight="1" x14ac:dyDescent="0.15">
      <c r="A56" s="793"/>
      <c r="B56" s="794"/>
      <c r="C56" s="102"/>
      <c r="D56" s="94"/>
      <c r="E56" s="130"/>
      <c r="F56" s="95"/>
      <c r="G56" s="95"/>
      <c r="H56" s="95"/>
      <c r="I56" s="96"/>
      <c r="J56" s="96"/>
      <c r="K56" s="96"/>
      <c r="L56" s="96"/>
      <c r="M56" s="96"/>
      <c r="N56" s="96"/>
      <c r="O56" s="96"/>
      <c r="P56" s="96"/>
      <c r="Q56" s="96"/>
      <c r="R56" s="96"/>
      <c r="S56" s="96"/>
      <c r="T56" s="90"/>
      <c r="U56" s="94"/>
      <c r="V56" s="90"/>
      <c r="W56" s="87"/>
      <c r="X56" s="170"/>
      <c r="AA56" s="15"/>
      <c r="AD56" s="1"/>
      <c r="AE56" s="1"/>
      <c r="AL56" s="1"/>
      <c r="BL56" s="201"/>
      <c r="BP56" s="73"/>
      <c r="BQ56" s="73"/>
      <c r="BR56" s="73"/>
      <c r="BS56" s="73"/>
      <c r="BT56" s="155"/>
      <c r="BU56" s="155"/>
      <c r="BV56" s="155"/>
      <c r="BW56" s="155"/>
      <c r="CA56" s="201"/>
    </row>
    <row r="57" spans="1:79" s="3" customFormat="1" ht="15.75" customHeight="1" x14ac:dyDescent="0.15">
      <c r="A57" s="795"/>
      <c r="B57" s="796"/>
      <c r="C57" s="103"/>
      <c r="D57" s="97"/>
      <c r="E57" s="131"/>
      <c r="F57" s="98"/>
      <c r="G57" s="98"/>
      <c r="H57" s="98"/>
      <c r="I57" s="99"/>
      <c r="J57" s="99"/>
      <c r="K57" s="99"/>
      <c r="L57" s="99"/>
      <c r="M57" s="99"/>
      <c r="N57" s="99"/>
      <c r="O57" s="99"/>
      <c r="P57" s="99"/>
      <c r="Q57" s="99"/>
      <c r="R57" s="99"/>
      <c r="S57" s="99"/>
      <c r="T57" s="100"/>
      <c r="U57" s="97"/>
      <c r="V57" s="100"/>
      <c r="W57" s="89"/>
      <c r="X57" s="170"/>
      <c r="AA57" s="15"/>
      <c r="AD57" s="1"/>
      <c r="AE57" s="1"/>
      <c r="AL57" s="1"/>
      <c r="BL57" s="201"/>
      <c r="BP57" s="73"/>
      <c r="BQ57" s="73"/>
      <c r="BR57" s="73"/>
      <c r="BS57" s="73"/>
      <c r="BT57" s="155"/>
      <c r="BU57" s="155"/>
      <c r="BV57" s="155"/>
      <c r="BW57" s="155"/>
      <c r="CA57" s="201"/>
    </row>
    <row r="58" spans="1:79" s="3" customFormat="1" ht="30"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2"/>
      <c r="X58" s="173"/>
      <c r="Y58" s="1"/>
      <c r="Z58" s="1"/>
      <c r="AA58" s="1"/>
      <c r="AB58" s="1"/>
      <c r="AC58" s="1"/>
      <c r="AD58" s="1"/>
      <c r="AK58" s="1"/>
      <c r="BL58" s="201"/>
      <c r="BO58" s="1"/>
      <c r="BP58" s="1"/>
      <c r="BQ58" s="1"/>
      <c r="BR58" s="1"/>
      <c r="BS58" s="1"/>
      <c r="BT58" s="1"/>
      <c r="BU58" s="1"/>
      <c r="CA58" s="201"/>
    </row>
    <row r="59" spans="1:79" s="3" customFormat="1" ht="15" customHeight="1" x14ac:dyDescent="0.15">
      <c r="A59" s="647"/>
      <c r="B59" s="649"/>
      <c r="C59" s="644"/>
      <c r="D59" s="710"/>
      <c r="E59" s="713"/>
      <c r="F59" s="713"/>
      <c r="G59" s="713"/>
      <c r="H59" s="713"/>
      <c r="I59" s="713"/>
      <c r="J59" s="713"/>
      <c r="K59" s="713"/>
      <c r="L59" s="713"/>
      <c r="M59" s="713"/>
      <c r="N59" s="713"/>
      <c r="O59" s="713"/>
      <c r="P59" s="713"/>
      <c r="Q59" s="713"/>
      <c r="R59" s="713"/>
      <c r="S59" s="713"/>
      <c r="T59" s="709"/>
      <c r="U59" s="710"/>
      <c r="V59" s="709"/>
      <c r="W59" s="644"/>
      <c r="X59" s="173"/>
      <c r="Y59" s="2"/>
      <c r="Z59" s="1"/>
      <c r="AA59" s="1"/>
      <c r="AB59" s="1"/>
      <c r="AC59" s="1"/>
      <c r="AD59" s="1"/>
      <c r="AE59" s="1"/>
      <c r="AL59" s="1"/>
      <c r="BL59" s="201"/>
      <c r="BP59" s="1"/>
      <c r="BQ59" s="1"/>
      <c r="BR59" s="1"/>
      <c r="BS59" s="1"/>
      <c r="BT59" s="1"/>
      <c r="BU59" s="1"/>
      <c r="CA59" s="201"/>
    </row>
    <row r="60" spans="1:79" s="3" customFormat="1" ht="22.5" customHeight="1" x14ac:dyDescent="0.15">
      <c r="A60" s="650"/>
      <c r="B60" s="652"/>
      <c r="C60" s="691"/>
      <c r="D60" s="49"/>
      <c r="E60" s="166"/>
      <c r="F60" s="16"/>
      <c r="G60" s="16"/>
      <c r="H60" s="16"/>
      <c r="I60" s="12"/>
      <c r="J60" s="12"/>
      <c r="K60" s="12"/>
      <c r="L60" s="12"/>
      <c r="M60" s="12"/>
      <c r="N60" s="12"/>
      <c r="O60" s="12"/>
      <c r="P60" s="12"/>
      <c r="Q60" s="12"/>
      <c r="R60" s="12"/>
      <c r="S60" s="12"/>
      <c r="T60" s="13"/>
      <c r="U60" s="11"/>
      <c r="V60" s="29"/>
      <c r="W60" s="645"/>
      <c r="X60" s="173"/>
      <c r="Y60" s="2"/>
      <c r="Z60" s="1"/>
      <c r="AA60" s="1"/>
      <c r="AB60" s="1"/>
      <c r="AC60" s="1"/>
      <c r="AD60" s="1"/>
      <c r="AE60" s="1"/>
      <c r="AL60" s="1"/>
      <c r="BL60" s="201"/>
      <c r="BP60" s="1"/>
      <c r="BQ60" s="1"/>
      <c r="BR60" s="1"/>
      <c r="BS60" s="1"/>
      <c r="BT60" s="1"/>
      <c r="BU60" s="1"/>
      <c r="CA60" s="201"/>
    </row>
    <row r="61" spans="1:79" s="3" customFormat="1" ht="15.75" customHeight="1" x14ac:dyDescent="0.15">
      <c r="A61" s="801"/>
      <c r="B61" s="802"/>
      <c r="C61" s="123"/>
      <c r="D61" s="141"/>
      <c r="E61" s="162"/>
      <c r="F61" s="142"/>
      <c r="G61" s="142"/>
      <c r="H61" s="107"/>
      <c r="I61" s="115"/>
      <c r="J61" s="115"/>
      <c r="K61" s="115"/>
      <c r="L61" s="115"/>
      <c r="M61" s="115"/>
      <c r="N61" s="115"/>
      <c r="O61" s="115"/>
      <c r="P61" s="115"/>
      <c r="Q61" s="115"/>
      <c r="R61" s="115"/>
      <c r="S61" s="115"/>
      <c r="T61" s="124"/>
      <c r="U61" s="106"/>
      <c r="V61" s="124"/>
      <c r="W61" s="86"/>
      <c r="X61" s="170"/>
      <c r="AA61" s="15"/>
      <c r="AD61" s="1"/>
      <c r="AE61" s="1"/>
      <c r="AL61" s="1"/>
      <c r="BL61" s="201"/>
      <c r="BP61" s="73"/>
      <c r="BQ61" s="73"/>
      <c r="BR61" s="73"/>
      <c r="BS61" s="73"/>
      <c r="BT61" s="155"/>
      <c r="BU61" s="155"/>
      <c r="BV61" s="155"/>
      <c r="BW61" s="155"/>
      <c r="CA61" s="201"/>
    </row>
    <row r="62" spans="1:79" s="3" customFormat="1" ht="15.75" customHeight="1" x14ac:dyDescent="0.15">
      <c r="A62" s="793"/>
      <c r="B62" s="794"/>
      <c r="C62" s="102"/>
      <c r="D62" s="94"/>
      <c r="E62" s="130"/>
      <c r="F62" s="95"/>
      <c r="G62" s="95"/>
      <c r="H62" s="95"/>
      <c r="I62" s="96"/>
      <c r="J62" s="96"/>
      <c r="K62" s="96"/>
      <c r="L62" s="96"/>
      <c r="M62" s="96"/>
      <c r="N62" s="96"/>
      <c r="O62" s="96"/>
      <c r="P62" s="96"/>
      <c r="Q62" s="96"/>
      <c r="R62" s="96"/>
      <c r="S62" s="96"/>
      <c r="T62" s="90"/>
      <c r="U62" s="94"/>
      <c r="V62" s="90"/>
      <c r="W62" s="87"/>
      <c r="X62" s="170"/>
      <c r="AA62" s="15"/>
      <c r="AD62" s="1"/>
      <c r="AE62" s="1"/>
      <c r="AL62" s="1"/>
      <c r="BL62" s="201"/>
      <c r="BP62" s="73"/>
      <c r="BQ62" s="73"/>
      <c r="BR62" s="73"/>
      <c r="BS62" s="73"/>
      <c r="BT62" s="155"/>
      <c r="BU62" s="155"/>
      <c r="BV62" s="155"/>
      <c r="BW62" s="155"/>
      <c r="CA62" s="201"/>
    </row>
    <row r="63" spans="1:79" s="3" customFormat="1" ht="15.75" customHeight="1" x14ac:dyDescent="0.15">
      <c r="A63" s="60"/>
      <c r="B63" s="61"/>
      <c r="C63" s="102"/>
      <c r="D63" s="94"/>
      <c r="E63" s="130"/>
      <c r="F63" s="95"/>
      <c r="G63" s="95"/>
      <c r="H63" s="95"/>
      <c r="I63" s="96"/>
      <c r="J63" s="96"/>
      <c r="K63" s="96"/>
      <c r="L63" s="96"/>
      <c r="M63" s="96"/>
      <c r="N63" s="96"/>
      <c r="O63" s="96"/>
      <c r="P63" s="96"/>
      <c r="Q63" s="96"/>
      <c r="R63" s="96"/>
      <c r="S63" s="96"/>
      <c r="T63" s="90"/>
      <c r="U63" s="94"/>
      <c r="V63" s="90"/>
      <c r="W63" s="87"/>
      <c r="X63" s="170"/>
      <c r="AA63" s="15"/>
      <c r="AD63" s="1"/>
      <c r="AE63" s="1"/>
      <c r="AL63" s="1"/>
      <c r="BL63" s="201"/>
      <c r="BP63" s="73"/>
      <c r="BQ63" s="73"/>
      <c r="BR63" s="73"/>
      <c r="BS63" s="73"/>
      <c r="BT63" s="155"/>
      <c r="BU63" s="155"/>
      <c r="BV63" s="155"/>
      <c r="BW63" s="155"/>
      <c r="CA63" s="201"/>
    </row>
    <row r="64" spans="1:79" s="3" customFormat="1" ht="15.75" customHeight="1" x14ac:dyDescent="0.15">
      <c r="A64" s="799"/>
      <c r="B64" s="800"/>
      <c r="C64" s="110"/>
      <c r="D64" s="111"/>
      <c r="E64" s="139"/>
      <c r="F64" s="112"/>
      <c r="G64" s="112"/>
      <c r="H64" s="112"/>
      <c r="I64" s="113"/>
      <c r="J64" s="113"/>
      <c r="K64" s="113"/>
      <c r="L64" s="113"/>
      <c r="M64" s="113"/>
      <c r="N64" s="113"/>
      <c r="O64" s="113"/>
      <c r="P64" s="113"/>
      <c r="Q64" s="113"/>
      <c r="R64" s="113"/>
      <c r="S64" s="113"/>
      <c r="T64" s="91"/>
      <c r="U64" s="111"/>
      <c r="V64" s="91"/>
      <c r="W64" s="88"/>
      <c r="X64" s="170"/>
      <c r="AA64" s="15"/>
      <c r="AD64" s="1"/>
      <c r="AE64" s="1"/>
      <c r="AL64" s="1"/>
      <c r="BL64" s="201"/>
      <c r="BP64" s="73"/>
      <c r="BQ64" s="73"/>
      <c r="BR64" s="73"/>
      <c r="BS64" s="73"/>
      <c r="BT64" s="155"/>
      <c r="BU64" s="155"/>
      <c r="BV64" s="155"/>
      <c r="BW64" s="155"/>
      <c r="CA64" s="201"/>
    </row>
    <row r="65" spans="1:88" s="3" customFormat="1" ht="15.75" customHeight="1" x14ac:dyDescent="0.15">
      <c r="A65" s="198"/>
      <c r="B65" s="199"/>
      <c r="C65" s="103"/>
      <c r="D65" s="97"/>
      <c r="E65" s="131"/>
      <c r="F65" s="98"/>
      <c r="G65" s="98"/>
      <c r="H65" s="98"/>
      <c r="I65" s="99"/>
      <c r="J65" s="99"/>
      <c r="K65" s="99"/>
      <c r="L65" s="99"/>
      <c r="M65" s="99"/>
      <c r="N65" s="99"/>
      <c r="O65" s="99"/>
      <c r="P65" s="99"/>
      <c r="Q65" s="99"/>
      <c r="R65" s="99"/>
      <c r="S65" s="99"/>
      <c r="T65" s="100"/>
      <c r="U65" s="97"/>
      <c r="V65" s="100"/>
      <c r="W65" s="89"/>
      <c r="X65" s="170"/>
      <c r="AA65" s="15"/>
      <c r="AD65" s="1"/>
      <c r="AE65" s="1"/>
      <c r="AL65" s="1"/>
      <c r="BL65" s="201"/>
      <c r="BP65" s="73"/>
      <c r="BQ65" s="73"/>
      <c r="BR65" s="73"/>
      <c r="BS65" s="73"/>
      <c r="BT65" s="155"/>
      <c r="BU65" s="155"/>
      <c r="BV65" s="155"/>
      <c r="BW65" s="155"/>
      <c r="CA65" s="201"/>
    </row>
    <row r="66" spans="1:88" s="1" customFormat="1" ht="30" customHeight="1" x14ac:dyDescent="0.2">
      <c r="A66" s="63"/>
      <c r="D66" s="2"/>
      <c r="E66" s="2"/>
      <c r="P66" s="14"/>
      <c r="Q66" s="14"/>
      <c r="R66" s="14"/>
      <c r="S66" s="14"/>
      <c r="T66" s="2"/>
      <c r="U66" s="2"/>
      <c r="V66" s="2"/>
      <c r="W66" s="2"/>
      <c r="X66" s="173"/>
      <c r="Y66" s="2"/>
      <c r="BL66" s="201"/>
      <c r="CA66" s="201"/>
    </row>
    <row r="67" spans="1:88" s="3" customFormat="1" ht="35.25" customHeight="1" x14ac:dyDescent="0.15">
      <c r="A67" s="656"/>
      <c r="B67" s="656"/>
      <c r="C67" s="271"/>
      <c r="D67" s="1"/>
      <c r="E67" s="1"/>
      <c r="F67" s="1"/>
      <c r="G67" s="1"/>
      <c r="H67" s="26"/>
      <c r="I67" s="1"/>
      <c r="J67" s="1"/>
      <c r="K67" s="1"/>
      <c r="Q67" s="1"/>
      <c r="R67" s="1"/>
      <c r="S67" s="1"/>
      <c r="T67" s="2"/>
      <c r="U67" s="2"/>
      <c r="V67" s="2"/>
      <c r="W67" s="2"/>
      <c r="X67" s="2"/>
      <c r="Y67" s="2"/>
      <c r="Z67" s="1"/>
      <c r="AA67" s="1"/>
      <c r="AB67" s="1"/>
      <c r="AC67" s="1"/>
      <c r="AD67" s="1"/>
      <c r="AE67" s="1"/>
      <c r="AL67" s="1"/>
      <c r="BL67" s="201"/>
      <c r="BP67" s="1"/>
      <c r="BQ67" s="1"/>
      <c r="BR67" s="1"/>
      <c r="BS67" s="1"/>
      <c r="BT67" s="1"/>
      <c r="BU67" s="1"/>
      <c r="CA67" s="201"/>
    </row>
    <row r="68" spans="1:88" s="3" customFormat="1" ht="27.75" customHeight="1" x14ac:dyDescent="0.15">
      <c r="A68" s="803"/>
      <c r="B68" s="803"/>
      <c r="C68" s="102"/>
      <c r="D68" s="202"/>
      <c r="E68" s="1"/>
      <c r="F68" s="26"/>
      <c r="G68" s="1"/>
      <c r="H68" s="1"/>
      <c r="I68" s="1"/>
      <c r="J68" s="1"/>
      <c r="K68" s="1"/>
      <c r="Q68" s="1"/>
      <c r="R68" s="1"/>
      <c r="S68" s="1"/>
      <c r="T68" s="2"/>
      <c r="U68" s="2"/>
      <c r="V68" s="2"/>
      <c r="W68" s="2"/>
      <c r="X68" s="2"/>
      <c r="Y68" s="2"/>
      <c r="Z68" s="1"/>
      <c r="AA68" s="1"/>
      <c r="AB68" s="1"/>
      <c r="AC68" s="1"/>
      <c r="AD68" s="1"/>
      <c r="AE68" s="1"/>
      <c r="AL68" s="1"/>
      <c r="BL68" s="201"/>
      <c r="BP68" s="73"/>
      <c r="BQ68" s="1"/>
      <c r="BR68" s="1"/>
      <c r="BS68" s="1"/>
      <c r="BT68" s="155"/>
      <c r="BU68" s="1"/>
      <c r="CA68" s="201"/>
    </row>
    <row r="69" spans="1:88" s="3" customFormat="1" ht="20.25" customHeight="1" x14ac:dyDescent="0.2">
      <c r="A69" s="644"/>
      <c r="B69" s="79"/>
      <c r="C69" s="135"/>
      <c r="D69" s="203"/>
      <c r="E69" s="9"/>
      <c r="F69" s="62"/>
      <c r="G69" s="9"/>
      <c r="H69" s="9"/>
      <c r="I69" s="9"/>
      <c r="J69" s="9"/>
      <c r="K69" s="6"/>
      <c r="Q69" s="6"/>
      <c r="R69" s="6"/>
      <c r="S69" s="6"/>
      <c r="T69" s="2"/>
      <c r="U69" s="2"/>
      <c r="V69" s="2"/>
      <c r="W69" s="2"/>
      <c r="X69" s="2"/>
      <c r="Y69" s="2"/>
      <c r="Z69" s="1"/>
      <c r="AA69" s="1"/>
      <c r="AB69" s="1"/>
      <c r="AC69" s="1"/>
      <c r="AD69" s="1"/>
      <c r="AE69" s="1"/>
      <c r="AL69" s="1"/>
      <c r="BL69" s="201"/>
      <c r="CA69" s="201"/>
    </row>
    <row r="70" spans="1:88" s="3" customFormat="1" ht="19.5" customHeight="1" x14ac:dyDescent="0.2">
      <c r="A70" s="691"/>
      <c r="B70" s="277"/>
      <c r="C70" s="84"/>
      <c r="D70" s="203"/>
      <c r="E70" s="9"/>
      <c r="F70" s="62"/>
      <c r="G70" s="9"/>
      <c r="H70" s="9"/>
      <c r="I70" s="9"/>
      <c r="J70" s="9"/>
      <c r="K70" s="6"/>
      <c r="Q70" s="6"/>
      <c r="R70" s="6"/>
      <c r="S70" s="6"/>
      <c r="T70" s="2"/>
      <c r="U70" s="2"/>
      <c r="V70" s="2"/>
      <c r="W70" s="2"/>
      <c r="X70" s="2"/>
      <c r="Y70" s="2"/>
      <c r="Z70" s="1"/>
      <c r="AA70" s="1"/>
      <c r="AB70" s="1"/>
      <c r="AC70" s="1"/>
      <c r="AD70" s="1"/>
      <c r="AE70" s="1"/>
      <c r="AL70" s="1"/>
      <c r="BL70" s="201"/>
      <c r="BP70" s="1"/>
      <c r="BQ70" s="1"/>
      <c r="BR70" s="1"/>
      <c r="BS70" s="1"/>
      <c r="BT70" s="1"/>
      <c r="BU70" s="1"/>
      <c r="CA70" s="201"/>
    </row>
    <row r="71" spans="1:88" s="3" customFormat="1" ht="23.25" customHeight="1" thickBot="1" x14ac:dyDescent="0.25">
      <c r="A71" s="691"/>
      <c r="B71" s="279"/>
      <c r="C71" s="148"/>
      <c r="D71" s="203"/>
      <c r="E71" s="9"/>
      <c r="F71" s="62"/>
      <c r="G71" s="9"/>
      <c r="H71" s="9"/>
      <c r="I71" s="9"/>
      <c r="J71" s="9"/>
      <c r="K71" s="6"/>
      <c r="Q71" s="6"/>
      <c r="R71" s="6"/>
      <c r="S71" s="6"/>
      <c r="T71" s="2"/>
      <c r="U71" s="2"/>
      <c r="V71" s="2"/>
      <c r="W71" s="2"/>
      <c r="X71" s="2"/>
      <c r="Y71" s="2"/>
      <c r="Z71" s="1"/>
      <c r="AA71" s="1"/>
      <c r="AB71" s="1"/>
      <c r="AC71" s="1"/>
      <c r="AD71" s="1"/>
      <c r="AE71" s="1"/>
      <c r="AL71" s="1"/>
      <c r="BL71" s="201"/>
      <c r="BP71" s="1"/>
      <c r="BQ71" s="1"/>
      <c r="BR71" s="1"/>
      <c r="BS71" s="1"/>
      <c r="BT71" s="1"/>
      <c r="BU71" s="1"/>
      <c r="CA71" s="201"/>
    </row>
    <row r="72" spans="1:88" s="3" customFormat="1" ht="18" customHeight="1" thickTop="1" x14ac:dyDescent="0.2">
      <c r="A72" s="808"/>
      <c r="B72" s="809"/>
      <c r="C72" s="163"/>
      <c r="D72" s="204"/>
      <c r="E72" s="9"/>
      <c r="F72" s="9"/>
      <c r="G72" s="9"/>
      <c r="H72" s="9"/>
      <c r="I72" s="9"/>
      <c r="J72" s="6"/>
      <c r="K72" s="6"/>
      <c r="L72" s="25"/>
      <c r="M72" s="15"/>
      <c r="N72" s="15"/>
      <c r="O72" s="15"/>
      <c r="P72" s="15"/>
      <c r="Q72" s="2"/>
      <c r="R72" s="2"/>
      <c r="S72" s="2"/>
      <c r="T72" s="2"/>
      <c r="U72" s="2"/>
      <c r="V72" s="2"/>
      <c r="W72" s="1"/>
      <c r="X72" s="1"/>
      <c r="Y72" s="1"/>
      <c r="Z72" s="1"/>
      <c r="AA72" s="1"/>
      <c r="AB72" s="1"/>
      <c r="AI72" s="1"/>
      <c r="BL72" s="201"/>
      <c r="BM72" s="1"/>
      <c r="BN72" s="1"/>
      <c r="BO72" s="1"/>
      <c r="BP72" s="1"/>
      <c r="BQ72" s="1"/>
      <c r="BR72" s="1"/>
      <c r="CA72" s="201"/>
    </row>
    <row r="73" spans="1:88" s="3" customFormat="1" ht="20.25" customHeight="1" x14ac:dyDescent="0.2">
      <c r="A73" s="781"/>
      <c r="B73" s="782"/>
      <c r="C73" s="84"/>
      <c r="D73" s="204"/>
      <c r="E73" s="9"/>
      <c r="F73" s="9"/>
      <c r="G73" s="9"/>
      <c r="H73" s="9"/>
      <c r="I73" s="9"/>
      <c r="J73" s="6"/>
      <c r="K73" s="6"/>
      <c r="L73" s="25"/>
      <c r="M73" s="15"/>
      <c r="N73" s="15"/>
      <c r="O73" s="15"/>
      <c r="P73" s="15"/>
      <c r="Q73" s="2"/>
      <c r="R73" s="2"/>
      <c r="S73" s="2"/>
      <c r="T73" s="2"/>
      <c r="U73" s="2"/>
      <c r="V73" s="2"/>
      <c r="W73" s="1"/>
      <c r="X73" s="1"/>
      <c r="Y73" s="1"/>
      <c r="Z73" s="1"/>
      <c r="AA73" s="1"/>
      <c r="AB73" s="1"/>
      <c r="AI73" s="1"/>
      <c r="BL73" s="201"/>
      <c r="BM73" s="1"/>
      <c r="BN73" s="1"/>
      <c r="BO73" s="1"/>
      <c r="BP73" s="1"/>
      <c r="BQ73" s="1"/>
      <c r="BR73" s="1"/>
      <c r="CA73" s="201"/>
    </row>
    <row r="74" spans="1:88" s="3" customFormat="1" ht="20.25" customHeight="1" x14ac:dyDescent="0.2">
      <c r="A74" s="781"/>
      <c r="B74" s="782"/>
      <c r="C74" s="84"/>
      <c r="D74" s="204"/>
      <c r="E74" s="9"/>
      <c r="F74" s="9"/>
      <c r="G74" s="9"/>
      <c r="H74" s="9"/>
      <c r="I74" s="9"/>
      <c r="J74" s="6"/>
      <c r="K74" s="6"/>
      <c r="L74" s="25"/>
      <c r="M74" s="15"/>
      <c r="N74" s="15"/>
      <c r="O74" s="15"/>
      <c r="P74" s="15"/>
      <c r="Q74" s="2"/>
      <c r="R74" s="2"/>
      <c r="S74" s="2"/>
      <c r="T74" s="2"/>
      <c r="U74" s="2"/>
      <c r="V74" s="2"/>
      <c r="W74" s="1"/>
      <c r="X74" s="1"/>
      <c r="Y74" s="1"/>
      <c r="Z74" s="1"/>
      <c r="AA74" s="1"/>
      <c r="AB74" s="1"/>
      <c r="AI74" s="1"/>
      <c r="BL74" s="201"/>
      <c r="BM74" s="1"/>
      <c r="BN74" s="1"/>
      <c r="BO74" s="1"/>
      <c r="BP74" s="1"/>
      <c r="BQ74" s="1"/>
      <c r="BR74" s="1"/>
      <c r="CA74" s="201"/>
    </row>
    <row r="75" spans="1:88" s="3" customFormat="1" ht="28.5" customHeight="1" x14ac:dyDescent="0.2">
      <c r="A75" s="791"/>
      <c r="B75" s="792"/>
      <c r="C75" s="84"/>
      <c r="D75" s="204"/>
      <c r="E75" s="9"/>
      <c r="F75" s="9"/>
      <c r="G75" s="9"/>
      <c r="H75" s="9"/>
      <c r="I75" s="9"/>
      <c r="J75" s="6"/>
      <c r="K75" s="6"/>
      <c r="L75" s="25"/>
      <c r="M75" s="15"/>
      <c r="N75" s="15"/>
      <c r="O75" s="15"/>
      <c r="P75" s="15"/>
      <c r="Q75" s="2"/>
      <c r="R75" s="2"/>
      <c r="S75" s="2"/>
      <c r="T75" s="2"/>
      <c r="U75" s="2"/>
      <c r="V75" s="2"/>
      <c r="W75" s="1"/>
      <c r="X75" s="1"/>
      <c r="Y75" s="1"/>
      <c r="Z75" s="1"/>
      <c r="AA75" s="1"/>
      <c r="AB75" s="1"/>
      <c r="AI75" s="1"/>
      <c r="BL75" s="201"/>
      <c r="BM75" s="1"/>
      <c r="BN75" s="1"/>
      <c r="BO75" s="1"/>
      <c r="BP75" s="1"/>
      <c r="BQ75" s="1"/>
      <c r="BR75" s="1"/>
      <c r="BS75" s="1"/>
      <c r="BT75" s="1"/>
      <c r="CA75" s="201"/>
    </row>
    <row r="76" spans="1:88" s="3" customFormat="1" ht="26.25" customHeight="1" x14ac:dyDescent="0.2">
      <c r="A76" s="789"/>
      <c r="B76" s="790"/>
      <c r="C76" s="85"/>
      <c r="D76" s="204"/>
      <c r="E76" s="9"/>
      <c r="F76" s="9"/>
      <c r="G76" s="9"/>
      <c r="H76" s="9"/>
      <c r="I76" s="9"/>
      <c r="J76" s="6"/>
      <c r="K76" s="6"/>
      <c r="L76" s="25"/>
      <c r="M76" s="15"/>
      <c r="N76" s="15"/>
      <c r="O76" s="15"/>
      <c r="P76" s="15"/>
      <c r="Q76" s="2"/>
      <c r="R76" s="2"/>
      <c r="S76" s="2"/>
      <c r="T76" s="2"/>
      <c r="U76" s="2"/>
      <c r="V76" s="2"/>
      <c r="W76" s="1"/>
      <c r="X76" s="1"/>
      <c r="Y76" s="1"/>
      <c r="Z76" s="1"/>
      <c r="AA76" s="1"/>
      <c r="AB76" s="1"/>
      <c r="AI76" s="1"/>
      <c r="BL76" s="201"/>
      <c r="BM76" s="1"/>
      <c r="BN76" s="1"/>
      <c r="BO76" s="1"/>
      <c r="BP76" s="1"/>
      <c r="BQ76" s="1"/>
      <c r="BR76" s="1"/>
      <c r="CA76" s="201"/>
    </row>
    <row r="77" spans="1:88" s="1" customFormat="1" ht="30" customHeight="1" x14ac:dyDescent="0.2">
      <c r="A77" s="63"/>
      <c r="B77" s="45"/>
      <c r="C77" s="45"/>
      <c r="D77" s="45"/>
      <c r="E77" s="45"/>
      <c r="F77" s="9"/>
      <c r="G77" s="6"/>
      <c r="H77" s="6"/>
      <c r="I77" s="25"/>
      <c r="J77" s="25"/>
      <c r="K77" s="25"/>
      <c r="L77" s="25"/>
      <c r="M77" s="25"/>
      <c r="N77" s="25"/>
      <c r="O77" s="2"/>
      <c r="P77" s="2"/>
      <c r="Q77" s="2"/>
      <c r="R77" s="2"/>
      <c r="S77" s="2"/>
      <c r="T77" s="2"/>
      <c r="BL77" s="201"/>
      <c r="BV77" s="3"/>
      <c r="BW77" s="3"/>
      <c r="CA77" s="201"/>
      <c r="CE77" s="3"/>
      <c r="CF77" s="3"/>
      <c r="CG77" s="3"/>
      <c r="CH77" s="3"/>
      <c r="CI77" s="3"/>
      <c r="CJ77" s="3"/>
    </row>
    <row r="78" spans="1:88" s="1" customFormat="1" ht="30" customHeight="1" x14ac:dyDescent="0.15">
      <c r="A78" s="788"/>
      <c r="B78" s="788"/>
      <c r="C78" s="788"/>
      <c r="D78" s="710"/>
      <c r="E78" s="709"/>
      <c r="F78" s="740"/>
      <c r="G78" s="709"/>
      <c r="H78" s="710"/>
      <c r="I78" s="709"/>
      <c r="J78" s="710"/>
      <c r="K78" s="709"/>
      <c r="L78" s="710"/>
      <c r="M78" s="709"/>
      <c r="N78" s="712"/>
      <c r="O78" s="711"/>
      <c r="P78" s="712"/>
      <c r="Q78" s="711"/>
      <c r="R78" s="712"/>
      <c r="S78" s="733"/>
      <c r="T78" s="712"/>
      <c r="U78" s="733"/>
      <c r="V78" s="724"/>
      <c r="W78" s="734"/>
      <c r="X78" s="733"/>
      <c r="Y78" s="733"/>
      <c r="Z78" s="810"/>
      <c r="AA78" s="711"/>
      <c r="AB78" s="658"/>
      <c r="AC78" s="658"/>
      <c r="AD78" s="658"/>
      <c r="BP78" s="3"/>
      <c r="BQ78" s="3"/>
      <c r="BR78" s="3"/>
      <c r="CE78" s="3"/>
      <c r="CF78" s="3"/>
      <c r="CG78" s="3"/>
      <c r="CH78" s="3"/>
      <c r="CI78" s="3"/>
      <c r="CJ78" s="3"/>
    </row>
    <row r="79" spans="1:88" s="3" customFormat="1" ht="26.25" customHeight="1" x14ac:dyDescent="0.15">
      <c r="A79" s="788"/>
      <c r="B79" s="788"/>
      <c r="C79" s="788"/>
      <c r="D79" s="11"/>
      <c r="E79" s="29"/>
      <c r="F79" s="11"/>
      <c r="G79" s="29"/>
      <c r="H79" s="11"/>
      <c r="I79" s="29"/>
      <c r="J79" s="11"/>
      <c r="K79" s="29"/>
      <c r="L79" s="11"/>
      <c r="M79" s="29"/>
      <c r="N79" s="11"/>
      <c r="O79" s="29"/>
      <c r="P79" s="11"/>
      <c r="Q79" s="29"/>
      <c r="R79" s="11"/>
      <c r="S79" s="28"/>
      <c r="T79" s="11"/>
      <c r="U79" s="28"/>
      <c r="V79" s="725"/>
      <c r="W79" s="205"/>
      <c r="X79" s="206"/>
      <c r="Y79" s="273"/>
      <c r="Z79" s="207"/>
      <c r="AA79" s="208"/>
      <c r="AB79" s="206"/>
      <c r="AC79" s="273"/>
      <c r="AD79" s="273"/>
      <c r="AF79" s="1"/>
      <c r="AG79" s="1"/>
      <c r="AH79" s="1"/>
      <c r="AI79" s="1"/>
      <c r="AJ79" s="1"/>
      <c r="AK79" s="1"/>
      <c r="AL79" s="1"/>
      <c r="AM79" s="1"/>
      <c r="AN79" s="1"/>
      <c r="AO79" s="1"/>
      <c r="AP79" s="1"/>
      <c r="AQ79" s="1"/>
      <c r="AR79" s="1"/>
      <c r="AS79" s="1"/>
      <c r="BJ79" s="1"/>
      <c r="BK79" s="1"/>
      <c r="BL79" s="1"/>
      <c r="BM79" s="1"/>
      <c r="BN79" s="1"/>
      <c r="BO79" s="1"/>
      <c r="BP79" s="73"/>
      <c r="BQ79" s="73"/>
    </row>
    <row r="80" spans="1:88" s="3" customFormat="1" ht="21.75" customHeight="1" x14ac:dyDescent="0.15">
      <c r="A80" s="728"/>
      <c r="B80" s="729"/>
      <c r="C80" s="101"/>
      <c r="D80" s="185"/>
      <c r="E80" s="177"/>
      <c r="F80" s="174"/>
      <c r="G80" s="176"/>
      <c r="H80" s="185"/>
      <c r="I80" s="177"/>
      <c r="J80" s="174"/>
      <c r="K80" s="176"/>
      <c r="L80" s="185"/>
      <c r="M80" s="177"/>
      <c r="N80" s="174"/>
      <c r="O80" s="176"/>
      <c r="P80" s="185"/>
      <c r="Q80" s="177"/>
      <c r="R80" s="174"/>
      <c r="S80" s="176"/>
      <c r="T80" s="185"/>
      <c r="U80" s="209"/>
      <c r="V80" s="210"/>
      <c r="W80" s="211"/>
      <c r="X80" s="175"/>
      <c r="Y80" s="177"/>
      <c r="Z80" s="114"/>
      <c r="AA80" s="211"/>
      <c r="AB80" s="175"/>
      <c r="AC80" s="175"/>
      <c r="AD80" s="176"/>
      <c r="AE80" s="170"/>
      <c r="AG80" s="1"/>
      <c r="AH80" s="1"/>
      <c r="AI80" s="1"/>
      <c r="AJ80" s="1"/>
      <c r="AK80" s="1"/>
      <c r="AL80" s="1"/>
      <c r="AM80" s="1"/>
      <c r="AN80" s="1"/>
      <c r="AO80" s="1"/>
      <c r="AP80" s="1"/>
      <c r="AQ80" s="1"/>
      <c r="AR80" s="1"/>
      <c r="AS80" s="1"/>
      <c r="AT80" s="1"/>
      <c r="BK80" s="6"/>
      <c r="BL80" s="6"/>
      <c r="BM80" s="6"/>
      <c r="BN80" s="6"/>
      <c r="BO80" s="6"/>
      <c r="BP80" s="73"/>
      <c r="BQ80" s="73"/>
      <c r="BR80" s="19"/>
    </row>
    <row r="81" spans="1:88" s="3" customFormat="1" ht="22.5" customHeight="1" x14ac:dyDescent="0.15">
      <c r="A81" s="730"/>
      <c r="B81" s="731"/>
      <c r="C81" s="119"/>
      <c r="D81" s="190"/>
      <c r="E81" s="191"/>
      <c r="F81" s="181"/>
      <c r="G81" s="183"/>
      <c r="H81" s="190"/>
      <c r="I81" s="191"/>
      <c r="J81" s="181"/>
      <c r="K81" s="183"/>
      <c r="L81" s="190"/>
      <c r="M81" s="191"/>
      <c r="N81" s="181"/>
      <c r="O81" s="183"/>
      <c r="P81" s="190"/>
      <c r="Q81" s="191"/>
      <c r="R81" s="181"/>
      <c r="S81" s="183"/>
      <c r="T81" s="190"/>
      <c r="U81" s="212"/>
      <c r="V81" s="213"/>
      <c r="W81" s="214"/>
      <c r="X81" s="215"/>
      <c r="Y81" s="216"/>
      <c r="Z81" s="217"/>
      <c r="AA81" s="246"/>
      <c r="AB81" s="182"/>
      <c r="AC81" s="182"/>
      <c r="AD81" s="183"/>
      <c r="AE81" s="170"/>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3"/>
      <c r="B82" s="45"/>
      <c r="C82" s="45"/>
      <c r="D82" s="63"/>
      <c r="E82" s="63"/>
      <c r="F82" s="63"/>
      <c r="G82" s="63"/>
      <c r="H82" s="63"/>
      <c r="I82" s="63"/>
      <c r="J82" s="63"/>
      <c r="K82" s="63"/>
      <c r="L82" s="63"/>
      <c r="M82" s="63"/>
      <c r="N82" s="63"/>
      <c r="O82" s="63"/>
      <c r="P82" s="63"/>
      <c r="Q82" s="63"/>
      <c r="R82" s="63"/>
      <c r="S82" s="63"/>
      <c r="T82" s="63"/>
      <c r="U82" s="2"/>
      <c r="V82" s="2"/>
      <c r="W82" s="2"/>
      <c r="X82" s="2"/>
      <c r="Y82" s="2"/>
      <c r="BL82" s="201"/>
      <c r="BP82" s="19"/>
      <c r="BQ82" s="19"/>
      <c r="BR82" s="19"/>
      <c r="BS82" s="19"/>
      <c r="BT82" s="19"/>
      <c r="BU82" s="19"/>
      <c r="BV82" s="72"/>
      <c r="BW82" s="72"/>
      <c r="CA82" s="201"/>
      <c r="CE82" s="3"/>
      <c r="CF82" s="3"/>
      <c r="CG82" s="3"/>
      <c r="CH82" s="3"/>
      <c r="CI82" s="3"/>
      <c r="CJ82" s="3"/>
    </row>
    <row r="83" spans="1:88" s="3" customFormat="1" ht="24" customHeight="1" x14ac:dyDescent="0.15">
      <c r="A83" s="686"/>
      <c r="B83" s="688"/>
      <c r="C83" s="642"/>
      <c r="D83" s="710"/>
      <c r="E83" s="713"/>
      <c r="F83" s="713"/>
      <c r="G83" s="713"/>
      <c r="H83" s="713"/>
      <c r="I83" s="713"/>
      <c r="J83" s="713"/>
      <c r="K83" s="713"/>
      <c r="L83" s="713"/>
      <c r="M83" s="709"/>
      <c r="N83" s="710"/>
      <c r="O83" s="709"/>
      <c r="P83" s="644"/>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01"/>
      <c r="BP83" s="19"/>
      <c r="BQ83" s="19"/>
      <c r="BR83" s="19"/>
      <c r="BS83" s="19"/>
      <c r="BT83" s="19"/>
      <c r="BU83" s="19"/>
      <c r="BV83" s="72"/>
      <c r="BW83" s="72"/>
      <c r="CA83" s="201"/>
    </row>
    <row r="84" spans="1:88" s="3" customFormat="1" ht="24" customHeight="1" x14ac:dyDescent="0.15">
      <c r="A84" s="281"/>
      <c r="B84" s="282"/>
      <c r="C84" s="643"/>
      <c r="D84" s="49"/>
      <c r="E84" s="166"/>
      <c r="F84" s="16"/>
      <c r="G84" s="16"/>
      <c r="H84" s="16"/>
      <c r="I84" s="16"/>
      <c r="J84" s="16"/>
      <c r="K84" s="16"/>
      <c r="L84" s="16"/>
      <c r="M84" s="29"/>
      <c r="N84" s="11"/>
      <c r="O84" s="29"/>
      <c r="P84" s="645"/>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01"/>
      <c r="BP84" s="19"/>
      <c r="BQ84" s="19"/>
      <c r="BR84" s="19"/>
      <c r="BS84" s="19"/>
      <c r="BT84" s="19"/>
      <c r="BU84" s="19"/>
      <c r="BV84" s="72"/>
      <c r="BW84" s="72"/>
      <c r="CA84" s="201"/>
    </row>
    <row r="85" spans="1:88" s="3" customFormat="1" ht="24" customHeight="1" x14ac:dyDescent="0.15">
      <c r="A85" s="641"/>
      <c r="B85" s="80"/>
      <c r="C85" s="101"/>
      <c r="D85" s="105"/>
      <c r="E85" s="105"/>
      <c r="F85" s="107"/>
      <c r="G85" s="107"/>
      <c r="H85" s="107"/>
      <c r="I85" s="107"/>
      <c r="J85" s="107"/>
      <c r="K85" s="107"/>
      <c r="L85" s="105"/>
      <c r="M85" s="145"/>
      <c r="N85" s="114"/>
      <c r="O85" s="124"/>
      <c r="P85" s="86"/>
      <c r="Q85" s="170"/>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01"/>
      <c r="BP85" s="73"/>
      <c r="BQ85" s="73"/>
      <c r="BR85" s="73"/>
      <c r="BS85" s="73"/>
      <c r="BT85" s="155"/>
      <c r="BU85" s="155"/>
      <c r="BV85" s="155"/>
      <c r="BW85" s="155"/>
      <c r="CA85" s="201"/>
    </row>
    <row r="86" spans="1:88" s="3" customFormat="1" ht="24" customHeight="1" x14ac:dyDescent="0.15">
      <c r="A86" s="732"/>
      <c r="B86" s="81"/>
      <c r="C86" s="103"/>
      <c r="D86" s="117"/>
      <c r="E86" s="117"/>
      <c r="F86" s="131"/>
      <c r="G86" s="98"/>
      <c r="H86" s="98"/>
      <c r="I86" s="98"/>
      <c r="J86" s="98"/>
      <c r="K86" s="98"/>
      <c r="L86" s="117"/>
      <c r="M86" s="118"/>
      <c r="N86" s="117"/>
      <c r="O86" s="100"/>
      <c r="P86" s="89"/>
      <c r="Q86" s="170"/>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01"/>
      <c r="BP86" s="73"/>
      <c r="BQ86" s="73"/>
      <c r="BR86" s="73"/>
      <c r="BS86" s="73"/>
      <c r="BT86" s="155"/>
      <c r="BU86" s="155"/>
      <c r="BV86" s="155"/>
      <c r="BW86" s="155"/>
      <c r="CA86" s="201"/>
    </row>
    <row r="87" spans="1:88" s="6" customFormat="1" ht="30" customHeight="1" x14ac:dyDescent="0.2">
      <c r="A87" s="37"/>
      <c r="B87" s="37"/>
      <c r="C87" s="37"/>
      <c r="D87" s="37"/>
      <c r="E87" s="37"/>
      <c r="F87" s="37"/>
      <c r="G87" s="37"/>
      <c r="H87" s="37"/>
      <c r="I87" s="8"/>
      <c r="J87" s="8"/>
      <c r="K87" s="8"/>
      <c r="L87" s="8"/>
      <c r="M87" s="8"/>
      <c r="N87" s="8"/>
      <c r="BL87" s="200"/>
      <c r="BP87" s="19"/>
      <c r="BQ87" s="19"/>
      <c r="BR87" s="19"/>
      <c r="BS87" s="19"/>
      <c r="BT87" s="19"/>
      <c r="BU87" s="19"/>
      <c r="BV87" s="72"/>
      <c r="BW87" s="72"/>
      <c r="CA87" s="200"/>
      <c r="CE87" s="19"/>
      <c r="CF87" s="19"/>
      <c r="CG87" s="19"/>
      <c r="CH87" s="19"/>
      <c r="CI87" s="19"/>
      <c r="CJ87" s="19"/>
    </row>
    <row r="88" spans="1:88" s="72" customFormat="1" ht="24" customHeight="1" x14ac:dyDescent="0.15">
      <c r="A88" s="714"/>
      <c r="B88" s="763"/>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00"/>
      <c r="BM88" s="19"/>
      <c r="BN88" s="19"/>
      <c r="BO88" s="19"/>
      <c r="BP88" s="19"/>
      <c r="BQ88" s="19"/>
      <c r="BR88" s="19"/>
      <c r="BS88" s="19"/>
      <c r="BT88" s="19"/>
      <c r="BU88" s="19"/>
      <c r="CA88" s="200"/>
    </row>
    <row r="89" spans="1:88" s="72" customFormat="1" ht="24" customHeight="1" x14ac:dyDescent="0.15">
      <c r="A89" s="670"/>
      <c r="B89" s="764"/>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00"/>
      <c r="BM89" s="19"/>
      <c r="BN89" s="19"/>
      <c r="BO89" s="19"/>
      <c r="BP89" s="19"/>
      <c r="BQ89" s="19"/>
      <c r="BR89" s="19"/>
      <c r="BS89" s="19"/>
      <c r="BT89" s="19"/>
      <c r="BU89" s="19"/>
      <c r="CA89" s="200"/>
    </row>
    <row r="90" spans="1:88" s="72" customFormat="1" ht="15" customHeight="1" x14ac:dyDescent="0.15">
      <c r="A90" s="82"/>
      <c r="B90" s="86"/>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00"/>
      <c r="BM90" s="19"/>
      <c r="BN90" s="19"/>
      <c r="BO90" s="19"/>
      <c r="BP90" s="19"/>
      <c r="BQ90" s="19"/>
      <c r="BR90" s="19"/>
      <c r="BS90" s="19"/>
      <c r="BT90" s="19"/>
      <c r="BU90" s="19"/>
      <c r="CA90" s="200"/>
    </row>
    <row r="91" spans="1:88" s="72" customFormat="1" ht="15" customHeight="1" x14ac:dyDescent="0.15">
      <c r="A91" s="64"/>
      <c r="B91" s="92"/>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00"/>
      <c r="BM91" s="19"/>
      <c r="BN91" s="19"/>
      <c r="BO91" s="19"/>
      <c r="BP91" s="19"/>
      <c r="BQ91" s="19"/>
      <c r="BR91" s="19"/>
      <c r="BS91" s="19"/>
      <c r="BT91" s="19"/>
      <c r="BU91" s="19"/>
      <c r="CA91" s="200"/>
    </row>
    <row r="92" spans="1:88" s="72" customFormat="1" ht="15" customHeight="1" x14ac:dyDescent="0.15">
      <c r="A92" s="64"/>
      <c r="B92" s="92"/>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00"/>
      <c r="BM92" s="19"/>
      <c r="BN92" s="19"/>
      <c r="BO92" s="19"/>
      <c r="BP92" s="19"/>
      <c r="BQ92" s="19"/>
      <c r="BR92" s="19"/>
      <c r="BS92" s="19"/>
      <c r="BT92" s="19"/>
      <c r="BU92" s="19"/>
      <c r="CA92" s="200"/>
    </row>
    <row r="93" spans="1:88" s="72" customFormat="1" ht="15" customHeight="1" x14ac:dyDescent="0.15">
      <c r="A93" s="64"/>
      <c r="B93" s="92"/>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00"/>
      <c r="BM93" s="19"/>
      <c r="BN93" s="19"/>
      <c r="BO93" s="19"/>
      <c r="BP93" s="73"/>
      <c r="BQ93" s="1"/>
      <c r="BR93" s="1"/>
      <c r="BS93" s="1"/>
      <c r="BT93" s="155"/>
      <c r="BU93" s="19"/>
      <c r="CA93" s="200"/>
    </row>
    <row r="94" spans="1:88" s="72" customFormat="1" ht="15" customHeight="1" x14ac:dyDescent="0.15">
      <c r="A94" s="64"/>
      <c r="B94" s="92"/>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00"/>
      <c r="BM94" s="19"/>
      <c r="BN94" s="19"/>
      <c r="BO94" s="19"/>
      <c r="BP94" s="1"/>
      <c r="BQ94" s="1"/>
      <c r="BR94" s="1"/>
      <c r="BS94" s="1"/>
      <c r="BT94" s="1"/>
      <c r="BU94" s="1"/>
      <c r="BV94" s="1"/>
      <c r="BW94" s="1"/>
      <c r="CA94" s="200"/>
    </row>
    <row r="95" spans="1:88" s="72" customFormat="1" ht="15" customHeight="1" x14ac:dyDescent="0.15">
      <c r="A95" s="65"/>
      <c r="B95" s="87"/>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00"/>
      <c r="BM95" s="19"/>
      <c r="BN95" s="19"/>
      <c r="BO95" s="19"/>
      <c r="BP95" s="1"/>
      <c r="BQ95" s="1"/>
      <c r="BR95" s="1"/>
      <c r="BS95" s="1"/>
      <c r="BT95" s="1"/>
      <c r="BU95" s="1"/>
      <c r="BV95" s="3"/>
      <c r="BW95" s="3"/>
      <c r="CA95" s="200"/>
    </row>
    <row r="96" spans="1:88" s="72" customFormat="1" ht="15" customHeight="1" x14ac:dyDescent="0.15">
      <c r="A96" s="65"/>
      <c r="B96" s="87"/>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00"/>
      <c r="BM96" s="19"/>
      <c r="BN96" s="19"/>
      <c r="BO96" s="19"/>
      <c r="BP96" s="1"/>
      <c r="BQ96" s="1"/>
      <c r="BR96" s="1"/>
      <c r="BS96" s="1"/>
      <c r="BT96" s="1"/>
      <c r="BU96" s="1"/>
      <c r="BV96" s="3"/>
      <c r="BW96" s="3"/>
      <c r="CA96" s="200"/>
    </row>
    <row r="97" spans="1:79" s="72" customFormat="1" ht="15" customHeight="1" x14ac:dyDescent="0.15">
      <c r="A97" s="65"/>
      <c r="B97" s="92"/>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00"/>
      <c r="BM97" s="19"/>
      <c r="BN97" s="19"/>
      <c r="BO97" s="19"/>
      <c r="BP97" s="1"/>
      <c r="BQ97" s="1"/>
      <c r="BR97" s="1"/>
      <c r="BS97" s="1"/>
      <c r="BT97" s="1"/>
      <c r="BU97" s="1"/>
      <c r="BV97" s="1"/>
      <c r="BW97" s="1"/>
      <c r="CA97" s="200"/>
    </row>
    <row r="98" spans="1:79" s="72" customFormat="1" ht="15" customHeight="1" x14ac:dyDescent="0.15">
      <c r="A98" s="65"/>
      <c r="B98" s="87"/>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00"/>
      <c r="BM98" s="19"/>
      <c r="BN98" s="19"/>
      <c r="BO98" s="19"/>
      <c r="BP98" s="1"/>
      <c r="BQ98" s="1"/>
      <c r="BR98" s="1"/>
      <c r="BS98" s="1"/>
      <c r="BT98" s="1"/>
      <c r="BU98" s="1"/>
      <c r="BV98" s="3"/>
      <c r="BW98" s="3"/>
      <c r="CA98" s="200"/>
    </row>
    <row r="99" spans="1:79" s="72" customFormat="1" ht="15" customHeight="1" x14ac:dyDescent="0.15">
      <c r="A99" s="83"/>
      <c r="B99" s="88"/>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00"/>
      <c r="BM99" s="19"/>
      <c r="BN99" s="19"/>
      <c r="BO99" s="19"/>
      <c r="BP99" s="19"/>
      <c r="BQ99" s="19"/>
      <c r="BR99" s="3"/>
      <c r="BS99" s="3"/>
      <c r="BT99" s="19"/>
      <c r="BU99" s="19"/>
      <c r="BV99" s="3"/>
      <c r="BW99" s="3"/>
      <c r="CA99" s="200"/>
    </row>
    <row r="100" spans="1:79" s="72" customFormat="1" ht="15" customHeight="1" x14ac:dyDescent="0.15">
      <c r="A100" s="66"/>
      <c r="B100" s="88"/>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00"/>
      <c r="BM100" s="19"/>
      <c r="BN100" s="19"/>
      <c r="BO100" s="19"/>
      <c r="BP100" s="19"/>
      <c r="BQ100" s="19"/>
      <c r="BR100" s="3"/>
      <c r="BS100" s="3"/>
      <c r="BT100" s="19"/>
      <c r="BU100" s="19"/>
      <c r="BV100" s="3"/>
      <c r="BW100" s="3"/>
      <c r="CA100" s="200"/>
    </row>
    <row r="101" spans="1:79" s="72" customFormat="1" ht="15" customHeight="1" x14ac:dyDescent="0.15">
      <c r="A101" s="66"/>
      <c r="B101" s="88"/>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00"/>
      <c r="BM101" s="19"/>
      <c r="BN101" s="19"/>
      <c r="BO101" s="19"/>
      <c r="BP101" s="19"/>
      <c r="BQ101" s="19"/>
      <c r="BR101" s="3"/>
      <c r="BS101" s="3"/>
      <c r="BT101" s="19"/>
      <c r="BU101" s="19"/>
      <c r="BV101" s="3"/>
      <c r="BW101" s="3"/>
      <c r="CA101" s="200"/>
    </row>
    <row r="102" spans="1:79" s="72" customFormat="1" ht="15.75" customHeight="1" x14ac:dyDescent="0.15">
      <c r="A102" s="67"/>
      <c r="B102" s="128"/>
      <c r="C102" s="169"/>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00"/>
      <c r="BM102" s="19"/>
      <c r="BN102" s="19"/>
      <c r="BO102" s="19"/>
      <c r="BP102" s="19"/>
      <c r="BQ102" s="19"/>
      <c r="BR102" s="3"/>
      <c r="BS102" s="3"/>
      <c r="BT102" s="19"/>
      <c r="BU102" s="19"/>
      <c r="BV102" s="3"/>
      <c r="BW102" s="3"/>
      <c r="CA102" s="200"/>
    </row>
    <row r="103" spans="1:79" s="1" customFormat="1" ht="30" customHeight="1" x14ac:dyDescent="0.2">
      <c r="A103" s="59"/>
      <c r="B103" s="41"/>
      <c r="C103" s="41"/>
      <c r="E103" s="218"/>
      <c r="F103" s="14"/>
      <c r="G103" s="21"/>
      <c r="I103" s="2"/>
      <c r="M103" s="20"/>
      <c r="N103" s="20"/>
      <c r="O103" s="20"/>
      <c r="T103" s="2"/>
      <c r="U103" s="2"/>
      <c r="V103" s="2"/>
      <c r="W103" s="2"/>
      <c r="X103" s="6"/>
      <c r="Y103" s="15"/>
      <c r="Z103" s="15"/>
      <c r="AA103" s="15"/>
      <c r="AB103" s="6"/>
      <c r="AC103" s="6"/>
      <c r="BL103" s="201"/>
      <c r="BP103" s="19"/>
      <c r="BQ103" s="19"/>
      <c r="BR103" s="3"/>
      <c r="BS103" s="3"/>
      <c r="BT103" s="19"/>
      <c r="BU103" s="19"/>
      <c r="BV103" s="3"/>
      <c r="BW103" s="3"/>
      <c r="CA103" s="201"/>
    </row>
    <row r="104" spans="1:79" s="3" customFormat="1" ht="30" customHeight="1" x14ac:dyDescent="0.2">
      <c r="A104" s="788"/>
      <c r="B104" s="788"/>
      <c r="C104" s="788"/>
      <c r="D104" s="788"/>
      <c r="E104" s="275"/>
      <c r="F104" s="68"/>
      <c r="G104" s="68"/>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01"/>
      <c r="BP104" s="19"/>
      <c r="BQ104" s="19"/>
      <c r="BT104" s="19"/>
      <c r="BU104" s="19"/>
      <c r="CA104" s="201"/>
    </row>
    <row r="105" spans="1:79" s="3" customFormat="1" ht="20.25" customHeight="1" x14ac:dyDescent="0.15">
      <c r="A105" s="271"/>
      <c r="B105" s="760"/>
      <c r="C105" s="761"/>
      <c r="D105" s="762"/>
      <c r="E105" s="136"/>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01"/>
      <c r="BP105" s="19"/>
      <c r="BQ105" s="19"/>
      <c r="BT105" s="19"/>
      <c r="BU105" s="19"/>
      <c r="CA105" s="201"/>
    </row>
    <row r="106" spans="1:79" s="1" customFormat="1" ht="30" customHeight="1" x14ac:dyDescent="0.2">
      <c r="A106" s="59"/>
      <c r="B106" s="59"/>
      <c r="C106" s="59"/>
      <c r="D106" s="59"/>
      <c r="E106" s="59"/>
      <c r="F106" s="59"/>
      <c r="G106" s="59"/>
      <c r="H106" s="59"/>
      <c r="I106" s="59"/>
      <c r="J106" s="59"/>
      <c r="K106" s="59"/>
      <c r="L106" s="9"/>
      <c r="M106" s="6"/>
      <c r="N106" s="6"/>
      <c r="O106" s="6"/>
      <c r="P106" s="6"/>
      <c r="Q106" s="6"/>
      <c r="R106" s="6"/>
      <c r="S106" s="6"/>
      <c r="T106" s="2"/>
      <c r="U106" s="2"/>
      <c r="V106" s="2"/>
      <c r="W106" s="2"/>
      <c r="X106" s="6"/>
      <c r="Z106" s="15"/>
      <c r="AA106" s="15"/>
      <c r="AB106" s="6"/>
      <c r="BL106" s="201"/>
      <c r="BP106" s="19"/>
      <c r="BQ106" s="19"/>
      <c r="BR106" s="3"/>
      <c r="BS106" s="3"/>
      <c r="BT106" s="19"/>
      <c r="BU106" s="19"/>
      <c r="BV106" s="3"/>
      <c r="BW106" s="3"/>
      <c r="CA106" s="201"/>
    </row>
    <row r="107" spans="1:79" s="3" customFormat="1" ht="36" customHeight="1" x14ac:dyDescent="0.2">
      <c r="A107" s="788"/>
      <c r="B107" s="788"/>
      <c r="C107" s="788"/>
      <c r="D107" s="788"/>
      <c r="E107" s="275"/>
      <c r="F107" s="271"/>
      <c r="G107" s="271"/>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01"/>
      <c r="BP107" s="19"/>
      <c r="BQ107" s="19"/>
      <c r="BT107" s="19"/>
      <c r="BU107" s="19"/>
      <c r="CA107" s="201"/>
    </row>
    <row r="108" spans="1:79" s="3" customFormat="1" ht="15" customHeight="1" x14ac:dyDescent="0.2">
      <c r="A108" s="715"/>
      <c r="B108" s="814"/>
      <c r="C108" s="815"/>
      <c r="D108" s="816"/>
      <c r="E108" s="86"/>
      <c r="F108" s="86"/>
      <c r="G108" s="86"/>
      <c r="H108" s="172"/>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01"/>
      <c r="BP108" s="35"/>
      <c r="BQ108" s="73"/>
      <c r="BR108" s="36"/>
      <c r="BS108" s="73"/>
      <c r="BT108" s="73"/>
      <c r="BU108" s="36"/>
      <c r="BV108" s="73"/>
      <c r="BW108" s="35"/>
      <c r="CA108" s="201"/>
    </row>
    <row r="109" spans="1:79" s="3" customFormat="1" ht="15" customHeight="1" x14ac:dyDescent="0.2">
      <c r="A109" s="717"/>
      <c r="B109" s="781"/>
      <c r="C109" s="811"/>
      <c r="D109" s="782"/>
      <c r="E109" s="137"/>
      <c r="F109" s="137"/>
      <c r="G109" s="137"/>
      <c r="H109" s="172"/>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01"/>
      <c r="BP109" s="35"/>
      <c r="BQ109" s="73"/>
      <c r="BR109" s="36"/>
      <c r="BS109" s="73"/>
      <c r="BT109" s="73"/>
      <c r="BU109" s="36"/>
      <c r="BV109" s="73"/>
      <c r="BW109" s="35"/>
      <c r="CA109" s="201"/>
    </row>
    <row r="110" spans="1:79" s="3" customFormat="1" ht="15" customHeight="1" x14ac:dyDescent="0.2">
      <c r="A110" s="716"/>
      <c r="B110" s="812"/>
      <c r="C110" s="812"/>
      <c r="D110" s="812"/>
      <c r="E110" s="88"/>
      <c r="F110" s="88"/>
      <c r="G110" s="88"/>
      <c r="H110" s="172"/>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01"/>
      <c r="BP110" s="35"/>
      <c r="BQ110" s="73"/>
      <c r="BR110" s="36"/>
      <c r="BS110" s="73"/>
      <c r="BT110" s="73"/>
      <c r="BU110" s="36"/>
      <c r="BV110" s="73"/>
      <c r="BW110" s="35"/>
      <c r="CA110" s="201"/>
    </row>
    <row r="111" spans="1:79" s="3" customFormat="1" ht="15" customHeight="1" x14ac:dyDescent="0.2">
      <c r="A111" s="644"/>
      <c r="B111" s="757"/>
      <c r="C111" s="692"/>
      <c r="D111" s="693"/>
      <c r="E111" s="86"/>
      <c r="F111" s="86"/>
      <c r="G111" s="86"/>
      <c r="H111" s="172"/>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01"/>
      <c r="BP111" s="35"/>
      <c r="BQ111" s="73"/>
      <c r="BR111" s="36"/>
      <c r="BS111" s="73"/>
      <c r="BT111" s="73"/>
      <c r="BU111" s="36"/>
      <c r="BV111" s="73"/>
      <c r="BW111" s="35"/>
      <c r="CA111" s="201"/>
    </row>
    <row r="112" spans="1:79" s="3" customFormat="1" ht="21.75" customHeight="1" x14ac:dyDescent="0.2">
      <c r="A112" s="691"/>
      <c r="B112" s="758"/>
      <c r="C112" s="694"/>
      <c r="D112" s="695"/>
      <c r="E112" s="87"/>
      <c r="F112" s="87"/>
      <c r="G112" s="87"/>
      <c r="H112" s="172"/>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01"/>
      <c r="BP112" s="35"/>
      <c r="BQ112" s="73"/>
      <c r="BR112" s="36"/>
      <c r="BS112" s="73"/>
      <c r="BT112" s="73"/>
      <c r="BU112" s="36"/>
      <c r="BV112" s="73"/>
      <c r="BW112" s="35"/>
      <c r="CA112" s="201"/>
    </row>
    <row r="113" spans="1:79" s="3" customFormat="1" ht="15" customHeight="1" x14ac:dyDescent="0.2">
      <c r="A113" s="691"/>
      <c r="B113" s="759"/>
      <c r="C113" s="696"/>
      <c r="D113" s="697"/>
      <c r="E113" s="89"/>
      <c r="F113" s="89"/>
      <c r="G113" s="89"/>
      <c r="H113" s="172"/>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01"/>
      <c r="BP113" s="35"/>
      <c r="BQ113" s="73"/>
      <c r="BR113" s="36"/>
      <c r="BS113" s="73"/>
      <c r="BT113" s="73"/>
      <c r="BU113" s="36"/>
      <c r="BV113" s="73"/>
      <c r="BW113" s="35"/>
      <c r="CA113" s="201"/>
    </row>
    <row r="114" spans="1:79" s="3" customFormat="1" ht="15" customHeight="1" x14ac:dyDescent="0.2">
      <c r="A114" s="691"/>
      <c r="B114" s="757"/>
      <c r="C114" s="692"/>
      <c r="D114" s="693"/>
      <c r="E114" s="86"/>
      <c r="F114" s="86"/>
      <c r="G114" s="86"/>
      <c r="H114" s="172"/>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01"/>
      <c r="BP114" s="35"/>
      <c r="BQ114" s="73"/>
      <c r="BR114" s="36"/>
      <c r="BS114" s="73"/>
      <c r="BT114" s="73"/>
      <c r="BU114" s="36"/>
      <c r="BV114" s="73"/>
      <c r="BW114" s="35"/>
      <c r="CA114" s="201"/>
    </row>
    <row r="115" spans="1:79" s="3" customFormat="1" ht="15" customHeight="1" x14ac:dyDescent="0.2">
      <c r="A115" s="691"/>
      <c r="B115" s="758"/>
      <c r="C115" s="694"/>
      <c r="D115" s="695"/>
      <c r="E115" s="87"/>
      <c r="F115" s="87"/>
      <c r="G115" s="87"/>
      <c r="H115" s="172"/>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01"/>
      <c r="BP115" s="35"/>
      <c r="BQ115" s="73"/>
      <c r="BR115" s="36"/>
      <c r="BS115" s="73"/>
      <c r="BT115" s="73"/>
      <c r="BU115" s="36"/>
      <c r="BV115" s="73"/>
      <c r="BW115" s="35"/>
      <c r="CA115" s="201"/>
    </row>
    <row r="116" spans="1:79" s="3" customFormat="1" ht="15" customHeight="1" x14ac:dyDescent="0.2">
      <c r="A116" s="691"/>
      <c r="B116" s="813"/>
      <c r="C116" s="694"/>
      <c r="D116" s="695"/>
      <c r="E116" s="88"/>
      <c r="F116" s="88"/>
      <c r="G116" s="88"/>
      <c r="H116" s="172"/>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01"/>
      <c r="BP116" s="35"/>
      <c r="BQ116" s="73"/>
      <c r="BR116" s="36"/>
      <c r="BS116" s="73"/>
      <c r="BT116" s="73"/>
      <c r="BU116" s="36"/>
      <c r="BV116" s="73"/>
      <c r="BW116" s="35"/>
      <c r="CA116" s="201"/>
    </row>
    <row r="117" spans="1:79" s="3" customFormat="1" ht="15" customHeight="1" x14ac:dyDescent="0.2">
      <c r="A117" s="645"/>
      <c r="B117" s="759"/>
      <c r="C117" s="696"/>
      <c r="D117" s="697"/>
      <c r="E117" s="89"/>
      <c r="F117" s="89"/>
      <c r="G117" s="89"/>
      <c r="H117" s="172"/>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01"/>
      <c r="BP117" s="35"/>
      <c r="BQ117" s="73"/>
      <c r="BR117" s="36"/>
      <c r="BS117" s="73"/>
      <c r="BT117" s="73"/>
      <c r="BU117" s="36"/>
      <c r="BV117" s="73"/>
      <c r="BW117" s="35"/>
      <c r="CA117" s="201"/>
    </row>
    <row r="118" spans="1:79" s="1" customFormat="1" ht="30.75" customHeight="1" x14ac:dyDescent="0.2">
      <c r="A118" s="272"/>
      <c r="B118" s="69"/>
      <c r="C118" s="43"/>
      <c r="D118" s="43"/>
      <c r="E118" s="70"/>
      <c r="F118" s="21"/>
      <c r="G118" s="2"/>
      <c r="H118" s="2"/>
      <c r="I118" s="2"/>
      <c r="J118" s="2"/>
      <c r="K118" s="2"/>
      <c r="L118" s="2"/>
      <c r="M118" s="2"/>
      <c r="N118" s="2"/>
      <c r="O118" s="46"/>
      <c r="BL118" s="201"/>
      <c r="BP118" s="35"/>
      <c r="BQ118" s="35"/>
      <c r="BR118" s="35"/>
      <c r="BS118" s="35"/>
      <c r="BT118" s="35"/>
      <c r="BU118" s="35"/>
      <c r="BV118" s="35"/>
      <c r="BW118" s="35"/>
      <c r="CA118" s="201"/>
    </row>
    <row r="119" spans="1:79" s="3" customFormat="1" ht="45" customHeight="1" x14ac:dyDescent="0.2">
      <c r="A119" s="686"/>
      <c r="B119" s="688"/>
      <c r="C119" s="271"/>
      <c r="D119" s="271"/>
      <c r="E119" s="271"/>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01"/>
      <c r="BP119" s="35"/>
      <c r="BQ119" s="35"/>
      <c r="BR119" s="35"/>
      <c r="BS119" s="35"/>
      <c r="BT119" s="35"/>
      <c r="BU119" s="35"/>
      <c r="BV119" s="35"/>
      <c r="BW119" s="35"/>
      <c r="CA119" s="201"/>
    </row>
    <row r="120" spans="1:79" s="3" customFormat="1" ht="15.75" customHeight="1" x14ac:dyDescent="0.2">
      <c r="A120" s="715"/>
      <c r="B120" s="280"/>
      <c r="C120" s="137"/>
      <c r="D120" s="151"/>
      <c r="E120" s="151"/>
      <c r="F120" s="172"/>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01"/>
      <c r="BP120" s="35"/>
      <c r="BQ120" s="73"/>
      <c r="BR120" s="36"/>
      <c r="BS120" s="73"/>
      <c r="BT120" s="155"/>
      <c r="BU120" s="155"/>
      <c r="BV120" s="73"/>
      <c r="BW120" s="35"/>
      <c r="CA120" s="201"/>
    </row>
    <row r="121" spans="1:79" s="3" customFormat="1" ht="15.75" customHeight="1" x14ac:dyDescent="0.2">
      <c r="A121" s="717"/>
      <c r="B121" s="31"/>
      <c r="C121" s="87"/>
      <c r="D121" s="108"/>
      <c r="E121" s="108"/>
      <c r="F121" s="172"/>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01"/>
      <c r="BP121" s="35"/>
      <c r="BQ121" s="73"/>
      <c r="BR121" s="36"/>
      <c r="BS121" s="35"/>
      <c r="BT121" s="155"/>
      <c r="BU121" s="155"/>
      <c r="BV121" s="35"/>
      <c r="BW121" s="35"/>
      <c r="CA121" s="201"/>
    </row>
    <row r="122" spans="1:79" s="3" customFormat="1" ht="15.75" customHeight="1" x14ac:dyDescent="0.2">
      <c r="A122" s="716"/>
      <c r="B122" s="71"/>
      <c r="C122" s="89"/>
      <c r="D122" s="127"/>
      <c r="E122" s="127"/>
      <c r="F122" s="172"/>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01"/>
      <c r="BP122" s="35"/>
      <c r="BQ122" s="73"/>
      <c r="BR122" s="36"/>
      <c r="BS122" s="35"/>
      <c r="BT122" s="155"/>
      <c r="BU122" s="155"/>
      <c r="BV122" s="35"/>
      <c r="BW122" s="35"/>
      <c r="CA122" s="201"/>
    </row>
    <row r="123" spans="1:79" s="3" customFormat="1" ht="15.75" customHeight="1" x14ac:dyDescent="0.2">
      <c r="A123" s="715"/>
      <c r="B123" s="280"/>
      <c r="C123" s="137"/>
      <c r="D123" s="151"/>
      <c r="E123" s="151"/>
      <c r="F123" s="172"/>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01"/>
      <c r="BP123" s="35"/>
      <c r="BQ123" s="73"/>
      <c r="BR123" s="36"/>
      <c r="BS123" s="35"/>
      <c r="BT123" s="155"/>
      <c r="BU123" s="155"/>
      <c r="BV123" s="35"/>
      <c r="BW123" s="35"/>
      <c r="CA123" s="201"/>
    </row>
    <row r="124" spans="1:79" s="3" customFormat="1" x14ac:dyDescent="0.2">
      <c r="A124" s="717"/>
      <c r="B124" s="31"/>
      <c r="C124" s="87"/>
      <c r="D124" s="108"/>
      <c r="E124" s="108"/>
      <c r="F124" s="172"/>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01"/>
      <c r="BP124" s="35"/>
      <c r="BQ124" s="73"/>
      <c r="BR124" s="36"/>
      <c r="BS124" s="35"/>
      <c r="BT124" s="155"/>
      <c r="BU124" s="155"/>
      <c r="BV124" s="35"/>
      <c r="BW124" s="35"/>
      <c r="CA124" s="201"/>
    </row>
    <row r="125" spans="1:79" s="3" customFormat="1" x14ac:dyDescent="0.2">
      <c r="A125" s="716"/>
      <c r="B125" s="32"/>
      <c r="C125" s="89"/>
      <c r="D125" s="127"/>
      <c r="E125" s="127"/>
      <c r="F125" s="172"/>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01"/>
      <c r="BP125" s="35"/>
      <c r="BQ125" s="73"/>
      <c r="BR125" s="36"/>
      <c r="BS125" s="35"/>
      <c r="BT125" s="155"/>
      <c r="BU125" s="155"/>
      <c r="BV125" s="35"/>
      <c r="BW125" s="35"/>
      <c r="CA125" s="201"/>
    </row>
    <row r="126" spans="1:79" s="35" customFormat="1" ht="31.5" customHeight="1" x14ac:dyDescent="0.25">
      <c r="A126" s="161"/>
      <c r="B126" s="47"/>
      <c r="C126" s="59"/>
      <c r="D126" s="59"/>
      <c r="E126" s="59"/>
      <c r="F126" s="59"/>
      <c r="G126" s="59"/>
      <c r="H126" s="59"/>
      <c r="I126" s="59"/>
      <c r="J126" s="59"/>
      <c r="K126" s="168"/>
      <c r="L126" s="59"/>
      <c r="M126" s="59"/>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01"/>
      <c r="BM126" s="1"/>
      <c r="BN126" s="1"/>
      <c r="BO126" s="1"/>
      <c r="CA126" s="171"/>
    </row>
    <row r="127" spans="1:79" s="35" customFormat="1" ht="33" customHeight="1" x14ac:dyDescent="0.15">
      <c r="A127" s="642"/>
      <c r="B127" s="644"/>
      <c r="C127" s="710"/>
      <c r="D127" s="713"/>
      <c r="E127" s="713"/>
      <c r="F127" s="713"/>
      <c r="G127" s="713"/>
      <c r="H127" s="713"/>
      <c r="I127" s="713"/>
      <c r="J127" s="713"/>
      <c r="K127" s="713"/>
      <c r="L127" s="713"/>
      <c r="M127" s="713"/>
      <c r="N127" s="713"/>
      <c r="O127" s="713"/>
      <c r="P127" s="713"/>
      <c r="Q127" s="713"/>
      <c r="R127" s="713"/>
      <c r="S127" s="709"/>
      <c r="T127" s="710"/>
      <c r="U127" s="713"/>
      <c r="V127" s="784"/>
      <c r="W127" s="709"/>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01"/>
      <c r="BM127" s="3"/>
      <c r="BN127" s="3"/>
      <c r="BO127" s="3"/>
      <c r="CA127" s="171"/>
    </row>
    <row r="128" spans="1:79" s="35" customFormat="1" ht="31.5" customHeight="1" x14ac:dyDescent="0.15">
      <c r="A128" s="643"/>
      <c r="B128" s="645"/>
      <c r="C128" s="49"/>
      <c r="D128" s="166"/>
      <c r="E128" s="16"/>
      <c r="F128" s="16"/>
      <c r="G128" s="16"/>
      <c r="H128" s="12"/>
      <c r="I128" s="12"/>
      <c r="J128" s="12"/>
      <c r="K128" s="12"/>
      <c r="L128" s="12"/>
      <c r="M128" s="12"/>
      <c r="N128" s="12"/>
      <c r="O128" s="12"/>
      <c r="P128" s="12"/>
      <c r="Q128" s="12"/>
      <c r="R128" s="12"/>
      <c r="S128" s="13"/>
      <c r="T128" s="17"/>
      <c r="U128" s="160"/>
      <c r="V128" s="165"/>
      <c r="W128" s="29"/>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01"/>
      <c r="BM128" s="3"/>
      <c r="BN128" s="3"/>
      <c r="BO128" s="3"/>
      <c r="CA128" s="171"/>
    </row>
    <row r="129" spans="1:79" s="35" customFormat="1" ht="24" customHeight="1" x14ac:dyDescent="0.15">
      <c r="A129" s="52"/>
      <c r="B129" s="101"/>
      <c r="C129" s="185"/>
      <c r="D129" s="175"/>
      <c r="E129" s="175"/>
      <c r="F129" s="175"/>
      <c r="G129" s="175"/>
      <c r="H129" s="177"/>
      <c r="I129" s="177"/>
      <c r="J129" s="177"/>
      <c r="K129" s="177"/>
      <c r="L129" s="177"/>
      <c r="M129" s="177"/>
      <c r="N129" s="177"/>
      <c r="O129" s="177"/>
      <c r="P129" s="177"/>
      <c r="Q129" s="177"/>
      <c r="R129" s="177"/>
      <c r="S129" s="177"/>
      <c r="T129" s="174"/>
      <c r="U129" s="177"/>
      <c r="V129" s="192"/>
      <c r="W129" s="176"/>
      <c r="X129" s="170"/>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00"/>
      <c r="BM129" s="27"/>
      <c r="BN129" s="27"/>
      <c r="BO129" s="34"/>
      <c r="BQ129" s="73"/>
      <c r="BT129" s="155"/>
      <c r="CA129" s="171"/>
    </row>
    <row r="130" spans="1:79" s="35" customFormat="1" ht="24" customHeight="1" x14ac:dyDescent="0.15">
      <c r="A130" s="31"/>
      <c r="B130" s="109"/>
      <c r="C130" s="193"/>
      <c r="D130" s="184"/>
      <c r="E130" s="184"/>
      <c r="F130" s="184"/>
      <c r="G130" s="184"/>
      <c r="H130" s="194"/>
      <c r="I130" s="194"/>
      <c r="J130" s="194"/>
      <c r="K130" s="194"/>
      <c r="L130" s="194"/>
      <c r="M130" s="194"/>
      <c r="N130" s="194"/>
      <c r="O130" s="194"/>
      <c r="P130" s="194"/>
      <c r="Q130" s="194"/>
      <c r="R130" s="194"/>
      <c r="S130" s="194"/>
      <c r="T130" s="179"/>
      <c r="U130" s="194"/>
      <c r="V130" s="195"/>
      <c r="W130" s="178"/>
      <c r="X130" s="170"/>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00"/>
      <c r="BM130" s="27"/>
      <c r="BN130" s="27"/>
      <c r="BO130" s="34"/>
      <c r="BQ130" s="73"/>
      <c r="BT130" s="155"/>
      <c r="CA130" s="171"/>
    </row>
    <row r="131" spans="1:79" s="35" customFormat="1" ht="24" customHeight="1" x14ac:dyDescent="0.15">
      <c r="A131" s="23"/>
      <c r="B131" s="103"/>
      <c r="C131" s="186"/>
      <c r="D131" s="125"/>
      <c r="E131" s="125"/>
      <c r="F131" s="125"/>
      <c r="G131" s="125"/>
      <c r="H131" s="126"/>
      <c r="I131" s="126"/>
      <c r="J131" s="126"/>
      <c r="K131" s="126"/>
      <c r="L131" s="126"/>
      <c r="M131" s="126"/>
      <c r="N131" s="126"/>
      <c r="O131" s="126"/>
      <c r="P131" s="126"/>
      <c r="Q131" s="126"/>
      <c r="R131" s="126"/>
      <c r="S131" s="126"/>
      <c r="T131" s="196"/>
      <c r="U131" s="126"/>
      <c r="V131" s="197"/>
      <c r="W131" s="180"/>
      <c r="X131" s="170"/>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00"/>
      <c r="BM131" s="27"/>
      <c r="BN131" s="27"/>
      <c r="BO131" s="34"/>
      <c r="BQ131" s="73"/>
      <c r="BT131" s="155"/>
      <c r="CA131" s="171"/>
    </row>
    <row r="132" spans="1:79" s="35" customFormat="1" x14ac:dyDescent="0.2">
      <c r="A132" s="164"/>
      <c r="D132" s="39"/>
      <c r="E132" s="39"/>
      <c r="F132" s="39"/>
      <c r="G132" s="39"/>
      <c r="H132" s="39"/>
      <c r="I132" s="39"/>
      <c r="J132" s="39"/>
      <c r="K132" s="39"/>
      <c r="L132" s="39"/>
      <c r="M132" s="39"/>
      <c r="N132" s="39"/>
      <c r="O132" s="157"/>
      <c r="BA132" s="3"/>
      <c r="BB132" s="3"/>
      <c r="BC132" s="3"/>
      <c r="BD132" s="3"/>
      <c r="BE132" s="3"/>
      <c r="BF132" s="3"/>
      <c r="BL132" s="171"/>
      <c r="CA132" s="171"/>
    </row>
    <row r="133" spans="1:79" s="35" customFormat="1" ht="33.75" customHeight="1" x14ac:dyDescent="0.2">
      <c r="A133" s="63"/>
      <c r="B133" s="1"/>
      <c r="C133" s="1"/>
      <c r="D133" s="14"/>
      <c r="E133" s="39"/>
      <c r="F133" s="39"/>
      <c r="G133" s="39"/>
      <c r="H133" s="39"/>
      <c r="I133" s="39"/>
      <c r="J133" s="39"/>
      <c r="K133" s="39"/>
      <c r="L133" s="39"/>
      <c r="M133" s="39"/>
      <c r="N133" s="39"/>
      <c r="O133" s="157"/>
      <c r="BA133" s="3"/>
      <c r="BB133" s="3"/>
      <c r="BC133" s="3"/>
      <c r="BD133" s="3"/>
      <c r="BE133" s="3"/>
      <c r="BF133" s="3"/>
      <c r="BG133" s="1"/>
      <c r="BL133" s="171"/>
      <c r="CA133" s="171"/>
    </row>
    <row r="134" spans="1:79" s="35" customFormat="1" x14ac:dyDescent="0.2">
      <c r="A134" s="710"/>
      <c r="B134" s="713"/>
      <c r="C134" s="709"/>
      <c r="D134" s="271"/>
      <c r="E134" s="39"/>
      <c r="F134" s="39"/>
      <c r="G134" s="39"/>
      <c r="H134" s="39"/>
      <c r="I134" s="39"/>
      <c r="J134" s="39"/>
      <c r="K134" s="39"/>
      <c r="L134" s="39"/>
      <c r="M134" s="39"/>
      <c r="N134" s="39"/>
      <c r="O134" s="157"/>
      <c r="BL134" s="171"/>
      <c r="CA134" s="171"/>
    </row>
    <row r="135" spans="1:79" s="35" customFormat="1" x14ac:dyDescent="0.2">
      <c r="A135" s="724"/>
      <c r="B135" s="741"/>
      <c r="C135" s="742"/>
      <c r="D135" s="102"/>
      <c r="E135" s="39"/>
      <c r="F135" s="39"/>
      <c r="G135" s="39"/>
      <c r="H135" s="39"/>
      <c r="I135" s="39"/>
      <c r="J135" s="39"/>
      <c r="K135" s="39"/>
      <c r="L135" s="39"/>
      <c r="M135" s="39"/>
      <c r="N135" s="39"/>
      <c r="O135" s="157"/>
      <c r="BL135" s="171"/>
      <c r="CA135" s="171"/>
    </row>
    <row r="136" spans="1:79" s="35" customFormat="1" x14ac:dyDescent="0.2">
      <c r="A136" s="724"/>
      <c r="B136" s="742"/>
      <c r="C136" s="276"/>
      <c r="D136" s="219"/>
      <c r="E136" s="39"/>
      <c r="F136" s="39"/>
      <c r="G136" s="39"/>
      <c r="H136" s="39"/>
      <c r="I136" s="39"/>
      <c r="J136" s="39"/>
      <c r="K136" s="39"/>
      <c r="L136" s="39"/>
      <c r="M136" s="39"/>
      <c r="N136" s="39"/>
      <c r="O136" s="157"/>
      <c r="BL136" s="171"/>
      <c r="CA136" s="171"/>
    </row>
    <row r="137" spans="1:79" s="35" customFormat="1" x14ac:dyDescent="0.2">
      <c r="A137" s="777"/>
      <c r="B137" s="778"/>
      <c r="C137" s="277"/>
      <c r="D137" s="220"/>
      <c r="E137" s="39"/>
      <c r="F137" s="39"/>
      <c r="G137" s="39"/>
      <c r="H137" s="39"/>
      <c r="M137" s="39"/>
      <c r="N137" s="39"/>
      <c r="O137" s="157"/>
      <c r="BL137" s="171"/>
      <c r="CA137" s="171"/>
    </row>
    <row r="138" spans="1:79" s="35" customFormat="1" x14ac:dyDescent="0.2">
      <c r="A138" s="725"/>
      <c r="B138" s="744"/>
      <c r="C138" s="278"/>
      <c r="D138" s="221"/>
      <c r="E138" s="39"/>
      <c r="F138" s="39"/>
      <c r="G138" s="39"/>
      <c r="H138" s="39"/>
      <c r="M138" s="39"/>
      <c r="N138" s="39"/>
      <c r="O138" s="157"/>
      <c r="BL138" s="171"/>
      <c r="CA138" s="171"/>
    </row>
    <row r="139" spans="1:79" s="35" customFormat="1" x14ac:dyDescent="0.2">
      <c r="A139" s="785"/>
      <c r="B139" s="785"/>
      <c r="C139" s="786"/>
      <c r="D139" s="786"/>
      <c r="E139" s="786"/>
      <c r="F139" s="786"/>
      <c r="G139" s="39"/>
      <c r="H139" s="39"/>
      <c r="M139" s="39"/>
      <c r="N139" s="39"/>
      <c r="O139" s="157"/>
      <c r="BL139" s="171"/>
      <c r="CA139" s="171"/>
    </row>
    <row r="140" spans="1:79" s="35" customFormat="1" ht="24.75" customHeight="1" x14ac:dyDescent="0.15">
      <c r="A140" s="642"/>
      <c r="B140" s="644"/>
      <c r="BL140" s="171"/>
      <c r="CA140" s="171"/>
    </row>
    <row r="141" spans="1:79" s="35" customFormat="1" ht="24.75" customHeight="1" x14ac:dyDescent="0.15">
      <c r="A141" s="643"/>
      <c r="B141" s="645"/>
      <c r="BL141" s="171"/>
      <c r="CA141" s="171"/>
    </row>
    <row r="142" spans="1:79" s="35" customFormat="1" ht="32.25" customHeight="1" x14ac:dyDescent="0.15">
      <c r="A142" s="30"/>
      <c r="B142" s="222"/>
      <c r="C142" s="223"/>
      <c r="BL142" s="171"/>
      <c r="BQ142" s="73"/>
      <c r="BT142" s="155"/>
      <c r="CA142" s="171"/>
    </row>
    <row r="143" spans="1:79" s="35" customFormat="1" ht="33" customHeight="1" x14ac:dyDescent="0.15">
      <c r="A143" s="32"/>
      <c r="B143" s="224"/>
      <c r="C143" s="223"/>
      <c r="F143" s="223"/>
      <c r="BL143" s="171"/>
      <c r="BQ143" s="19"/>
      <c r="BT143" s="19"/>
      <c r="CA143" s="171"/>
    </row>
    <row r="144" spans="1:79" s="35" customFormat="1" x14ac:dyDescent="0.2">
      <c r="A144" s="787"/>
      <c r="B144" s="787"/>
      <c r="C144" s="785"/>
      <c r="D144" s="785"/>
      <c r="E144" s="45"/>
      <c r="F144" s="9"/>
      <c r="G144" s="6"/>
      <c r="H144" s="6"/>
      <c r="I144" s="25"/>
      <c r="J144" s="25"/>
      <c r="K144" s="25"/>
      <c r="M144" s="39"/>
      <c r="N144" s="39"/>
      <c r="O144" s="157"/>
      <c r="BL144" s="171"/>
      <c r="CA144" s="171"/>
    </row>
    <row r="145" spans="1:79" s="35" customFormat="1" ht="26.25" customHeight="1" x14ac:dyDescent="0.15">
      <c r="A145" s="788"/>
      <c r="B145" s="788"/>
      <c r="C145" s="788"/>
      <c r="D145" s="642"/>
      <c r="E145" s="653"/>
      <c r="F145" s="654"/>
      <c r="G145" s="654"/>
      <c r="H145" s="654"/>
      <c r="I145" s="654"/>
      <c r="J145" s="654"/>
      <c r="K145" s="654"/>
      <c r="L145" s="654"/>
      <c r="M145" s="654"/>
      <c r="N145" s="654"/>
      <c r="O145" s="654"/>
      <c r="P145" s="654"/>
      <c r="Q145" s="654"/>
      <c r="R145" s="654"/>
      <c r="S145" s="654"/>
      <c r="T145" s="654"/>
      <c r="U145" s="655"/>
      <c r="V145" s="689"/>
      <c r="W145" s="690"/>
      <c r="X145" s="659"/>
      <c r="Y145" s="662"/>
      <c r="Z145" s="658"/>
      <c r="AA145" s="658"/>
      <c r="AB145" s="658"/>
      <c r="AC145" s="658"/>
      <c r="BL145" s="171"/>
      <c r="CA145" s="171"/>
    </row>
    <row r="146" spans="1:79" s="35" customFormat="1" ht="26.25" customHeight="1" x14ac:dyDescent="0.15">
      <c r="A146" s="788"/>
      <c r="B146" s="788"/>
      <c r="C146" s="788"/>
      <c r="D146" s="646"/>
      <c r="E146" s="645"/>
      <c r="F146" s="645"/>
      <c r="G146" s="667"/>
      <c r="H146" s="667"/>
      <c r="I146" s="645"/>
      <c r="J146" s="645"/>
      <c r="K146" s="645"/>
      <c r="L146" s="645"/>
      <c r="M146" s="645"/>
      <c r="N146" s="645"/>
      <c r="O146" s="668"/>
      <c r="P146" s="668"/>
      <c r="Q146" s="668"/>
      <c r="R146" s="668"/>
      <c r="S146" s="668"/>
      <c r="T146" s="668"/>
      <c r="U146" s="669"/>
      <c r="V146" s="689"/>
      <c r="W146" s="690"/>
      <c r="X146" s="660"/>
      <c r="Y146" s="663"/>
      <c r="Z146" s="817"/>
      <c r="AA146" s="817"/>
      <c r="AB146" s="817"/>
      <c r="AC146" s="817"/>
      <c r="BM146" s="171"/>
      <c r="CA146" s="171"/>
    </row>
    <row r="147" spans="1:79" s="35" customFormat="1" ht="17.25" customHeight="1" x14ac:dyDescent="0.15">
      <c r="A147" s="788"/>
      <c r="B147" s="788"/>
      <c r="C147" s="788"/>
      <c r="D147" s="646"/>
      <c r="E147" s="11"/>
      <c r="F147" s="29"/>
      <c r="G147" s="11"/>
      <c r="H147" s="29"/>
      <c r="I147" s="11"/>
      <c r="J147" s="29"/>
      <c r="K147" s="11"/>
      <c r="L147" s="29"/>
      <c r="M147" s="11"/>
      <c r="N147" s="29"/>
      <c r="O147" s="11"/>
      <c r="P147" s="29"/>
      <c r="Q147" s="11"/>
      <c r="R147" s="29"/>
      <c r="S147" s="11"/>
      <c r="T147" s="29"/>
      <c r="U147" s="670"/>
      <c r="V147" s="689"/>
      <c r="W147" s="690"/>
      <c r="X147" s="661"/>
      <c r="Y147" s="664"/>
      <c r="Z147" s="818"/>
      <c r="AA147" s="818"/>
      <c r="AB147" s="818"/>
      <c r="AC147" s="818"/>
      <c r="BM147" s="171"/>
      <c r="CA147" s="171"/>
    </row>
    <row r="148" spans="1:79" s="35" customFormat="1" ht="21" customHeight="1" x14ac:dyDescent="0.15">
      <c r="A148" s="640"/>
      <c r="B148" s="640"/>
      <c r="C148" s="225"/>
      <c r="D148" s="226"/>
      <c r="E148" s="174"/>
      <c r="F148" s="175"/>
      <c r="G148" s="175"/>
      <c r="H148" s="175"/>
      <c r="I148" s="175"/>
      <c r="J148" s="175"/>
      <c r="K148" s="175"/>
      <c r="L148" s="175"/>
      <c r="M148" s="175"/>
      <c r="N148" s="175"/>
      <c r="O148" s="175"/>
      <c r="P148" s="175"/>
      <c r="Q148" s="175"/>
      <c r="R148" s="175"/>
      <c r="S148" s="175"/>
      <c r="T148" s="177"/>
      <c r="U148" s="222"/>
      <c r="V148" s="174"/>
      <c r="W148" s="175"/>
      <c r="X148" s="175"/>
      <c r="Y148" s="176"/>
      <c r="Z148" s="174"/>
      <c r="AA148" s="176"/>
      <c r="AB148" s="177"/>
      <c r="AC148" s="176"/>
      <c r="AD148" s="223"/>
      <c r="BM148" s="171"/>
      <c r="BQ148" s="73"/>
      <c r="BR148" s="73"/>
      <c r="BS148" s="73"/>
      <c r="BT148" s="73"/>
      <c r="BU148" s="73"/>
      <c r="BV148" s="155"/>
      <c r="BW148" s="155"/>
      <c r="BX148" s="155"/>
      <c r="BY148" s="155"/>
      <c r="CA148" s="171"/>
    </row>
    <row r="149" spans="1:79" s="35" customFormat="1" ht="24.75" customHeight="1" x14ac:dyDescent="0.15">
      <c r="A149" s="640"/>
      <c r="B149" s="640"/>
      <c r="C149" s="227"/>
      <c r="D149" s="102"/>
      <c r="E149" s="228"/>
      <c r="F149" s="229"/>
      <c r="G149" s="229"/>
      <c r="H149" s="229"/>
      <c r="I149" s="229"/>
      <c r="J149" s="229"/>
      <c r="K149" s="229"/>
      <c r="L149" s="229"/>
      <c r="M149" s="229"/>
      <c r="N149" s="229"/>
      <c r="O149" s="229"/>
      <c r="P149" s="229"/>
      <c r="Q149" s="229"/>
      <c r="R149" s="229"/>
      <c r="S149" s="229"/>
      <c r="T149" s="230"/>
      <c r="U149" s="231"/>
      <c r="V149" s="228"/>
      <c r="W149" s="229"/>
      <c r="X149" s="229"/>
      <c r="Y149" s="178"/>
      <c r="Z149" s="228"/>
      <c r="AA149" s="178"/>
      <c r="AB149" s="230"/>
      <c r="AC149" s="178"/>
      <c r="AD149" s="223"/>
      <c r="BM149" s="171"/>
      <c r="BQ149" s="73"/>
      <c r="BR149" s="73"/>
      <c r="BS149" s="73"/>
      <c r="BT149" s="73"/>
      <c r="BU149" s="73"/>
      <c r="BV149" s="155"/>
      <c r="BW149" s="155"/>
      <c r="BX149" s="155"/>
      <c r="BY149" s="155"/>
      <c r="CA149" s="171"/>
    </row>
    <row r="150" spans="1:79" s="35" customFormat="1" ht="16.5" customHeight="1" x14ac:dyDescent="0.15">
      <c r="A150" s="640"/>
      <c r="B150" s="641"/>
      <c r="C150" s="189"/>
      <c r="D150" s="110"/>
      <c r="E150" s="232"/>
      <c r="F150" s="233"/>
      <c r="G150" s="233"/>
      <c r="H150" s="233"/>
      <c r="I150" s="233"/>
      <c r="J150" s="233"/>
      <c r="K150" s="233"/>
      <c r="L150" s="233"/>
      <c r="M150" s="233"/>
      <c r="N150" s="233"/>
      <c r="O150" s="233"/>
      <c r="P150" s="233"/>
      <c r="Q150" s="233"/>
      <c r="R150" s="233"/>
      <c r="S150" s="233"/>
      <c r="T150" s="234"/>
      <c r="U150" s="235"/>
      <c r="V150" s="232"/>
      <c r="W150" s="233"/>
      <c r="X150" s="233"/>
      <c r="Y150" s="236"/>
      <c r="Z150" s="232"/>
      <c r="AA150" s="236"/>
      <c r="AB150" s="234"/>
      <c r="AC150" s="236"/>
      <c r="AD150" s="223"/>
      <c r="BM150" s="171"/>
      <c r="BQ150" s="73"/>
      <c r="BR150" s="73"/>
      <c r="BS150" s="73"/>
      <c r="BT150" s="73"/>
      <c r="BU150" s="73"/>
      <c r="BV150" s="155"/>
      <c r="BW150" s="155"/>
      <c r="BX150" s="155"/>
      <c r="BY150" s="155"/>
      <c r="CA150" s="171"/>
    </row>
    <row r="151" spans="1:79" s="35" customFormat="1" ht="24.75" customHeight="1" x14ac:dyDescent="0.15">
      <c r="A151" s="640"/>
      <c r="B151" s="640"/>
      <c r="C151" s="225"/>
      <c r="D151" s="101"/>
      <c r="E151" s="174"/>
      <c r="F151" s="175"/>
      <c r="G151" s="175"/>
      <c r="H151" s="175"/>
      <c r="I151" s="175"/>
      <c r="J151" s="175"/>
      <c r="K151" s="175"/>
      <c r="L151" s="175"/>
      <c r="M151" s="175"/>
      <c r="N151" s="175"/>
      <c r="O151" s="175"/>
      <c r="P151" s="175"/>
      <c r="Q151" s="175"/>
      <c r="R151" s="175"/>
      <c r="S151" s="175"/>
      <c r="T151" s="177"/>
      <c r="U151" s="222"/>
      <c r="V151" s="174"/>
      <c r="W151" s="175"/>
      <c r="X151" s="175"/>
      <c r="Y151" s="176"/>
      <c r="Z151" s="174"/>
      <c r="AA151" s="176"/>
      <c r="AB151" s="177"/>
      <c r="AC151" s="176"/>
      <c r="AD151" s="223"/>
      <c r="BM151" s="171"/>
      <c r="BQ151" s="73"/>
      <c r="BR151" s="73"/>
      <c r="BS151" s="73"/>
      <c r="BT151" s="73"/>
      <c r="BU151" s="73"/>
      <c r="BV151" s="155"/>
      <c r="BW151" s="155"/>
      <c r="BX151" s="155"/>
      <c r="BY151" s="155"/>
      <c r="CA151" s="171"/>
    </row>
    <row r="152" spans="1:79" s="35" customFormat="1" ht="27.75" customHeight="1" x14ac:dyDescent="0.15">
      <c r="A152" s="640"/>
      <c r="B152" s="640"/>
      <c r="C152" s="225"/>
      <c r="D152" s="102"/>
      <c r="E152" s="228"/>
      <c r="F152" s="229"/>
      <c r="G152" s="229"/>
      <c r="H152" s="229"/>
      <c r="I152" s="229"/>
      <c r="J152" s="229"/>
      <c r="K152" s="229"/>
      <c r="L152" s="229"/>
      <c r="M152" s="229"/>
      <c r="N152" s="229"/>
      <c r="O152" s="229"/>
      <c r="P152" s="229"/>
      <c r="Q152" s="229"/>
      <c r="R152" s="229"/>
      <c r="S152" s="229"/>
      <c r="T152" s="230"/>
      <c r="U152" s="231"/>
      <c r="V152" s="228"/>
      <c r="W152" s="229"/>
      <c r="X152" s="229"/>
      <c r="Y152" s="178"/>
      <c r="Z152" s="228"/>
      <c r="AA152" s="178"/>
      <c r="AB152" s="230"/>
      <c r="AC152" s="178"/>
      <c r="AD152" s="223"/>
      <c r="BM152" s="171"/>
      <c r="BQ152" s="73"/>
      <c r="BR152" s="73"/>
      <c r="BS152" s="73"/>
      <c r="BT152" s="73"/>
      <c r="BU152" s="73"/>
      <c r="BV152" s="155"/>
      <c r="BW152" s="155"/>
      <c r="BX152" s="155"/>
      <c r="BY152" s="155"/>
      <c r="CA152" s="171"/>
    </row>
    <row r="153" spans="1:79" s="35" customFormat="1" ht="16.5" customHeight="1" x14ac:dyDescent="0.15">
      <c r="A153" s="640"/>
      <c r="B153" s="640"/>
      <c r="C153" s="187"/>
      <c r="D153" s="103"/>
      <c r="E153" s="237"/>
      <c r="F153" s="238"/>
      <c r="G153" s="238"/>
      <c r="H153" s="238"/>
      <c r="I153" s="238"/>
      <c r="J153" s="238"/>
      <c r="K153" s="238"/>
      <c r="L153" s="125"/>
      <c r="M153" s="125"/>
      <c r="N153" s="125"/>
      <c r="O153" s="125"/>
      <c r="P153" s="125"/>
      <c r="Q153" s="125"/>
      <c r="R153" s="125"/>
      <c r="S153" s="125"/>
      <c r="T153" s="239"/>
      <c r="U153" s="240"/>
      <c r="V153" s="237"/>
      <c r="W153" s="238"/>
      <c r="X153" s="238"/>
      <c r="Y153" s="241"/>
      <c r="Z153" s="237"/>
      <c r="AA153" s="241"/>
      <c r="AB153" s="239"/>
      <c r="AC153" s="241"/>
      <c r="AD153" s="223"/>
      <c r="BM153" s="171"/>
      <c r="BQ153" s="73"/>
      <c r="BR153" s="73"/>
      <c r="BS153" s="73"/>
      <c r="BT153" s="73"/>
      <c r="BU153" s="73"/>
      <c r="BV153" s="155"/>
      <c r="BW153" s="155"/>
      <c r="BX153" s="155"/>
      <c r="BY153" s="155"/>
      <c r="CA153" s="171"/>
    </row>
    <row r="154" spans="1:79" s="35" customFormat="1" x14ac:dyDescent="0.2">
      <c r="A154" s="242"/>
      <c r="B154" s="242"/>
      <c r="C154" s="242"/>
      <c r="D154" s="242"/>
      <c r="E154" s="39"/>
      <c r="F154" s="39"/>
      <c r="G154" s="39"/>
      <c r="H154" s="39"/>
      <c r="I154" s="39"/>
      <c r="J154" s="39"/>
      <c r="L154" s="188"/>
      <c r="M154" s="188"/>
      <c r="N154" s="188"/>
      <c r="O154" s="188"/>
      <c r="P154" s="188"/>
      <c r="Q154" s="188"/>
      <c r="R154" s="188"/>
      <c r="S154" s="188"/>
      <c r="T154" s="39"/>
      <c r="U154" s="39"/>
      <c r="V154" s="39"/>
      <c r="W154" s="157"/>
      <c r="CA154" s="171"/>
    </row>
    <row r="155" spans="1:79" s="35" customFormat="1" ht="26.25" customHeight="1" x14ac:dyDescent="0.15">
      <c r="A155" s="642"/>
      <c r="B155" s="642"/>
      <c r="C155" s="653"/>
      <c r="D155" s="654"/>
      <c r="E155" s="654"/>
      <c r="F155" s="654"/>
      <c r="G155" s="654"/>
      <c r="H155" s="654"/>
      <c r="I155" s="654"/>
      <c r="J155" s="654"/>
      <c r="K155" s="654"/>
      <c r="L155" s="654"/>
      <c r="M155" s="654"/>
      <c r="N155" s="654"/>
      <c r="O155" s="654"/>
      <c r="P155" s="654"/>
      <c r="Q155" s="654"/>
      <c r="R155" s="654"/>
      <c r="S155" s="654"/>
      <c r="T155" s="655"/>
      <c r="CA155" s="171"/>
    </row>
    <row r="156" spans="1:79" s="35" customFormat="1" ht="26.25" customHeight="1" x14ac:dyDescent="0.15">
      <c r="A156" s="646"/>
      <c r="B156" s="646"/>
      <c r="C156" s="656"/>
      <c r="D156" s="656"/>
      <c r="E156" s="657"/>
      <c r="F156" s="656"/>
      <c r="G156" s="656"/>
      <c r="H156" s="656"/>
      <c r="I156" s="656"/>
      <c r="J156" s="656"/>
      <c r="K156" s="656"/>
      <c r="L156" s="656"/>
      <c r="M156" s="658"/>
      <c r="N156" s="658"/>
      <c r="O156" s="658"/>
      <c r="P156" s="658"/>
      <c r="Q156" s="658"/>
      <c r="R156" s="658"/>
      <c r="S156" s="658"/>
      <c r="T156" s="658"/>
      <c r="CA156" s="171"/>
    </row>
    <row r="157" spans="1:79" s="35" customFormat="1" ht="17.25" customHeight="1" x14ac:dyDescent="0.15">
      <c r="A157" s="643"/>
      <c r="B157" s="646"/>
      <c r="C157" s="11"/>
      <c r="D157" s="29"/>
      <c r="E157" s="11"/>
      <c r="F157" s="29"/>
      <c r="G157" s="11"/>
      <c r="H157" s="29"/>
      <c r="I157" s="11"/>
      <c r="J157" s="29"/>
      <c r="K157" s="11"/>
      <c r="L157" s="29"/>
      <c r="M157" s="11"/>
      <c r="N157" s="29"/>
      <c r="O157" s="11"/>
      <c r="P157" s="29"/>
      <c r="Q157" s="11"/>
      <c r="R157" s="29"/>
      <c r="S157" s="11"/>
      <c r="T157" s="29"/>
      <c r="CA157" s="171"/>
    </row>
    <row r="158" spans="1:79" s="35" customFormat="1" ht="24" customHeight="1" x14ac:dyDescent="0.15">
      <c r="A158" s="187"/>
      <c r="B158" s="243"/>
      <c r="C158" s="181"/>
      <c r="D158" s="182"/>
      <c r="E158" s="182"/>
      <c r="F158" s="182"/>
      <c r="G158" s="182"/>
      <c r="H158" s="182"/>
      <c r="I158" s="182"/>
      <c r="J158" s="182"/>
      <c r="K158" s="182"/>
      <c r="L158" s="182"/>
      <c r="M158" s="182"/>
      <c r="N158" s="182"/>
      <c r="O158" s="182"/>
      <c r="P158" s="182"/>
      <c r="Q158" s="182"/>
      <c r="R158" s="182"/>
      <c r="S158" s="191"/>
      <c r="T158" s="244"/>
      <c r="U158" s="223"/>
      <c r="CA158" s="171"/>
    </row>
    <row r="159" spans="1:79" s="35" customFormat="1" x14ac:dyDescent="0.2">
      <c r="D159" s="39"/>
      <c r="E159" s="39"/>
      <c r="F159" s="39"/>
      <c r="G159" s="39"/>
      <c r="H159" s="39"/>
      <c r="I159" s="39"/>
      <c r="J159" s="39"/>
      <c r="K159" s="39"/>
      <c r="L159" s="39"/>
      <c r="M159" s="39"/>
      <c r="N159" s="39"/>
      <c r="O159" s="157"/>
      <c r="BL159" s="171"/>
      <c r="CA159" s="171"/>
    </row>
    <row r="160" spans="1:79" s="35" customFormat="1" x14ac:dyDescent="0.2">
      <c r="D160" s="39"/>
      <c r="E160" s="39"/>
      <c r="F160" s="39"/>
      <c r="G160" s="39"/>
      <c r="H160" s="39"/>
      <c r="I160" s="39"/>
      <c r="J160" s="39"/>
      <c r="K160" s="39"/>
      <c r="L160" s="39"/>
      <c r="M160" s="39"/>
      <c r="N160" s="39"/>
      <c r="O160" s="157"/>
      <c r="BL160" s="171"/>
      <c r="CA160" s="171"/>
    </row>
    <row r="161" spans="4:79" s="35" customFormat="1" x14ac:dyDescent="0.2">
      <c r="D161" s="39"/>
      <c r="E161" s="39"/>
      <c r="F161" s="39"/>
      <c r="G161" s="39"/>
      <c r="H161" s="39"/>
      <c r="I161" s="39"/>
      <c r="J161" s="39"/>
      <c r="K161" s="39"/>
      <c r="L161" s="39"/>
      <c r="M161" s="39"/>
      <c r="N161" s="39"/>
      <c r="O161" s="157"/>
      <c r="BL161" s="171"/>
      <c r="CA161" s="171"/>
    </row>
    <row r="162" spans="4:79" s="35" customFormat="1" x14ac:dyDescent="0.2">
      <c r="D162" s="39"/>
      <c r="E162" s="39"/>
      <c r="F162" s="39"/>
      <c r="G162" s="39"/>
      <c r="H162" s="39"/>
      <c r="I162" s="39"/>
      <c r="J162" s="39"/>
      <c r="K162" s="39"/>
      <c r="L162" s="39"/>
      <c r="M162" s="39"/>
      <c r="N162" s="39"/>
      <c r="O162" s="157"/>
      <c r="BL162" s="171"/>
      <c r="CA162" s="171"/>
    </row>
    <row r="163" spans="4:79" s="35" customFormat="1" x14ac:dyDescent="0.2">
      <c r="D163" s="39"/>
      <c r="E163" s="39"/>
      <c r="F163" s="39"/>
      <c r="G163" s="39"/>
      <c r="H163" s="39"/>
      <c r="I163" s="39"/>
      <c r="J163" s="39"/>
      <c r="K163" s="39"/>
      <c r="L163" s="39"/>
      <c r="M163" s="39"/>
      <c r="N163" s="39"/>
      <c r="O163" s="157"/>
      <c r="BL163" s="171"/>
      <c r="CA163" s="171"/>
    </row>
    <row r="164" spans="4:79" s="35" customFormat="1" x14ac:dyDescent="0.2">
      <c r="D164" s="39"/>
      <c r="E164" s="39"/>
      <c r="F164" s="39"/>
      <c r="G164" s="39"/>
      <c r="H164" s="39"/>
      <c r="I164" s="39"/>
      <c r="J164" s="39"/>
      <c r="K164" s="39"/>
      <c r="L164" s="39"/>
      <c r="M164" s="39"/>
      <c r="N164" s="39"/>
      <c r="O164" s="157"/>
      <c r="BL164" s="171"/>
      <c r="CA164" s="171"/>
    </row>
    <row r="165" spans="4:79" s="35" customFormat="1" x14ac:dyDescent="0.2">
      <c r="D165" s="39"/>
      <c r="E165" s="39"/>
      <c r="F165" s="39"/>
      <c r="G165" s="39"/>
      <c r="H165" s="39"/>
      <c r="I165" s="39"/>
      <c r="J165" s="39"/>
      <c r="K165" s="39"/>
      <c r="L165" s="39"/>
      <c r="M165" s="39"/>
      <c r="N165" s="39"/>
      <c r="O165" s="157"/>
      <c r="BL165" s="171"/>
      <c r="CA165" s="171"/>
    </row>
    <row r="166" spans="4:79" s="35" customFormat="1" x14ac:dyDescent="0.2">
      <c r="D166" s="39"/>
      <c r="E166" s="39"/>
      <c r="F166" s="39"/>
      <c r="G166" s="39"/>
      <c r="H166" s="39"/>
      <c r="I166" s="39"/>
      <c r="J166" s="39"/>
      <c r="K166" s="39"/>
      <c r="L166" s="39"/>
      <c r="M166" s="39"/>
      <c r="N166" s="39"/>
      <c r="O166" s="157"/>
      <c r="BL166" s="171"/>
      <c r="CA166" s="171"/>
    </row>
    <row r="167" spans="4:79" s="35" customFormat="1" x14ac:dyDescent="0.2">
      <c r="D167" s="39"/>
      <c r="E167" s="39"/>
      <c r="F167" s="39"/>
      <c r="G167" s="39"/>
      <c r="H167" s="39"/>
      <c r="I167" s="39"/>
      <c r="J167" s="39"/>
      <c r="K167" s="39"/>
      <c r="L167" s="39"/>
      <c r="M167" s="39"/>
      <c r="N167" s="39"/>
      <c r="O167" s="157"/>
      <c r="BL167" s="171"/>
      <c r="CA167" s="171"/>
    </row>
    <row r="168" spans="4:79" s="35" customFormat="1" x14ac:dyDescent="0.2">
      <c r="D168" s="39"/>
      <c r="E168" s="39"/>
      <c r="F168" s="39"/>
      <c r="G168" s="39"/>
      <c r="H168" s="39"/>
      <c r="I168" s="39"/>
      <c r="J168" s="39"/>
      <c r="K168" s="39"/>
      <c r="L168" s="39"/>
      <c r="M168" s="39"/>
      <c r="N168" s="39"/>
      <c r="O168" s="157"/>
      <c r="BL168" s="171"/>
      <c r="CA168" s="171"/>
    </row>
    <row r="169" spans="4:79" s="35" customFormat="1" x14ac:dyDescent="0.2">
      <c r="D169" s="39"/>
      <c r="E169" s="39"/>
      <c r="F169" s="39"/>
      <c r="G169" s="39"/>
      <c r="H169" s="39"/>
      <c r="I169" s="39"/>
      <c r="J169" s="39"/>
      <c r="K169" s="39"/>
      <c r="L169" s="39"/>
      <c r="M169" s="39"/>
      <c r="N169" s="39"/>
      <c r="O169" s="157"/>
      <c r="BL169" s="171"/>
      <c r="CA169" s="171"/>
    </row>
    <row r="170" spans="4:79" s="35" customFormat="1" x14ac:dyDescent="0.2">
      <c r="D170" s="39"/>
      <c r="E170" s="39"/>
      <c r="F170" s="39"/>
      <c r="G170" s="39"/>
      <c r="H170" s="39"/>
      <c r="I170" s="39"/>
      <c r="J170" s="39"/>
      <c r="K170" s="39"/>
      <c r="L170" s="39"/>
      <c r="M170" s="39"/>
      <c r="N170" s="39"/>
      <c r="O170" s="157"/>
      <c r="BL170" s="171"/>
      <c r="CA170" s="171"/>
    </row>
    <row r="171" spans="4:79" s="35" customFormat="1" x14ac:dyDescent="0.2">
      <c r="D171" s="39"/>
      <c r="E171" s="39"/>
      <c r="F171" s="39"/>
      <c r="G171" s="39"/>
      <c r="H171" s="39"/>
      <c r="I171" s="39"/>
      <c r="J171" s="39"/>
      <c r="K171" s="39"/>
      <c r="L171" s="39"/>
      <c r="M171" s="39"/>
      <c r="N171" s="39"/>
      <c r="O171" s="157"/>
      <c r="BL171" s="171"/>
      <c r="CA171" s="171"/>
    </row>
    <row r="172" spans="4:79" s="35" customFormat="1" x14ac:dyDescent="0.2">
      <c r="D172" s="39"/>
      <c r="E172" s="39"/>
      <c r="F172" s="39"/>
      <c r="G172" s="39"/>
      <c r="H172" s="39"/>
      <c r="I172" s="39"/>
      <c r="J172" s="39"/>
      <c r="K172" s="39"/>
      <c r="L172" s="39"/>
      <c r="M172" s="39"/>
      <c r="N172" s="39"/>
      <c r="O172" s="157"/>
      <c r="BL172" s="171"/>
      <c r="CA172" s="171"/>
    </row>
    <row r="173" spans="4:79" s="35" customFormat="1" x14ac:dyDescent="0.2">
      <c r="D173" s="39"/>
      <c r="E173" s="39"/>
      <c r="F173" s="39"/>
      <c r="G173" s="39"/>
      <c r="H173" s="39"/>
      <c r="I173" s="39"/>
      <c r="J173" s="39"/>
      <c r="K173" s="39"/>
      <c r="L173" s="39"/>
      <c r="M173" s="39"/>
      <c r="N173" s="39"/>
      <c r="O173" s="157"/>
      <c r="BL173" s="171"/>
      <c r="CA173" s="171"/>
    </row>
    <row r="174" spans="4:79" s="35" customFormat="1" x14ac:dyDescent="0.2">
      <c r="D174" s="39"/>
      <c r="E174" s="39"/>
      <c r="F174" s="39"/>
      <c r="G174" s="39"/>
      <c r="H174" s="39"/>
      <c r="I174" s="39"/>
      <c r="J174" s="39"/>
      <c r="K174" s="39"/>
      <c r="L174" s="39"/>
      <c r="M174" s="39"/>
      <c r="N174" s="39"/>
      <c r="O174" s="157"/>
      <c r="BL174" s="171"/>
      <c r="CA174" s="171"/>
    </row>
    <row r="175" spans="4:79" s="35" customFormat="1" x14ac:dyDescent="0.2">
      <c r="D175" s="39"/>
      <c r="E175" s="39"/>
      <c r="F175" s="39"/>
      <c r="G175" s="39"/>
      <c r="H175" s="39"/>
      <c r="I175" s="39"/>
      <c r="J175" s="39"/>
      <c r="K175" s="39"/>
      <c r="L175" s="39"/>
      <c r="M175" s="39"/>
      <c r="N175" s="39"/>
      <c r="O175" s="157"/>
      <c r="BL175" s="171"/>
      <c r="CA175" s="171"/>
    </row>
    <row r="176" spans="4:79" s="35" customFormat="1" x14ac:dyDescent="0.2">
      <c r="D176" s="39"/>
      <c r="E176" s="39"/>
      <c r="F176" s="39"/>
      <c r="G176" s="39"/>
      <c r="H176" s="39"/>
      <c r="I176" s="39"/>
      <c r="J176" s="39"/>
      <c r="K176" s="39"/>
      <c r="L176" s="39"/>
      <c r="M176" s="39"/>
      <c r="N176" s="39"/>
      <c r="O176" s="157"/>
      <c r="BL176" s="171"/>
      <c r="CA176" s="171"/>
    </row>
    <row r="177" spans="1:79" s="35" customFormat="1" x14ac:dyDescent="0.2">
      <c r="D177" s="39"/>
      <c r="E177" s="39"/>
      <c r="F177" s="39"/>
      <c r="G177" s="39"/>
      <c r="H177" s="39"/>
      <c r="I177" s="39"/>
      <c r="J177" s="39"/>
      <c r="K177" s="39"/>
      <c r="L177" s="39"/>
      <c r="M177" s="39"/>
      <c r="N177" s="39"/>
      <c r="O177" s="157"/>
      <c r="BL177" s="171"/>
      <c r="CA177" s="171"/>
    </row>
    <row r="178" spans="1:79" s="35" customFormat="1" x14ac:dyDescent="0.2">
      <c r="D178" s="39"/>
      <c r="E178" s="39"/>
      <c r="F178" s="39"/>
      <c r="G178" s="39"/>
      <c r="H178" s="39"/>
      <c r="I178" s="39"/>
      <c r="J178" s="39"/>
      <c r="K178" s="39"/>
      <c r="L178" s="39"/>
      <c r="M178" s="39"/>
      <c r="N178" s="39"/>
      <c r="O178" s="157"/>
      <c r="BL178" s="171"/>
      <c r="CA178" s="171"/>
    </row>
    <row r="179" spans="1:79" s="35" customFormat="1" x14ac:dyDescent="0.2">
      <c r="D179" s="39"/>
      <c r="E179" s="39"/>
      <c r="F179" s="39"/>
      <c r="G179" s="39"/>
      <c r="H179" s="39"/>
      <c r="I179" s="39"/>
      <c r="J179" s="39"/>
      <c r="K179" s="39"/>
      <c r="L179" s="39"/>
      <c r="M179" s="39"/>
      <c r="N179" s="39"/>
      <c r="O179" s="157"/>
      <c r="BL179" s="171"/>
      <c r="CA179" s="171"/>
    </row>
    <row r="180" spans="1:79" s="35" customFormat="1" x14ac:dyDescent="0.2">
      <c r="D180" s="39"/>
      <c r="E180" s="39"/>
      <c r="F180" s="39"/>
      <c r="G180" s="39"/>
      <c r="H180" s="39"/>
      <c r="I180" s="39"/>
      <c r="J180" s="39"/>
      <c r="K180" s="39"/>
      <c r="L180" s="39"/>
      <c r="M180" s="39"/>
      <c r="N180" s="39"/>
      <c r="O180" s="157"/>
      <c r="BL180" s="171"/>
      <c r="CA180" s="171"/>
    </row>
    <row r="181" spans="1:79" s="35" customFormat="1" x14ac:dyDescent="0.2">
      <c r="D181" s="39"/>
      <c r="E181" s="39"/>
      <c r="F181" s="39"/>
      <c r="G181" s="39"/>
      <c r="H181" s="39"/>
      <c r="I181" s="39"/>
      <c r="J181" s="39"/>
      <c r="K181" s="39"/>
      <c r="L181" s="39"/>
      <c r="M181" s="39"/>
      <c r="N181" s="39"/>
      <c r="O181" s="157"/>
      <c r="BL181" s="171"/>
      <c r="CA181" s="171"/>
    </row>
    <row r="182" spans="1:79" s="35" customFormat="1" x14ac:dyDescent="0.2">
      <c r="D182" s="39"/>
      <c r="E182" s="39"/>
      <c r="F182" s="39"/>
      <c r="G182" s="39"/>
      <c r="H182" s="39"/>
      <c r="I182" s="39"/>
      <c r="J182" s="39"/>
      <c r="K182" s="39"/>
      <c r="L182" s="39"/>
      <c r="M182" s="39"/>
      <c r="N182" s="39"/>
      <c r="O182" s="157"/>
      <c r="BL182" s="171"/>
      <c r="CA182" s="171"/>
    </row>
    <row r="183" spans="1:79" s="35" customFormat="1" x14ac:dyDescent="0.2">
      <c r="D183" s="39"/>
      <c r="E183" s="39"/>
      <c r="F183" s="39"/>
      <c r="G183" s="39"/>
      <c r="H183" s="39"/>
      <c r="I183" s="39"/>
      <c r="J183" s="39"/>
      <c r="K183" s="39"/>
      <c r="L183" s="39"/>
      <c r="M183" s="39"/>
      <c r="N183" s="39"/>
      <c r="O183" s="157"/>
      <c r="BL183" s="171"/>
      <c r="CA183" s="171"/>
    </row>
    <row r="184" spans="1:79" s="35" customFormat="1" ht="18" customHeight="1" x14ac:dyDescent="0.2">
      <c r="D184" s="39"/>
      <c r="E184" s="39"/>
      <c r="F184" s="39"/>
      <c r="G184" s="39"/>
      <c r="H184" s="39"/>
      <c r="I184" s="39"/>
      <c r="J184" s="39"/>
      <c r="K184" s="39"/>
      <c r="L184" s="39"/>
      <c r="M184" s="39"/>
      <c r="N184" s="39"/>
      <c r="O184" s="157"/>
      <c r="BL184" s="171"/>
      <c r="CA184" s="171"/>
    </row>
    <row r="185" spans="1:79" s="35" customFormat="1" ht="18" customHeight="1" x14ac:dyDescent="0.2">
      <c r="A185" s="156"/>
      <c r="D185" s="39"/>
      <c r="E185" s="39"/>
      <c r="F185" s="39"/>
      <c r="G185" s="39"/>
      <c r="H185" s="39"/>
      <c r="I185" s="39"/>
      <c r="J185" s="39"/>
      <c r="K185" s="39"/>
      <c r="L185" s="39"/>
      <c r="M185" s="39"/>
      <c r="N185" s="39"/>
      <c r="O185" s="157"/>
      <c r="BL185" s="171"/>
      <c r="BT185" s="156"/>
      <c r="CA185" s="171"/>
    </row>
    <row r="186" spans="1:79" s="35" customFormat="1" ht="20.25" customHeight="1" x14ac:dyDescent="0.2">
      <c r="D186" s="39"/>
      <c r="E186" s="39"/>
      <c r="F186" s="39"/>
      <c r="G186" s="39"/>
      <c r="H186" s="39"/>
      <c r="I186" s="39"/>
      <c r="J186" s="39"/>
      <c r="K186" s="39"/>
      <c r="L186" s="39"/>
      <c r="M186" s="39"/>
      <c r="N186" s="39"/>
      <c r="O186" s="157"/>
      <c r="BL186" s="171"/>
      <c r="CA186" s="171"/>
    </row>
    <row r="187" spans="1:79" s="35" customFormat="1" ht="20.25" customHeight="1" x14ac:dyDescent="0.2">
      <c r="D187" s="39"/>
      <c r="E187" s="39"/>
      <c r="F187" s="39"/>
      <c r="G187" s="39"/>
      <c r="H187" s="39"/>
      <c r="I187" s="39"/>
      <c r="J187" s="39"/>
      <c r="K187" s="39"/>
      <c r="L187" s="39"/>
      <c r="M187" s="39"/>
      <c r="N187" s="39"/>
      <c r="O187" s="157"/>
      <c r="BL187" s="171"/>
      <c r="CA187" s="171"/>
    </row>
    <row r="188" spans="1:79" s="35" customFormat="1" ht="20.25" customHeight="1" x14ac:dyDescent="0.2">
      <c r="D188" s="39"/>
      <c r="E188" s="39"/>
      <c r="F188" s="39"/>
      <c r="G188" s="39"/>
      <c r="H188" s="39"/>
      <c r="I188" s="39"/>
      <c r="J188" s="39"/>
      <c r="K188" s="39"/>
      <c r="L188" s="39"/>
      <c r="M188" s="39"/>
      <c r="N188" s="39"/>
      <c r="O188" s="157"/>
      <c r="BL188" s="171"/>
      <c r="CA188" s="171"/>
    </row>
    <row r="189" spans="1:79" s="35" customFormat="1" x14ac:dyDescent="0.2">
      <c r="D189" s="39"/>
      <c r="E189" s="39"/>
      <c r="F189" s="39"/>
      <c r="G189" s="39"/>
      <c r="H189" s="39"/>
      <c r="I189" s="39"/>
      <c r="J189" s="39"/>
      <c r="K189" s="39"/>
      <c r="L189" s="39"/>
      <c r="M189" s="39"/>
      <c r="N189" s="39"/>
      <c r="O189" s="157"/>
      <c r="BL189" s="171"/>
      <c r="CA189" s="171"/>
    </row>
    <row r="190" spans="1:79" s="35" customFormat="1" x14ac:dyDescent="0.2">
      <c r="D190" s="39"/>
      <c r="E190" s="39"/>
      <c r="F190" s="39"/>
      <c r="G190" s="39"/>
      <c r="H190" s="39"/>
      <c r="I190" s="39"/>
      <c r="J190" s="39"/>
      <c r="K190" s="39"/>
      <c r="L190" s="39"/>
      <c r="M190" s="39"/>
      <c r="N190" s="39"/>
      <c r="O190" s="157"/>
      <c r="BL190" s="171"/>
      <c r="CA190" s="171"/>
    </row>
    <row r="191" spans="1:79" s="35" customFormat="1" x14ac:dyDescent="0.2">
      <c r="D191" s="39"/>
      <c r="E191" s="39"/>
      <c r="F191" s="39"/>
      <c r="G191" s="39"/>
      <c r="H191" s="39"/>
      <c r="I191" s="39"/>
      <c r="J191" s="39"/>
      <c r="K191" s="39"/>
      <c r="L191" s="39"/>
      <c r="M191" s="39"/>
      <c r="N191" s="39"/>
      <c r="O191" s="157"/>
      <c r="BL191" s="171"/>
      <c r="CA191" s="171"/>
    </row>
    <row r="192" spans="1:79" s="35" customFormat="1" x14ac:dyDescent="0.2">
      <c r="D192" s="39"/>
      <c r="E192" s="39"/>
      <c r="F192" s="39"/>
      <c r="G192" s="39"/>
      <c r="H192" s="39"/>
      <c r="I192" s="39"/>
      <c r="J192" s="39"/>
      <c r="K192" s="39"/>
      <c r="L192" s="39"/>
      <c r="M192" s="39"/>
      <c r="N192" s="39"/>
      <c r="O192" s="157"/>
      <c r="BL192" s="171"/>
      <c r="CA192" s="171"/>
    </row>
    <row r="193" spans="4:79" s="35" customFormat="1" x14ac:dyDescent="0.2">
      <c r="D193" s="39"/>
      <c r="E193" s="39"/>
      <c r="F193" s="39"/>
      <c r="G193" s="39"/>
      <c r="H193" s="39"/>
      <c r="I193" s="39"/>
      <c r="J193" s="39"/>
      <c r="K193" s="39"/>
      <c r="L193" s="39"/>
      <c r="M193" s="39"/>
      <c r="N193" s="39"/>
      <c r="O193" s="157"/>
      <c r="BL193" s="171"/>
      <c r="CA193" s="171"/>
    </row>
    <row r="194" spans="4:79" s="35" customFormat="1" x14ac:dyDescent="0.2">
      <c r="D194" s="39"/>
      <c r="E194" s="39"/>
      <c r="F194" s="39"/>
      <c r="G194" s="39"/>
      <c r="H194" s="39"/>
      <c r="I194" s="39"/>
      <c r="J194" s="39"/>
      <c r="K194" s="39"/>
      <c r="L194" s="39"/>
      <c r="M194" s="39"/>
      <c r="N194" s="39"/>
      <c r="O194" s="157"/>
      <c r="BL194" s="171"/>
      <c r="CA194" s="171"/>
    </row>
    <row r="195" spans="4:79" s="35" customFormat="1" x14ac:dyDescent="0.2">
      <c r="D195" s="39"/>
      <c r="E195" s="39"/>
      <c r="F195" s="39"/>
      <c r="G195" s="39"/>
      <c r="H195" s="39"/>
      <c r="I195" s="39"/>
      <c r="J195" s="39"/>
      <c r="K195" s="39"/>
      <c r="L195" s="39"/>
      <c r="M195" s="39"/>
      <c r="N195" s="39"/>
      <c r="O195" s="157"/>
      <c r="BL195" s="171"/>
      <c r="CA195" s="171"/>
    </row>
    <row r="196" spans="4:79" s="35" customFormat="1" x14ac:dyDescent="0.2">
      <c r="D196" s="39"/>
      <c r="E196" s="39"/>
      <c r="F196" s="39"/>
      <c r="G196" s="39"/>
      <c r="H196" s="39"/>
      <c r="I196" s="39"/>
      <c r="J196" s="39"/>
      <c r="K196" s="39"/>
      <c r="L196" s="39"/>
      <c r="M196" s="39"/>
      <c r="N196" s="39"/>
      <c r="O196" s="157"/>
      <c r="BL196" s="171"/>
      <c r="CA196" s="171"/>
    </row>
    <row r="197" spans="4:79" s="35" customFormat="1" x14ac:dyDescent="0.2">
      <c r="D197" s="39"/>
      <c r="E197" s="39"/>
      <c r="F197" s="39"/>
      <c r="G197" s="39"/>
      <c r="H197" s="39"/>
      <c r="I197" s="39"/>
      <c r="J197" s="39"/>
      <c r="K197" s="39"/>
      <c r="L197" s="39"/>
      <c r="M197" s="39"/>
      <c r="N197" s="39"/>
      <c r="O197" s="157"/>
      <c r="BL197" s="171"/>
      <c r="CA197" s="171"/>
    </row>
    <row r="198" spans="4:79" s="35" customFormat="1" x14ac:dyDescent="0.2">
      <c r="D198" s="39"/>
      <c r="E198" s="39"/>
      <c r="F198" s="39"/>
      <c r="G198" s="39"/>
      <c r="H198" s="39"/>
      <c r="I198" s="39"/>
      <c r="J198" s="39"/>
      <c r="K198" s="39"/>
      <c r="L198" s="39"/>
      <c r="M198" s="39"/>
      <c r="N198" s="39"/>
      <c r="O198" s="157"/>
      <c r="BL198" s="171"/>
      <c r="CA198" s="171"/>
    </row>
    <row r="199" spans="4:79" s="35" customFormat="1" x14ac:dyDescent="0.2">
      <c r="D199" s="39"/>
      <c r="E199" s="39"/>
      <c r="F199" s="39"/>
      <c r="G199" s="39"/>
      <c r="H199" s="39"/>
      <c r="I199" s="39"/>
      <c r="J199" s="39"/>
      <c r="K199" s="39"/>
      <c r="L199" s="39"/>
      <c r="M199" s="39"/>
      <c r="N199" s="39"/>
      <c r="O199" s="157"/>
      <c r="BL199" s="171"/>
      <c r="CA199" s="171"/>
    </row>
    <row r="200" spans="4:79" s="35" customFormat="1" x14ac:dyDescent="0.2">
      <c r="D200" s="39"/>
      <c r="E200" s="39"/>
      <c r="F200" s="39"/>
      <c r="G200" s="39"/>
      <c r="H200" s="39"/>
      <c r="I200" s="39"/>
      <c r="J200" s="39"/>
      <c r="K200" s="39"/>
      <c r="L200" s="39"/>
      <c r="M200" s="39"/>
      <c r="N200" s="39"/>
      <c r="O200" s="157"/>
      <c r="BL200" s="171"/>
      <c r="CA200" s="171"/>
    </row>
    <row r="201" spans="4:79" s="35" customFormat="1" x14ac:dyDescent="0.2">
      <c r="D201" s="39"/>
      <c r="E201" s="39"/>
      <c r="F201" s="39"/>
      <c r="G201" s="39"/>
      <c r="H201" s="39"/>
      <c r="I201" s="39"/>
      <c r="J201" s="39"/>
      <c r="K201" s="39"/>
      <c r="L201" s="39"/>
      <c r="M201" s="39"/>
      <c r="N201" s="39"/>
      <c r="O201" s="157"/>
      <c r="BL201" s="171"/>
      <c r="CA201" s="171"/>
    </row>
    <row r="202" spans="4:79" s="35" customFormat="1" x14ac:dyDescent="0.2">
      <c r="D202" s="39"/>
      <c r="E202" s="39"/>
      <c r="F202" s="39"/>
      <c r="G202" s="39"/>
      <c r="H202" s="39"/>
      <c r="I202" s="39"/>
      <c r="J202" s="39"/>
      <c r="K202" s="39"/>
      <c r="L202" s="39"/>
      <c r="M202" s="39"/>
      <c r="N202" s="39"/>
      <c r="O202" s="157"/>
      <c r="BL202" s="171"/>
      <c r="CA202" s="171"/>
    </row>
    <row r="203" spans="4:79" s="35" customFormat="1" x14ac:dyDescent="0.2">
      <c r="D203" s="39"/>
      <c r="E203" s="39"/>
      <c r="F203" s="39"/>
      <c r="G203" s="39"/>
      <c r="H203" s="39"/>
      <c r="I203" s="39"/>
      <c r="J203" s="39"/>
      <c r="K203" s="39"/>
      <c r="L203" s="39"/>
      <c r="M203" s="39"/>
      <c r="N203" s="39"/>
      <c r="O203" s="157"/>
      <c r="BL203" s="171"/>
      <c r="CA203" s="171"/>
    </row>
    <row r="204" spans="4:79" s="35" customFormat="1" x14ac:dyDescent="0.2">
      <c r="D204" s="39"/>
      <c r="E204" s="39"/>
      <c r="F204" s="39"/>
      <c r="G204" s="39"/>
      <c r="H204" s="39"/>
      <c r="I204" s="39"/>
      <c r="J204" s="39"/>
      <c r="K204" s="39"/>
      <c r="L204" s="39"/>
      <c r="M204" s="39"/>
      <c r="N204" s="39"/>
      <c r="O204" s="157"/>
      <c r="BL204" s="171"/>
      <c r="CA204" s="171"/>
    </row>
    <row r="205" spans="4:79" s="35" customFormat="1" x14ac:dyDescent="0.2">
      <c r="D205" s="39"/>
      <c r="E205" s="39"/>
      <c r="F205" s="39"/>
      <c r="G205" s="39"/>
      <c r="H205" s="39"/>
      <c r="I205" s="39"/>
      <c r="J205" s="39"/>
      <c r="K205" s="39"/>
      <c r="L205" s="39"/>
      <c r="M205" s="39"/>
      <c r="N205" s="39"/>
      <c r="O205" s="157"/>
      <c r="BL205" s="171"/>
      <c r="CA205" s="171"/>
    </row>
    <row r="206" spans="4:79" s="35" customFormat="1" x14ac:dyDescent="0.2">
      <c r="D206" s="39"/>
      <c r="E206" s="39"/>
      <c r="F206" s="39"/>
      <c r="G206" s="39"/>
      <c r="H206" s="39"/>
      <c r="I206" s="39"/>
      <c r="J206" s="39"/>
      <c r="K206" s="39"/>
      <c r="L206" s="39"/>
      <c r="M206" s="39"/>
      <c r="N206" s="39"/>
      <c r="O206" s="157"/>
      <c r="BL206" s="171"/>
      <c r="CA206" s="171"/>
    </row>
    <row r="207" spans="4:79" s="35" customFormat="1" x14ac:dyDescent="0.2">
      <c r="D207" s="39"/>
      <c r="E207" s="39"/>
      <c r="F207" s="39"/>
      <c r="G207" s="39"/>
      <c r="H207" s="39"/>
      <c r="I207" s="39"/>
      <c r="J207" s="39"/>
      <c r="K207" s="39"/>
      <c r="L207" s="39"/>
      <c r="M207" s="39"/>
      <c r="N207" s="39"/>
      <c r="O207" s="157"/>
      <c r="BL207" s="171"/>
      <c r="CA207" s="171"/>
    </row>
    <row r="208" spans="4:79" s="35" customFormat="1" x14ac:dyDescent="0.2">
      <c r="D208" s="39"/>
      <c r="E208" s="39"/>
      <c r="F208" s="39"/>
      <c r="G208" s="39"/>
      <c r="H208" s="39"/>
      <c r="I208" s="39"/>
      <c r="J208" s="39"/>
      <c r="K208" s="39"/>
      <c r="L208" s="39"/>
      <c r="M208" s="39"/>
      <c r="N208" s="39"/>
      <c r="O208" s="157"/>
      <c r="BL208" s="171"/>
      <c r="CA208" s="171"/>
    </row>
    <row r="209" spans="4:79" s="35" customFormat="1" x14ac:dyDescent="0.2">
      <c r="D209" s="39"/>
      <c r="E209" s="39"/>
      <c r="F209" s="39"/>
      <c r="G209" s="39"/>
      <c r="H209" s="39"/>
      <c r="I209" s="39"/>
      <c r="J209" s="39"/>
      <c r="K209" s="39"/>
      <c r="L209" s="39"/>
      <c r="M209" s="39"/>
      <c r="N209" s="39"/>
      <c r="O209" s="157"/>
      <c r="BL209" s="171"/>
      <c r="CA209" s="171"/>
    </row>
    <row r="210" spans="4:79" s="35" customFormat="1" ht="16.5" customHeight="1" x14ac:dyDescent="0.2">
      <c r="D210" s="39"/>
      <c r="E210" s="39"/>
      <c r="F210" s="39"/>
      <c r="G210" s="39"/>
      <c r="H210" s="39"/>
      <c r="I210" s="39"/>
      <c r="J210" s="39"/>
      <c r="K210" s="39"/>
      <c r="L210" s="39"/>
      <c r="M210" s="39"/>
      <c r="N210" s="39"/>
      <c r="O210" s="157"/>
      <c r="BL210" s="171"/>
      <c r="CA210" s="171"/>
    </row>
    <row r="211" spans="4:79" s="35" customFormat="1" x14ac:dyDescent="0.2">
      <c r="D211" s="39"/>
      <c r="E211" s="39"/>
      <c r="F211" s="39"/>
      <c r="G211" s="39"/>
      <c r="H211" s="39"/>
      <c r="I211" s="39"/>
      <c r="J211" s="39"/>
      <c r="K211" s="39"/>
      <c r="L211" s="39"/>
      <c r="M211" s="39"/>
      <c r="N211" s="39"/>
      <c r="O211" s="157"/>
      <c r="BL211" s="171"/>
      <c r="CA211" s="171"/>
    </row>
    <row r="212" spans="4:79" s="35" customFormat="1" x14ac:dyDescent="0.2">
      <c r="D212" s="39"/>
      <c r="E212" s="39"/>
      <c r="F212" s="39"/>
      <c r="G212" s="39"/>
      <c r="H212" s="39"/>
      <c r="I212" s="39"/>
      <c r="J212" s="39"/>
      <c r="K212" s="39"/>
      <c r="L212" s="39"/>
      <c r="M212" s="39"/>
      <c r="N212" s="39"/>
      <c r="O212" s="157"/>
      <c r="BL212" s="171"/>
      <c r="CA212" s="171"/>
    </row>
    <row r="213" spans="4:79" s="35" customFormat="1" x14ac:dyDescent="0.2">
      <c r="D213" s="39"/>
      <c r="E213" s="39"/>
      <c r="F213" s="39"/>
      <c r="G213" s="39"/>
      <c r="H213" s="39"/>
      <c r="I213" s="39"/>
      <c r="J213" s="39"/>
      <c r="K213" s="39"/>
      <c r="L213" s="39"/>
      <c r="M213" s="39"/>
      <c r="N213" s="39"/>
      <c r="O213" s="157"/>
      <c r="BL213" s="171"/>
      <c r="CA213" s="171"/>
    </row>
    <row r="214" spans="4:79" s="35" customFormat="1" x14ac:dyDescent="0.2">
      <c r="D214" s="39"/>
      <c r="E214" s="39"/>
      <c r="F214" s="39"/>
      <c r="G214" s="39"/>
      <c r="H214" s="39"/>
      <c r="I214" s="39"/>
      <c r="J214" s="39"/>
      <c r="K214" s="39"/>
      <c r="L214" s="39"/>
      <c r="M214" s="39"/>
      <c r="N214" s="39"/>
      <c r="O214" s="157"/>
      <c r="BL214" s="171"/>
      <c r="CA214" s="171"/>
    </row>
    <row r="215" spans="4:79" s="35" customFormat="1" x14ac:dyDescent="0.2">
      <c r="D215" s="39"/>
      <c r="E215" s="39"/>
      <c r="F215" s="39"/>
      <c r="G215" s="39"/>
      <c r="H215" s="39"/>
      <c r="I215" s="39"/>
      <c r="J215" s="39"/>
      <c r="K215" s="39"/>
      <c r="L215" s="39"/>
      <c r="M215" s="39"/>
      <c r="N215" s="39"/>
      <c r="O215" s="157"/>
      <c r="BL215" s="171"/>
      <c r="CA215" s="171"/>
    </row>
    <row r="216" spans="4:79" s="35" customFormat="1" x14ac:dyDescent="0.2">
      <c r="D216" s="39"/>
      <c r="E216" s="39"/>
      <c r="F216" s="39"/>
      <c r="G216" s="39"/>
      <c r="H216" s="39"/>
      <c r="I216" s="39"/>
      <c r="J216" s="39"/>
      <c r="K216" s="39"/>
      <c r="L216" s="39"/>
      <c r="M216" s="39"/>
      <c r="N216" s="39"/>
      <c r="O216" s="157"/>
      <c r="BL216" s="171"/>
      <c r="BP216" s="40"/>
      <c r="BQ216" s="40"/>
      <c r="BR216" s="40"/>
      <c r="BS216" s="40"/>
      <c r="BT216" s="40"/>
      <c r="BU216" s="40"/>
      <c r="BV216" s="40"/>
      <c r="BW216" s="40"/>
      <c r="CA216" s="171"/>
    </row>
    <row r="217" spans="4:79" s="35" customFormat="1" x14ac:dyDescent="0.2">
      <c r="D217" s="39"/>
      <c r="E217" s="39"/>
      <c r="F217" s="39"/>
      <c r="G217" s="39"/>
      <c r="H217" s="39"/>
      <c r="I217" s="39"/>
      <c r="J217" s="39"/>
      <c r="K217" s="39"/>
      <c r="L217" s="39"/>
      <c r="M217" s="39"/>
      <c r="N217" s="39"/>
      <c r="O217" s="157"/>
      <c r="BL217" s="171"/>
      <c r="BP217" s="40"/>
      <c r="BQ217" s="40"/>
      <c r="BR217" s="40"/>
      <c r="BS217" s="40"/>
      <c r="BT217" s="40"/>
      <c r="BU217" s="40"/>
      <c r="BV217" s="40"/>
      <c r="BW217" s="40"/>
      <c r="CA217" s="171"/>
    </row>
  </sheetData>
  <mergeCells count="141">
    <mergeCell ref="Z146:Z147"/>
    <mergeCell ref="AA146:AA147"/>
    <mergeCell ref="AB146:AB147"/>
    <mergeCell ref="AC146:AC147"/>
    <mergeCell ref="A148:A153"/>
    <mergeCell ref="B148:B150"/>
    <mergeCell ref="B151:B153"/>
    <mergeCell ref="V145:V147"/>
    <mergeCell ref="W145:W147"/>
    <mergeCell ref="X145:X147"/>
    <mergeCell ref="Y145:Y147"/>
    <mergeCell ref="Z145:AC145"/>
    <mergeCell ref="N83:O83"/>
    <mergeCell ref="P83:P84"/>
    <mergeCell ref="A85:A86"/>
    <mergeCell ref="B88:B89"/>
    <mergeCell ref="A104:D104"/>
    <mergeCell ref="B105:D105"/>
    <mergeCell ref="A108:A110"/>
    <mergeCell ref="B109:D109"/>
    <mergeCell ref="B110:D110"/>
    <mergeCell ref="A83:B83"/>
    <mergeCell ref="C83:C84"/>
    <mergeCell ref="D83:M83"/>
    <mergeCell ref="B108:D108"/>
    <mergeCell ref="A88:A89"/>
    <mergeCell ref="A107:D107"/>
    <mergeCell ref="N78:O78"/>
    <mergeCell ref="P78:Q78"/>
    <mergeCell ref="R78:S78"/>
    <mergeCell ref="T78:U78"/>
    <mergeCell ref="V78:V79"/>
    <mergeCell ref="W78:Z78"/>
    <mergeCell ref="AA78:AD78"/>
    <mergeCell ref="A80:B80"/>
    <mergeCell ref="A81:B81"/>
    <mergeCell ref="C78:C79"/>
    <mergeCell ref="D78:E78"/>
    <mergeCell ref="F78:G78"/>
    <mergeCell ref="H78:I78"/>
    <mergeCell ref="J78:K78"/>
    <mergeCell ref="L78:M7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111:A117"/>
    <mergeCell ref="B111:B113"/>
    <mergeCell ref="C111:D111"/>
    <mergeCell ref="C112:D112"/>
    <mergeCell ref="C113:D113"/>
    <mergeCell ref="B114:B117"/>
    <mergeCell ref="C114:D114"/>
    <mergeCell ref="C115:D115"/>
    <mergeCell ref="C116:D116"/>
    <mergeCell ref="C117:D117"/>
    <mergeCell ref="A119:B119"/>
    <mergeCell ref="A120:A122"/>
    <mergeCell ref="A123:A125"/>
    <mergeCell ref="A127:A128"/>
    <mergeCell ref="B127:B128"/>
    <mergeCell ref="C127:S127"/>
    <mergeCell ref="T127:U127"/>
    <mergeCell ref="V127:W127"/>
    <mergeCell ref="A134:C134"/>
    <mergeCell ref="A135:C135"/>
    <mergeCell ref="A136:B138"/>
    <mergeCell ref="A139:F139"/>
    <mergeCell ref="A140:A141"/>
    <mergeCell ref="B140:B141"/>
    <mergeCell ref="A144:D144"/>
    <mergeCell ref="A145:C147"/>
    <mergeCell ref="D145:D147"/>
    <mergeCell ref="E145:U145"/>
    <mergeCell ref="E146:F146"/>
    <mergeCell ref="G146:H146"/>
    <mergeCell ref="I146:J146"/>
    <mergeCell ref="K146:L146"/>
    <mergeCell ref="M146:N146"/>
    <mergeCell ref="O146:P146"/>
    <mergeCell ref="Q146:R146"/>
    <mergeCell ref="S146:T146"/>
    <mergeCell ref="U146:U147"/>
    <mergeCell ref="A155:A157"/>
    <mergeCell ref="B155:B157"/>
    <mergeCell ref="C155:T155"/>
    <mergeCell ref="C156:D156"/>
    <mergeCell ref="E156:F156"/>
    <mergeCell ref="G156:H156"/>
    <mergeCell ref="I156:J156"/>
    <mergeCell ref="K156:L156"/>
    <mergeCell ref="M156:N156"/>
    <mergeCell ref="O156:P156"/>
    <mergeCell ref="Q156:R156"/>
    <mergeCell ref="S156:T156"/>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O144:BK65536 JK144:LG65536 TG144:VC65536 ADC144:AEY65536 AMY144:AOU65536 AWU144:AYQ65536 BGQ144:BIM65536 BQM144:BSI65536 CAI144:CCE65536 CKE144:CMA65536 CUA144:CVW65536 DDW144:DFS65536 DNS144:DPO65536 DXO144:DZK65536 EHK144:EJG65536 ERG144:ETC65536 FBC144:FCY65536 FKY144:FMU65536 FUU144:FWQ65536 GEQ144:GGM65536 GOM144:GQI65536 GYI144:HAE65536 HIE144:HKA65536 HSA144:HTW65536 IBW144:IDS65536 ILS144:INO65536 IVO144:IXK65536 JFK144:JHG65536 JPG144:JRC65536 JZC144:KAY65536 KIY144:KKU65536 KSU144:KUQ65536 LCQ144:LEM65536 LMM144:LOI65536 LWI144:LYE65536 MGE144:MIA65536 MQA144:MRW65536 MZW144:NBS65536 NJS144:NLO65536 NTO144:NVK65536 ODK144:OFG65536 ONG144:OPC65536 OXC144:OYY65536 PGY144:PIU65536 PQU144:PSQ65536 QAQ144:QCM65536 QKM144:QMI65536 QUI144:QWE65536 REE144:RGA65536 ROA144:RPW65536 RXW144:RZS65536 SHS144:SJO65536 SRO144:STK65536 TBK144:TDG65536 TLG144:TNC65536 TVC144:TWY65536 UEY144:UGU65536 UOU144:UQQ65536 UYQ144:VAM65536 VIM144:VKI65536 VSI144:VUE65536 WCE144:WEA65536 WMA144:WNW65536 WVW144:WXS65536 O65680:BK131072 JK65680:LG131072 TG65680:VC131072 ADC65680:AEY131072 AMY65680:AOU131072 AWU65680:AYQ131072 BGQ65680:BIM131072 BQM65680:BSI131072 CAI65680:CCE131072 CKE65680:CMA131072 CUA65680:CVW131072 DDW65680:DFS131072 DNS65680:DPO131072 DXO65680:DZK131072 EHK65680:EJG131072 ERG65680:ETC131072 FBC65680:FCY131072 FKY65680:FMU131072 FUU65680:FWQ131072 GEQ65680:GGM131072 GOM65680:GQI131072 GYI65680:HAE131072 HIE65680:HKA131072 HSA65680:HTW131072 IBW65680:IDS131072 ILS65680:INO131072 IVO65680:IXK131072 JFK65680:JHG131072 JPG65680:JRC131072 JZC65680:KAY131072 KIY65680:KKU131072 KSU65680:KUQ131072 LCQ65680:LEM131072 LMM65680:LOI131072 LWI65680:LYE131072 MGE65680:MIA131072 MQA65680:MRW131072 MZW65680:NBS131072 NJS65680:NLO131072 NTO65680:NVK131072 ODK65680:OFG131072 ONG65680:OPC131072 OXC65680:OYY131072 PGY65680:PIU131072 PQU65680:PSQ131072 QAQ65680:QCM131072 QKM65680:QMI131072 QUI65680:QWE131072 REE65680:RGA131072 ROA65680:RPW131072 RXW65680:RZS131072 SHS65680:SJO131072 SRO65680:STK131072 TBK65680:TDG131072 TLG65680:TNC131072 TVC65680:TWY131072 UEY65680:UGU131072 UOU65680:UQQ131072 UYQ65680:VAM131072 VIM65680:VKI131072 VSI65680:VUE131072 WCE65680:WEA131072 WMA65680:WNW131072 WVW65680:WXS131072 O131216:BK196608 JK131216:LG196608 TG131216:VC196608 ADC131216:AEY196608 AMY131216:AOU196608 AWU131216:AYQ196608 BGQ131216:BIM196608 BQM131216:BSI196608 CAI131216:CCE196608 CKE131216:CMA196608 CUA131216:CVW196608 DDW131216:DFS196608 DNS131216:DPO196608 DXO131216:DZK196608 EHK131216:EJG196608 ERG131216:ETC196608 FBC131216:FCY196608 FKY131216:FMU196608 FUU131216:FWQ196608 GEQ131216:GGM196608 GOM131216:GQI196608 GYI131216:HAE196608 HIE131216:HKA196608 HSA131216:HTW196608 IBW131216:IDS196608 ILS131216:INO196608 IVO131216:IXK196608 JFK131216:JHG196608 JPG131216:JRC196608 JZC131216:KAY196608 KIY131216:KKU196608 KSU131216:KUQ196608 LCQ131216:LEM196608 LMM131216:LOI196608 LWI131216:LYE196608 MGE131216:MIA196608 MQA131216:MRW196608 MZW131216:NBS196608 NJS131216:NLO196608 NTO131216:NVK196608 ODK131216:OFG196608 ONG131216:OPC196608 OXC131216:OYY196608 PGY131216:PIU196608 PQU131216:PSQ196608 QAQ131216:QCM196608 QKM131216:QMI196608 QUI131216:QWE196608 REE131216:RGA196608 ROA131216:RPW196608 RXW131216:RZS196608 SHS131216:SJO196608 SRO131216:STK196608 TBK131216:TDG196608 TLG131216:TNC196608 TVC131216:TWY196608 UEY131216:UGU196608 UOU131216:UQQ196608 UYQ131216:VAM196608 VIM131216:VKI196608 VSI131216:VUE196608 WCE131216:WEA196608 WMA131216:WNW196608 WVW131216:WXS196608 O196752:BK262144 JK196752:LG262144 TG196752:VC262144 ADC196752:AEY262144 AMY196752:AOU262144 AWU196752:AYQ262144 BGQ196752:BIM262144 BQM196752:BSI262144 CAI196752:CCE262144 CKE196752:CMA262144 CUA196752:CVW262144 DDW196752:DFS262144 DNS196752:DPO262144 DXO196752:DZK262144 EHK196752:EJG262144 ERG196752:ETC262144 FBC196752:FCY262144 FKY196752:FMU262144 FUU196752:FWQ262144 GEQ196752:GGM262144 GOM196752:GQI262144 GYI196752:HAE262144 HIE196752:HKA262144 HSA196752:HTW262144 IBW196752:IDS262144 ILS196752:INO262144 IVO196752:IXK262144 JFK196752:JHG262144 JPG196752:JRC262144 JZC196752:KAY262144 KIY196752:KKU262144 KSU196752:KUQ262144 LCQ196752:LEM262144 LMM196752:LOI262144 LWI196752:LYE262144 MGE196752:MIA262144 MQA196752:MRW262144 MZW196752:NBS262144 NJS196752:NLO262144 NTO196752:NVK262144 ODK196752:OFG262144 ONG196752:OPC262144 OXC196752:OYY262144 PGY196752:PIU262144 PQU196752:PSQ262144 QAQ196752:QCM262144 QKM196752:QMI262144 QUI196752:QWE262144 REE196752:RGA262144 ROA196752:RPW262144 RXW196752:RZS262144 SHS196752:SJO262144 SRO196752:STK262144 TBK196752:TDG262144 TLG196752:TNC262144 TVC196752:TWY262144 UEY196752:UGU262144 UOU196752:UQQ262144 UYQ196752:VAM262144 VIM196752:VKI262144 VSI196752:VUE262144 WCE196752:WEA262144 WMA196752:WNW262144 WVW196752:WXS262144 O262288:BK327680 JK262288:LG327680 TG262288:VC327680 ADC262288:AEY327680 AMY262288:AOU327680 AWU262288:AYQ327680 BGQ262288:BIM327680 BQM262288:BSI327680 CAI262288:CCE327680 CKE262288:CMA327680 CUA262288:CVW327680 DDW262288:DFS327680 DNS262288:DPO327680 DXO262288:DZK327680 EHK262288:EJG327680 ERG262288:ETC327680 FBC262288:FCY327680 FKY262288:FMU327680 FUU262288:FWQ327680 GEQ262288:GGM327680 GOM262288:GQI327680 GYI262288:HAE327680 HIE262288:HKA327680 HSA262288:HTW327680 IBW262288:IDS327680 ILS262288:INO327680 IVO262288:IXK327680 JFK262288:JHG327680 JPG262288:JRC327680 JZC262288:KAY327680 KIY262288:KKU327680 KSU262288:KUQ327680 LCQ262288:LEM327680 LMM262288:LOI327680 LWI262288:LYE327680 MGE262288:MIA327680 MQA262288:MRW327680 MZW262288:NBS327680 NJS262288:NLO327680 NTO262288:NVK327680 ODK262288:OFG327680 ONG262288:OPC327680 OXC262288:OYY327680 PGY262288:PIU327680 PQU262288:PSQ327680 QAQ262288:QCM327680 QKM262288:QMI327680 QUI262288:QWE327680 REE262288:RGA327680 ROA262288:RPW327680 RXW262288:RZS327680 SHS262288:SJO327680 SRO262288:STK327680 TBK262288:TDG327680 TLG262288:TNC327680 TVC262288:TWY327680 UEY262288:UGU327680 UOU262288:UQQ327680 UYQ262288:VAM327680 VIM262288:VKI327680 VSI262288:VUE327680 WCE262288:WEA327680 WMA262288:WNW327680 WVW262288:WXS327680 O327824:BK393216 JK327824:LG393216 TG327824:VC393216 ADC327824:AEY393216 AMY327824:AOU393216 AWU327824:AYQ393216 BGQ327824:BIM393216 BQM327824:BSI393216 CAI327824:CCE393216 CKE327824:CMA393216 CUA327824:CVW393216 DDW327824:DFS393216 DNS327824:DPO393216 DXO327824:DZK393216 EHK327824:EJG393216 ERG327824:ETC393216 FBC327824:FCY393216 FKY327824:FMU393216 FUU327824:FWQ393216 GEQ327824:GGM393216 GOM327824:GQI393216 GYI327824:HAE393216 HIE327824:HKA393216 HSA327824:HTW393216 IBW327824:IDS393216 ILS327824:INO393216 IVO327824:IXK393216 JFK327824:JHG393216 JPG327824:JRC393216 JZC327824:KAY393216 KIY327824:KKU393216 KSU327824:KUQ393216 LCQ327824:LEM393216 LMM327824:LOI393216 LWI327824:LYE393216 MGE327824:MIA393216 MQA327824:MRW393216 MZW327824:NBS393216 NJS327824:NLO393216 NTO327824:NVK393216 ODK327824:OFG393216 ONG327824:OPC393216 OXC327824:OYY393216 PGY327824:PIU393216 PQU327824:PSQ393216 QAQ327824:QCM393216 QKM327824:QMI393216 QUI327824:QWE393216 REE327824:RGA393216 ROA327824:RPW393216 RXW327824:RZS393216 SHS327824:SJO393216 SRO327824:STK393216 TBK327824:TDG393216 TLG327824:TNC393216 TVC327824:TWY393216 UEY327824:UGU393216 UOU327824:UQQ393216 UYQ327824:VAM393216 VIM327824:VKI393216 VSI327824:VUE393216 WCE327824:WEA393216 WMA327824:WNW393216 WVW327824:WXS393216 O393360:BK458752 JK393360:LG458752 TG393360:VC458752 ADC393360:AEY458752 AMY393360:AOU458752 AWU393360:AYQ458752 BGQ393360:BIM458752 BQM393360:BSI458752 CAI393360:CCE458752 CKE393360:CMA458752 CUA393360:CVW458752 DDW393360:DFS458752 DNS393360:DPO458752 DXO393360:DZK458752 EHK393360:EJG458752 ERG393360:ETC458752 FBC393360:FCY458752 FKY393360:FMU458752 FUU393360:FWQ458752 GEQ393360:GGM458752 GOM393360:GQI458752 GYI393360:HAE458752 HIE393360:HKA458752 HSA393360:HTW458752 IBW393360:IDS458752 ILS393360:INO458752 IVO393360:IXK458752 JFK393360:JHG458752 JPG393360:JRC458752 JZC393360:KAY458752 KIY393360:KKU458752 KSU393360:KUQ458752 LCQ393360:LEM458752 LMM393360:LOI458752 LWI393360:LYE458752 MGE393360:MIA458752 MQA393360:MRW458752 MZW393360:NBS458752 NJS393360:NLO458752 NTO393360:NVK458752 ODK393360:OFG458752 ONG393360:OPC458752 OXC393360:OYY458752 PGY393360:PIU458752 PQU393360:PSQ458752 QAQ393360:QCM458752 QKM393360:QMI458752 QUI393360:QWE458752 REE393360:RGA458752 ROA393360:RPW458752 RXW393360:RZS458752 SHS393360:SJO458752 SRO393360:STK458752 TBK393360:TDG458752 TLG393360:TNC458752 TVC393360:TWY458752 UEY393360:UGU458752 UOU393360:UQQ458752 UYQ393360:VAM458752 VIM393360:VKI458752 VSI393360:VUE458752 WCE393360:WEA458752 WMA393360:WNW458752 WVW393360:WXS458752 O458896:BK524288 JK458896:LG524288 TG458896:VC524288 ADC458896:AEY524288 AMY458896:AOU524288 AWU458896:AYQ524288 BGQ458896:BIM524288 BQM458896:BSI524288 CAI458896:CCE524288 CKE458896:CMA524288 CUA458896:CVW524288 DDW458896:DFS524288 DNS458896:DPO524288 DXO458896:DZK524288 EHK458896:EJG524288 ERG458896:ETC524288 FBC458896:FCY524288 FKY458896:FMU524288 FUU458896:FWQ524288 GEQ458896:GGM524288 GOM458896:GQI524288 GYI458896:HAE524288 HIE458896:HKA524288 HSA458896:HTW524288 IBW458896:IDS524288 ILS458896:INO524288 IVO458896:IXK524288 JFK458896:JHG524288 JPG458896:JRC524288 JZC458896:KAY524288 KIY458896:KKU524288 KSU458896:KUQ524288 LCQ458896:LEM524288 LMM458896:LOI524288 LWI458896:LYE524288 MGE458896:MIA524288 MQA458896:MRW524288 MZW458896:NBS524288 NJS458896:NLO524288 NTO458896:NVK524288 ODK458896:OFG524288 ONG458896:OPC524288 OXC458896:OYY524288 PGY458896:PIU524288 PQU458896:PSQ524288 QAQ458896:QCM524288 QKM458896:QMI524288 QUI458896:QWE524288 REE458896:RGA524288 ROA458896:RPW524288 RXW458896:RZS524288 SHS458896:SJO524288 SRO458896:STK524288 TBK458896:TDG524288 TLG458896:TNC524288 TVC458896:TWY524288 UEY458896:UGU524288 UOU458896:UQQ524288 UYQ458896:VAM524288 VIM458896:VKI524288 VSI458896:VUE524288 WCE458896:WEA524288 WMA458896:WNW524288 WVW458896:WXS524288 O524432:BK589824 JK524432:LG589824 TG524432:VC589824 ADC524432:AEY589824 AMY524432:AOU589824 AWU524432:AYQ589824 BGQ524432:BIM589824 BQM524432:BSI589824 CAI524432:CCE589824 CKE524432:CMA589824 CUA524432:CVW589824 DDW524432:DFS589824 DNS524432:DPO589824 DXO524432:DZK589824 EHK524432:EJG589824 ERG524432:ETC589824 FBC524432:FCY589824 FKY524432:FMU589824 FUU524432:FWQ589824 GEQ524432:GGM589824 GOM524432:GQI589824 GYI524432:HAE589824 HIE524432:HKA589824 HSA524432:HTW589824 IBW524432:IDS589824 ILS524432:INO589824 IVO524432:IXK589824 JFK524432:JHG589824 JPG524432:JRC589824 JZC524432:KAY589824 KIY524432:KKU589824 KSU524432:KUQ589824 LCQ524432:LEM589824 LMM524432:LOI589824 LWI524432:LYE589824 MGE524432:MIA589824 MQA524432:MRW589824 MZW524432:NBS589824 NJS524432:NLO589824 NTO524432:NVK589824 ODK524432:OFG589824 ONG524432:OPC589824 OXC524432:OYY589824 PGY524432:PIU589824 PQU524432:PSQ589824 QAQ524432:QCM589824 QKM524432:QMI589824 QUI524432:QWE589824 REE524432:RGA589824 ROA524432:RPW589824 RXW524432:RZS589824 SHS524432:SJO589824 SRO524432:STK589824 TBK524432:TDG589824 TLG524432:TNC589824 TVC524432:TWY589824 UEY524432:UGU589824 UOU524432:UQQ589824 UYQ524432:VAM589824 VIM524432:VKI589824 VSI524432:VUE589824 WCE524432:WEA589824 WMA524432:WNW589824 WVW524432:WXS589824 O589968:BK655360 JK589968:LG655360 TG589968:VC655360 ADC589968:AEY655360 AMY589968:AOU655360 AWU589968:AYQ655360 BGQ589968:BIM655360 BQM589968:BSI655360 CAI589968:CCE655360 CKE589968:CMA655360 CUA589968:CVW655360 DDW589968:DFS655360 DNS589968:DPO655360 DXO589968:DZK655360 EHK589968:EJG655360 ERG589968:ETC655360 FBC589968:FCY655360 FKY589968:FMU655360 FUU589968:FWQ655360 GEQ589968:GGM655360 GOM589968:GQI655360 GYI589968:HAE655360 HIE589968:HKA655360 HSA589968:HTW655360 IBW589968:IDS655360 ILS589968:INO655360 IVO589968:IXK655360 JFK589968:JHG655360 JPG589968:JRC655360 JZC589968:KAY655360 KIY589968:KKU655360 KSU589968:KUQ655360 LCQ589968:LEM655360 LMM589968:LOI655360 LWI589968:LYE655360 MGE589968:MIA655360 MQA589968:MRW655360 MZW589968:NBS655360 NJS589968:NLO655360 NTO589968:NVK655360 ODK589968:OFG655360 ONG589968:OPC655360 OXC589968:OYY655360 PGY589968:PIU655360 PQU589968:PSQ655360 QAQ589968:QCM655360 QKM589968:QMI655360 QUI589968:QWE655360 REE589968:RGA655360 ROA589968:RPW655360 RXW589968:RZS655360 SHS589968:SJO655360 SRO589968:STK655360 TBK589968:TDG655360 TLG589968:TNC655360 TVC589968:TWY655360 UEY589968:UGU655360 UOU589968:UQQ655360 UYQ589968:VAM655360 VIM589968:VKI655360 VSI589968:VUE655360 WCE589968:WEA655360 WMA589968:WNW655360 WVW589968:WXS655360 O655504:BK720896 JK655504:LG720896 TG655504:VC720896 ADC655504:AEY720896 AMY655504:AOU720896 AWU655504:AYQ720896 BGQ655504:BIM720896 BQM655504:BSI720896 CAI655504:CCE720896 CKE655504:CMA720896 CUA655504:CVW720896 DDW655504:DFS720896 DNS655504:DPO720896 DXO655504:DZK720896 EHK655504:EJG720896 ERG655504:ETC720896 FBC655504:FCY720896 FKY655504:FMU720896 FUU655504:FWQ720896 GEQ655504:GGM720896 GOM655504:GQI720896 GYI655504:HAE720896 HIE655504:HKA720896 HSA655504:HTW720896 IBW655504:IDS720896 ILS655504:INO720896 IVO655504:IXK720896 JFK655504:JHG720896 JPG655504:JRC720896 JZC655504:KAY720896 KIY655504:KKU720896 KSU655504:KUQ720896 LCQ655504:LEM720896 LMM655504:LOI720896 LWI655504:LYE720896 MGE655504:MIA720896 MQA655504:MRW720896 MZW655504:NBS720896 NJS655504:NLO720896 NTO655504:NVK720896 ODK655504:OFG720896 ONG655504:OPC720896 OXC655504:OYY720896 PGY655504:PIU720896 PQU655504:PSQ720896 QAQ655504:QCM720896 QKM655504:QMI720896 QUI655504:QWE720896 REE655504:RGA720896 ROA655504:RPW720896 RXW655504:RZS720896 SHS655504:SJO720896 SRO655504:STK720896 TBK655504:TDG720896 TLG655504:TNC720896 TVC655504:TWY720896 UEY655504:UGU720896 UOU655504:UQQ720896 UYQ655504:VAM720896 VIM655504:VKI720896 VSI655504:VUE720896 WCE655504:WEA720896 WMA655504:WNW720896 WVW655504:WXS720896 O721040:BK786432 JK721040:LG786432 TG721040:VC786432 ADC721040:AEY786432 AMY721040:AOU786432 AWU721040:AYQ786432 BGQ721040:BIM786432 BQM721040:BSI786432 CAI721040:CCE786432 CKE721040:CMA786432 CUA721040:CVW786432 DDW721040:DFS786432 DNS721040:DPO786432 DXO721040:DZK786432 EHK721040:EJG786432 ERG721040:ETC786432 FBC721040:FCY786432 FKY721040:FMU786432 FUU721040:FWQ786432 GEQ721040:GGM786432 GOM721040:GQI786432 GYI721040:HAE786432 HIE721040:HKA786432 HSA721040:HTW786432 IBW721040:IDS786432 ILS721040:INO786432 IVO721040:IXK786432 JFK721040:JHG786432 JPG721040:JRC786432 JZC721040:KAY786432 KIY721040:KKU786432 KSU721040:KUQ786432 LCQ721040:LEM786432 LMM721040:LOI786432 LWI721040:LYE786432 MGE721040:MIA786432 MQA721040:MRW786432 MZW721040:NBS786432 NJS721040:NLO786432 NTO721040:NVK786432 ODK721040:OFG786432 ONG721040:OPC786432 OXC721040:OYY786432 PGY721040:PIU786432 PQU721040:PSQ786432 QAQ721040:QCM786432 QKM721040:QMI786432 QUI721040:QWE786432 REE721040:RGA786432 ROA721040:RPW786432 RXW721040:RZS786432 SHS721040:SJO786432 SRO721040:STK786432 TBK721040:TDG786432 TLG721040:TNC786432 TVC721040:TWY786432 UEY721040:UGU786432 UOU721040:UQQ786432 UYQ721040:VAM786432 VIM721040:VKI786432 VSI721040:VUE786432 WCE721040:WEA786432 WMA721040:WNW786432 WVW721040:WXS786432 O786576:BK851968 JK786576:LG851968 TG786576:VC851968 ADC786576:AEY851968 AMY786576:AOU851968 AWU786576:AYQ851968 BGQ786576:BIM851968 BQM786576:BSI851968 CAI786576:CCE851968 CKE786576:CMA851968 CUA786576:CVW851968 DDW786576:DFS851968 DNS786576:DPO851968 DXO786576:DZK851968 EHK786576:EJG851968 ERG786576:ETC851968 FBC786576:FCY851968 FKY786576:FMU851968 FUU786576:FWQ851968 GEQ786576:GGM851968 GOM786576:GQI851968 GYI786576:HAE851968 HIE786576:HKA851968 HSA786576:HTW851968 IBW786576:IDS851968 ILS786576:INO851968 IVO786576:IXK851968 JFK786576:JHG851968 JPG786576:JRC851968 JZC786576:KAY851968 KIY786576:KKU851968 KSU786576:KUQ851968 LCQ786576:LEM851968 LMM786576:LOI851968 LWI786576:LYE851968 MGE786576:MIA851968 MQA786576:MRW851968 MZW786576:NBS851968 NJS786576:NLO851968 NTO786576:NVK851968 ODK786576:OFG851968 ONG786576:OPC851968 OXC786576:OYY851968 PGY786576:PIU851968 PQU786576:PSQ851968 QAQ786576:QCM851968 QKM786576:QMI851968 QUI786576:QWE851968 REE786576:RGA851968 ROA786576:RPW851968 RXW786576:RZS851968 SHS786576:SJO851968 SRO786576:STK851968 TBK786576:TDG851968 TLG786576:TNC851968 TVC786576:TWY851968 UEY786576:UGU851968 UOU786576:UQQ851968 UYQ786576:VAM851968 VIM786576:VKI851968 VSI786576:VUE851968 WCE786576:WEA851968 WMA786576:WNW851968 WVW786576:WXS851968 O852112:BK917504 JK852112:LG917504 TG852112:VC917504 ADC852112:AEY917504 AMY852112:AOU917504 AWU852112:AYQ917504 BGQ852112:BIM917504 BQM852112:BSI917504 CAI852112:CCE917504 CKE852112:CMA917504 CUA852112:CVW917504 DDW852112:DFS917504 DNS852112:DPO917504 DXO852112:DZK917504 EHK852112:EJG917504 ERG852112:ETC917504 FBC852112:FCY917504 FKY852112:FMU917504 FUU852112:FWQ917504 GEQ852112:GGM917504 GOM852112:GQI917504 GYI852112:HAE917504 HIE852112:HKA917504 HSA852112:HTW917504 IBW852112:IDS917504 ILS852112:INO917504 IVO852112:IXK917504 JFK852112:JHG917504 JPG852112:JRC917504 JZC852112:KAY917504 KIY852112:KKU917504 KSU852112:KUQ917504 LCQ852112:LEM917504 LMM852112:LOI917504 LWI852112:LYE917504 MGE852112:MIA917504 MQA852112:MRW917504 MZW852112:NBS917504 NJS852112:NLO917504 NTO852112:NVK917504 ODK852112:OFG917504 ONG852112:OPC917504 OXC852112:OYY917504 PGY852112:PIU917504 PQU852112:PSQ917504 QAQ852112:QCM917504 QKM852112:QMI917504 QUI852112:QWE917504 REE852112:RGA917504 ROA852112:RPW917504 RXW852112:RZS917504 SHS852112:SJO917504 SRO852112:STK917504 TBK852112:TDG917504 TLG852112:TNC917504 TVC852112:TWY917504 UEY852112:UGU917504 UOU852112:UQQ917504 UYQ852112:VAM917504 VIM852112:VKI917504 VSI852112:VUE917504 WCE852112:WEA917504 WMA852112:WNW917504 WVW852112:WXS917504 O917648:BK983040 JK917648:LG983040 TG917648:VC983040 ADC917648:AEY983040 AMY917648:AOU983040 AWU917648:AYQ983040 BGQ917648:BIM983040 BQM917648:BSI983040 CAI917648:CCE983040 CKE917648:CMA983040 CUA917648:CVW983040 DDW917648:DFS983040 DNS917648:DPO983040 DXO917648:DZK983040 EHK917648:EJG983040 ERG917648:ETC983040 FBC917648:FCY983040 FKY917648:FMU983040 FUU917648:FWQ983040 GEQ917648:GGM983040 GOM917648:GQI983040 GYI917648:HAE983040 HIE917648:HKA983040 HSA917648:HTW983040 IBW917648:IDS983040 ILS917648:INO983040 IVO917648:IXK983040 JFK917648:JHG983040 JPG917648:JRC983040 JZC917648:KAY983040 KIY917648:KKU983040 KSU917648:KUQ983040 LCQ917648:LEM983040 LMM917648:LOI983040 LWI917648:LYE983040 MGE917648:MIA983040 MQA917648:MRW983040 MZW917648:NBS983040 NJS917648:NLO983040 NTO917648:NVK983040 ODK917648:OFG983040 ONG917648:OPC983040 OXC917648:OYY983040 PGY917648:PIU983040 PQU917648:PSQ983040 QAQ917648:QCM983040 QKM917648:QMI983040 QUI917648:QWE983040 REE917648:RGA983040 ROA917648:RPW983040 RXW917648:RZS983040 SHS917648:SJO983040 SRO917648:STK983040 TBK917648:TDG983040 TLG917648:TNC983040 TVC917648:TWY983040 UEY917648:UGU983040 UOU917648:UQQ983040 UYQ917648:VAM983040 VIM917648:VKI983040 VSI917648:VUE983040 WCE917648:WEA983040 WMA917648:WNW983040 WVW917648:WXS983040 O983184:BK1048576 JK983184:LG1048576 TG983184:VC1048576 ADC983184:AEY1048576 AMY983184:AOU1048576 AWU983184:AYQ1048576 BGQ983184:BIM1048576 BQM983184:BSI1048576 CAI983184:CCE1048576 CKE983184:CMA1048576 CUA983184:CVW1048576 DDW983184:DFS1048576 DNS983184:DPO1048576 DXO983184:DZK1048576 EHK983184:EJG1048576 ERG983184:ETC1048576 FBC983184:FCY1048576 FKY983184:FMU1048576 FUU983184:FWQ1048576 GEQ983184:GGM1048576 GOM983184:GQI1048576 GYI983184:HAE1048576 HIE983184:HKA1048576 HSA983184:HTW1048576 IBW983184:IDS1048576 ILS983184:INO1048576 IVO983184:IXK1048576 JFK983184:JHG1048576 JPG983184:JRC1048576 JZC983184:KAY1048576 KIY983184:KKU1048576 KSU983184:KUQ1048576 LCQ983184:LEM1048576 LMM983184:LOI1048576 LWI983184:LYE1048576 MGE983184:MIA1048576 MQA983184:MRW1048576 MZW983184:NBS1048576 NJS983184:NLO1048576 NTO983184:NVK1048576 ODK983184:OFG1048576 ONG983184:OPC1048576 OXC983184:OYY1048576 PGY983184:PIU1048576 PQU983184:PSQ1048576 QAQ983184:QCM1048576 QKM983184:QMI1048576 QUI983184:QWE1048576 REE983184:RGA1048576 ROA983184:RPW1048576 RXW983184:RZS1048576 SHS983184:SJO1048576 SRO983184:STK1048576 TBK983184:TDG1048576 TLG983184:TNC1048576 TVC983184:TWY1048576 UEY983184:UGU1048576 UOU983184:UQQ1048576 UYQ983184:VAM1048576 VIM983184:VKI1048576 VSI983184:VUE1048576 WCE983184:WEA1048576 WMA983184:WNW1048576 WVW983184:WXS1048576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U1:BK139 JQ1:LG139 TM1:VC139 ADI1:AEY139 ANE1:AOU139 AXA1:AYQ139 BGW1:BIM139 BQS1:BSI139 CAO1:CCE139 CKK1:CMA139 CUG1:CVW139 DEC1:DFS139 DNY1:DPO139 DXU1:DZK139 EHQ1:EJG139 ERM1:ETC139 FBI1:FCY139 FLE1:FMU139 FVA1:FWQ139 GEW1:GGM139 GOS1:GQI139 GYO1:HAE139 HIK1:HKA139 HSG1:HTW139 ICC1:IDS139 ILY1:INO139 IVU1:IXK139 JFQ1:JHG139 JPM1:JRC139 JZI1:KAY139 KJE1:KKU139 KTA1:KUQ139 LCW1:LEM139 LMS1:LOI139 LWO1:LYE139 MGK1:MIA139 MQG1:MRW139 NAC1:NBS139 NJY1:NLO139 NTU1:NVK139 ODQ1:OFG139 ONM1:OPC139 OXI1:OYY139 PHE1:PIU139 PRA1:PSQ139 QAW1:QCM139 QKS1:QMI139 QUO1:QWE139 REK1:RGA139 ROG1:RPW139 RYC1:RZS139 SHY1:SJO139 SRU1:STK139 TBQ1:TDG139 TLM1:TNC139 TVI1:TWY139 UFE1:UGU139 UPA1:UQQ139 UYW1:VAM139 VIS1:VKI139 VSO1:VUE139 WCK1:WEA139 WMG1:WNW139 WWC1:WXS139 U65537:BK65675 JQ65537:LG65675 TM65537:VC65675 ADI65537:AEY65675 ANE65537:AOU65675 AXA65537:AYQ65675 BGW65537:BIM65675 BQS65537:BSI65675 CAO65537:CCE65675 CKK65537:CMA65675 CUG65537:CVW65675 DEC65537:DFS65675 DNY65537:DPO65675 DXU65537:DZK65675 EHQ65537:EJG65675 ERM65537:ETC65675 FBI65537:FCY65675 FLE65537:FMU65675 FVA65537:FWQ65675 GEW65537:GGM65675 GOS65537:GQI65675 GYO65537:HAE65675 HIK65537:HKA65675 HSG65537:HTW65675 ICC65537:IDS65675 ILY65537:INO65675 IVU65537:IXK65675 JFQ65537:JHG65675 JPM65537:JRC65675 JZI65537:KAY65675 KJE65537:KKU65675 KTA65537:KUQ65675 LCW65537:LEM65675 LMS65537:LOI65675 LWO65537:LYE65675 MGK65537:MIA65675 MQG65537:MRW65675 NAC65537:NBS65675 NJY65537:NLO65675 NTU65537:NVK65675 ODQ65537:OFG65675 ONM65537:OPC65675 OXI65537:OYY65675 PHE65537:PIU65675 PRA65537:PSQ65675 QAW65537:QCM65675 QKS65537:QMI65675 QUO65537:QWE65675 REK65537:RGA65675 ROG65537:RPW65675 RYC65537:RZS65675 SHY65537:SJO65675 SRU65537:STK65675 TBQ65537:TDG65675 TLM65537:TNC65675 TVI65537:TWY65675 UFE65537:UGU65675 UPA65537:UQQ65675 UYW65537:VAM65675 VIS65537:VKI65675 VSO65537:VUE65675 WCK65537:WEA65675 WMG65537:WNW65675 WWC65537:WXS65675 U131073:BK131211 JQ131073:LG131211 TM131073:VC131211 ADI131073:AEY131211 ANE131073:AOU131211 AXA131073:AYQ131211 BGW131073:BIM131211 BQS131073:BSI131211 CAO131073:CCE131211 CKK131073:CMA131211 CUG131073:CVW131211 DEC131073:DFS131211 DNY131073:DPO131211 DXU131073:DZK131211 EHQ131073:EJG131211 ERM131073:ETC131211 FBI131073:FCY131211 FLE131073:FMU131211 FVA131073:FWQ131211 GEW131073:GGM131211 GOS131073:GQI131211 GYO131073:HAE131211 HIK131073:HKA131211 HSG131073:HTW131211 ICC131073:IDS131211 ILY131073:INO131211 IVU131073:IXK131211 JFQ131073:JHG131211 JPM131073:JRC131211 JZI131073:KAY131211 KJE131073:KKU131211 KTA131073:KUQ131211 LCW131073:LEM131211 LMS131073:LOI131211 LWO131073:LYE131211 MGK131073:MIA131211 MQG131073:MRW131211 NAC131073:NBS131211 NJY131073:NLO131211 NTU131073:NVK131211 ODQ131073:OFG131211 ONM131073:OPC131211 OXI131073:OYY131211 PHE131073:PIU131211 PRA131073:PSQ131211 QAW131073:QCM131211 QKS131073:QMI131211 QUO131073:QWE131211 REK131073:RGA131211 ROG131073:RPW131211 RYC131073:RZS131211 SHY131073:SJO131211 SRU131073:STK131211 TBQ131073:TDG131211 TLM131073:TNC131211 TVI131073:TWY131211 UFE131073:UGU131211 UPA131073:UQQ131211 UYW131073:VAM131211 VIS131073:VKI131211 VSO131073:VUE131211 WCK131073:WEA131211 WMG131073:WNW131211 WWC131073:WXS131211 U196609:BK196747 JQ196609:LG196747 TM196609:VC196747 ADI196609:AEY196747 ANE196609:AOU196747 AXA196609:AYQ196747 BGW196609:BIM196747 BQS196609:BSI196747 CAO196609:CCE196747 CKK196609:CMA196747 CUG196609:CVW196747 DEC196609:DFS196747 DNY196609:DPO196747 DXU196609:DZK196747 EHQ196609:EJG196747 ERM196609:ETC196747 FBI196609:FCY196747 FLE196609:FMU196747 FVA196609:FWQ196747 GEW196609:GGM196747 GOS196609:GQI196747 GYO196609:HAE196747 HIK196609:HKA196747 HSG196609:HTW196747 ICC196609:IDS196747 ILY196609:INO196747 IVU196609:IXK196747 JFQ196609:JHG196747 JPM196609:JRC196747 JZI196609:KAY196747 KJE196609:KKU196747 KTA196609:KUQ196747 LCW196609:LEM196747 LMS196609:LOI196747 LWO196609:LYE196747 MGK196609:MIA196747 MQG196609:MRW196747 NAC196609:NBS196747 NJY196609:NLO196747 NTU196609:NVK196747 ODQ196609:OFG196747 ONM196609:OPC196747 OXI196609:OYY196747 PHE196609:PIU196747 PRA196609:PSQ196747 QAW196609:QCM196747 QKS196609:QMI196747 QUO196609:QWE196747 REK196609:RGA196747 ROG196609:RPW196747 RYC196609:RZS196747 SHY196609:SJO196747 SRU196609:STK196747 TBQ196609:TDG196747 TLM196609:TNC196747 TVI196609:TWY196747 UFE196609:UGU196747 UPA196609:UQQ196747 UYW196609:VAM196747 VIS196609:VKI196747 VSO196609:VUE196747 WCK196609:WEA196747 WMG196609:WNW196747 WWC196609:WXS196747 U262145:BK262283 JQ262145:LG262283 TM262145:VC262283 ADI262145:AEY262283 ANE262145:AOU262283 AXA262145:AYQ262283 BGW262145:BIM262283 BQS262145:BSI262283 CAO262145:CCE262283 CKK262145:CMA262283 CUG262145:CVW262283 DEC262145:DFS262283 DNY262145:DPO262283 DXU262145:DZK262283 EHQ262145:EJG262283 ERM262145:ETC262283 FBI262145:FCY262283 FLE262145:FMU262283 FVA262145:FWQ262283 GEW262145:GGM262283 GOS262145:GQI262283 GYO262145:HAE262283 HIK262145:HKA262283 HSG262145:HTW262283 ICC262145:IDS262283 ILY262145:INO262283 IVU262145:IXK262283 JFQ262145:JHG262283 JPM262145:JRC262283 JZI262145:KAY262283 KJE262145:KKU262283 KTA262145:KUQ262283 LCW262145:LEM262283 LMS262145:LOI262283 LWO262145:LYE262283 MGK262145:MIA262283 MQG262145:MRW262283 NAC262145:NBS262283 NJY262145:NLO262283 NTU262145:NVK262283 ODQ262145:OFG262283 ONM262145:OPC262283 OXI262145:OYY262283 PHE262145:PIU262283 PRA262145:PSQ262283 QAW262145:QCM262283 QKS262145:QMI262283 QUO262145:QWE262283 REK262145:RGA262283 ROG262145:RPW262283 RYC262145:RZS262283 SHY262145:SJO262283 SRU262145:STK262283 TBQ262145:TDG262283 TLM262145:TNC262283 TVI262145:TWY262283 UFE262145:UGU262283 UPA262145:UQQ262283 UYW262145:VAM262283 VIS262145:VKI262283 VSO262145:VUE262283 WCK262145:WEA262283 WMG262145:WNW262283 WWC262145:WXS262283 U327681:BK327819 JQ327681:LG327819 TM327681:VC327819 ADI327681:AEY327819 ANE327681:AOU327819 AXA327681:AYQ327819 BGW327681:BIM327819 BQS327681:BSI327819 CAO327681:CCE327819 CKK327681:CMA327819 CUG327681:CVW327819 DEC327681:DFS327819 DNY327681:DPO327819 DXU327681:DZK327819 EHQ327681:EJG327819 ERM327681:ETC327819 FBI327681:FCY327819 FLE327681:FMU327819 FVA327681:FWQ327819 GEW327681:GGM327819 GOS327681:GQI327819 GYO327681:HAE327819 HIK327681:HKA327819 HSG327681:HTW327819 ICC327681:IDS327819 ILY327681:INO327819 IVU327681:IXK327819 JFQ327681:JHG327819 JPM327681:JRC327819 JZI327681:KAY327819 KJE327681:KKU327819 KTA327681:KUQ327819 LCW327681:LEM327819 LMS327681:LOI327819 LWO327681:LYE327819 MGK327681:MIA327819 MQG327681:MRW327819 NAC327681:NBS327819 NJY327681:NLO327819 NTU327681:NVK327819 ODQ327681:OFG327819 ONM327681:OPC327819 OXI327681:OYY327819 PHE327681:PIU327819 PRA327681:PSQ327819 QAW327681:QCM327819 QKS327681:QMI327819 QUO327681:QWE327819 REK327681:RGA327819 ROG327681:RPW327819 RYC327681:RZS327819 SHY327681:SJO327819 SRU327681:STK327819 TBQ327681:TDG327819 TLM327681:TNC327819 TVI327681:TWY327819 UFE327681:UGU327819 UPA327681:UQQ327819 UYW327681:VAM327819 VIS327681:VKI327819 VSO327681:VUE327819 WCK327681:WEA327819 WMG327681:WNW327819 WWC327681:WXS327819 U393217:BK393355 JQ393217:LG393355 TM393217:VC393355 ADI393217:AEY393355 ANE393217:AOU393355 AXA393217:AYQ393355 BGW393217:BIM393355 BQS393217:BSI393355 CAO393217:CCE393355 CKK393217:CMA393355 CUG393217:CVW393355 DEC393217:DFS393355 DNY393217:DPO393355 DXU393217:DZK393355 EHQ393217:EJG393355 ERM393217:ETC393355 FBI393217:FCY393355 FLE393217:FMU393355 FVA393217:FWQ393355 GEW393217:GGM393355 GOS393217:GQI393355 GYO393217:HAE393355 HIK393217:HKA393355 HSG393217:HTW393355 ICC393217:IDS393355 ILY393217:INO393355 IVU393217:IXK393355 JFQ393217:JHG393355 JPM393217:JRC393355 JZI393217:KAY393355 KJE393217:KKU393355 KTA393217:KUQ393355 LCW393217:LEM393355 LMS393217:LOI393355 LWO393217:LYE393355 MGK393217:MIA393355 MQG393217:MRW393355 NAC393217:NBS393355 NJY393217:NLO393355 NTU393217:NVK393355 ODQ393217:OFG393355 ONM393217:OPC393355 OXI393217:OYY393355 PHE393217:PIU393355 PRA393217:PSQ393355 QAW393217:QCM393355 QKS393217:QMI393355 QUO393217:QWE393355 REK393217:RGA393355 ROG393217:RPW393355 RYC393217:RZS393355 SHY393217:SJO393355 SRU393217:STK393355 TBQ393217:TDG393355 TLM393217:TNC393355 TVI393217:TWY393355 UFE393217:UGU393355 UPA393217:UQQ393355 UYW393217:VAM393355 VIS393217:VKI393355 VSO393217:VUE393355 WCK393217:WEA393355 WMG393217:WNW393355 WWC393217:WXS393355 U458753:BK458891 JQ458753:LG458891 TM458753:VC458891 ADI458753:AEY458891 ANE458753:AOU458891 AXA458753:AYQ458891 BGW458753:BIM458891 BQS458753:BSI458891 CAO458753:CCE458891 CKK458753:CMA458891 CUG458753:CVW458891 DEC458753:DFS458891 DNY458753:DPO458891 DXU458753:DZK458891 EHQ458753:EJG458891 ERM458753:ETC458891 FBI458753:FCY458891 FLE458753:FMU458891 FVA458753:FWQ458891 GEW458753:GGM458891 GOS458753:GQI458891 GYO458753:HAE458891 HIK458753:HKA458891 HSG458753:HTW458891 ICC458753:IDS458891 ILY458753:INO458891 IVU458753:IXK458891 JFQ458753:JHG458891 JPM458753:JRC458891 JZI458753:KAY458891 KJE458753:KKU458891 KTA458753:KUQ458891 LCW458753:LEM458891 LMS458753:LOI458891 LWO458753:LYE458891 MGK458753:MIA458891 MQG458753:MRW458891 NAC458753:NBS458891 NJY458753:NLO458891 NTU458753:NVK458891 ODQ458753:OFG458891 ONM458753:OPC458891 OXI458753:OYY458891 PHE458753:PIU458891 PRA458753:PSQ458891 QAW458753:QCM458891 QKS458753:QMI458891 QUO458753:QWE458891 REK458753:RGA458891 ROG458753:RPW458891 RYC458753:RZS458891 SHY458753:SJO458891 SRU458753:STK458891 TBQ458753:TDG458891 TLM458753:TNC458891 TVI458753:TWY458891 UFE458753:UGU458891 UPA458753:UQQ458891 UYW458753:VAM458891 VIS458753:VKI458891 VSO458753:VUE458891 WCK458753:WEA458891 WMG458753:WNW458891 WWC458753:WXS458891 U524289:BK524427 JQ524289:LG524427 TM524289:VC524427 ADI524289:AEY524427 ANE524289:AOU524427 AXA524289:AYQ524427 BGW524289:BIM524427 BQS524289:BSI524427 CAO524289:CCE524427 CKK524289:CMA524427 CUG524289:CVW524427 DEC524289:DFS524427 DNY524289:DPO524427 DXU524289:DZK524427 EHQ524289:EJG524427 ERM524289:ETC524427 FBI524289:FCY524427 FLE524289:FMU524427 FVA524289:FWQ524427 GEW524289:GGM524427 GOS524289:GQI524427 GYO524289:HAE524427 HIK524289:HKA524427 HSG524289:HTW524427 ICC524289:IDS524427 ILY524289:INO524427 IVU524289:IXK524427 JFQ524289:JHG524427 JPM524289:JRC524427 JZI524289:KAY524427 KJE524289:KKU524427 KTA524289:KUQ524427 LCW524289:LEM524427 LMS524289:LOI524427 LWO524289:LYE524427 MGK524289:MIA524427 MQG524289:MRW524427 NAC524289:NBS524427 NJY524289:NLO524427 NTU524289:NVK524427 ODQ524289:OFG524427 ONM524289:OPC524427 OXI524289:OYY524427 PHE524289:PIU524427 PRA524289:PSQ524427 QAW524289:QCM524427 QKS524289:QMI524427 QUO524289:QWE524427 REK524289:RGA524427 ROG524289:RPW524427 RYC524289:RZS524427 SHY524289:SJO524427 SRU524289:STK524427 TBQ524289:TDG524427 TLM524289:TNC524427 TVI524289:TWY524427 UFE524289:UGU524427 UPA524289:UQQ524427 UYW524289:VAM524427 VIS524289:VKI524427 VSO524289:VUE524427 WCK524289:WEA524427 WMG524289:WNW524427 WWC524289:WXS524427 U589825:BK589963 JQ589825:LG589963 TM589825:VC589963 ADI589825:AEY589963 ANE589825:AOU589963 AXA589825:AYQ589963 BGW589825:BIM589963 BQS589825:BSI589963 CAO589825:CCE589963 CKK589825:CMA589963 CUG589825:CVW589963 DEC589825:DFS589963 DNY589825:DPO589963 DXU589825:DZK589963 EHQ589825:EJG589963 ERM589825:ETC589963 FBI589825:FCY589963 FLE589825:FMU589963 FVA589825:FWQ589963 GEW589825:GGM589963 GOS589825:GQI589963 GYO589825:HAE589963 HIK589825:HKA589963 HSG589825:HTW589963 ICC589825:IDS589963 ILY589825:INO589963 IVU589825:IXK589963 JFQ589825:JHG589963 JPM589825:JRC589963 JZI589825:KAY589963 KJE589825:KKU589963 KTA589825:KUQ589963 LCW589825:LEM589963 LMS589825:LOI589963 LWO589825:LYE589963 MGK589825:MIA589963 MQG589825:MRW589963 NAC589825:NBS589963 NJY589825:NLO589963 NTU589825:NVK589963 ODQ589825:OFG589963 ONM589825:OPC589963 OXI589825:OYY589963 PHE589825:PIU589963 PRA589825:PSQ589963 QAW589825:QCM589963 QKS589825:QMI589963 QUO589825:QWE589963 REK589825:RGA589963 ROG589825:RPW589963 RYC589825:RZS589963 SHY589825:SJO589963 SRU589825:STK589963 TBQ589825:TDG589963 TLM589825:TNC589963 TVI589825:TWY589963 UFE589825:UGU589963 UPA589825:UQQ589963 UYW589825:VAM589963 VIS589825:VKI589963 VSO589825:VUE589963 WCK589825:WEA589963 WMG589825:WNW589963 WWC589825:WXS589963 U655361:BK655499 JQ655361:LG655499 TM655361:VC655499 ADI655361:AEY655499 ANE655361:AOU655499 AXA655361:AYQ655499 BGW655361:BIM655499 BQS655361:BSI655499 CAO655361:CCE655499 CKK655361:CMA655499 CUG655361:CVW655499 DEC655361:DFS655499 DNY655361:DPO655499 DXU655361:DZK655499 EHQ655361:EJG655499 ERM655361:ETC655499 FBI655361:FCY655499 FLE655361:FMU655499 FVA655361:FWQ655499 GEW655361:GGM655499 GOS655361:GQI655499 GYO655361:HAE655499 HIK655361:HKA655499 HSG655361:HTW655499 ICC655361:IDS655499 ILY655361:INO655499 IVU655361:IXK655499 JFQ655361:JHG655499 JPM655361:JRC655499 JZI655361:KAY655499 KJE655361:KKU655499 KTA655361:KUQ655499 LCW655361:LEM655499 LMS655361:LOI655499 LWO655361:LYE655499 MGK655361:MIA655499 MQG655361:MRW655499 NAC655361:NBS655499 NJY655361:NLO655499 NTU655361:NVK655499 ODQ655361:OFG655499 ONM655361:OPC655499 OXI655361:OYY655499 PHE655361:PIU655499 PRA655361:PSQ655499 QAW655361:QCM655499 QKS655361:QMI655499 QUO655361:QWE655499 REK655361:RGA655499 ROG655361:RPW655499 RYC655361:RZS655499 SHY655361:SJO655499 SRU655361:STK655499 TBQ655361:TDG655499 TLM655361:TNC655499 TVI655361:TWY655499 UFE655361:UGU655499 UPA655361:UQQ655499 UYW655361:VAM655499 VIS655361:VKI655499 VSO655361:VUE655499 WCK655361:WEA655499 WMG655361:WNW655499 WWC655361:WXS655499 U720897:BK721035 JQ720897:LG721035 TM720897:VC721035 ADI720897:AEY721035 ANE720897:AOU721035 AXA720897:AYQ721035 BGW720897:BIM721035 BQS720897:BSI721035 CAO720897:CCE721035 CKK720897:CMA721035 CUG720897:CVW721035 DEC720897:DFS721035 DNY720897:DPO721035 DXU720897:DZK721035 EHQ720897:EJG721035 ERM720897:ETC721035 FBI720897:FCY721035 FLE720897:FMU721035 FVA720897:FWQ721035 GEW720897:GGM721035 GOS720897:GQI721035 GYO720897:HAE721035 HIK720897:HKA721035 HSG720897:HTW721035 ICC720897:IDS721035 ILY720897:INO721035 IVU720897:IXK721035 JFQ720897:JHG721035 JPM720897:JRC721035 JZI720897:KAY721035 KJE720897:KKU721035 KTA720897:KUQ721035 LCW720897:LEM721035 LMS720897:LOI721035 LWO720897:LYE721035 MGK720897:MIA721035 MQG720897:MRW721035 NAC720897:NBS721035 NJY720897:NLO721035 NTU720897:NVK721035 ODQ720897:OFG721035 ONM720897:OPC721035 OXI720897:OYY721035 PHE720897:PIU721035 PRA720897:PSQ721035 QAW720897:QCM721035 QKS720897:QMI721035 QUO720897:QWE721035 REK720897:RGA721035 ROG720897:RPW721035 RYC720897:RZS721035 SHY720897:SJO721035 SRU720897:STK721035 TBQ720897:TDG721035 TLM720897:TNC721035 TVI720897:TWY721035 UFE720897:UGU721035 UPA720897:UQQ721035 UYW720897:VAM721035 VIS720897:VKI721035 VSO720897:VUE721035 WCK720897:WEA721035 WMG720897:WNW721035 WWC720897:WXS721035 U786433:BK786571 JQ786433:LG786571 TM786433:VC786571 ADI786433:AEY786571 ANE786433:AOU786571 AXA786433:AYQ786571 BGW786433:BIM786571 BQS786433:BSI786571 CAO786433:CCE786571 CKK786433:CMA786571 CUG786433:CVW786571 DEC786433:DFS786571 DNY786433:DPO786571 DXU786433:DZK786571 EHQ786433:EJG786571 ERM786433:ETC786571 FBI786433:FCY786571 FLE786433:FMU786571 FVA786433:FWQ786571 GEW786433:GGM786571 GOS786433:GQI786571 GYO786433:HAE786571 HIK786433:HKA786571 HSG786433:HTW786571 ICC786433:IDS786571 ILY786433:INO786571 IVU786433:IXK786571 JFQ786433:JHG786571 JPM786433:JRC786571 JZI786433:KAY786571 KJE786433:KKU786571 KTA786433:KUQ786571 LCW786433:LEM786571 LMS786433:LOI786571 LWO786433:LYE786571 MGK786433:MIA786571 MQG786433:MRW786571 NAC786433:NBS786571 NJY786433:NLO786571 NTU786433:NVK786571 ODQ786433:OFG786571 ONM786433:OPC786571 OXI786433:OYY786571 PHE786433:PIU786571 PRA786433:PSQ786571 QAW786433:QCM786571 QKS786433:QMI786571 QUO786433:QWE786571 REK786433:RGA786571 ROG786433:RPW786571 RYC786433:RZS786571 SHY786433:SJO786571 SRU786433:STK786571 TBQ786433:TDG786571 TLM786433:TNC786571 TVI786433:TWY786571 UFE786433:UGU786571 UPA786433:UQQ786571 UYW786433:VAM786571 VIS786433:VKI786571 VSO786433:VUE786571 WCK786433:WEA786571 WMG786433:WNW786571 WWC786433:WXS786571 U851969:BK852107 JQ851969:LG852107 TM851969:VC852107 ADI851969:AEY852107 ANE851969:AOU852107 AXA851969:AYQ852107 BGW851969:BIM852107 BQS851969:BSI852107 CAO851969:CCE852107 CKK851969:CMA852107 CUG851969:CVW852107 DEC851969:DFS852107 DNY851969:DPO852107 DXU851969:DZK852107 EHQ851969:EJG852107 ERM851969:ETC852107 FBI851969:FCY852107 FLE851969:FMU852107 FVA851969:FWQ852107 GEW851969:GGM852107 GOS851969:GQI852107 GYO851969:HAE852107 HIK851969:HKA852107 HSG851969:HTW852107 ICC851969:IDS852107 ILY851969:INO852107 IVU851969:IXK852107 JFQ851969:JHG852107 JPM851969:JRC852107 JZI851969:KAY852107 KJE851969:KKU852107 KTA851969:KUQ852107 LCW851969:LEM852107 LMS851969:LOI852107 LWO851969:LYE852107 MGK851969:MIA852107 MQG851969:MRW852107 NAC851969:NBS852107 NJY851969:NLO852107 NTU851969:NVK852107 ODQ851969:OFG852107 ONM851969:OPC852107 OXI851969:OYY852107 PHE851969:PIU852107 PRA851969:PSQ852107 QAW851969:QCM852107 QKS851969:QMI852107 QUO851969:QWE852107 REK851969:RGA852107 ROG851969:RPW852107 RYC851969:RZS852107 SHY851969:SJO852107 SRU851969:STK852107 TBQ851969:TDG852107 TLM851969:TNC852107 TVI851969:TWY852107 UFE851969:UGU852107 UPA851969:UQQ852107 UYW851969:VAM852107 VIS851969:VKI852107 VSO851969:VUE852107 WCK851969:WEA852107 WMG851969:WNW852107 WWC851969:WXS852107 U917505:BK917643 JQ917505:LG917643 TM917505:VC917643 ADI917505:AEY917643 ANE917505:AOU917643 AXA917505:AYQ917643 BGW917505:BIM917643 BQS917505:BSI917643 CAO917505:CCE917643 CKK917505:CMA917643 CUG917505:CVW917643 DEC917505:DFS917643 DNY917505:DPO917643 DXU917505:DZK917643 EHQ917505:EJG917643 ERM917505:ETC917643 FBI917505:FCY917643 FLE917505:FMU917643 FVA917505:FWQ917643 GEW917505:GGM917643 GOS917505:GQI917643 GYO917505:HAE917643 HIK917505:HKA917643 HSG917505:HTW917643 ICC917505:IDS917643 ILY917505:INO917643 IVU917505:IXK917643 JFQ917505:JHG917643 JPM917505:JRC917643 JZI917505:KAY917643 KJE917505:KKU917643 KTA917505:KUQ917643 LCW917505:LEM917643 LMS917505:LOI917643 LWO917505:LYE917643 MGK917505:MIA917643 MQG917505:MRW917643 NAC917505:NBS917643 NJY917505:NLO917643 NTU917505:NVK917643 ODQ917505:OFG917643 ONM917505:OPC917643 OXI917505:OYY917643 PHE917505:PIU917643 PRA917505:PSQ917643 QAW917505:QCM917643 QKS917505:QMI917643 QUO917505:QWE917643 REK917505:RGA917643 ROG917505:RPW917643 RYC917505:RZS917643 SHY917505:SJO917643 SRU917505:STK917643 TBQ917505:TDG917643 TLM917505:TNC917643 TVI917505:TWY917643 UFE917505:UGU917643 UPA917505:UQQ917643 UYW917505:VAM917643 VIS917505:VKI917643 VSO917505:VUE917643 WCK917505:WEA917643 WMG917505:WNW917643 WWC917505:WXS917643 U983041:BK983179 JQ983041:LG983179 TM983041:VC983179 ADI983041:AEY983179 ANE983041:AOU983179 AXA983041:AYQ983179 BGW983041:BIM983179 BQS983041:BSI983179 CAO983041:CCE983179 CKK983041:CMA983179 CUG983041:CVW983179 DEC983041:DFS983179 DNY983041:DPO983179 DXU983041:DZK983179 EHQ983041:EJG983179 ERM983041:ETC983179 FBI983041:FCY983179 FLE983041:FMU983179 FVA983041:FWQ983179 GEW983041:GGM983179 GOS983041:GQI983179 GYO983041:HAE983179 HIK983041:HKA983179 HSG983041:HTW983179 ICC983041:IDS983179 ILY983041:INO983179 IVU983041:IXK983179 JFQ983041:JHG983179 JPM983041:JRC983179 JZI983041:KAY983179 KJE983041:KKU983179 KTA983041:KUQ983179 LCW983041:LEM983179 LMS983041:LOI983179 LWO983041:LYE983179 MGK983041:MIA983179 MQG983041:MRW983179 NAC983041:NBS983179 NJY983041:NLO983179 NTU983041:NVK983179 ODQ983041:OFG983179 ONM983041:OPC983179 OXI983041:OYY983179 PHE983041:PIU983179 PRA983041:PSQ983179 QAW983041:QCM983179 QKS983041:QMI983179 QUO983041:QWE983179 REK983041:RGA983179 ROG983041:RPW983179 RYC983041:RZS983179 SHY983041:SJO983179 SRU983041:STK983179 TBQ983041:TDG983179 TLM983041:TNC983179 TVI983041:TWY983179 UFE983041:UGU983179 UPA983041:UQQ983179 UYW983041:VAM983179 VIS983041:VKI983179 VSO983041:VUE983179 WCK983041:WEA983179 WMG983041:WNW983179 WWC983041:WXS983179 CB1:IV1048576 LX1:SR1048576 VT1:ACN1048576 AFP1:AMJ1048576 APL1:AWF1048576 AZH1:BGB1048576 BJD1:BPX1048576 BSZ1:BZT1048576 CCV1:CJP1048576 CMR1:CTL1048576 CWN1:DDH1048576 DGJ1:DND1048576 DQF1:DWZ1048576 EAB1:EGV1048576 EJX1:EQR1048576 ETT1:FAN1048576 FDP1:FKJ1048576 FNL1:FUF1048576 FXH1:GEB1048576 GHD1:GNX1048576 GQZ1:GXT1048576 HAV1:HHP1048576 HKR1:HRL1048576 HUN1:IBH1048576 IEJ1:ILD1048576 IOF1:IUZ1048576 IYB1:JEV1048576 JHX1:JOR1048576 JRT1:JYN1048576 KBP1:KIJ1048576 KLL1:KSF1048576 KVH1:LCB1048576 LFD1:LLX1048576 LOZ1:LVT1048576 LYV1:MFP1048576 MIR1:MPL1048576 MSN1:MZH1048576 NCJ1:NJD1048576 NMF1:NSZ1048576 NWB1:OCV1048576 OFX1:OMR1048576 OPT1:OWN1048576 OZP1:PGJ1048576 PJL1:PQF1048576 PTH1:QAB1048576 QDD1:QJX1048576 QMZ1:QTT1048576 QWV1:RDP1048576 RGR1:RNL1048576 RQN1:RXH1048576 SAJ1:SHD1048576 SKF1:SQZ1048576 SUB1:TAV1048576 TDX1:TKR1048576 TNT1:TUN1048576 TXP1:UEJ1048576 UHL1:UOF1048576 URH1:UYB1048576 VBD1:VHX1048576 VKZ1:VRT1048576 VUV1:WBP1048576 WER1:WLL1048576 WON1:WVH1048576 WYJ1:XFD1048576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workbookViewId="0">
      <selection sqref="A1:XFD1048576"/>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8"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45" hidden="1" customWidth="1"/>
    <col min="65" max="78" width="12.7109375" style="40" hidden="1" customWidth="1"/>
    <col min="79" max="79" width="12.7109375" style="245"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2"/>
      <c r="B1" s="5"/>
      <c r="C1" s="5"/>
      <c r="D1" s="5"/>
      <c r="E1" s="5"/>
      <c r="F1" s="5"/>
      <c r="G1" s="5"/>
      <c r="H1" s="5"/>
      <c r="I1" s="5"/>
      <c r="J1" s="5"/>
      <c r="K1" s="5"/>
      <c r="O1" s="10"/>
      <c r="BL1" s="200"/>
      <c r="CA1" s="200"/>
    </row>
    <row r="2" spans="1:79" s="6" customFormat="1" ht="12.75" customHeight="1" x14ac:dyDescent="0.2">
      <c r="A2" s="152"/>
      <c r="B2" s="5"/>
      <c r="C2" s="5"/>
      <c r="D2" s="5"/>
      <c r="E2" s="5"/>
      <c r="F2" s="5"/>
      <c r="G2" s="5"/>
      <c r="H2" s="5"/>
      <c r="I2" s="5"/>
      <c r="J2" s="5"/>
      <c r="K2" s="5"/>
      <c r="O2" s="10"/>
      <c r="BL2" s="200"/>
      <c r="CA2" s="200"/>
    </row>
    <row r="3" spans="1:79" s="6" customFormat="1" ht="12.75" customHeight="1" x14ac:dyDescent="0.2">
      <c r="A3" s="152"/>
      <c r="B3" s="5"/>
      <c r="C3" s="5"/>
      <c r="D3" s="7"/>
      <c r="E3" s="5"/>
      <c r="F3" s="5"/>
      <c r="G3" s="5"/>
      <c r="H3" s="5"/>
      <c r="I3" s="5"/>
      <c r="J3" s="5"/>
      <c r="K3" s="5"/>
      <c r="O3" s="10"/>
      <c r="BL3" s="200"/>
      <c r="CA3" s="200"/>
    </row>
    <row r="4" spans="1:79" s="6" customFormat="1" ht="12.75" customHeight="1" x14ac:dyDescent="0.2">
      <c r="A4" s="152"/>
      <c r="B4" s="5"/>
      <c r="C4" s="5"/>
      <c r="D4" s="5"/>
      <c r="E4" s="5"/>
      <c r="F4" s="5"/>
      <c r="G4" s="5"/>
      <c r="H4" s="5"/>
      <c r="I4" s="5"/>
      <c r="J4" s="5"/>
      <c r="K4" s="5"/>
      <c r="O4" s="10"/>
      <c r="BL4" s="200"/>
      <c r="CA4" s="200"/>
    </row>
    <row r="5" spans="1:79" s="6" customFormat="1" ht="12.75" customHeight="1" x14ac:dyDescent="0.2">
      <c r="A5" s="4"/>
      <c r="B5" s="5"/>
      <c r="C5" s="5"/>
      <c r="D5" s="5"/>
      <c r="E5" s="5"/>
      <c r="F5" s="5"/>
      <c r="G5" s="5"/>
      <c r="H5" s="5"/>
      <c r="I5" s="5"/>
      <c r="J5" s="5"/>
      <c r="K5" s="5"/>
      <c r="O5" s="10"/>
      <c r="BL5" s="200"/>
      <c r="CA5" s="200"/>
    </row>
    <row r="6" spans="1:79" s="1" customFormat="1" ht="39.75" customHeight="1" x14ac:dyDescent="0.15">
      <c r="A6" s="779"/>
      <c r="B6" s="779"/>
      <c r="C6" s="779"/>
      <c r="D6" s="779"/>
      <c r="E6" s="779"/>
      <c r="F6" s="779"/>
      <c r="G6" s="779"/>
      <c r="H6" s="779"/>
      <c r="I6" s="779"/>
      <c r="J6" s="779"/>
      <c r="K6" s="779"/>
      <c r="L6" s="779"/>
      <c r="M6" s="779"/>
      <c r="N6" s="779"/>
      <c r="O6" s="779"/>
      <c r="P6" s="33"/>
      <c r="Q6" s="33"/>
      <c r="R6" s="33"/>
      <c r="S6" s="33"/>
      <c r="T6" s="2"/>
      <c r="U6" s="2"/>
      <c r="V6" s="2"/>
      <c r="W6" s="2"/>
      <c r="X6" s="2"/>
      <c r="Y6" s="2"/>
      <c r="BL6" s="201"/>
      <c r="CA6" s="201"/>
    </row>
    <row r="7" spans="1:79" s="1" customFormat="1" ht="45" customHeight="1" x14ac:dyDescent="0.2">
      <c r="A7" s="47"/>
      <c r="B7" s="47"/>
      <c r="C7" s="47"/>
      <c r="D7" s="47"/>
      <c r="E7" s="47"/>
      <c r="F7" s="47"/>
      <c r="G7" s="47"/>
      <c r="H7" s="47"/>
      <c r="I7" s="47"/>
      <c r="J7" s="47"/>
      <c r="K7" s="47"/>
      <c r="L7" s="47"/>
      <c r="M7" s="47"/>
      <c r="N7" s="48"/>
      <c r="O7" s="48"/>
      <c r="P7" s="38"/>
      <c r="Q7" s="38"/>
      <c r="R7" s="38"/>
      <c r="S7" s="38"/>
      <c r="T7" s="2"/>
      <c r="U7" s="2"/>
      <c r="V7" s="2"/>
      <c r="W7" s="2"/>
      <c r="X7" s="2"/>
      <c r="Y7" s="2"/>
      <c r="BL7" s="201"/>
      <c r="CA7" s="201"/>
    </row>
    <row r="8" spans="1:79" s="3" customFormat="1" ht="47.25" customHeight="1" x14ac:dyDescent="0.15">
      <c r="A8" s="642"/>
      <c r="B8" s="644"/>
      <c r="C8" s="710"/>
      <c r="D8" s="713"/>
      <c r="E8" s="713"/>
      <c r="F8" s="713"/>
      <c r="G8" s="713"/>
      <c r="H8" s="713"/>
      <c r="I8" s="713"/>
      <c r="J8" s="713"/>
      <c r="K8" s="713"/>
      <c r="L8" s="713"/>
      <c r="M8" s="713"/>
      <c r="N8" s="713"/>
      <c r="O8" s="713"/>
      <c r="P8" s="713"/>
      <c r="Q8" s="713"/>
      <c r="R8" s="713"/>
      <c r="S8" s="709"/>
      <c r="T8" s="710"/>
      <c r="U8" s="709"/>
      <c r="V8" s="644"/>
      <c r="W8" s="710"/>
      <c r="X8" s="713"/>
      <c r="Y8" s="713"/>
      <c r="Z8" s="709"/>
      <c r="AA8" s="644"/>
      <c r="AB8" s="1"/>
      <c r="AC8" s="1"/>
      <c r="AD8" s="1"/>
      <c r="AE8" s="1"/>
      <c r="AF8" s="1"/>
      <c r="AG8" s="1"/>
      <c r="AH8" s="1"/>
      <c r="AI8" s="1"/>
      <c r="AJ8" s="1"/>
      <c r="AK8" s="1"/>
      <c r="AL8" s="1"/>
      <c r="AM8" s="1"/>
      <c r="BL8" s="201"/>
      <c r="CA8" s="201"/>
    </row>
    <row r="9" spans="1:79" s="3" customFormat="1" ht="53.25" customHeight="1" x14ac:dyDescent="0.15">
      <c r="A9" s="643"/>
      <c r="B9" s="645"/>
      <c r="C9" s="49"/>
      <c r="D9" s="166"/>
      <c r="E9" s="16"/>
      <c r="F9" s="16"/>
      <c r="G9" s="16"/>
      <c r="H9" s="12"/>
      <c r="I9" s="12"/>
      <c r="J9" s="12"/>
      <c r="K9" s="12"/>
      <c r="L9" s="12"/>
      <c r="M9" s="12"/>
      <c r="N9" s="12"/>
      <c r="O9" s="12"/>
      <c r="P9" s="12"/>
      <c r="Q9" s="12"/>
      <c r="R9" s="12"/>
      <c r="S9" s="13"/>
      <c r="T9" s="50"/>
      <c r="U9" s="18"/>
      <c r="V9" s="645"/>
      <c r="W9" s="17"/>
      <c r="X9" s="51"/>
      <c r="Y9" s="51"/>
      <c r="Z9" s="18"/>
      <c r="AA9" s="645"/>
      <c r="AB9" s="1"/>
      <c r="AC9" s="1"/>
      <c r="AD9" s="1"/>
      <c r="AE9" s="1"/>
      <c r="AF9" s="1"/>
      <c r="AG9" s="1"/>
      <c r="AH9" s="1"/>
      <c r="AI9" s="1"/>
      <c r="AJ9" s="1"/>
      <c r="AK9" s="1"/>
      <c r="AL9" s="1"/>
      <c r="AM9" s="1"/>
      <c r="BL9" s="201"/>
      <c r="CA9" s="201"/>
    </row>
    <row r="10" spans="1:79" s="3" customFormat="1" ht="15.75" customHeight="1" x14ac:dyDescent="0.15">
      <c r="A10" s="52"/>
      <c r="B10" s="101"/>
      <c r="C10" s="129"/>
      <c r="D10" s="129"/>
      <c r="E10" s="107"/>
      <c r="F10" s="107"/>
      <c r="G10" s="107"/>
      <c r="H10" s="107"/>
      <c r="I10" s="107"/>
      <c r="J10" s="107"/>
      <c r="K10" s="107"/>
      <c r="L10" s="107"/>
      <c r="M10" s="107"/>
      <c r="N10" s="107"/>
      <c r="O10" s="107"/>
      <c r="P10" s="107"/>
      <c r="Q10" s="107"/>
      <c r="R10" s="107"/>
      <c r="S10" s="115"/>
      <c r="T10" s="106"/>
      <c r="U10" s="124"/>
      <c r="V10" s="138"/>
      <c r="W10" s="106"/>
      <c r="X10" s="107"/>
      <c r="Y10" s="107"/>
      <c r="Z10" s="124"/>
      <c r="AA10" s="124"/>
      <c r="AB10" s="170"/>
      <c r="AE10" s="1"/>
      <c r="AF10" s="1"/>
      <c r="AM10" s="1"/>
      <c r="BL10" s="201"/>
      <c r="BP10" s="73"/>
      <c r="BQ10" s="36"/>
      <c r="BR10" s="36"/>
      <c r="BS10" s="154"/>
      <c r="BT10" s="155"/>
      <c r="BU10" s="155"/>
      <c r="BV10" s="155"/>
      <c r="BW10" s="155"/>
      <c r="BX10" s="19"/>
      <c r="CA10" s="201"/>
    </row>
    <row r="11" spans="1:79" s="3" customFormat="1" ht="21.75" customHeight="1" x14ac:dyDescent="0.15">
      <c r="A11" s="31"/>
      <c r="B11" s="109"/>
      <c r="C11" s="149"/>
      <c r="D11" s="149"/>
      <c r="E11" s="144"/>
      <c r="F11" s="144"/>
      <c r="G11" s="144"/>
      <c r="H11" s="144"/>
      <c r="I11" s="144"/>
      <c r="J11" s="144"/>
      <c r="K11" s="144"/>
      <c r="L11" s="144"/>
      <c r="M11" s="144"/>
      <c r="N11" s="144"/>
      <c r="O11" s="144"/>
      <c r="P11" s="144"/>
      <c r="Q11" s="144"/>
      <c r="R11" s="144"/>
      <c r="S11" s="132"/>
      <c r="T11" s="104"/>
      <c r="U11" s="133"/>
      <c r="V11" s="147"/>
      <c r="W11" s="143"/>
      <c r="X11" s="144"/>
      <c r="Y11" s="144"/>
      <c r="Z11" s="133"/>
      <c r="AA11" s="133"/>
      <c r="AB11" s="170"/>
      <c r="AC11" s="6"/>
      <c r="AD11" s="6"/>
      <c r="AE11" s="1"/>
      <c r="AF11" s="1"/>
      <c r="AM11" s="1"/>
      <c r="BL11" s="201"/>
      <c r="BP11" s="73"/>
      <c r="BQ11" s="36"/>
      <c r="BR11" s="36"/>
      <c r="BS11" s="154"/>
      <c r="BT11" s="155"/>
      <c r="BU11" s="155"/>
      <c r="BV11" s="155"/>
      <c r="BW11" s="155"/>
      <c r="BX11" s="19"/>
      <c r="CA11" s="201"/>
    </row>
    <row r="12" spans="1:79" s="3" customFormat="1" ht="15.75" customHeight="1" x14ac:dyDescent="0.15">
      <c r="A12" s="23"/>
      <c r="B12" s="103"/>
      <c r="C12" s="131"/>
      <c r="D12" s="131"/>
      <c r="E12" s="98"/>
      <c r="F12" s="98"/>
      <c r="G12" s="98"/>
      <c r="H12" s="98"/>
      <c r="I12" s="98"/>
      <c r="J12" s="98"/>
      <c r="K12" s="98"/>
      <c r="L12" s="98"/>
      <c r="M12" s="98"/>
      <c r="N12" s="98"/>
      <c r="O12" s="98"/>
      <c r="P12" s="98"/>
      <c r="Q12" s="98"/>
      <c r="R12" s="98"/>
      <c r="S12" s="99"/>
      <c r="T12" s="116"/>
      <c r="U12" s="100"/>
      <c r="V12" s="146"/>
      <c r="W12" s="116"/>
      <c r="X12" s="117"/>
      <c r="Y12" s="117"/>
      <c r="Z12" s="118"/>
      <c r="AA12" s="118"/>
      <c r="AB12" s="170"/>
      <c r="AC12" s="6"/>
      <c r="AD12" s="6"/>
      <c r="AE12" s="1"/>
      <c r="AF12" s="1"/>
      <c r="AM12" s="1"/>
      <c r="BL12" s="201"/>
      <c r="BP12" s="73"/>
      <c r="BQ12" s="36"/>
      <c r="BR12" s="36"/>
      <c r="BS12" s="154"/>
      <c r="BT12" s="155"/>
      <c r="BU12" s="155"/>
      <c r="BV12" s="155"/>
      <c r="BW12" s="155"/>
      <c r="BX12" s="19"/>
      <c r="CA12" s="201"/>
    </row>
    <row r="13" spans="1:79" s="1" customFormat="1" ht="30" customHeight="1" x14ac:dyDescent="0.2">
      <c r="A13" s="53"/>
      <c r="B13" s="53"/>
      <c r="C13" s="53"/>
      <c r="D13" s="53"/>
      <c r="E13" s="53"/>
      <c r="F13" s="53"/>
      <c r="G13" s="53"/>
      <c r="H13" s="53"/>
      <c r="I13" s="53"/>
      <c r="J13" s="53"/>
      <c r="K13" s="53"/>
      <c r="L13" s="53"/>
      <c r="M13" s="53"/>
      <c r="N13" s="54"/>
      <c r="O13" s="54"/>
      <c r="P13" s="42"/>
      <c r="Q13" s="42"/>
      <c r="R13" s="42"/>
      <c r="S13" s="42"/>
      <c r="T13" s="2"/>
      <c r="U13" s="2"/>
      <c r="V13" s="2"/>
      <c r="W13" s="2"/>
      <c r="X13" s="2"/>
      <c r="Y13" s="2"/>
      <c r="BL13" s="201"/>
      <c r="CA13" s="201"/>
    </row>
    <row r="14" spans="1:79" s="3" customFormat="1" ht="24" customHeight="1" x14ac:dyDescent="0.15">
      <c r="A14" s="44"/>
      <c r="B14" s="287"/>
      <c r="C14" s="49"/>
      <c r="D14" s="166"/>
      <c r="E14" s="16"/>
      <c r="F14" s="16"/>
      <c r="G14" s="16"/>
      <c r="H14" s="12"/>
      <c r="I14" s="12"/>
      <c r="J14" s="12"/>
      <c r="K14" s="12"/>
      <c r="L14" s="12"/>
      <c r="M14" s="12"/>
      <c r="N14" s="12"/>
      <c r="O14" s="12"/>
      <c r="P14" s="12"/>
      <c r="Q14" s="12"/>
      <c r="R14" s="12"/>
      <c r="S14" s="13"/>
      <c r="T14" s="2"/>
      <c r="U14" s="2"/>
      <c r="V14" s="2"/>
      <c r="W14" s="2"/>
      <c r="X14" s="2"/>
      <c r="Y14" s="2"/>
      <c r="Z14" s="1"/>
      <c r="AA14" s="1"/>
      <c r="AB14" s="1"/>
      <c r="AC14" s="1"/>
      <c r="AD14" s="1"/>
      <c r="AE14" s="1"/>
      <c r="AL14" s="1"/>
      <c r="BL14" s="201"/>
      <c r="BP14" s="1"/>
      <c r="BQ14" s="1"/>
      <c r="BR14" s="1"/>
      <c r="BS14" s="1"/>
      <c r="BT14" s="1"/>
      <c r="BU14" s="1"/>
      <c r="CA14" s="201"/>
    </row>
    <row r="15" spans="1:79" s="3" customFormat="1" ht="15.75" customHeight="1" x14ac:dyDescent="0.15">
      <c r="A15" s="74"/>
      <c r="B15" s="101"/>
      <c r="C15" s="106"/>
      <c r="D15" s="107"/>
      <c r="E15" s="107"/>
      <c r="F15" s="107"/>
      <c r="G15" s="107"/>
      <c r="H15" s="107"/>
      <c r="I15" s="107"/>
      <c r="J15" s="107"/>
      <c r="K15" s="107"/>
      <c r="L15" s="107"/>
      <c r="M15" s="107"/>
      <c r="N15" s="107"/>
      <c r="O15" s="107"/>
      <c r="P15" s="107"/>
      <c r="Q15" s="107"/>
      <c r="R15" s="107"/>
      <c r="S15" s="124"/>
      <c r="U15" s="2"/>
      <c r="V15" s="2"/>
      <c r="W15" s="2"/>
      <c r="X15" s="2"/>
      <c r="Y15" s="2"/>
      <c r="Z15" s="1"/>
      <c r="AA15" s="1"/>
      <c r="AB15" s="1"/>
      <c r="AC15" s="1"/>
      <c r="AD15" s="1"/>
      <c r="AE15" s="1"/>
      <c r="AL15" s="1"/>
      <c r="BL15" s="201"/>
      <c r="BP15" s="1"/>
      <c r="BQ15" s="19"/>
      <c r="BR15" s="1"/>
      <c r="BS15" s="1"/>
      <c r="BT15" s="19"/>
      <c r="BU15" s="1"/>
      <c r="CA15" s="201"/>
    </row>
    <row r="16" spans="1:79" s="3" customFormat="1" ht="15.75" customHeight="1" x14ac:dyDescent="0.15">
      <c r="A16" s="75"/>
      <c r="B16" s="102"/>
      <c r="C16" s="94"/>
      <c r="D16" s="95"/>
      <c r="E16" s="95"/>
      <c r="F16" s="95"/>
      <c r="G16" s="95"/>
      <c r="H16" s="95"/>
      <c r="I16" s="95"/>
      <c r="J16" s="95"/>
      <c r="K16" s="95"/>
      <c r="L16" s="95"/>
      <c r="M16" s="95"/>
      <c r="N16" s="95"/>
      <c r="O16" s="95"/>
      <c r="P16" s="95"/>
      <c r="Q16" s="95"/>
      <c r="R16" s="95"/>
      <c r="S16" s="90"/>
      <c r="T16" s="170"/>
      <c r="U16" s="2"/>
      <c r="V16" s="2"/>
      <c r="W16" s="2"/>
      <c r="X16" s="2"/>
      <c r="Y16" s="2"/>
      <c r="Z16" s="1"/>
      <c r="AA16" s="1"/>
      <c r="AB16" s="1"/>
      <c r="AC16" s="1"/>
      <c r="AD16" s="1"/>
      <c r="AE16" s="1"/>
      <c r="AL16" s="1"/>
      <c r="BL16" s="201"/>
      <c r="BP16" s="1"/>
      <c r="BQ16" s="73"/>
      <c r="BR16" s="1"/>
      <c r="BS16" s="1"/>
      <c r="BT16" s="19"/>
      <c r="BU16" s="1"/>
      <c r="CA16" s="201"/>
    </row>
    <row r="17" spans="1:79" s="3" customFormat="1" ht="15.75" customHeight="1" x14ac:dyDescent="0.15">
      <c r="A17" s="75"/>
      <c r="B17" s="102"/>
      <c r="C17" s="94"/>
      <c r="D17" s="95"/>
      <c r="E17" s="95"/>
      <c r="F17" s="95"/>
      <c r="G17" s="95"/>
      <c r="H17" s="95"/>
      <c r="I17" s="95"/>
      <c r="J17" s="95"/>
      <c r="K17" s="95"/>
      <c r="L17" s="95"/>
      <c r="M17" s="95"/>
      <c r="N17" s="95"/>
      <c r="O17" s="95"/>
      <c r="P17" s="95"/>
      <c r="Q17" s="95"/>
      <c r="R17" s="95"/>
      <c r="S17" s="90"/>
      <c r="T17" s="173"/>
      <c r="U17" s="2"/>
      <c r="V17" s="2"/>
      <c r="W17" s="2"/>
      <c r="X17" s="2"/>
      <c r="Y17" s="2"/>
      <c r="Z17" s="1"/>
      <c r="AA17" s="1"/>
      <c r="AB17" s="1"/>
      <c r="AC17" s="1"/>
      <c r="AD17" s="1"/>
      <c r="AE17" s="1"/>
      <c r="AL17" s="1"/>
      <c r="BL17" s="201"/>
      <c r="BP17" s="1"/>
      <c r="BQ17" s="73"/>
      <c r="BR17" s="1"/>
      <c r="BS17" s="1"/>
      <c r="BT17" s="19"/>
      <c r="BU17" s="1"/>
      <c r="CA17" s="201"/>
    </row>
    <row r="18" spans="1:79" s="3" customFormat="1" ht="15.75" customHeight="1" x14ac:dyDescent="0.15">
      <c r="A18" s="75"/>
      <c r="B18" s="102"/>
      <c r="C18" s="94"/>
      <c r="D18" s="95"/>
      <c r="E18" s="95"/>
      <c r="F18" s="95"/>
      <c r="G18" s="95"/>
      <c r="H18" s="95"/>
      <c r="I18" s="95"/>
      <c r="J18" s="95"/>
      <c r="K18" s="95"/>
      <c r="L18" s="95"/>
      <c r="M18" s="95"/>
      <c r="N18" s="95"/>
      <c r="O18" s="95"/>
      <c r="P18" s="95"/>
      <c r="Q18" s="95"/>
      <c r="R18" s="95"/>
      <c r="S18" s="90"/>
      <c r="T18" s="173"/>
      <c r="U18" s="2"/>
      <c r="V18" s="2"/>
      <c r="W18" s="2"/>
      <c r="X18" s="2"/>
      <c r="Y18" s="2"/>
      <c r="Z18" s="1"/>
      <c r="AA18" s="1"/>
      <c r="AB18" s="1"/>
      <c r="AC18" s="1"/>
      <c r="AD18" s="1"/>
      <c r="AE18" s="1"/>
      <c r="AL18" s="1"/>
      <c r="BL18" s="201"/>
      <c r="BP18" s="1"/>
      <c r="BQ18" s="19"/>
      <c r="BR18" s="1"/>
      <c r="BS18" s="1"/>
      <c r="BT18" s="19"/>
      <c r="BU18" s="1"/>
      <c r="CA18" s="201"/>
    </row>
    <row r="19" spans="1:79" s="3" customFormat="1" ht="15.75" customHeight="1" x14ac:dyDescent="0.15">
      <c r="A19" s="76"/>
      <c r="B19" s="110"/>
      <c r="C19" s="111"/>
      <c r="D19" s="112"/>
      <c r="E19" s="112"/>
      <c r="F19" s="112"/>
      <c r="G19" s="112"/>
      <c r="H19" s="112"/>
      <c r="I19" s="112"/>
      <c r="J19" s="112"/>
      <c r="K19" s="112"/>
      <c r="L19" s="112"/>
      <c r="M19" s="112"/>
      <c r="N19" s="112"/>
      <c r="O19" s="112"/>
      <c r="P19" s="112"/>
      <c r="Q19" s="112"/>
      <c r="R19" s="112"/>
      <c r="S19" s="91"/>
      <c r="T19" s="2"/>
      <c r="U19" s="2"/>
      <c r="V19" s="2"/>
      <c r="W19" s="2"/>
      <c r="X19" s="2"/>
      <c r="Y19" s="2"/>
      <c r="Z19" s="1"/>
      <c r="AA19" s="1"/>
      <c r="AB19" s="1"/>
      <c r="AC19" s="1"/>
      <c r="AD19" s="1"/>
      <c r="AE19" s="1"/>
      <c r="AL19" s="1"/>
      <c r="BL19" s="201"/>
      <c r="BP19" s="1"/>
      <c r="BQ19" s="73"/>
      <c r="BR19" s="1"/>
      <c r="BS19" s="1"/>
      <c r="BT19" s="19"/>
      <c r="BU19" s="1"/>
      <c r="CA19" s="201"/>
    </row>
    <row r="20" spans="1:79" s="3" customFormat="1" ht="15.75" customHeight="1" x14ac:dyDescent="0.15">
      <c r="A20" s="77"/>
      <c r="B20" s="103"/>
      <c r="C20" s="97"/>
      <c r="D20" s="98"/>
      <c r="E20" s="98"/>
      <c r="F20" s="98"/>
      <c r="G20" s="98"/>
      <c r="H20" s="98"/>
      <c r="I20" s="98"/>
      <c r="J20" s="98"/>
      <c r="K20" s="98"/>
      <c r="L20" s="98"/>
      <c r="M20" s="98"/>
      <c r="N20" s="98"/>
      <c r="O20" s="98"/>
      <c r="P20" s="98"/>
      <c r="Q20" s="98"/>
      <c r="R20" s="98"/>
      <c r="S20" s="100"/>
      <c r="T20" s="2"/>
      <c r="U20" s="2"/>
      <c r="V20" s="2"/>
      <c r="W20" s="2"/>
      <c r="X20" s="2"/>
      <c r="Y20" s="2"/>
      <c r="Z20" s="1"/>
      <c r="AA20" s="1"/>
      <c r="AB20" s="1"/>
      <c r="AC20" s="1"/>
      <c r="AD20" s="1"/>
      <c r="AE20" s="1"/>
      <c r="AL20" s="1"/>
      <c r="BL20" s="201"/>
      <c r="BP20" s="1"/>
      <c r="BQ20" s="19"/>
      <c r="BR20" s="1"/>
      <c r="BS20" s="1"/>
      <c r="BT20" s="19"/>
      <c r="BU20" s="1"/>
      <c r="CA20" s="201"/>
    </row>
    <row r="21" spans="1:79" s="3" customFormat="1" ht="15.75" customHeight="1" x14ac:dyDescent="0.15">
      <c r="A21" s="22"/>
      <c r="B21" s="119"/>
      <c r="C21" s="120"/>
      <c r="D21" s="121"/>
      <c r="E21" s="121"/>
      <c r="F21" s="121"/>
      <c r="G21" s="121"/>
      <c r="H21" s="121"/>
      <c r="I21" s="121"/>
      <c r="J21" s="121"/>
      <c r="K21" s="121"/>
      <c r="L21" s="121"/>
      <c r="M21" s="121"/>
      <c r="N21" s="121"/>
      <c r="O21" s="121"/>
      <c r="P21" s="121"/>
      <c r="Q21" s="121"/>
      <c r="R21" s="121"/>
      <c r="S21" s="122"/>
      <c r="T21" s="173"/>
      <c r="U21" s="2"/>
      <c r="V21" s="2"/>
      <c r="W21" s="2"/>
      <c r="Y21" s="2"/>
      <c r="Z21" s="1"/>
      <c r="AA21" s="1"/>
      <c r="AB21" s="6"/>
      <c r="AC21" s="1"/>
      <c r="AD21" s="1"/>
      <c r="AE21" s="1"/>
      <c r="AL21" s="1"/>
      <c r="BL21" s="201"/>
      <c r="BP21" s="19"/>
      <c r="BQ21" s="73"/>
      <c r="BR21" s="19"/>
      <c r="BS21" s="19"/>
      <c r="BT21" s="19"/>
      <c r="BU21" s="155"/>
      <c r="CA21" s="201"/>
    </row>
    <row r="22" spans="1:79" s="1" customFormat="1" ht="30" customHeight="1" x14ac:dyDescent="0.2">
      <c r="A22" s="47"/>
      <c r="B22" s="47"/>
      <c r="C22" s="47"/>
      <c r="D22" s="47"/>
      <c r="E22" s="47"/>
      <c r="F22" s="47"/>
      <c r="G22" s="47"/>
      <c r="H22" s="47"/>
      <c r="I22" s="47"/>
      <c r="J22" s="47"/>
      <c r="K22" s="47"/>
      <c r="L22" s="47"/>
      <c r="M22" s="47"/>
      <c r="N22" s="6"/>
      <c r="O22" s="6"/>
      <c r="P22" s="6"/>
      <c r="Q22" s="6"/>
      <c r="R22" s="6"/>
      <c r="S22" s="6"/>
      <c r="T22" s="2"/>
      <c r="U22" s="2"/>
      <c r="V22" s="2"/>
      <c r="W22" s="2"/>
      <c r="X22" s="2"/>
      <c r="Y22" s="2"/>
      <c r="BL22" s="201"/>
      <c r="CA22" s="201"/>
    </row>
    <row r="23" spans="1:79" s="3" customFormat="1" ht="29.25" customHeight="1" x14ac:dyDescent="0.15">
      <c r="A23" s="644"/>
      <c r="B23" s="644"/>
      <c r="C23" s="713"/>
      <c r="D23" s="713"/>
      <c r="E23" s="713"/>
      <c r="F23" s="713"/>
      <c r="G23" s="713"/>
      <c r="H23" s="713"/>
      <c r="I23" s="713"/>
      <c r="J23" s="713"/>
      <c r="K23" s="713"/>
      <c r="L23" s="713"/>
      <c r="M23" s="713"/>
      <c r="N23" s="713"/>
      <c r="O23" s="713"/>
      <c r="P23" s="713"/>
      <c r="Q23" s="713"/>
      <c r="R23" s="713"/>
      <c r="S23" s="709"/>
      <c r="T23" s="713"/>
      <c r="U23" s="709"/>
      <c r="V23" s="644"/>
      <c r="W23" s="710"/>
      <c r="X23" s="713"/>
      <c r="Y23" s="709"/>
      <c r="Z23" s="1"/>
      <c r="AA23" s="1"/>
      <c r="AB23" s="1"/>
      <c r="AC23" s="1"/>
      <c r="AD23" s="1"/>
      <c r="AE23" s="1"/>
      <c r="AL23" s="1"/>
      <c r="BL23" s="201"/>
      <c r="BP23" s="1"/>
      <c r="BQ23" s="1"/>
      <c r="BR23" s="1"/>
      <c r="BS23" s="1"/>
      <c r="BT23" s="1"/>
      <c r="BU23" s="1"/>
      <c r="CA23" s="201"/>
    </row>
    <row r="24" spans="1:79" s="3" customFormat="1" ht="33.75" customHeight="1" x14ac:dyDescent="0.15">
      <c r="A24" s="645"/>
      <c r="B24" s="645"/>
      <c r="C24" s="49"/>
      <c r="D24" s="166"/>
      <c r="E24" s="16"/>
      <c r="F24" s="16"/>
      <c r="G24" s="16"/>
      <c r="H24" s="12"/>
      <c r="I24" s="12"/>
      <c r="J24" s="12"/>
      <c r="K24" s="12"/>
      <c r="L24" s="12"/>
      <c r="M24" s="12"/>
      <c r="N24" s="12"/>
      <c r="O24" s="12"/>
      <c r="P24" s="12"/>
      <c r="Q24" s="12"/>
      <c r="R24" s="12"/>
      <c r="S24" s="13"/>
      <c r="T24" s="50"/>
      <c r="U24" s="18"/>
      <c r="V24" s="645"/>
      <c r="W24" s="17"/>
      <c r="X24" s="51"/>
      <c r="Y24" s="18"/>
      <c r="Z24" s="1"/>
      <c r="AA24" s="1"/>
      <c r="AB24" s="1"/>
      <c r="AC24" s="1"/>
      <c r="AD24" s="1"/>
      <c r="AE24" s="1"/>
      <c r="AL24" s="1"/>
      <c r="BL24" s="201"/>
      <c r="BP24" s="1"/>
      <c r="BQ24" s="1"/>
      <c r="BR24" s="1"/>
      <c r="BS24" s="1"/>
      <c r="BT24" s="1"/>
      <c r="BU24" s="1"/>
      <c r="CA24" s="201"/>
    </row>
    <row r="25" spans="1:79" s="3" customFormat="1" ht="15.75" customHeight="1" x14ac:dyDescent="0.15">
      <c r="A25" s="30"/>
      <c r="B25" s="150"/>
      <c r="C25" s="106"/>
      <c r="D25" s="129"/>
      <c r="E25" s="107"/>
      <c r="F25" s="107"/>
      <c r="G25" s="107"/>
      <c r="H25" s="115"/>
      <c r="I25" s="115"/>
      <c r="J25" s="115"/>
      <c r="K25" s="115"/>
      <c r="L25" s="115"/>
      <c r="M25" s="115"/>
      <c r="N25" s="115"/>
      <c r="O25" s="115"/>
      <c r="P25" s="115"/>
      <c r="Q25" s="115"/>
      <c r="R25" s="115"/>
      <c r="S25" s="124"/>
      <c r="T25" s="106"/>
      <c r="U25" s="107"/>
      <c r="V25" s="86"/>
      <c r="W25" s="106"/>
      <c r="X25" s="107"/>
      <c r="Y25" s="124"/>
      <c r="Z25" s="170"/>
      <c r="AA25" s="15"/>
      <c r="AD25" s="1"/>
      <c r="AE25" s="1"/>
      <c r="AL25" s="1"/>
      <c r="BL25" s="201"/>
      <c r="BP25" s="73"/>
      <c r="BQ25" s="73"/>
      <c r="BR25" s="73"/>
      <c r="BS25" s="73"/>
      <c r="BT25" s="155"/>
      <c r="BU25" s="155"/>
      <c r="BV25" s="155"/>
      <c r="BW25" s="155"/>
      <c r="CA25" s="201"/>
    </row>
    <row r="26" spans="1:79" s="3" customFormat="1" ht="15.75" customHeight="1" x14ac:dyDescent="0.15">
      <c r="A26" s="32"/>
      <c r="B26" s="140"/>
      <c r="C26" s="97"/>
      <c r="D26" s="131"/>
      <c r="E26" s="98"/>
      <c r="F26" s="98"/>
      <c r="G26" s="98"/>
      <c r="H26" s="99"/>
      <c r="I26" s="99"/>
      <c r="J26" s="99"/>
      <c r="K26" s="99"/>
      <c r="L26" s="99"/>
      <c r="M26" s="99"/>
      <c r="N26" s="99"/>
      <c r="O26" s="99"/>
      <c r="P26" s="99"/>
      <c r="Q26" s="99"/>
      <c r="R26" s="99"/>
      <c r="S26" s="100"/>
      <c r="T26" s="97"/>
      <c r="U26" s="98"/>
      <c r="V26" s="89"/>
      <c r="W26" s="97"/>
      <c r="X26" s="98"/>
      <c r="Y26" s="100"/>
      <c r="Z26" s="170"/>
      <c r="AA26" s="15"/>
      <c r="AB26" s="6"/>
      <c r="AC26" s="6"/>
      <c r="AD26" s="1"/>
      <c r="AE26" s="1"/>
      <c r="AL26" s="1"/>
      <c r="BL26" s="201"/>
      <c r="BP26" s="73"/>
      <c r="BQ26" s="73"/>
      <c r="BR26" s="73"/>
      <c r="BS26" s="73"/>
      <c r="BT26" s="155"/>
      <c r="BU26" s="155"/>
      <c r="BV26" s="155"/>
      <c r="BW26" s="155"/>
      <c r="CA26" s="201"/>
    </row>
    <row r="27" spans="1:79" s="1" customFormat="1" ht="30" customHeight="1" x14ac:dyDescent="0.2">
      <c r="A27" s="53"/>
      <c r="B27" s="53"/>
      <c r="C27" s="53"/>
      <c r="D27" s="53"/>
      <c r="E27" s="53"/>
      <c r="F27" s="53"/>
      <c r="G27" s="53"/>
      <c r="H27" s="53"/>
      <c r="I27" s="293"/>
      <c r="J27" s="293"/>
      <c r="K27" s="293"/>
      <c r="L27" s="293"/>
      <c r="M27" s="293"/>
      <c r="N27" s="293"/>
      <c r="O27" s="293"/>
      <c r="P27" s="42"/>
      <c r="Q27" s="42"/>
      <c r="R27" s="42"/>
      <c r="S27" s="42"/>
      <c r="T27" s="2"/>
      <c r="U27" s="2"/>
      <c r="V27" s="2"/>
      <c r="W27" s="2"/>
      <c r="X27" s="2"/>
      <c r="Y27" s="2"/>
      <c r="BL27" s="201"/>
      <c r="CA27" s="201"/>
    </row>
    <row r="28" spans="1:79" s="3" customFormat="1" ht="33" customHeight="1" x14ac:dyDescent="0.15">
      <c r="A28" s="44"/>
      <c r="B28" s="287"/>
      <c r="C28" s="287"/>
      <c r="D28" s="287"/>
      <c r="E28" s="287"/>
      <c r="F28" s="159"/>
      <c r="G28" s="5"/>
      <c r="H28" s="5"/>
      <c r="I28" s="5"/>
      <c r="J28" s="5"/>
      <c r="K28" s="5"/>
      <c r="L28" s="5"/>
      <c r="M28" s="5"/>
      <c r="N28" s="153"/>
      <c r="O28" s="5"/>
      <c r="P28" s="5"/>
      <c r="Q28" s="5"/>
      <c r="R28" s="2"/>
      <c r="S28" s="2"/>
      <c r="T28" s="2"/>
      <c r="U28" s="2"/>
      <c r="V28" s="2"/>
      <c r="W28" s="2"/>
      <c r="X28" s="1"/>
      <c r="Y28" s="1"/>
      <c r="Z28" s="1"/>
      <c r="AA28" s="1"/>
      <c r="AB28" s="1"/>
      <c r="AC28" s="1"/>
      <c r="AJ28" s="1"/>
      <c r="BL28" s="201"/>
      <c r="BN28" s="1"/>
      <c r="BO28" s="1"/>
      <c r="BP28" s="1"/>
      <c r="BQ28" s="1"/>
      <c r="BR28" s="1"/>
      <c r="BS28" s="1"/>
      <c r="BT28" s="1"/>
      <c r="BU28" s="1"/>
      <c r="CA28" s="201"/>
    </row>
    <row r="29" spans="1:79" s="3" customFormat="1" ht="15.75" customHeight="1" x14ac:dyDescent="0.15">
      <c r="A29" s="78"/>
      <c r="B29" s="134"/>
      <c r="C29" s="86"/>
      <c r="D29" s="86"/>
      <c r="E29" s="86"/>
      <c r="F29" s="5"/>
      <c r="G29" s="5"/>
      <c r="H29" s="6"/>
      <c r="I29" s="6"/>
      <c r="J29" s="6"/>
      <c r="K29" s="6"/>
      <c r="L29" s="6"/>
      <c r="M29" s="6"/>
      <c r="N29" s="6"/>
      <c r="O29" s="6"/>
      <c r="P29" s="6"/>
      <c r="Q29" s="6"/>
      <c r="R29" s="2"/>
      <c r="S29" s="2"/>
      <c r="T29" s="2"/>
      <c r="U29" s="2"/>
      <c r="V29" s="2"/>
      <c r="W29" s="2"/>
      <c r="X29" s="1"/>
      <c r="Y29" s="1"/>
      <c r="Z29" s="1"/>
      <c r="AA29" s="1"/>
      <c r="AB29" s="1"/>
      <c r="AC29" s="1"/>
      <c r="AJ29" s="1"/>
      <c r="BL29" s="201"/>
      <c r="BO29" s="1"/>
      <c r="BP29" s="19"/>
      <c r="BT29" s="19"/>
      <c r="CA29" s="201"/>
    </row>
    <row r="30" spans="1:79" s="3" customFormat="1" ht="15.75" customHeight="1" x14ac:dyDescent="0.15">
      <c r="A30" s="60"/>
      <c r="B30" s="93"/>
      <c r="C30" s="87"/>
      <c r="D30" s="87"/>
      <c r="E30" s="87"/>
      <c r="F30" s="5"/>
      <c r="G30" s="5"/>
      <c r="H30" s="6"/>
      <c r="I30" s="6"/>
      <c r="J30" s="6"/>
      <c r="K30" s="6"/>
      <c r="L30" s="6"/>
      <c r="M30" s="6"/>
      <c r="N30" s="6"/>
      <c r="O30" s="6"/>
      <c r="P30" s="6"/>
      <c r="Q30" s="6"/>
      <c r="R30" s="2"/>
      <c r="S30" s="2"/>
      <c r="T30" s="2"/>
      <c r="U30" s="2"/>
      <c r="V30" s="2"/>
      <c r="W30" s="2"/>
      <c r="X30" s="1"/>
      <c r="Y30" s="1"/>
      <c r="Z30" s="1"/>
      <c r="AA30" s="1"/>
      <c r="AB30" s="1"/>
      <c r="AC30" s="1"/>
      <c r="AJ30" s="1"/>
      <c r="BL30" s="201"/>
      <c r="BO30" s="1"/>
      <c r="BP30" s="19"/>
      <c r="BT30" s="19"/>
      <c r="CA30" s="201"/>
    </row>
    <row r="31" spans="1:79" s="3" customFormat="1" ht="15.75" customHeight="1" x14ac:dyDescent="0.15">
      <c r="A31" s="60"/>
      <c r="B31" s="93"/>
      <c r="C31" s="87"/>
      <c r="D31" s="87"/>
      <c r="E31" s="87"/>
      <c r="F31" s="5"/>
      <c r="G31" s="5"/>
      <c r="H31" s="6"/>
      <c r="I31" s="6"/>
      <c r="J31" s="6"/>
      <c r="K31" s="6"/>
      <c r="L31" s="6"/>
      <c r="M31" s="6"/>
      <c r="N31" s="6"/>
      <c r="O31" s="6"/>
      <c r="P31" s="6"/>
      <c r="Q31" s="6"/>
      <c r="R31" s="2"/>
      <c r="S31" s="2"/>
      <c r="T31" s="2"/>
      <c r="U31" s="2"/>
      <c r="V31" s="2"/>
      <c r="W31" s="2"/>
      <c r="X31" s="1"/>
      <c r="Y31" s="1"/>
      <c r="Z31" s="1"/>
      <c r="AA31" s="1"/>
      <c r="AB31" s="1"/>
      <c r="AC31" s="1"/>
      <c r="AJ31" s="1"/>
      <c r="BL31" s="201"/>
      <c r="BO31" s="1"/>
      <c r="BP31" s="19"/>
      <c r="BT31" s="19"/>
      <c r="CA31" s="201"/>
    </row>
    <row r="32" spans="1:79" s="3" customFormat="1" ht="15.75" customHeight="1" x14ac:dyDescent="0.15">
      <c r="A32" s="60"/>
      <c r="B32" s="93"/>
      <c r="C32" s="87"/>
      <c r="D32" s="87"/>
      <c r="E32" s="87"/>
      <c r="F32" s="5"/>
      <c r="G32" s="5"/>
      <c r="H32" s="6"/>
      <c r="I32" s="6"/>
      <c r="J32" s="6"/>
      <c r="K32" s="6"/>
      <c r="L32" s="6"/>
      <c r="M32" s="6"/>
      <c r="N32" s="6"/>
      <c r="O32" s="6"/>
      <c r="P32" s="6"/>
      <c r="Q32" s="6"/>
      <c r="R32" s="2"/>
      <c r="S32" s="2"/>
      <c r="T32" s="2"/>
      <c r="U32" s="2"/>
      <c r="V32" s="2"/>
      <c r="W32" s="2"/>
      <c r="X32" s="1"/>
      <c r="Y32" s="1"/>
      <c r="Z32" s="1"/>
      <c r="AA32" s="1"/>
      <c r="AB32" s="1"/>
      <c r="AC32" s="1"/>
      <c r="AJ32" s="1"/>
      <c r="BL32" s="201"/>
      <c r="BO32" s="1"/>
      <c r="BP32" s="19"/>
      <c r="BT32" s="19"/>
      <c r="CA32" s="201"/>
    </row>
    <row r="33" spans="1:79" s="3" customFormat="1" ht="15.75" customHeight="1" x14ac:dyDescent="0.15">
      <c r="A33" s="60"/>
      <c r="B33" s="93"/>
      <c r="C33" s="87"/>
      <c r="D33" s="87"/>
      <c r="E33" s="87"/>
      <c r="F33" s="5"/>
      <c r="G33" s="5"/>
      <c r="H33" s="6"/>
      <c r="I33" s="6"/>
      <c r="J33" s="6"/>
      <c r="K33" s="6"/>
      <c r="L33" s="6"/>
      <c r="M33" s="6"/>
      <c r="N33" s="6"/>
      <c r="O33" s="6"/>
      <c r="P33" s="6"/>
      <c r="Q33" s="6"/>
      <c r="R33" s="2"/>
      <c r="S33" s="2"/>
      <c r="T33" s="2"/>
      <c r="U33" s="2"/>
      <c r="V33" s="2"/>
      <c r="W33" s="2"/>
      <c r="X33" s="1"/>
      <c r="Y33" s="1"/>
      <c r="Z33" s="1"/>
      <c r="AA33" s="1"/>
      <c r="AB33" s="1"/>
      <c r="AC33" s="1"/>
      <c r="AJ33" s="1"/>
      <c r="BL33" s="201"/>
      <c r="BO33" s="1"/>
      <c r="BP33" s="19"/>
      <c r="BT33" s="19"/>
      <c r="CA33" s="201"/>
    </row>
    <row r="34" spans="1:79" s="3" customFormat="1" ht="15.75" customHeight="1" x14ac:dyDescent="0.15">
      <c r="A34" s="60"/>
      <c r="B34" s="93"/>
      <c r="C34" s="87"/>
      <c r="D34" s="87"/>
      <c r="E34" s="87"/>
      <c r="F34" s="5"/>
      <c r="G34" s="5"/>
      <c r="H34" s="6"/>
      <c r="I34" s="6"/>
      <c r="J34" s="6"/>
      <c r="K34" s="6"/>
      <c r="L34" s="6"/>
      <c r="M34" s="6"/>
      <c r="N34" s="6"/>
      <c r="O34" s="6"/>
      <c r="P34" s="6"/>
      <c r="Q34" s="6"/>
      <c r="R34" s="2"/>
      <c r="S34" s="2"/>
      <c r="T34" s="2"/>
      <c r="U34" s="2"/>
      <c r="V34" s="2"/>
      <c r="W34" s="2"/>
      <c r="X34" s="1"/>
      <c r="Y34" s="1"/>
      <c r="Z34" s="1"/>
      <c r="AA34" s="1"/>
      <c r="AB34" s="1"/>
      <c r="AC34" s="1"/>
      <c r="AJ34" s="1"/>
      <c r="BL34" s="201"/>
      <c r="BO34" s="1"/>
      <c r="BP34" s="19"/>
      <c r="BT34" s="19"/>
      <c r="CA34" s="201"/>
    </row>
    <row r="35" spans="1:79" s="3" customFormat="1" ht="15.75" customHeight="1" x14ac:dyDescent="0.15">
      <c r="A35" s="60"/>
      <c r="B35" s="93"/>
      <c r="C35" s="87"/>
      <c r="D35" s="87"/>
      <c r="E35" s="87"/>
      <c r="F35" s="5"/>
      <c r="G35" s="5"/>
      <c r="H35" s="6"/>
      <c r="I35" s="6"/>
      <c r="J35" s="6"/>
      <c r="K35" s="6"/>
      <c r="L35" s="6"/>
      <c r="M35" s="6"/>
      <c r="N35" s="6"/>
      <c r="O35" s="6"/>
      <c r="P35" s="6"/>
      <c r="Q35" s="6"/>
      <c r="R35" s="2"/>
      <c r="S35" s="2"/>
      <c r="T35" s="2"/>
      <c r="U35" s="2"/>
      <c r="V35" s="2"/>
      <c r="W35" s="2"/>
      <c r="X35" s="1"/>
      <c r="Y35" s="1"/>
      <c r="Z35" s="1"/>
      <c r="AA35" s="1"/>
      <c r="AB35" s="1"/>
      <c r="AC35" s="1"/>
      <c r="AJ35" s="1"/>
      <c r="BL35" s="201"/>
      <c r="BO35" s="1"/>
      <c r="BP35" s="19"/>
      <c r="BT35" s="19"/>
      <c r="BV35" s="1"/>
      <c r="BW35" s="1"/>
      <c r="CA35" s="201"/>
    </row>
    <row r="36" spans="1:79" s="3" customFormat="1" ht="15.75" customHeight="1" x14ac:dyDescent="0.15">
      <c r="A36" s="60"/>
      <c r="B36" s="93"/>
      <c r="C36" s="87"/>
      <c r="D36" s="87"/>
      <c r="E36" s="87"/>
      <c r="F36" s="5"/>
      <c r="G36" s="5"/>
      <c r="H36" s="6"/>
      <c r="I36" s="6"/>
      <c r="J36" s="6"/>
      <c r="K36" s="6"/>
      <c r="L36" s="6"/>
      <c r="M36" s="6"/>
      <c r="N36" s="6"/>
      <c r="O36" s="6"/>
      <c r="P36" s="6"/>
      <c r="Q36" s="6"/>
      <c r="R36" s="2"/>
      <c r="S36" s="2"/>
      <c r="T36" s="2"/>
      <c r="U36" s="2"/>
      <c r="V36" s="2"/>
      <c r="W36" s="2"/>
      <c r="X36" s="1"/>
      <c r="Y36" s="1"/>
      <c r="Z36" s="1"/>
      <c r="AA36" s="1"/>
      <c r="AB36" s="1"/>
      <c r="AC36" s="1"/>
      <c r="AJ36" s="1"/>
      <c r="BL36" s="201"/>
      <c r="BO36" s="1"/>
      <c r="BP36" s="19"/>
      <c r="BT36" s="19"/>
      <c r="CA36" s="201"/>
    </row>
    <row r="37" spans="1:79" s="3" customFormat="1" ht="15.75" customHeight="1" x14ac:dyDescent="0.15">
      <c r="A37" s="60"/>
      <c r="B37" s="93"/>
      <c r="C37" s="87"/>
      <c r="D37" s="87"/>
      <c r="E37" s="87"/>
      <c r="F37" s="5"/>
      <c r="G37" s="55"/>
      <c r="H37" s="55"/>
      <c r="I37" s="6"/>
      <c r="J37" s="6"/>
      <c r="K37" s="6"/>
      <c r="L37" s="6"/>
      <c r="M37" s="6"/>
      <c r="N37" s="6"/>
      <c r="O37" s="6"/>
      <c r="P37" s="6"/>
      <c r="Q37" s="6"/>
      <c r="R37" s="2"/>
      <c r="S37" s="2"/>
      <c r="T37" s="2"/>
      <c r="U37" s="2"/>
      <c r="V37" s="2"/>
      <c r="W37" s="2"/>
      <c r="X37" s="1"/>
      <c r="Y37" s="1"/>
      <c r="Z37" s="1"/>
      <c r="AA37" s="1"/>
      <c r="AB37" s="1"/>
      <c r="AC37" s="1"/>
      <c r="AJ37" s="1"/>
      <c r="BL37" s="201"/>
      <c r="BO37" s="1"/>
      <c r="BP37" s="19"/>
      <c r="BT37" s="19"/>
      <c r="CA37" s="201"/>
    </row>
    <row r="38" spans="1:79" s="3" customFormat="1" ht="15.75" customHeight="1" x14ac:dyDescent="0.15">
      <c r="A38" s="60"/>
      <c r="B38" s="93"/>
      <c r="C38" s="87"/>
      <c r="D38" s="87"/>
      <c r="E38" s="87"/>
      <c r="F38" s="5"/>
      <c r="G38" s="55"/>
      <c r="H38" s="55"/>
      <c r="I38" s="6"/>
      <c r="J38" s="6"/>
      <c r="K38" s="6"/>
      <c r="L38" s="6"/>
      <c r="M38" s="6"/>
      <c r="N38" s="6"/>
      <c r="O38" s="6"/>
      <c r="P38" s="6"/>
      <c r="Q38" s="6"/>
      <c r="R38" s="2"/>
      <c r="S38" s="2"/>
      <c r="T38" s="2"/>
      <c r="U38" s="2"/>
      <c r="V38" s="2"/>
      <c r="W38" s="2"/>
      <c r="X38" s="1"/>
      <c r="Y38" s="1"/>
      <c r="Z38" s="1"/>
      <c r="AA38" s="1"/>
      <c r="AB38" s="1"/>
      <c r="AC38" s="1"/>
      <c r="AJ38" s="1"/>
      <c r="BL38" s="201"/>
      <c r="BP38" s="19"/>
      <c r="BT38" s="19"/>
      <c r="CA38" s="201"/>
    </row>
    <row r="39" spans="1:79" s="3" customFormat="1" ht="24" customHeight="1" x14ac:dyDescent="0.15">
      <c r="A39" s="60"/>
      <c r="B39" s="93"/>
      <c r="C39" s="87"/>
      <c r="D39" s="87"/>
      <c r="E39" s="87"/>
      <c r="F39" s="5"/>
      <c r="G39" s="55"/>
      <c r="H39" s="55"/>
      <c r="I39" s="6"/>
      <c r="J39" s="6"/>
      <c r="K39" s="6"/>
      <c r="L39" s="6"/>
      <c r="M39" s="6"/>
      <c r="N39" s="6"/>
      <c r="O39" s="6"/>
      <c r="P39" s="6"/>
      <c r="Q39" s="6"/>
      <c r="R39" s="2"/>
      <c r="S39" s="2"/>
      <c r="T39" s="2"/>
      <c r="U39" s="2"/>
      <c r="V39" s="2"/>
      <c r="W39" s="2"/>
      <c r="X39" s="1"/>
      <c r="Y39" s="1"/>
      <c r="Z39" s="1"/>
      <c r="AA39" s="1"/>
      <c r="AB39" s="1"/>
      <c r="AC39" s="1"/>
      <c r="AJ39" s="1"/>
      <c r="BL39" s="201"/>
      <c r="BP39" s="19"/>
      <c r="BT39" s="19"/>
      <c r="CA39" s="201"/>
    </row>
    <row r="40" spans="1:79" s="3" customFormat="1" ht="16.5" customHeight="1" x14ac:dyDescent="0.15">
      <c r="A40" s="167"/>
      <c r="B40" s="93"/>
      <c r="C40" s="88"/>
      <c r="D40" s="88"/>
      <c r="E40" s="88"/>
      <c r="F40" s="5"/>
      <c r="G40" s="55"/>
      <c r="H40" s="55"/>
      <c r="I40" s="6"/>
      <c r="J40" s="6"/>
      <c r="K40" s="6"/>
      <c r="L40" s="6"/>
      <c r="M40" s="6"/>
      <c r="N40" s="6"/>
      <c r="O40" s="6"/>
      <c r="P40" s="6"/>
      <c r="Q40" s="6"/>
      <c r="R40" s="2"/>
      <c r="S40" s="2"/>
      <c r="T40" s="2"/>
      <c r="U40" s="2"/>
      <c r="V40" s="2"/>
      <c r="W40" s="2"/>
      <c r="X40" s="1"/>
      <c r="Y40" s="1"/>
      <c r="Z40" s="1"/>
      <c r="AA40" s="1"/>
      <c r="AB40" s="1"/>
      <c r="AC40" s="1"/>
      <c r="AJ40" s="1"/>
      <c r="BL40" s="201"/>
      <c r="BP40" s="19"/>
      <c r="BT40" s="19"/>
      <c r="CA40" s="201"/>
    </row>
    <row r="41" spans="1:79" s="3" customFormat="1" ht="16.5" customHeight="1" x14ac:dyDescent="0.15">
      <c r="A41" s="60"/>
      <c r="B41" s="93"/>
      <c r="C41" s="137"/>
      <c r="D41" s="137"/>
      <c r="E41" s="137"/>
      <c r="F41" s="5"/>
      <c r="G41" s="55"/>
      <c r="H41" s="55"/>
      <c r="I41" s="6"/>
      <c r="J41" s="6"/>
      <c r="K41" s="6"/>
      <c r="L41" s="6"/>
      <c r="M41" s="6"/>
      <c r="N41" s="6"/>
      <c r="O41" s="6"/>
      <c r="P41" s="6"/>
      <c r="Q41" s="6"/>
      <c r="R41" s="2"/>
      <c r="S41" s="2"/>
      <c r="T41" s="2"/>
      <c r="U41" s="2"/>
      <c r="V41" s="2"/>
      <c r="W41" s="2"/>
      <c r="X41" s="1"/>
      <c r="Y41" s="1"/>
      <c r="Z41" s="1"/>
      <c r="AA41" s="1"/>
      <c r="AB41" s="1"/>
      <c r="AC41" s="1"/>
      <c r="AJ41" s="1"/>
      <c r="BL41" s="201"/>
      <c r="BP41" s="19"/>
      <c r="BT41" s="19"/>
      <c r="CA41" s="201"/>
    </row>
    <row r="42" spans="1:79" s="3" customFormat="1" ht="15.75" customHeight="1" x14ac:dyDescent="0.15">
      <c r="A42" s="22"/>
      <c r="B42" s="119"/>
      <c r="C42" s="119"/>
      <c r="D42" s="119"/>
      <c r="E42" s="119"/>
      <c r="F42" s="5"/>
      <c r="G42" s="55"/>
      <c r="H42" s="55"/>
      <c r="I42" s="5"/>
      <c r="J42" s="6"/>
      <c r="K42" s="6"/>
      <c r="L42" s="6"/>
      <c r="M42" s="6"/>
      <c r="N42" s="6"/>
      <c r="O42" s="6"/>
      <c r="P42" s="6"/>
      <c r="Q42" s="6"/>
      <c r="R42" s="2"/>
      <c r="S42" s="2"/>
      <c r="T42" s="2"/>
      <c r="U42" s="2"/>
      <c r="W42" s="2"/>
      <c r="X42" s="1"/>
      <c r="Y42" s="1"/>
      <c r="AA42" s="1"/>
      <c r="AB42" s="1"/>
      <c r="AC42" s="1"/>
      <c r="AJ42" s="1"/>
      <c r="BL42" s="201"/>
      <c r="BN42" s="19"/>
      <c r="BQ42" s="19"/>
      <c r="BU42" s="19"/>
      <c r="CA42" s="201"/>
    </row>
    <row r="43" spans="1:79" s="1" customFormat="1" ht="30" customHeight="1" x14ac:dyDescent="0.2">
      <c r="A43" s="294"/>
      <c r="B43" s="56"/>
      <c r="C43" s="57"/>
      <c r="D43" s="57"/>
      <c r="E43" s="57"/>
      <c r="F43" s="57"/>
      <c r="G43" s="57"/>
      <c r="H43" s="57"/>
      <c r="I43" s="57"/>
      <c r="J43" s="57"/>
      <c r="K43" s="57"/>
      <c r="T43" s="2"/>
      <c r="U43" s="2"/>
      <c r="V43" s="2"/>
      <c r="W43" s="2"/>
      <c r="X43" s="2"/>
      <c r="Y43" s="2"/>
      <c r="BL43" s="201"/>
      <c r="CA43" s="201"/>
    </row>
    <row r="44" spans="1:79" s="3" customFormat="1" ht="15" customHeight="1" x14ac:dyDescent="0.15">
      <c r="A44" s="647"/>
      <c r="B44" s="649"/>
      <c r="C44" s="644"/>
      <c r="D44" s="710"/>
      <c r="E44" s="713"/>
      <c r="F44" s="713"/>
      <c r="G44" s="713"/>
      <c r="H44" s="713"/>
      <c r="I44" s="713"/>
      <c r="J44" s="713"/>
      <c r="K44" s="713"/>
      <c r="L44" s="713"/>
      <c r="M44" s="713"/>
      <c r="N44" s="713"/>
      <c r="O44" s="713"/>
      <c r="P44" s="713"/>
      <c r="Q44" s="713"/>
      <c r="R44" s="713"/>
      <c r="S44" s="713"/>
      <c r="T44" s="709"/>
      <c r="U44" s="710"/>
      <c r="V44" s="709"/>
      <c r="W44" s="644"/>
      <c r="X44" s="2"/>
      <c r="Y44" s="2"/>
      <c r="Z44" s="1"/>
      <c r="AA44" s="1"/>
      <c r="AB44" s="1"/>
      <c r="AC44" s="1"/>
      <c r="AD44" s="1"/>
      <c r="AE44" s="1"/>
      <c r="AL44" s="1"/>
      <c r="BL44" s="201"/>
      <c r="CA44" s="201"/>
    </row>
    <row r="45" spans="1:79" s="3" customFormat="1" ht="23.25" customHeight="1" x14ac:dyDescent="0.15">
      <c r="A45" s="650"/>
      <c r="B45" s="652"/>
      <c r="C45" s="691"/>
      <c r="D45" s="49"/>
      <c r="E45" s="166"/>
      <c r="F45" s="16"/>
      <c r="G45" s="16"/>
      <c r="H45" s="16"/>
      <c r="I45" s="12"/>
      <c r="J45" s="12"/>
      <c r="K45" s="12"/>
      <c r="L45" s="12"/>
      <c r="M45" s="12"/>
      <c r="N45" s="12"/>
      <c r="O45" s="12"/>
      <c r="P45" s="12"/>
      <c r="Q45" s="12"/>
      <c r="R45" s="12"/>
      <c r="S45" s="12"/>
      <c r="T45" s="13"/>
      <c r="U45" s="17"/>
      <c r="V45" s="18"/>
      <c r="W45" s="645"/>
      <c r="X45" s="2"/>
      <c r="Y45" s="2"/>
      <c r="Z45" s="1"/>
      <c r="AA45" s="1"/>
      <c r="AB45" s="1"/>
      <c r="AC45" s="1"/>
      <c r="AD45" s="1"/>
      <c r="AE45" s="1"/>
      <c r="AL45" s="1"/>
      <c r="BL45" s="201"/>
      <c r="CA45" s="201"/>
    </row>
    <row r="46" spans="1:79" s="3" customFormat="1" ht="15.75" customHeight="1" x14ac:dyDescent="0.15">
      <c r="A46" s="797"/>
      <c r="B46" s="798"/>
      <c r="C46" s="101"/>
      <c r="D46" s="106"/>
      <c r="E46" s="129"/>
      <c r="F46" s="107"/>
      <c r="G46" s="107"/>
      <c r="H46" s="107"/>
      <c r="I46" s="115"/>
      <c r="J46" s="115"/>
      <c r="K46" s="115"/>
      <c r="L46" s="115"/>
      <c r="M46" s="115"/>
      <c r="N46" s="115"/>
      <c r="O46" s="115"/>
      <c r="P46" s="115"/>
      <c r="Q46" s="115"/>
      <c r="R46" s="115"/>
      <c r="S46" s="115"/>
      <c r="T46" s="124"/>
      <c r="U46" s="106"/>
      <c r="V46" s="124"/>
      <c r="W46" s="86"/>
      <c r="X46" s="170"/>
      <c r="AA46" s="15"/>
      <c r="AD46" s="1"/>
      <c r="AE46" s="1"/>
      <c r="AL46" s="1"/>
      <c r="BL46" s="201"/>
      <c r="BO46" s="1"/>
      <c r="BP46" s="73"/>
      <c r="BQ46" s="73"/>
      <c r="BR46" s="73"/>
      <c r="BS46" s="73"/>
      <c r="BT46" s="155"/>
      <c r="BU46" s="155"/>
      <c r="BV46" s="155"/>
      <c r="BW46" s="155"/>
      <c r="CA46" s="201"/>
    </row>
    <row r="47" spans="1:79" s="3" customFormat="1" ht="15.75" customHeight="1" x14ac:dyDescent="0.15">
      <c r="A47" s="793"/>
      <c r="B47" s="794"/>
      <c r="C47" s="102"/>
      <c r="D47" s="94"/>
      <c r="E47" s="130"/>
      <c r="F47" s="95"/>
      <c r="G47" s="95"/>
      <c r="H47" s="95"/>
      <c r="I47" s="96"/>
      <c r="J47" s="96"/>
      <c r="K47" s="96"/>
      <c r="L47" s="96"/>
      <c r="M47" s="96"/>
      <c r="N47" s="96"/>
      <c r="O47" s="96"/>
      <c r="P47" s="96"/>
      <c r="Q47" s="96"/>
      <c r="R47" s="96"/>
      <c r="S47" s="96"/>
      <c r="T47" s="90"/>
      <c r="U47" s="94"/>
      <c r="V47" s="90"/>
      <c r="W47" s="87"/>
      <c r="X47" s="170"/>
      <c r="AA47" s="15"/>
      <c r="AD47" s="1"/>
      <c r="AE47" s="1"/>
      <c r="AL47" s="1"/>
      <c r="BL47" s="201"/>
      <c r="BO47" s="1"/>
      <c r="BP47" s="73"/>
      <c r="BQ47" s="73"/>
      <c r="BR47" s="73"/>
      <c r="BS47" s="73"/>
      <c r="BT47" s="155"/>
      <c r="BU47" s="155"/>
      <c r="BV47" s="155"/>
      <c r="BW47" s="155"/>
      <c r="CA47" s="201"/>
    </row>
    <row r="48" spans="1:79" s="3" customFormat="1" ht="15.75" customHeight="1" x14ac:dyDescent="0.15">
      <c r="A48" s="804"/>
      <c r="B48" s="805"/>
      <c r="C48" s="102"/>
      <c r="D48" s="94"/>
      <c r="E48" s="130"/>
      <c r="F48" s="95"/>
      <c r="G48" s="95"/>
      <c r="H48" s="95"/>
      <c r="I48" s="96"/>
      <c r="J48" s="96"/>
      <c r="K48" s="96"/>
      <c r="L48" s="96"/>
      <c r="M48" s="96"/>
      <c r="N48" s="96"/>
      <c r="O48" s="96"/>
      <c r="P48" s="96"/>
      <c r="Q48" s="96"/>
      <c r="R48" s="96"/>
      <c r="S48" s="96"/>
      <c r="T48" s="90"/>
      <c r="U48" s="94"/>
      <c r="V48" s="90"/>
      <c r="W48" s="87"/>
      <c r="X48" s="170"/>
      <c r="AA48" s="15"/>
      <c r="AD48" s="1"/>
      <c r="AE48" s="1"/>
      <c r="AL48" s="1"/>
      <c r="BL48" s="201"/>
      <c r="BO48" s="1"/>
      <c r="BP48" s="73"/>
      <c r="BQ48" s="73"/>
      <c r="BR48" s="73"/>
      <c r="BS48" s="73"/>
      <c r="BT48" s="155"/>
      <c r="BU48" s="155"/>
      <c r="BV48" s="155"/>
      <c r="BW48" s="155"/>
      <c r="CA48" s="201"/>
    </row>
    <row r="49" spans="1:79" s="3" customFormat="1" ht="15.75" customHeight="1" x14ac:dyDescent="0.15">
      <c r="A49" s="806"/>
      <c r="B49" s="807"/>
      <c r="C49" s="103"/>
      <c r="D49" s="97"/>
      <c r="E49" s="131"/>
      <c r="F49" s="98"/>
      <c r="G49" s="98"/>
      <c r="H49" s="98"/>
      <c r="I49" s="99"/>
      <c r="J49" s="99"/>
      <c r="K49" s="99"/>
      <c r="L49" s="99"/>
      <c r="M49" s="99"/>
      <c r="N49" s="99"/>
      <c r="O49" s="99"/>
      <c r="P49" s="99"/>
      <c r="Q49" s="99"/>
      <c r="R49" s="99"/>
      <c r="S49" s="99"/>
      <c r="T49" s="100"/>
      <c r="U49" s="97"/>
      <c r="V49" s="100"/>
      <c r="W49" s="89"/>
      <c r="X49" s="170"/>
      <c r="AA49" s="15"/>
      <c r="AD49" s="1"/>
      <c r="AE49" s="1"/>
      <c r="AL49" s="1"/>
      <c r="BL49" s="201"/>
      <c r="BO49" s="1"/>
      <c r="BP49" s="73"/>
      <c r="BQ49" s="73"/>
      <c r="BR49" s="73"/>
      <c r="BS49" s="73"/>
      <c r="BT49" s="155"/>
      <c r="BU49" s="155"/>
      <c r="BV49" s="155"/>
      <c r="BW49" s="155"/>
      <c r="CA49" s="201"/>
    </row>
    <row r="50" spans="1:79" s="3" customFormat="1" ht="30" customHeight="1" x14ac:dyDescent="0.2">
      <c r="A50" s="58"/>
      <c r="B50" s="58"/>
      <c r="C50" s="58"/>
      <c r="D50" s="58"/>
      <c r="E50" s="58"/>
      <c r="F50" s="58"/>
      <c r="G50" s="58"/>
      <c r="H50" s="58"/>
      <c r="I50" s="58"/>
      <c r="J50" s="58"/>
      <c r="K50" s="58"/>
      <c r="L50" s="59"/>
      <c r="M50" s="48"/>
      <c r="N50" s="48"/>
      <c r="O50" s="38"/>
      <c r="P50" s="38"/>
      <c r="Q50" s="38"/>
      <c r="R50" s="38"/>
      <c r="S50" s="2"/>
      <c r="T50" s="2"/>
      <c r="U50" s="2"/>
      <c r="V50" s="2"/>
      <c r="W50" s="2"/>
      <c r="X50" s="173"/>
      <c r="Y50" s="1"/>
      <c r="Z50" s="1"/>
      <c r="AA50" s="1"/>
      <c r="AB50" s="1"/>
      <c r="AC50" s="1"/>
      <c r="AD50" s="1"/>
      <c r="AK50" s="1"/>
      <c r="BL50" s="201"/>
      <c r="BO50" s="1"/>
      <c r="BP50" s="1"/>
      <c r="BQ50" s="1"/>
      <c r="BR50" s="1"/>
      <c r="BS50" s="1"/>
      <c r="BT50" s="1"/>
      <c r="BU50" s="1"/>
      <c r="CA50" s="201"/>
    </row>
    <row r="51" spans="1:79" s="3" customFormat="1" ht="15" customHeight="1" x14ac:dyDescent="0.15">
      <c r="A51" s="647"/>
      <c r="B51" s="649"/>
      <c r="C51" s="644"/>
      <c r="D51" s="710"/>
      <c r="E51" s="713"/>
      <c r="F51" s="713"/>
      <c r="G51" s="713"/>
      <c r="H51" s="713"/>
      <c r="I51" s="713"/>
      <c r="J51" s="713"/>
      <c r="K51" s="713"/>
      <c r="L51" s="713"/>
      <c r="M51" s="713"/>
      <c r="N51" s="713"/>
      <c r="O51" s="713"/>
      <c r="P51" s="713"/>
      <c r="Q51" s="713"/>
      <c r="R51" s="713"/>
      <c r="S51" s="713"/>
      <c r="T51" s="709"/>
      <c r="U51" s="710"/>
      <c r="V51" s="709"/>
      <c r="W51" s="644"/>
      <c r="X51" s="173"/>
      <c r="Y51" s="2"/>
      <c r="Z51" s="1"/>
      <c r="AA51" s="1"/>
      <c r="AB51" s="1"/>
      <c r="AC51" s="1"/>
      <c r="AD51" s="1"/>
      <c r="AE51" s="1"/>
      <c r="AL51" s="1"/>
      <c r="BL51" s="201"/>
      <c r="BO51" s="1"/>
      <c r="BP51" s="1"/>
      <c r="BQ51" s="1"/>
      <c r="BR51" s="1"/>
      <c r="BS51" s="1"/>
      <c r="BT51" s="1"/>
      <c r="BU51" s="1"/>
      <c r="CA51" s="201"/>
    </row>
    <row r="52" spans="1:79" s="3" customFormat="1" ht="25.5" customHeight="1" x14ac:dyDescent="0.15">
      <c r="A52" s="650"/>
      <c r="B52" s="652"/>
      <c r="C52" s="645"/>
      <c r="D52" s="49"/>
      <c r="E52" s="166"/>
      <c r="F52" s="16"/>
      <c r="G52" s="16"/>
      <c r="H52" s="16"/>
      <c r="I52" s="12"/>
      <c r="J52" s="12"/>
      <c r="K52" s="12"/>
      <c r="L52" s="12"/>
      <c r="M52" s="12"/>
      <c r="N52" s="12"/>
      <c r="O52" s="12"/>
      <c r="P52" s="12"/>
      <c r="Q52" s="12"/>
      <c r="R52" s="12"/>
      <c r="S52" s="12"/>
      <c r="T52" s="13"/>
      <c r="U52" s="11"/>
      <c r="V52" s="29"/>
      <c r="W52" s="645"/>
      <c r="X52" s="173"/>
      <c r="Y52" s="2"/>
      <c r="Z52" s="1"/>
      <c r="AA52" s="1"/>
      <c r="AB52" s="1"/>
      <c r="AC52" s="1"/>
      <c r="AD52" s="1"/>
      <c r="AE52" s="1"/>
      <c r="AL52" s="1"/>
      <c r="BL52" s="201"/>
      <c r="BP52" s="1"/>
      <c r="BQ52" s="1"/>
      <c r="BR52" s="1"/>
      <c r="BS52" s="1"/>
      <c r="BT52" s="1"/>
      <c r="BU52" s="1"/>
      <c r="CA52" s="201"/>
    </row>
    <row r="53" spans="1:79" s="3" customFormat="1" ht="15.75" customHeight="1" x14ac:dyDescent="0.15">
      <c r="A53" s="797"/>
      <c r="B53" s="798"/>
      <c r="C53" s="101"/>
      <c r="D53" s="106"/>
      <c r="E53" s="129"/>
      <c r="F53" s="107"/>
      <c r="G53" s="107"/>
      <c r="H53" s="107"/>
      <c r="I53" s="115"/>
      <c r="J53" s="115"/>
      <c r="K53" s="115"/>
      <c r="L53" s="115"/>
      <c r="M53" s="115"/>
      <c r="N53" s="115"/>
      <c r="O53" s="115"/>
      <c r="P53" s="115"/>
      <c r="Q53" s="115"/>
      <c r="R53" s="115"/>
      <c r="S53" s="115"/>
      <c r="T53" s="124"/>
      <c r="U53" s="106"/>
      <c r="V53" s="124"/>
      <c r="W53" s="86"/>
      <c r="X53" s="170"/>
      <c r="AA53" s="15"/>
      <c r="AD53" s="1"/>
      <c r="AE53" s="1"/>
      <c r="AL53" s="1"/>
      <c r="BL53" s="201"/>
      <c r="BP53" s="73"/>
      <c r="BQ53" s="73"/>
      <c r="BR53" s="73"/>
      <c r="BS53" s="73"/>
      <c r="BT53" s="155"/>
      <c r="BU53" s="155"/>
      <c r="BV53" s="155"/>
      <c r="BW53" s="155"/>
      <c r="CA53" s="201"/>
    </row>
    <row r="54" spans="1:79" s="3" customFormat="1" ht="15.75" customHeight="1" x14ac:dyDescent="0.15">
      <c r="A54" s="793"/>
      <c r="B54" s="794"/>
      <c r="C54" s="102"/>
      <c r="D54" s="94"/>
      <c r="E54" s="130"/>
      <c r="F54" s="95"/>
      <c r="G54" s="95"/>
      <c r="H54" s="95"/>
      <c r="I54" s="96"/>
      <c r="J54" s="96"/>
      <c r="K54" s="96"/>
      <c r="L54" s="96"/>
      <c r="M54" s="96"/>
      <c r="N54" s="96"/>
      <c r="O54" s="96"/>
      <c r="P54" s="96"/>
      <c r="Q54" s="96"/>
      <c r="R54" s="96"/>
      <c r="S54" s="96"/>
      <c r="T54" s="90"/>
      <c r="U54" s="94"/>
      <c r="V54" s="90"/>
      <c r="W54" s="87"/>
      <c r="X54" s="170"/>
      <c r="AA54" s="15"/>
      <c r="AD54" s="1"/>
      <c r="AE54" s="1"/>
      <c r="AL54" s="1"/>
      <c r="BL54" s="201"/>
      <c r="BP54" s="73"/>
      <c r="BQ54" s="73"/>
      <c r="BR54" s="73"/>
      <c r="BS54" s="73"/>
      <c r="BT54" s="155"/>
      <c r="BU54" s="155"/>
      <c r="BV54" s="155"/>
      <c r="BW54" s="155"/>
      <c r="CA54" s="201"/>
    </row>
    <row r="55" spans="1:79" s="3" customFormat="1" ht="15.75" customHeight="1" x14ac:dyDescent="0.15">
      <c r="A55" s="793"/>
      <c r="B55" s="794"/>
      <c r="C55" s="102"/>
      <c r="D55" s="94"/>
      <c r="E55" s="130"/>
      <c r="F55" s="95"/>
      <c r="G55" s="95"/>
      <c r="H55" s="95"/>
      <c r="I55" s="96"/>
      <c r="J55" s="96"/>
      <c r="K55" s="96"/>
      <c r="L55" s="96"/>
      <c r="M55" s="96"/>
      <c r="N55" s="96"/>
      <c r="O55" s="96"/>
      <c r="P55" s="96"/>
      <c r="Q55" s="96"/>
      <c r="R55" s="96"/>
      <c r="S55" s="96"/>
      <c r="T55" s="90"/>
      <c r="U55" s="94"/>
      <c r="V55" s="90"/>
      <c r="W55" s="87"/>
      <c r="X55" s="170"/>
      <c r="AA55" s="15"/>
      <c r="AD55" s="1"/>
      <c r="AE55" s="1"/>
      <c r="AL55" s="1"/>
      <c r="BL55" s="201"/>
      <c r="BP55" s="73"/>
      <c r="BQ55" s="73"/>
      <c r="BR55" s="73"/>
      <c r="BS55" s="73"/>
      <c r="BT55" s="155"/>
      <c r="BU55" s="155"/>
      <c r="BV55" s="155"/>
      <c r="BW55" s="155"/>
      <c r="CA55" s="201"/>
    </row>
    <row r="56" spans="1:79" s="3" customFormat="1" ht="15.75" customHeight="1" x14ac:dyDescent="0.15">
      <c r="A56" s="793"/>
      <c r="B56" s="794"/>
      <c r="C56" s="102"/>
      <c r="D56" s="94"/>
      <c r="E56" s="130"/>
      <c r="F56" s="95"/>
      <c r="G56" s="95"/>
      <c r="H56" s="95"/>
      <c r="I56" s="96"/>
      <c r="J56" s="96"/>
      <c r="K56" s="96"/>
      <c r="L56" s="96"/>
      <c r="M56" s="96"/>
      <c r="N56" s="96"/>
      <c r="O56" s="96"/>
      <c r="P56" s="96"/>
      <c r="Q56" s="96"/>
      <c r="R56" s="96"/>
      <c r="S56" s="96"/>
      <c r="T56" s="90"/>
      <c r="U56" s="94"/>
      <c r="V56" s="90"/>
      <c r="W56" s="87"/>
      <c r="X56" s="170"/>
      <c r="AA56" s="15"/>
      <c r="AD56" s="1"/>
      <c r="AE56" s="1"/>
      <c r="AL56" s="1"/>
      <c r="BL56" s="201"/>
      <c r="BP56" s="73"/>
      <c r="BQ56" s="73"/>
      <c r="BR56" s="73"/>
      <c r="BS56" s="73"/>
      <c r="BT56" s="155"/>
      <c r="BU56" s="155"/>
      <c r="BV56" s="155"/>
      <c r="BW56" s="155"/>
      <c r="CA56" s="201"/>
    </row>
    <row r="57" spans="1:79" s="3" customFormat="1" ht="15.75" customHeight="1" x14ac:dyDescent="0.15">
      <c r="A57" s="795"/>
      <c r="B57" s="796"/>
      <c r="C57" s="103"/>
      <c r="D57" s="97"/>
      <c r="E57" s="131"/>
      <c r="F57" s="98"/>
      <c r="G57" s="98"/>
      <c r="H57" s="98"/>
      <c r="I57" s="99"/>
      <c r="J57" s="99"/>
      <c r="K57" s="99"/>
      <c r="L57" s="99"/>
      <c r="M57" s="99"/>
      <c r="N57" s="99"/>
      <c r="O57" s="99"/>
      <c r="P57" s="99"/>
      <c r="Q57" s="99"/>
      <c r="R57" s="99"/>
      <c r="S57" s="99"/>
      <c r="T57" s="100"/>
      <c r="U57" s="97"/>
      <c r="V57" s="100"/>
      <c r="W57" s="89"/>
      <c r="X57" s="170"/>
      <c r="AA57" s="15"/>
      <c r="AD57" s="1"/>
      <c r="AE57" s="1"/>
      <c r="AL57" s="1"/>
      <c r="BL57" s="201"/>
      <c r="BP57" s="73"/>
      <c r="BQ57" s="73"/>
      <c r="BR57" s="73"/>
      <c r="BS57" s="73"/>
      <c r="BT57" s="155"/>
      <c r="BU57" s="155"/>
      <c r="BV57" s="155"/>
      <c r="BW57" s="155"/>
      <c r="CA57" s="201"/>
    </row>
    <row r="58" spans="1:79" s="3" customFormat="1" ht="30"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2"/>
      <c r="X58" s="173"/>
      <c r="Y58" s="1"/>
      <c r="Z58" s="1"/>
      <c r="AA58" s="1"/>
      <c r="AB58" s="1"/>
      <c r="AC58" s="1"/>
      <c r="AD58" s="1"/>
      <c r="AK58" s="1"/>
      <c r="BL58" s="201"/>
      <c r="BO58" s="1"/>
      <c r="BP58" s="1"/>
      <c r="BQ58" s="1"/>
      <c r="BR58" s="1"/>
      <c r="BS58" s="1"/>
      <c r="BT58" s="1"/>
      <c r="BU58" s="1"/>
      <c r="CA58" s="201"/>
    </row>
    <row r="59" spans="1:79" s="3" customFormat="1" ht="15" customHeight="1" x14ac:dyDescent="0.15">
      <c r="A59" s="647"/>
      <c r="B59" s="649"/>
      <c r="C59" s="644"/>
      <c r="D59" s="710"/>
      <c r="E59" s="713"/>
      <c r="F59" s="713"/>
      <c r="G59" s="713"/>
      <c r="H59" s="713"/>
      <c r="I59" s="713"/>
      <c r="J59" s="713"/>
      <c r="K59" s="713"/>
      <c r="L59" s="713"/>
      <c r="M59" s="713"/>
      <c r="N59" s="713"/>
      <c r="O59" s="713"/>
      <c r="P59" s="713"/>
      <c r="Q59" s="713"/>
      <c r="R59" s="713"/>
      <c r="S59" s="713"/>
      <c r="T59" s="709"/>
      <c r="U59" s="710"/>
      <c r="V59" s="709"/>
      <c r="W59" s="644"/>
      <c r="X59" s="173"/>
      <c r="Y59" s="2"/>
      <c r="Z59" s="1"/>
      <c r="AA59" s="1"/>
      <c r="AB59" s="1"/>
      <c r="AC59" s="1"/>
      <c r="AD59" s="1"/>
      <c r="AE59" s="1"/>
      <c r="AL59" s="1"/>
      <c r="BL59" s="201"/>
      <c r="BP59" s="1"/>
      <c r="BQ59" s="1"/>
      <c r="BR59" s="1"/>
      <c r="BS59" s="1"/>
      <c r="BT59" s="1"/>
      <c r="BU59" s="1"/>
      <c r="CA59" s="201"/>
    </row>
    <row r="60" spans="1:79" s="3" customFormat="1" ht="22.5" customHeight="1" x14ac:dyDescent="0.15">
      <c r="A60" s="650"/>
      <c r="B60" s="652"/>
      <c r="C60" s="691"/>
      <c r="D60" s="49"/>
      <c r="E60" s="166"/>
      <c r="F60" s="16"/>
      <c r="G60" s="16"/>
      <c r="H60" s="16"/>
      <c r="I60" s="12"/>
      <c r="J60" s="12"/>
      <c r="K60" s="12"/>
      <c r="L60" s="12"/>
      <c r="M60" s="12"/>
      <c r="N60" s="12"/>
      <c r="O60" s="12"/>
      <c r="P60" s="12"/>
      <c r="Q60" s="12"/>
      <c r="R60" s="12"/>
      <c r="S60" s="12"/>
      <c r="T60" s="13"/>
      <c r="U60" s="11"/>
      <c r="V60" s="29"/>
      <c r="W60" s="645"/>
      <c r="X60" s="173"/>
      <c r="Y60" s="2"/>
      <c r="Z60" s="1"/>
      <c r="AA60" s="1"/>
      <c r="AB60" s="1"/>
      <c r="AC60" s="1"/>
      <c r="AD60" s="1"/>
      <c r="AE60" s="1"/>
      <c r="AL60" s="1"/>
      <c r="BL60" s="201"/>
      <c r="BP60" s="1"/>
      <c r="BQ60" s="1"/>
      <c r="BR60" s="1"/>
      <c r="BS60" s="1"/>
      <c r="BT60" s="1"/>
      <c r="BU60" s="1"/>
      <c r="CA60" s="201"/>
    </row>
    <row r="61" spans="1:79" s="3" customFormat="1" ht="15.75" customHeight="1" x14ac:dyDescent="0.15">
      <c r="A61" s="801"/>
      <c r="B61" s="802"/>
      <c r="C61" s="123"/>
      <c r="D61" s="141"/>
      <c r="E61" s="162"/>
      <c r="F61" s="142"/>
      <c r="G61" s="142"/>
      <c r="H61" s="107"/>
      <c r="I61" s="115"/>
      <c r="J61" s="115"/>
      <c r="K61" s="115"/>
      <c r="L61" s="115"/>
      <c r="M61" s="115"/>
      <c r="N61" s="115"/>
      <c r="O61" s="115"/>
      <c r="P61" s="115"/>
      <c r="Q61" s="115"/>
      <c r="R61" s="115"/>
      <c r="S61" s="115"/>
      <c r="T61" s="124"/>
      <c r="U61" s="106"/>
      <c r="V61" s="124"/>
      <c r="W61" s="86"/>
      <c r="X61" s="170"/>
      <c r="AA61" s="15"/>
      <c r="AD61" s="1"/>
      <c r="AE61" s="1"/>
      <c r="AL61" s="1"/>
      <c r="BL61" s="201"/>
      <c r="BP61" s="73"/>
      <c r="BQ61" s="73"/>
      <c r="BR61" s="73"/>
      <c r="BS61" s="73"/>
      <c r="BT61" s="155"/>
      <c r="BU61" s="155"/>
      <c r="BV61" s="155"/>
      <c r="BW61" s="155"/>
      <c r="CA61" s="201"/>
    </row>
    <row r="62" spans="1:79" s="3" customFormat="1" ht="15.75" customHeight="1" x14ac:dyDescent="0.15">
      <c r="A62" s="793"/>
      <c r="B62" s="794"/>
      <c r="C62" s="102"/>
      <c r="D62" s="94"/>
      <c r="E62" s="130"/>
      <c r="F62" s="95"/>
      <c r="G62" s="95"/>
      <c r="H62" s="95"/>
      <c r="I62" s="96"/>
      <c r="J62" s="96"/>
      <c r="K62" s="96"/>
      <c r="L62" s="96"/>
      <c r="M62" s="96"/>
      <c r="N62" s="96"/>
      <c r="O62" s="96"/>
      <c r="P62" s="96"/>
      <c r="Q62" s="96"/>
      <c r="R62" s="96"/>
      <c r="S62" s="96"/>
      <c r="T62" s="90"/>
      <c r="U62" s="94"/>
      <c r="V62" s="90"/>
      <c r="W62" s="87"/>
      <c r="X62" s="170"/>
      <c r="AA62" s="15"/>
      <c r="AD62" s="1"/>
      <c r="AE62" s="1"/>
      <c r="AL62" s="1"/>
      <c r="BL62" s="201"/>
      <c r="BP62" s="73"/>
      <c r="BQ62" s="73"/>
      <c r="BR62" s="73"/>
      <c r="BS62" s="73"/>
      <c r="BT62" s="155"/>
      <c r="BU62" s="155"/>
      <c r="BV62" s="155"/>
      <c r="BW62" s="155"/>
      <c r="CA62" s="201"/>
    </row>
    <row r="63" spans="1:79" s="3" customFormat="1" ht="15.75" customHeight="1" x14ac:dyDescent="0.15">
      <c r="A63" s="60"/>
      <c r="B63" s="61"/>
      <c r="C63" s="102"/>
      <c r="D63" s="94"/>
      <c r="E63" s="130"/>
      <c r="F63" s="95"/>
      <c r="G63" s="95"/>
      <c r="H63" s="95"/>
      <c r="I63" s="96"/>
      <c r="J63" s="96"/>
      <c r="K63" s="96"/>
      <c r="L63" s="96"/>
      <c r="M63" s="96"/>
      <c r="N63" s="96"/>
      <c r="O63" s="96"/>
      <c r="P63" s="96"/>
      <c r="Q63" s="96"/>
      <c r="R63" s="96"/>
      <c r="S63" s="96"/>
      <c r="T63" s="90"/>
      <c r="U63" s="94"/>
      <c r="V63" s="90"/>
      <c r="W63" s="87"/>
      <c r="X63" s="170"/>
      <c r="AA63" s="15"/>
      <c r="AD63" s="1"/>
      <c r="AE63" s="1"/>
      <c r="AL63" s="1"/>
      <c r="BL63" s="201"/>
      <c r="BP63" s="73"/>
      <c r="BQ63" s="73"/>
      <c r="BR63" s="73"/>
      <c r="BS63" s="73"/>
      <c r="BT63" s="155"/>
      <c r="BU63" s="155"/>
      <c r="BV63" s="155"/>
      <c r="BW63" s="155"/>
      <c r="CA63" s="201"/>
    </row>
    <row r="64" spans="1:79" s="3" customFormat="1" ht="15.75" customHeight="1" x14ac:dyDescent="0.15">
      <c r="A64" s="799"/>
      <c r="B64" s="800"/>
      <c r="C64" s="110"/>
      <c r="D64" s="111"/>
      <c r="E64" s="139"/>
      <c r="F64" s="112"/>
      <c r="G64" s="112"/>
      <c r="H64" s="112"/>
      <c r="I64" s="113"/>
      <c r="J64" s="113"/>
      <c r="K64" s="113"/>
      <c r="L64" s="113"/>
      <c r="M64" s="113"/>
      <c r="N64" s="113"/>
      <c r="O64" s="113"/>
      <c r="P64" s="113"/>
      <c r="Q64" s="113"/>
      <c r="R64" s="113"/>
      <c r="S64" s="113"/>
      <c r="T64" s="91"/>
      <c r="U64" s="111"/>
      <c r="V64" s="91"/>
      <c r="W64" s="88"/>
      <c r="X64" s="170"/>
      <c r="AA64" s="15"/>
      <c r="AD64" s="1"/>
      <c r="AE64" s="1"/>
      <c r="AL64" s="1"/>
      <c r="BL64" s="201"/>
      <c r="BP64" s="73"/>
      <c r="BQ64" s="73"/>
      <c r="BR64" s="73"/>
      <c r="BS64" s="73"/>
      <c r="BT64" s="155"/>
      <c r="BU64" s="155"/>
      <c r="BV64" s="155"/>
      <c r="BW64" s="155"/>
      <c r="CA64" s="201"/>
    </row>
    <row r="65" spans="1:88" s="3" customFormat="1" ht="15.75" customHeight="1" x14ac:dyDescent="0.15">
      <c r="A65" s="198"/>
      <c r="B65" s="199"/>
      <c r="C65" s="103"/>
      <c r="D65" s="97"/>
      <c r="E65" s="131"/>
      <c r="F65" s="98"/>
      <c r="G65" s="98"/>
      <c r="H65" s="98"/>
      <c r="I65" s="99"/>
      <c r="J65" s="99"/>
      <c r="K65" s="99"/>
      <c r="L65" s="99"/>
      <c r="M65" s="99"/>
      <c r="N65" s="99"/>
      <c r="O65" s="99"/>
      <c r="P65" s="99"/>
      <c r="Q65" s="99"/>
      <c r="R65" s="99"/>
      <c r="S65" s="99"/>
      <c r="T65" s="100"/>
      <c r="U65" s="97"/>
      <c r="V65" s="100"/>
      <c r="W65" s="89"/>
      <c r="X65" s="170"/>
      <c r="AA65" s="15"/>
      <c r="AD65" s="1"/>
      <c r="AE65" s="1"/>
      <c r="AL65" s="1"/>
      <c r="BL65" s="201"/>
      <c r="BP65" s="73"/>
      <c r="BQ65" s="73"/>
      <c r="BR65" s="73"/>
      <c r="BS65" s="73"/>
      <c r="BT65" s="155"/>
      <c r="BU65" s="155"/>
      <c r="BV65" s="155"/>
      <c r="BW65" s="155"/>
      <c r="CA65" s="201"/>
    </row>
    <row r="66" spans="1:88" s="1" customFormat="1" ht="30" customHeight="1" x14ac:dyDescent="0.2">
      <c r="A66" s="63"/>
      <c r="D66" s="2"/>
      <c r="E66" s="2"/>
      <c r="P66" s="14"/>
      <c r="Q66" s="14"/>
      <c r="R66" s="14"/>
      <c r="S66" s="14"/>
      <c r="T66" s="2"/>
      <c r="U66" s="2"/>
      <c r="V66" s="2"/>
      <c r="W66" s="2"/>
      <c r="X66" s="173"/>
      <c r="Y66" s="2"/>
      <c r="BL66" s="201"/>
      <c r="CA66" s="201"/>
    </row>
    <row r="67" spans="1:88" s="3" customFormat="1" ht="35.25" customHeight="1" x14ac:dyDescent="0.15">
      <c r="A67" s="656"/>
      <c r="B67" s="656"/>
      <c r="C67" s="287"/>
      <c r="D67" s="1"/>
      <c r="E67" s="1"/>
      <c r="F67" s="1"/>
      <c r="G67" s="1"/>
      <c r="H67" s="26"/>
      <c r="I67" s="1"/>
      <c r="J67" s="1"/>
      <c r="K67" s="1"/>
      <c r="Q67" s="1"/>
      <c r="R67" s="1"/>
      <c r="S67" s="1"/>
      <c r="T67" s="2"/>
      <c r="U67" s="2"/>
      <c r="V67" s="2"/>
      <c r="W67" s="2"/>
      <c r="X67" s="2"/>
      <c r="Y67" s="2"/>
      <c r="Z67" s="1"/>
      <c r="AA67" s="1"/>
      <c r="AB67" s="1"/>
      <c r="AC67" s="1"/>
      <c r="AD67" s="1"/>
      <c r="AE67" s="1"/>
      <c r="AL67" s="1"/>
      <c r="BL67" s="201"/>
      <c r="BP67" s="1"/>
      <c r="BQ67" s="1"/>
      <c r="BR67" s="1"/>
      <c r="BS67" s="1"/>
      <c r="BT67" s="1"/>
      <c r="BU67" s="1"/>
      <c r="CA67" s="201"/>
    </row>
    <row r="68" spans="1:88" s="3" customFormat="1" ht="27.75" customHeight="1" x14ac:dyDescent="0.15">
      <c r="A68" s="803"/>
      <c r="B68" s="803"/>
      <c r="C68" s="102"/>
      <c r="D68" s="202"/>
      <c r="E68" s="1"/>
      <c r="F68" s="26"/>
      <c r="G68" s="1"/>
      <c r="H68" s="1"/>
      <c r="I68" s="1"/>
      <c r="J68" s="1"/>
      <c r="K68" s="1"/>
      <c r="Q68" s="1"/>
      <c r="R68" s="1"/>
      <c r="S68" s="1"/>
      <c r="T68" s="2"/>
      <c r="U68" s="2"/>
      <c r="V68" s="2"/>
      <c r="W68" s="2"/>
      <c r="X68" s="2"/>
      <c r="Y68" s="2"/>
      <c r="Z68" s="1"/>
      <c r="AA68" s="1"/>
      <c r="AB68" s="1"/>
      <c r="AC68" s="1"/>
      <c r="AD68" s="1"/>
      <c r="AE68" s="1"/>
      <c r="AL68" s="1"/>
      <c r="BL68" s="201"/>
      <c r="BP68" s="73"/>
      <c r="BQ68" s="1"/>
      <c r="BR68" s="1"/>
      <c r="BS68" s="1"/>
      <c r="BT68" s="155"/>
      <c r="BU68" s="1"/>
      <c r="CA68" s="201"/>
    </row>
    <row r="69" spans="1:88" s="3" customFormat="1" ht="20.25" customHeight="1" x14ac:dyDescent="0.2">
      <c r="A69" s="644"/>
      <c r="B69" s="79"/>
      <c r="C69" s="135"/>
      <c r="D69" s="203"/>
      <c r="E69" s="9"/>
      <c r="F69" s="62"/>
      <c r="G69" s="9"/>
      <c r="H69" s="9"/>
      <c r="I69" s="9"/>
      <c r="J69" s="9"/>
      <c r="K69" s="6"/>
      <c r="Q69" s="6"/>
      <c r="R69" s="6"/>
      <c r="S69" s="6"/>
      <c r="T69" s="2"/>
      <c r="U69" s="2"/>
      <c r="V69" s="2"/>
      <c r="W69" s="2"/>
      <c r="X69" s="2"/>
      <c r="Y69" s="2"/>
      <c r="Z69" s="1"/>
      <c r="AA69" s="1"/>
      <c r="AB69" s="1"/>
      <c r="AC69" s="1"/>
      <c r="AD69" s="1"/>
      <c r="AE69" s="1"/>
      <c r="AL69" s="1"/>
      <c r="BL69" s="201"/>
      <c r="CA69" s="201"/>
    </row>
    <row r="70" spans="1:88" s="3" customFormat="1" ht="19.5" customHeight="1" x14ac:dyDescent="0.2">
      <c r="A70" s="691"/>
      <c r="B70" s="290"/>
      <c r="C70" s="84"/>
      <c r="D70" s="203"/>
      <c r="E70" s="9"/>
      <c r="F70" s="62"/>
      <c r="G70" s="9"/>
      <c r="H70" s="9"/>
      <c r="I70" s="9"/>
      <c r="J70" s="9"/>
      <c r="K70" s="6"/>
      <c r="Q70" s="6"/>
      <c r="R70" s="6"/>
      <c r="S70" s="6"/>
      <c r="T70" s="2"/>
      <c r="U70" s="2"/>
      <c r="V70" s="2"/>
      <c r="W70" s="2"/>
      <c r="X70" s="2"/>
      <c r="Y70" s="2"/>
      <c r="Z70" s="1"/>
      <c r="AA70" s="1"/>
      <c r="AB70" s="1"/>
      <c r="AC70" s="1"/>
      <c r="AD70" s="1"/>
      <c r="AE70" s="1"/>
      <c r="AL70" s="1"/>
      <c r="BL70" s="201"/>
      <c r="BP70" s="1"/>
      <c r="BQ70" s="1"/>
      <c r="BR70" s="1"/>
      <c r="BS70" s="1"/>
      <c r="BT70" s="1"/>
      <c r="BU70" s="1"/>
      <c r="CA70" s="201"/>
    </row>
    <row r="71" spans="1:88" s="3" customFormat="1" ht="23.25" customHeight="1" thickBot="1" x14ac:dyDescent="0.25">
      <c r="A71" s="691"/>
      <c r="B71" s="292"/>
      <c r="C71" s="148"/>
      <c r="D71" s="203"/>
      <c r="E71" s="9"/>
      <c r="F71" s="62"/>
      <c r="G71" s="9"/>
      <c r="H71" s="9"/>
      <c r="I71" s="9"/>
      <c r="J71" s="9"/>
      <c r="K71" s="6"/>
      <c r="Q71" s="6"/>
      <c r="R71" s="6"/>
      <c r="S71" s="6"/>
      <c r="T71" s="2"/>
      <c r="U71" s="2"/>
      <c r="V71" s="2"/>
      <c r="W71" s="2"/>
      <c r="X71" s="2"/>
      <c r="Y71" s="2"/>
      <c r="Z71" s="1"/>
      <c r="AA71" s="1"/>
      <c r="AB71" s="1"/>
      <c r="AC71" s="1"/>
      <c r="AD71" s="1"/>
      <c r="AE71" s="1"/>
      <c r="AL71" s="1"/>
      <c r="BL71" s="201"/>
      <c r="BP71" s="1"/>
      <c r="BQ71" s="1"/>
      <c r="BR71" s="1"/>
      <c r="BS71" s="1"/>
      <c r="BT71" s="1"/>
      <c r="BU71" s="1"/>
      <c r="CA71" s="201"/>
    </row>
    <row r="72" spans="1:88" s="3" customFormat="1" ht="18" customHeight="1" thickTop="1" x14ac:dyDescent="0.2">
      <c r="A72" s="808"/>
      <c r="B72" s="809"/>
      <c r="C72" s="163"/>
      <c r="D72" s="204"/>
      <c r="E72" s="9"/>
      <c r="F72" s="9"/>
      <c r="G72" s="9"/>
      <c r="H72" s="9"/>
      <c r="I72" s="9"/>
      <c r="J72" s="6"/>
      <c r="K72" s="6"/>
      <c r="L72" s="25"/>
      <c r="M72" s="15"/>
      <c r="N72" s="15"/>
      <c r="O72" s="15"/>
      <c r="P72" s="15"/>
      <c r="Q72" s="2"/>
      <c r="R72" s="2"/>
      <c r="S72" s="2"/>
      <c r="T72" s="2"/>
      <c r="U72" s="2"/>
      <c r="V72" s="2"/>
      <c r="W72" s="1"/>
      <c r="X72" s="1"/>
      <c r="Y72" s="1"/>
      <c r="Z72" s="1"/>
      <c r="AA72" s="1"/>
      <c r="AB72" s="1"/>
      <c r="AI72" s="1"/>
      <c r="BL72" s="201"/>
      <c r="BM72" s="1"/>
      <c r="BN72" s="1"/>
      <c r="BO72" s="1"/>
      <c r="BP72" s="1"/>
      <c r="BQ72" s="1"/>
      <c r="BR72" s="1"/>
      <c r="CA72" s="201"/>
    </row>
    <row r="73" spans="1:88" s="3" customFormat="1" ht="20.25" customHeight="1" x14ac:dyDescent="0.2">
      <c r="A73" s="781"/>
      <c r="B73" s="782"/>
      <c r="C73" s="84"/>
      <c r="D73" s="204"/>
      <c r="E73" s="9"/>
      <c r="F73" s="9"/>
      <c r="G73" s="9"/>
      <c r="H73" s="9"/>
      <c r="I73" s="9"/>
      <c r="J73" s="6"/>
      <c r="K73" s="6"/>
      <c r="L73" s="25"/>
      <c r="M73" s="15"/>
      <c r="N73" s="15"/>
      <c r="O73" s="15"/>
      <c r="P73" s="15"/>
      <c r="Q73" s="2"/>
      <c r="R73" s="2"/>
      <c r="S73" s="2"/>
      <c r="T73" s="2"/>
      <c r="U73" s="2"/>
      <c r="V73" s="2"/>
      <c r="W73" s="1"/>
      <c r="X73" s="1"/>
      <c r="Y73" s="1"/>
      <c r="Z73" s="1"/>
      <c r="AA73" s="1"/>
      <c r="AB73" s="1"/>
      <c r="AI73" s="1"/>
      <c r="BL73" s="201"/>
      <c r="BM73" s="1"/>
      <c r="BN73" s="1"/>
      <c r="BO73" s="1"/>
      <c r="BP73" s="1"/>
      <c r="BQ73" s="1"/>
      <c r="BR73" s="1"/>
      <c r="CA73" s="201"/>
    </row>
    <row r="74" spans="1:88" s="3" customFormat="1" ht="20.25" customHeight="1" x14ac:dyDescent="0.2">
      <c r="A74" s="781"/>
      <c r="B74" s="782"/>
      <c r="C74" s="84"/>
      <c r="D74" s="204"/>
      <c r="E74" s="9"/>
      <c r="F74" s="9"/>
      <c r="G74" s="9"/>
      <c r="H74" s="9"/>
      <c r="I74" s="9"/>
      <c r="J74" s="6"/>
      <c r="K74" s="6"/>
      <c r="L74" s="25"/>
      <c r="M74" s="15"/>
      <c r="N74" s="15"/>
      <c r="O74" s="15"/>
      <c r="P74" s="15"/>
      <c r="Q74" s="2"/>
      <c r="R74" s="2"/>
      <c r="S74" s="2"/>
      <c r="T74" s="2"/>
      <c r="U74" s="2"/>
      <c r="V74" s="2"/>
      <c r="W74" s="1"/>
      <c r="X74" s="1"/>
      <c r="Y74" s="1"/>
      <c r="Z74" s="1"/>
      <c r="AA74" s="1"/>
      <c r="AB74" s="1"/>
      <c r="AI74" s="1"/>
      <c r="BL74" s="201"/>
      <c r="BM74" s="1"/>
      <c r="BN74" s="1"/>
      <c r="BO74" s="1"/>
      <c r="BP74" s="1"/>
      <c r="BQ74" s="1"/>
      <c r="BR74" s="1"/>
      <c r="CA74" s="201"/>
    </row>
    <row r="75" spans="1:88" s="3" customFormat="1" ht="28.5" customHeight="1" x14ac:dyDescent="0.2">
      <c r="A75" s="791"/>
      <c r="B75" s="792"/>
      <c r="C75" s="84"/>
      <c r="D75" s="204"/>
      <c r="E75" s="9"/>
      <c r="F75" s="9"/>
      <c r="G75" s="9"/>
      <c r="H75" s="9"/>
      <c r="I75" s="9"/>
      <c r="J75" s="6"/>
      <c r="K75" s="6"/>
      <c r="L75" s="25"/>
      <c r="M75" s="15"/>
      <c r="N75" s="15"/>
      <c r="O75" s="15"/>
      <c r="P75" s="15"/>
      <c r="Q75" s="2"/>
      <c r="R75" s="2"/>
      <c r="S75" s="2"/>
      <c r="T75" s="2"/>
      <c r="U75" s="2"/>
      <c r="V75" s="2"/>
      <c r="W75" s="1"/>
      <c r="X75" s="1"/>
      <c r="Y75" s="1"/>
      <c r="Z75" s="1"/>
      <c r="AA75" s="1"/>
      <c r="AB75" s="1"/>
      <c r="AI75" s="1"/>
      <c r="BL75" s="201"/>
      <c r="BM75" s="1"/>
      <c r="BN75" s="1"/>
      <c r="BO75" s="1"/>
      <c r="BP75" s="1"/>
      <c r="BQ75" s="1"/>
      <c r="BR75" s="1"/>
      <c r="BS75" s="1"/>
      <c r="BT75" s="1"/>
      <c r="CA75" s="201"/>
    </row>
    <row r="76" spans="1:88" s="3" customFormat="1" ht="26.25" customHeight="1" x14ac:dyDescent="0.2">
      <c r="A76" s="789"/>
      <c r="B76" s="790"/>
      <c r="C76" s="85"/>
      <c r="D76" s="204"/>
      <c r="E76" s="9"/>
      <c r="F76" s="9"/>
      <c r="G76" s="9"/>
      <c r="H76" s="9"/>
      <c r="I76" s="9"/>
      <c r="J76" s="6"/>
      <c r="K76" s="6"/>
      <c r="L76" s="25"/>
      <c r="M76" s="15"/>
      <c r="N76" s="15"/>
      <c r="O76" s="15"/>
      <c r="P76" s="15"/>
      <c r="Q76" s="2"/>
      <c r="R76" s="2"/>
      <c r="S76" s="2"/>
      <c r="T76" s="2"/>
      <c r="U76" s="2"/>
      <c r="V76" s="2"/>
      <c r="W76" s="1"/>
      <c r="X76" s="1"/>
      <c r="Y76" s="1"/>
      <c r="Z76" s="1"/>
      <c r="AA76" s="1"/>
      <c r="AB76" s="1"/>
      <c r="AI76" s="1"/>
      <c r="BL76" s="201"/>
      <c r="BM76" s="1"/>
      <c r="BN76" s="1"/>
      <c r="BO76" s="1"/>
      <c r="BP76" s="1"/>
      <c r="BQ76" s="1"/>
      <c r="BR76" s="1"/>
      <c r="CA76" s="201"/>
    </row>
    <row r="77" spans="1:88" s="1" customFormat="1" ht="30" customHeight="1" x14ac:dyDescent="0.2">
      <c r="A77" s="63"/>
      <c r="B77" s="45"/>
      <c r="C77" s="45"/>
      <c r="D77" s="45"/>
      <c r="E77" s="45"/>
      <c r="F77" s="9"/>
      <c r="G77" s="6"/>
      <c r="H77" s="6"/>
      <c r="I77" s="25"/>
      <c r="J77" s="25"/>
      <c r="K77" s="25"/>
      <c r="L77" s="25"/>
      <c r="M77" s="25"/>
      <c r="N77" s="25"/>
      <c r="O77" s="2"/>
      <c r="P77" s="2"/>
      <c r="Q77" s="2"/>
      <c r="R77" s="2"/>
      <c r="S77" s="2"/>
      <c r="T77" s="2"/>
      <c r="BL77" s="201"/>
      <c r="BV77" s="3"/>
      <c r="BW77" s="3"/>
      <c r="CA77" s="201"/>
      <c r="CE77" s="3"/>
      <c r="CF77" s="3"/>
      <c r="CG77" s="3"/>
      <c r="CH77" s="3"/>
      <c r="CI77" s="3"/>
      <c r="CJ77" s="3"/>
    </row>
    <row r="78" spans="1:88" s="1" customFormat="1" ht="30" customHeight="1" x14ac:dyDescent="0.15">
      <c r="A78" s="788"/>
      <c r="B78" s="788"/>
      <c r="C78" s="788"/>
      <c r="D78" s="710"/>
      <c r="E78" s="709"/>
      <c r="F78" s="740"/>
      <c r="G78" s="709"/>
      <c r="H78" s="710"/>
      <c r="I78" s="709"/>
      <c r="J78" s="710"/>
      <c r="K78" s="709"/>
      <c r="L78" s="710"/>
      <c r="M78" s="709"/>
      <c r="N78" s="712"/>
      <c r="O78" s="711"/>
      <c r="P78" s="712"/>
      <c r="Q78" s="711"/>
      <c r="R78" s="712"/>
      <c r="S78" s="733"/>
      <c r="T78" s="712"/>
      <c r="U78" s="733"/>
      <c r="V78" s="724"/>
      <c r="W78" s="734"/>
      <c r="X78" s="733"/>
      <c r="Y78" s="733"/>
      <c r="Z78" s="810"/>
      <c r="AA78" s="711"/>
      <c r="AB78" s="658"/>
      <c r="AC78" s="658"/>
      <c r="AD78" s="658"/>
      <c r="BP78" s="3"/>
      <c r="BQ78" s="3"/>
      <c r="BR78" s="3"/>
      <c r="CE78" s="3"/>
      <c r="CF78" s="3"/>
      <c r="CG78" s="3"/>
      <c r="CH78" s="3"/>
      <c r="CI78" s="3"/>
      <c r="CJ78" s="3"/>
    </row>
    <row r="79" spans="1:88" s="3" customFormat="1" ht="26.25" customHeight="1" x14ac:dyDescent="0.15">
      <c r="A79" s="788"/>
      <c r="B79" s="788"/>
      <c r="C79" s="788"/>
      <c r="D79" s="11"/>
      <c r="E79" s="29"/>
      <c r="F79" s="11"/>
      <c r="G79" s="29"/>
      <c r="H79" s="11"/>
      <c r="I79" s="29"/>
      <c r="J79" s="11"/>
      <c r="K79" s="29"/>
      <c r="L79" s="11"/>
      <c r="M79" s="29"/>
      <c r="N79" s="11"/>
      <c r="O79" s="29"/>
      <c r="P79" s="11"/>
      <c r="Q79" s="29"/>
      <c r="R79" s="11"/>
      <c r="S79" s="28"/>
      <c r="T79" s="11"/>
      <c r="U79" s="28"/>
      <c r="V79" s="725"/>
      <c r="W79" s="205"/>
      <c r="X79" s="206"/>
      <c r="Y79" s="283"/>
      <c r="Z79" s="207"/>
      <c r="AA79" s="208"/>
      <c r="AB79" s="206"/>
      <c r="AC79" s="283"/>
      <c r="AD79" s="283"/>
      <c r="AF79" s="1"/>
      <c r="AG79" s="1"/>
      <c r="AH79" s="1"/>
      <c r="AI79" s="1"/>
      <c r="AJ79" s="1"/>
      <c r="AK79" s="1"/>
      <c r="AL79" s="1"/>
      <c r="AM79" s="1"/>
      <c r="AN79" s="1"/>
      <c r="AO79" s="1"/>
      <c r="AP79" s="1"/>
      <c r="AQ79" s="1"/>
      <c r="AR79" s="1"/>
      <c r="AS79" s="1"/>
      <c r="BJ79" s="1"/>
      <c r="BK79" s="1"/>
      <c r="BL79" s="1"/>
      <c r="BM79" s="1"/>
      <c r="BN79" s="1"/>
      <c r="BO79" s="1"/>
      <c r="BP79" s="73"/>
      <c r="BQ79" s="73"/>
    </row>
    <row r="80" spans="1:88" s="3" customFormat="1" ht="21.75" customHeight="1" x14ac:dyDescent="0.15">
      <c r="A80" s="728"/>
      <c r="B80" s="729"/>
      <c r="C80" s="101"/>
      <c r="D80" s="185"/>
      <c r="E80" s="177"/>
      <c r="F80" s="174"/>
      <c r="G80" s="176"/>
      <c r="H80" s="185"/>
      <c r="I80" s="177"/>
      <c r="J80" s="174"/>
      <c r="K80" s="176"/>
      <c r="L80" s="185"/>
      <c r="M80" s="177"/>
      <c r="N80" s="174"/>
      <c r="O80" s="176"/>
      <c r="P80" s="185"/>
      <c r="Q80" s="177"/>
      <c r="R80" s="174"/>
      <c r="S80" s="176"/>
      <c r="T80" s="185"/>
      <c r="U80" s="209"/>
      <c r="V80" s="210"/>
      <c r="W80" s="211"/>
      <c r="X80" s="175"/>
      <c r="Y80" s="177"/>
      <c r="Z80" s="114"/>
      <c r="AA80" s="211"/>
      <c r="AB80" s="175"/>
      <c r="AC80" s="175"/>
      <c r="AD80" s="176"/>
      <c r="AE80" s="170"/>
      <c r="AG80" s="1"/>
      <c r="AH80" s="1"/>
      <c r="AI80" s="1"/>
      <c r="AJ80" s="1"/>
      <c r="AK80" s="1"/>
      <c r="AL80" s="1"/>
      <c r="AM80" s="1"/>
      <c r="AN80" s="1"/>
      <c r="AO80" s="1"/>
      <c r="AP80" s="1"/>
      <c r="AQ80" s="1"/>
      <c r="AR80" s="1"/>
      <c r="AS80" s="1"/>
      <c r="AT80" s="1"/>
      <c r="BK80" s="6"/>
      <c r="BL80" s="6"/>
      <c r="BM80" s="6"/>
      <c r="BN80" s="6"/>
      <c r="BO80" s="6"/>
      <c r="BP80" s="73"/>
      <c r="BQ80" s="73"/>
      <c r="BR80" s="19"/>
    </row>
    <row r="81" spans="1:88" s="3" customFormat="1" ht="22.5" customHeight="1" x14ac:dyDescent="0.15">
      <c r="A81" s="730"/>
      <c r="B81" s="731"/>
      <c r="C81" s="119"/>
      <c r="D81" s="190"/>
      <c r="E81" s="191"/>
      <c r="F81" s="181"/>
      <c r="G81" s="183"/>
      <c r="H81" s="190"/>
      <c r="I81" s="191"/>
      <c r="J81" s="181"/>
      <c r="K81" s="183"/>
      <c r="L81" s="190"/>
      <c r="M81" s="191"/>
      <c r="N81" s="181"/>
      <c r="O81" s="183"/>
      <c r="P81" s="190"/>
      <c r="Q81" s="191"/>
      <c r="R81" s="181"/>
      <c r="S81" s="183"/>
      <c r="T81" s="190"/>
      <c r="U81" s="212"/>
      <c r="V81" s="213"/>
      <c r="W81" s="214"/>
      <c r="X81" s="215"/>
      <c r="Y81" s="216"/>
      <c r="Z81" s="217"/>
      <c r="AA81" s="246"/>
      <c r="AB81" s="182"/>
      <c r="AC81" s="182"/>
      <c r="AD81" s="183"/>
      <c r="AE81" s="170"/>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3"/>
      <c r="B82" s="45"/>
      <c r="C82" s="45"/>
      <c r="D82" s="63"/>
      <c r="E82" s="63"/>
      <c r="F82" s="63"/>
      <c r="G82" s="63"/>
      <c r="H82" s="63"/>
      <c r="I82" s="63"/>
      <c r="J82" s="63"/>
      <c r="K82" s="63"/>
      <c r="L82" s="63"/>
      <c r="M82" s="63"/>
      <c r="N82" s="63"/>
      <c r="O82" s="63"/>
      <c r="P82" s="63"/>
      <c r="Q82" s="63"/>
      <c r="R82" s="63"/>
      <c r="S82" s="63"/>
      <c r="T82" s="63"/>
      <c r="U82" s="2"/>
      <c r="V82" s="2"/>
      <c r="W82" s="2"/>
      <c r="X82" s="2"/>
      <c r="Y82" s="2"/>
      <c r="BL82" s="201"/>
      <c r="BP82" s="19"/>
      <c r="BQ82" s="19"/>
      <c r="BR82" s="19"/>
      <c r="BS82" s="19"/>
      <c r="BT82" s="19"/>
      <c r="BU82" s="19"/>
      <c r="BV82" s="72"/>
      <c r="BW82" s="72"/>
      <c r="CA82" s="201"/>
      <c r="CE82" s="3"/>
      <c r="CF82" s="3"/>
      <c r="CG82" s="3"/>
      <c r="CH82" s="3"/>
      <c r="CI82" s="3"/>
      <c r="CJ82" s="3"/>
    </row>
    <row r="83" spans="1:88" s="3" customFormat="1" ht="24" customHeight="1" x14ac:dyDescent="0.15">
      <c r="A83" s="686"/>
      <c r="B83" s="688"/>
      <c r="C83" s="642"/>
      <c r="D83" s="710"/>
      <c r="E83" s="713"/>
      <c r="F83" s="713"/>
      <c r="G83" s="713"/>
      <c r="H83" s="713"/>
      <c r="I83" s="713"/>
      <c r="J83" s="713"/>
      <c r="K83" s="713"/>
      <c r="L83" s="713"/>
      <c r="M83" s="709"/>
      <c r="N83" s="710"/>
      <c r="O83" s="709"/>
      <c r="P83" s="644"/>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01"/>
      <c r="BP83" s="19"/>
      <c r="BQ83" s="19"/>
      <c r="BR83" s="19"/>
      <c r="BS83" s="19"/>
      <c r="BT83" s="19"/>
      <c r="BU83" s="19"/>
      <c r="BV83" s="72"/>
      <c r="BW83" s="72"/>
      <c r="CA83" s="201"/>
    </row>
    <row r="84" spans="1:88" s="3" customFormat="1" ht="24" customHeight="1" x14ac:dyDescent="0.15">
      <c r="A84" s="285"/>
      <c r="B84" s="286"/>
      <c r="C84" s="643"/>
      <c r="D84" s="49"/>
      <c r="E84" s="166"/>
      <c r="F84" s="16"/>
      <c r="G84" s="16"/>
      <c r="H84" s="16"/>
      <c r="I84" s="16"/>
      <c r="J84" s="16"/>
      <c r="K84" s="16"/>
      <c r="L84" s="16"/>
      <c r="M84" s="29"/>
      <c r="N84" s="11"/>
      <c r="O84" s="29"/>
      <c r="P84" s="645"/>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01"/>
      <c r="BP84" s="19"/>
      <c r="BQ84" s="19"/>
      <c r="BR84" s="19"/>
      <c r="BS84" s="19"/>
      <c r="BT84" s="19"/>
      <c r="BU84" s="19"/>
      <c r="BV84" s="72"/>
      <c r="BW84" s="72"/>
      <c r="CA84" s="201"/>
    </row>
    <row r="85" spans="1:88" s="3" customFormat="1" ht="24" customHeight="1" x14ac:dyDescent="0.15">
      <c r="A85" s="641"/>
      <c r="B85" s="80"/>
      <c r="C85" s="101"/>
      <c r="D85" s="105"/>
      <c r="E85" s="105"/>
      <c r="F85" s="107"/>
      <c r="G85" s="107"/>
      <c r="H85" s="107"/>
      <c r="I85" s="107"/>
      <c r="J85" s="107"/>
      <c r="K85" s="107"/>
      <c r="L85" s="105"/>
      <c r="M85" s="145"/>
      <c r="N85" s="114"/>
      <c r="O85" s="124"/>
      <c r="P85" s="86"/>
      <c r="Q85" s="170"/>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01"/>
      <c r="BP85" s="73"/>
      <c r="BQ85" s="73"/>
      <c r="BR85" s="73"/>
      <c r="BS85" s="73"/>
      <c r="BT85" s="155"/>
      <c r="BU85" s="155"/>
      <c r="BV85" s="155"/>
      <c r="BW85" s="155"/>
      <c r="CA85" s="201"/>
    </row>
    <row r="86" spans="1:88" s="3" customFormat="1" ht="24" customHeight="1" x14ac:dyDescent="0.15">
      <c r="A86" s="732"/>
      <c r="B86" s="81"/>
      <c r="C86" s="103"/>
      <c r="D86" s="117"/>
      <c r="E86" s="117"/>
      <c r="F86" s="131"/>
      <c r="G86" s="98"/>
      <c r="H86" s="98"/>
      <c r="I86" s="98"/>
      <c r="J86" s="98"/>
      <c r="K86" s="98"/>
      <c r="L86" s="117"/>
      <c r="M86" s="118"/>
      <c r="N86" s="117"/>
      <c r="O86" s="100"/>
      <c r="P86" s="89"/>
      <c r="Q86" s="170"/>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01"/>
      <c r="BP86" s="73"/>
      <c r="BQ86" s="73"/>
      <c r="BR86" s="73"/>
      <c r="BS86" s="73"/>
      <c r="BT86" s="155"/>
      <c r="BU86" s="155"/>
      <c r="BV86" s="155"/>
      <c r="BW86" s="155"/>
      <c r="CA86" s="201"/>
    </row>
    <row r="87" spans="1:88" s="6" customFormat="1" ht="30" customHeight="1" x14ac:dyDescent="0.2">
      <c r="A87" s="37"/>
      <c r="B87" s="37"/>
      <c r="C87" s="37"/>
      <c r="D87" s="37"/>
      <c r="E87" s="37"/>
      <c r="F87" s="37"/>
      <c r="G87" s="37"/>
      <c r="H87" s="37"/>
      <c r="I87" s="8"/>
      <c r="J87" s="8"/>
      <c r="K87" s="8"/>
      <c r="L87" s="8"/>
      <c r="M87" s="8"/>
      <c r="N87" s="8"/>
      <c r="BL87" s="200"/>
      <c r="BP87" s="19"/>
      <c r="BQ87" s="19"/>
      <c r="BR87" s="19"/>
      <c r="BS87" s="19"/>
      <c r="BT87" s="19"/>
      <c r="BU87" s="19"/>
      <c r="BV87" s="72"/>
      <c r="BW87" s="72"/>
      <c r="CA87" s="200"/>
      <c r="CE87" s="19"/>
      <c r="CF87" s="19"/>
      <c r="CG87" s="19"/>
      <c r="CH87" s="19"/>
      <c r="CI87" s="19"/>
      <c r="CJ87" s="19"/>
    </row>
    <row r="88" spans="1:88" s="72" customFormat="1" ht="24" customHeight="1" x14ac:dyDescent="0.15">
      <c r="A88" s="714"/>
      <c r="B88" s="763"/>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00"/>
      <c r="BM88" s="19"/>
      <c r="BN88" s="19"/>
      <c r="BO88" s="19"/>
      <c r="BP88" s="19"/>
      <c r="BQ88" s="19"/>
      <c r="BR88" s="19"/>
      <c r="BS88" s="19"/>
      <c r="BT88" s="19"/>
      <c r="BU88" s="19"/>
      <c r="CA88" s="200"/>
    </row>
    <row r="89" spans="1:88" s="72" customFormat="1" ht="24" customHeight="1" x14ac:dyDescent="0.15">
      <c r="A89" s="670"/>
      <c r="B89" s="764"/>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00"/>
      <c r="BM89" s="19"/>
      <c r="BN89" s="19"/>
      <c r="BO89" s="19"/>
      <c r="BP89" s="19"/>
      <c r="BQ89" s="19"/>
      <c r="BR89" s="19"/>
      <c r="BS89" s="19"/>
      <c r="BT89" s="19"/>
      <c r="BU89" s="19"/>
      <c r="CA89" s="200"/>
    </row>
    <row r="90" spans="1:88" s="72" customFormat="1" ht="15" customHeight="1" x14ac:dyDescent="0.15">
      <c r="A90" s="82"/>
      <c r="B90" s="86"/>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00"/>
      <c r="BM90" s="19"/>
      <c r="BN90" s="19"/>
      <c r="BO90" s="19"/>
      <c r="BP90" s="19"/>
      <c r="BQ90" s="19"/>
      <c r="BR90" s="19"/>
      <c r="BS90" s="19"/>
      <c r="BT90" s="19"/>
      <c r="BU90" s="19"/>
      <c r="CA90" s="200"/>
    </row>
    <row r="91" spans="1:88" s="72" customFormat="1" ht="15" customHeight="1" x14ac:dyDescent="0.15">
      <c r="A91" s="64"/>
      <c r="B91" s="92"/>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00"/>
      <c r="BM91" s="19"/>
      <c r="BN91" s="19"/>
      <c r="BO91" s="19"/>
      <c r="BP91" s="19"/>
      <c r="BQ91" s="19"/>
      <c r="BR91" s="19"/>
      <c r="BS91" s="19"/>
      <c r="BT91" s="19"/>
      <c r="BU91" s="19"/>
      <c r="CA91" s="200"/>
    </row>
    <row r="92" spans="1:88" s="72" customFormat="1" ht="15" customHeight="1" x14ac:dyDescent="0.15">
      <c r="A92" s="64"/>
      <c r="B92" s="92"/>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00"/>
      <c r="BM92" s="19"/>
      <c r="BN92" s="19"/>
      <c r="BO92" s="19"/>
      <c r="BP92" s="19"/>
      <c r="BQ92" s="19"/>
      <c r="BR92" s="19"/>
      <c r="BS92" s="19"/>
      <c r="BT92" s="19"/>
      <c r="BU92" s="19"/>
      <c r="CA92" s="200"/>
    </row>
    <row r="93" spans="1:88" s="72" customFormat="1" ht="15" customHeight="1" x14ac:dyDescent="0.15">
      <c r="A93" s="64"/>
      <c r="B93" s="92"/>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00"/>
      <c r="BM93" s="19"/>
      <c r="BN93" s="19"/>
      <c r="BO93" s="19"/>
      <c r="BP93" s="73"/>
      <c r="BQ93" s="1"/>
      <c r="BR93" s="1"/>
      <c r="BS93" s="1"/>
      <c r="BT93" s="155"/>
      <c r="BU93" s="19"/>
      <c r="CA93" s="200"/>
    </row>
    <row r="94" spans="1:88" s="72" customFormat="1" ht="15" customHeight="1" x14ac:dyDescent="0.15">
      <c r="A94" s="64"/>
      <c r="B94" s="92"/>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00"/>
      <c r="BM94" s="19"/>
      <c r="BN94" s="19"/>
      <c r="BO94" s="19"/>
      <c r="BP94" s="1"/>
      <c r="BQ94" s="1"/>
      <c r="BR94" s="1"/>
      <c r="BS94" s="1"/>
      <c r="BT94" s="1"/>
      <c r="BU94" s="1"/>
      <c r="BV94" s="1"/>
      <c r="BW94" s="1"/>
      <c r="CA94" s="200"/>
    </row>
    <row r="95" spans="1:88" s="72" customFormat="1" ht="15" customHeight="1" x14ac:dyDescent="0.15">
      <c r="A95" s="65"/>
      <c r="B95" s="87"/>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00"/>
      <c r="BM95" s="19"/>
      <c r="BN95" s="19"/>
      <c r="BO95" s="19"/>
      <c r="BP95" s="1"/>
      <c r="BQ95" s="1"/>
      <c r="BR95" s="1"/>
      <c r="BS95" s="1"/>
      <c r="BT95" s="1"/>
      <c r="BU95" s="1"/>
      <c r="BV95" s="3"/>
      <c r="BW95" s="3"/>
      <c r="CA95" s="200"/>
    </row>
    <row r="96" spans="1:88" s="72" customFormat="1" ht="15" customHeight="1" x14ac:dyDescent="0.15">
      <c r="A96" s="65"/>
      <c r="B96" s="87"/>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00"/>
      <c r="BM96" s="19"/>
      <c r="BN96" s="19"/>
      <c r="BO96" s="19"/>
      <c r="BP96" s="1"/>
      <c r="BQ96" s="1"/>
      <c r="BR96" s="1"/>
      <c r="BS96" s="1"/>
      <c r="BT96" s="1"/>
      <c r="BU96" s="1"/>
      <c r="BV96" s="3"/>
      <c r="BW96" s="3"/>
      <c r="CA96" s="200"/>
    </row>
    <row r="97" spans="1:79" s="72" customFormat="1" ht="15" customHeight="1" x14ac:dyDescent="0.15">
      <c r="A97" s="65"/>
      <c r="B97" s="92"/>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00"/>
      <c r="BM97" s="19"/>
      <c r="BN97" s="19"/>
      <c r="BO97" s="19"/>
      <c r="BP97" s="1"/>
      <c r="BQ97" s="1"/>
      <c r="BR97" s="1"/>
      <c r="BS97" s="1"/>
      <c r="BT97" s="1"/>
      <c r="BU97" s="1"/>
      <c r="BV97" s="1"/>
      <c r="BW97" s="1"/>
      <c r="CA97" s="200"/>
    </row>
    <row r="98" spans="1:79" s="72" customFormat="1" ht="15" customHeight="1" x14ac:dyDescent="0.15">
      <c r="A98" s="65"/>
      <c r="B98" s="87"/>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00"/>
      <c r="BM98" s="19"/>
      <c r="BN98" s="19"/>
      <c r="BO98" s="19"/>
      <c r="BP98" s="1"/>
      <c r="BQ98" s="1"/>
      <c r="BR98" s="1"/>
      <c r="BS98" s="1"/>
      <c r="BT98" s="1"/>
      <c r="BU98" s="1"/>
      <c r="BV98" s="3"/>
      <c r="BW98" s="3"/>
      <c r="CA98" s="200"/>
    </row>
    <row r="99" spans="1:79" s="72" customFormat="1" ht="15" customHeight="1" x14ac:dyDescent="0.15">
      <c r="A99" s="83"/>
      <c r="B99" s="88"/>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00"/>
      <c r="BM99" s="19"/>
      <c r="BN99" s="19"/>
      <c r="BO99" s="19"/>
      <c r="BP99" s="19"/>
      <c r="BQ99" s="19"/>
      <c r="BR99" s="3"/>
      <c r="BS99" s="3"/>
      <c r="BT99" s="19"/>
      <c r="BU99" s="19"/>
      <c r="BV99" s="3"/>
      <c r="BW99" s="3"/>
      <c r="CA99" s="200"/>
    </row>
    <row r="100" spans="1:79" s="72" customFormat="1" ht="15" customHeight="1" x14ac:dyDescent="0.15">
      <c r="A100" s="66"/>
      <c r="B100" s="88"/>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00"/>
      <c r="BM100" s="19"/>
      <c r="BN100" s="19"/>
      <c r="BO100" s="19"/>
      <c r="BP100" s="19"/>
      <c r="BQ100" s="19"/>
      <c r="BR100" s="3"/>
      <c r="BS100" s="3"/>
      <c r="BT100" s="19"/>
      <c r="BU100" s="19"/>
      <c r="BV100" s="3"/>
      <c r="BW100" s="3"/>
      <c r="CA100" s="200"/>
    </row>
    <row r="101" spans="1:79" s="72" customFormat="1" ht="15" customHeight="1" x14ac:dyDescent="0.15">
      <c r="A101" s="66"/>
      <c r="B101" s="88"/>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00"/>
      <c r="BM101" s="19"/>
      <c r="BN101" s="19"/>
      <c r="BO101" s="19"/>
      <c r="BP101" s="19"/>
      <c r="BQ101" s="19"/>
      <c r="BR101" s="3"/>
      <c r="BS101" s="3"/>
      <c r="BT101" s="19"/>
      <c r="BU101" s="19"/>
      <c r="BV101" s="3"/>
      <c r="BW101" s="3"/>
      <c r="CA101" s="200"/>
    </row>
    <row r="102" spans="1:79" s="72" customFormat="1" ht="15.75" customHeight="1" x14ac:dyDescent="0.15">
      <c r="A102" s="67"/>
      <c r="B102" s="128"/>
      <c r="C102" s="169"/>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00"/>
      <c r="BM102" s="19"/>
      <c r="BN102" s="19"/>
      <c r="BO102" s="19"/>
      <c r="BP102" s="19"/>
      <c r="BQ102" s="19"/>
      <c r="BR102" s="3"/>
      <c r="BS102" s="3"/>
      <c r="BT102" s="19"/>
      <c r="BU102" s="19"/>
      <c r="BV102" s="3"/>
      <c r="BW102" s="3"/>
      <c r="CA102" s="200"/>
    </row>
    <row r="103" spans="1:79" s="1" customFormat="1" ht="30" customHeight="1" x14ac:dyDescent="0.2">
      <c r="A103" s="59"/>
      <c r="B103" s="41"/>
      <c r="C103" s="41"/>
      <c r="E103" s="218"/>
      <c r="F103" s="14"/>
      <c r="G103" s="21"/>
      <c r="I103" s="2"/>
      <c r="M103" s="20"/>
      <c r="N103" s="20"/>
      <c r="O103" s="20"/>
      <c r="T103" s="2"/>
      <c r="U103" s="2"/>
      <c r="V103" s="2"/>
      <c r="W103" s="2"/>
      <c r="X103" s="6"/>
      <c r="Y103" s="15"/>
      <c r="Z103" s="15"/>
      <c r="AA103" s="15"/>
      <c r="AB103" s="6"/>
      <c r="AC103" s="6"/>
      <c r="BL103" s="201"/>
      <c r="BP103" s="19"/>
      <c r="BQ103" s="19"/>
      <c r="BR103" s="3"/>
      <c r="BS103" s="3"/>
      <c r="BT103" s="19"/>
      <c r="BU103" s="19"/>
      <c r="BV103" s="3"/>
      <c r="BW103" s="3"/>
      <c r="CA103" s="201"/>
    </row>
    <row r="104" spans="1:79" s="3" customFormat="1" ht="30" customHeight="1" x14ac:dyDescent="0.2">
      <c r="A104" s="788"/>
      <c r="B104" s="788"/>
      <c r="C104" s="788"/>
      <c r="D104" s="788"/>
      <c r="E104" s="284"/>
      <c r="F104" s="68"/>
      <c r="G104" s="68"/>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01"/>
      <c r="BP104" s="19"/>
      <c r="BQ104" s="19"/>
      <c r="BT104" s="19"/>
      <c r="BU104" s="19"/>
      <c r="CA104" s="201"/>
    </row>
    <row r="105" spans="1:79" s="3" customFormat="1" ht="20.25" customHeight="1" x14ac:dyDescent="0.15">
      <c r="A105" s="287"/>
      <c r="B105" s="760"/>
      <c r="C105" s="761"/>
      <c r="D105" s="762"/>
      <c r="E105" s="136"/>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01"/>
      <c r="BP105" s="19"/>
      <c r="BQ105" s="19"/>
      <c r="BT105" s="19"/>
      <c r="BU105" s="19"/>
      <c r="CA105" s="201"/>
    </row>
    <row r="106" spans="1:79" s="1" customFormat="1" ht="30" customHeight="1" x14ac:dyDescent="0.2">
      <c r="A106" s="59"/>
      <c r="B106" s="59"/>
      <c r="C106" s="59"/>
      <c r="D106" s="59"/>
      <c r="E106" s="59"/>
      <c r="F106" s="59"/>
      <c r="G106" s="59"/>
      <c r="H106" s="59"/>
      <c r="I106" s="59"/>
      <c r="J106" s="59"/>
      <c r="K106" s="59"/>
      <c r="L106" s="9"/>
      <c r="M106" s="6"/>
      <c r="N106" s="6"/>
      <c r="O106" s="6"/>
      <c r="P106" s="6"/>
      <c r="Q106" s="6"/>
      <c r="R106" s="6"/>
      <c r="S106" s="6"/>
      <c r="T106" s="2"/>
      <c r="U106" s="2"/>
      <c r="V106" s="2"/>
      <c r="W106" s="2"/>
      <c r="X106" s="6"/>
      <c r="Z106" s="15"/>
      <c r="AA106" s="15"/>
      <c r="AB106" s="6"/>
      <c r="BL106" s="201"/>
      <c r="BP106" s="19"/>
      <c r="BQ106" s="19"/>
      <c r="BR106" s="3"/>
      <c r="BS106" s="3"/>
      <c r="BT106" s="19"/>
      <c r="BU106" s="19"/>
      <c r="BV106" s="3"/>
      <c r="BW106" s="3"/>
      <c r="CA106" s="201"/>
    </row>
    <row r="107" spans="1:79" s="3" customFormat="1" ht="36" customHeight="1" x14ac:dyDescent="0.2">
      <c r="A107" s="788"/>
      <c r="B107" s="788"/>
      <c r="C107" s="788"/>
      <c r="D107" s="788"/>
      <c r="E107" s="284"/>
      <c r="F107" s="287"/>
      <c r="G107" s="287"/>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01"/>
      <c r="BP107" s="19"/>
      <c r="BQ107" s="19"/>
      <c r="BT107" s="19"/>
      <c r="BU107" s="19"/>
      <c r="CA107" s="201"/>
    </row>
    <row r="108" spans="1:79" s="3" customFormat="1" ht="15" customHeight="1" x14ac:dyDescent="0.2">
      <c r="A108" s="715"/>
      <c r="B108" s="814"/>
      <c r="C108" s="815"/>
      <c r="D108" s="816"/>
      <c r="E108" s="86"/>
      <c r="F108" s="86"/>
      <c r="G108" s="86"/>
      <c r="H108" s="172"/>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01"/>
      <c r="BP108" s="35"/>
      <c r="BQ108" s="73"/>
      <c r="BR108" s="36"/>
      <c r="BS108" s="73"/>
      <c r="BT108" s="73"/>
      <c r="BU108" s="36"/>
      <c r="BV108" s="73"/>
      <c r="BW108" s="35"/>
      <c r="CA108" s="201"/>
    </row>
    <row r="109" spans="1:79" s="3" customFormat="1" ht="15" customHeight="1" x14ac:dyDescent="0.2">
      <c r="A109" s="717"/>
      <c r="B109" s="781"/>
      <c r="C109" s="811"/>
      <c r="D109" s="782"/>
      <c r="E109" s="137"/>
      <c r="F109" s="137"/>
      <c r="G109" s="137"/>
      <c r="H109" s="172"/>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01"/>
      <c r="BP109" s="35"/>
      <c r="BQ109" s="73"/>
      <c r="BR109" s="36"/>
      <c r="BS109" s="73"/>
      <c r="BT109" s="73"/>
      <c r="BU109" s="36"/>
      <c r="BV109" s="73"/>
      <c r="BW109" s="35"/>
      <c r="CA109" s="201"/>
    </row>
    <row r="110" spans="1:79" s="3" customFormat="1" ht="15" customHeight="1" x14ac:dyDescent="0.2">
      <c r="A110" s="716"/>
      <c r="B110" s="812"/>
      <c r="C110" s="812"/>
      <c r="D110" s="812"/>
      <c r="E110" s="88"/>
      <c r="F110" s="88"/>
      <c r="G110" s="88"/>
      <c r="H110" s="172"/>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01"/>
      <c r="BP110" s="35"/>
      <c r="BQ110" s="73"/>
      <c r="BR110" s="36"/>
      <c r="BS110" s="73"/>
      <c r="BT110" s="73"/>
      <c r="BU110" s="36"/>
      <c r="BV110" s="73"/>
      <c r="BW110" s="35"/>
      <c r="CA110" s="201"/>
    </row>
    <row r="111" spans="1:79" s="3" customFormat="1" ht="15" customHeight="1" x14ac:dyDescent="0.2">
      <c r="A111" s="644"/>
      <c r="B111" s="757"/>
      <c r="C111" s="692"/>
      <c r="D111" s="693"/>
      <c r="E111" s="86"/>
      <c r="F111" s="86"/>
      <c r="G111" s="86"/>
      <c r="H111" s="172"/>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01"/>
      <c r="BP111" s="35"/>
      <c r="BQ111" s="73"/>
      <c r="BR111" s="36"/>
      <c r="BS111" s="73"/>
      <c r="BT111" s="73"/>
      <c r="BU111" s="36"/>
      <c r="BV111" s="73"/>
      <c r="BW111" s="35"/>
      <c r="CA111" s="201"/>
    </row>
    <row r="112" spans="1:79" s="3" customFormat="1" ht="21.75" customHeight="1" x14ac:dyDescent="0.2">
      <c r="A112" s="691"/>
      <c r="B112" s="758"/>
      <c r="C112" s="694"/>
      <c r="D112" s="695"/>
      <c r="E112" s="87"/>
      <c r="F112" s="87"/>
      <c r="G112" s="87"/>
      <c r="H112" s="172"/>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01"/>
      <c r="BP112" s="35"/>
      <c r="BQ112" s="73"/>
      <c r="BR112" s="36"/>
      <c r="BS112" s="73"/>
      <c r="BT112" s="73"/>
      <c r="BU112" s="36"/>
      <c r="BV112" s="73"/>
      <c r="BW112" s="35"/>
      <c r="CA112" s="201"/>
    </row>
    <row r="113" spans="1:79" s="3" customFormat="1" ht="15" customHeight="1" x14ac:dyDescent="0.2">
      <c r="A113" s="691"/>
      <c r="B113" s="759"/>
      <c r="C113" s="696"/>
      <c r="D113" s="697"/>
      <c r="E113" s="89"/>
      <c r="F113" s="89"/>
      <c r="G113" s="89"/>
      <c r="H113" s="172"/>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01"/>
      <c r="BP113" s="35"/>
      <c r="BQ113" s="73"/>
      <c r="BR113" s="36"/>
      <c r="BS113" s="73"/>
      <c r="BT113" s="73"/>
      <c r="BU113" s="36"/>
      <c r="BV113" s="73"/>
      <c r="BW113" s="35"/>
      <c r="CA113" s="201"/>
    </row>
    <row r="114" spans="1:79" s="3" customFormat="1" ht="15" customHeight="1" x14ac:dyDescent="0.2">
      <c r="A114" s="691"/>
      <c r="B114" s="757"/>
      <c r="C114" s="692"/>
      <c r="D114" s="693"/>
      <c r="E114" s="86"/>
      <c r="F114" s="86"/>
      <c r="G114" s="86"/>
      <c r="H114" s="172"/>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01"/>
      <c r="BP114" s="35"/>
      <c r="BQ114" s="73"/>
      <c r="BR114" s="36"/>
      <c r="BS114" s="73"/>
      <c r="BT114" s="73"/>
      <c r="BU114" s="36"/>
      <c r="BV114" s="73"/>
      <c r="BW114" s="35"/>
      <c r="CA114" s="201"/>
    </row>
    <row r="115" spans="1:79" s="3" customFormat="1" ht="15" customHeight="1" x14ac:dyDescent="0.2">
      <c r="A115" s="691"/>
      <c r="B115" s="758"/>
      <c r="C115" s="694"/>
      <c r="D115" s="695"/>
      <c r="E115" s="87"/>
      <c r="F115" s="87"/>
      <c r="G115" s="87"/>
      <c r="H115" s="172"/>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01"/>
      <c r="BP115" s="35"/>
      <c r="BQ115" s="73"/>
      <c r="BR115" s="36"/>
      <c r="BS115" s="73"/>
      <c r="BT115" s="73"/>
      <c r="BU115" s="36"/>
      <c r="BV115" s="73"/>
      <c r="BW115" s="35"/>
      <c r="CA115" s="201"/>
    </row>
    <row r="116" spans="1:79" s="3" customFormat="1" ht="15" customHeight="1" x14ac:dyDescent="0.2">
      <c r="A116" s="691"/>
      <c r="B116" s="813"/>
      <c r="C116" s="694"/>
      <c r="D116" s="695"/>
      <c r="E116" s="88"/>
      <c r="F116" s="88"/>
      <c r="G116" s="88"/>
      <c r="H116" s="172"/>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01"/>
      <c r="BP116" s="35"/>
      <c r="BQ116" s="73"/>
      <c r="BR116" s="36"/>
      <c r="BS116" s="73"/>
      <c r="BT116" s="73"/>
      <c r="BU116" s="36"/>
      <c r="BV116" s="73"/>
      <c r="BW116" s="35"/>
      <c r="CA116" s="201"/>
    </row>
    <row r="117" spans="1:79" s="3" customFormat="1" ht="15" customHeight="1" x14ac:dyDescent="0.2">
      <c r="A117" s="645"/>
      <c r="B117" s="759"/>
      <c r="C117" s="696"/>
      <c r="D117" s="697"/>
      <c r="E117" s="89"/>
      <c r="F117" s="89"/>
      <c r="G117" s="89"/>
      <c r="H117" s="172"/>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01"/>
      <c r="BP117" s="35"/>
      <c r="BQ117" s="73"/>
      <c r="BR117" s="36"/>
      <c r="BS117" s="73"/>
      <c r="BT117" s="73"/>
      <c r="BU117" s="36"/>
      <c r="BV117" s="73"/>
      <c r="BW117" s="35"/>
      <c r="CA117" s="201"/>
    </row>
    <row r="118" spans="1:79" s="1" customFormat="1" ht="30.75" customHeight="1" x14ac:dyDescent="0.2">
      <c r="A118" s="293"/>
      <c r="B118" s="69"/>
      <c r="C118" s="43"/>
      <c r="D118" s="43"/>
      <c r="E118" s="70"/>
      <c r="F118" s="21"/>
      <c r="G118" s="2"/>
      <c r="H118" s="2"/>
      <c r="I118" s="2"/>
      <c r="J118" s="2"/>
      <c r="K118" s="2"/>
      <c r="L118" s="2"/>
      <c r="M118" s="2"/>
      <c r="N118" s="2"/>
      <c r="O118" s="46"/>
      <c r="BL118" s="201"/>
      <c r="BP118" s="35"/>
      <c r="BQ118" s="35"/>
      <c r="BR118" s="35"/>
      <c r="BS118" s="35"/>
      <c r="BT118" s="35"/>
      <c r="BU118" s="35"/>
      <c r="BV118" s="35"/>
      <c r="BW118" s="35"/>
      <c r="CA118" s="201"/>
    </row>
    <row r="119" spans="1:79" s="3" customFormat="1" ht="45" customHeight="1" x14ac:dyDescent="0.2">
      <c r="A119" s="686"/>
      <c r="B119" s="688"/>
      <c r="C119" s="287"/>
      <c r="D119" s="287"/>
      <c r="E119" s="287"/>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01"/>
      <c r="BP119" s="35"/>
      <c r="BQ119" s="35"/>
      <c r="BR119" s="35"/>
      <c r="BS119" s="35"/>
      <c r="BT119" s="35"/>
      <c r="BU119" s="35"/>
      <c r="BV119" s="35"/>
      <c r="BW119" s="35"/>
      <c r="CA119" s="201"/>
    </row>
    <row r="120" spans="1:79" s="3" customFormat="1" ht="15.75" customHeight="1" x14ac:dyDescent="0.2">
      <c r="A120" s="715"/>
      <c r="B120" s="288"/>
      <c r="C120" s="137"/>
      <c r="D120" s="151"/>
      <c r="E120" s="151"/>
      <c r="F120" s="172"/>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01"/>
      <c r="BP120" s="35"/>
      <c r="BQ120" s="73"/>
      <c r="BR120" s="36"/>
      <c r="BS120" s="73"/>
      <c r="BT120" s="155"/>
      <c r="BU120" s="155"/>
      <c r="BV120" s="73"/>
      <c r="BW120" s="35"/>
      <c r="CA120" s="201"/>
    </row>
    <row r="121" spans="1:79" s="3" customFormat="1" ht="15.75" customHeight="1" x14ac:dyDescent="0.2">
      <c r="A121" s="717"/>
      <c r="B121" s="31"/>
      <c r="C121" s="87"/>
      <c r="D121" s="108"/>
      <c r="E121" s="108"/>
      <c r="F121" s="172"/>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01"/>
      <c r="BP121" s="35"/>
      <c r="BQ121" s="73"/>
      <c r="BR121" s="36"/>
      <c r="BS121" s="35"/>
      <c r="BT121" s="155"/>
      <c r="BU121" s="155"/>
      <c r="BV121" s="35"/>
      <c r="BW121" s="35"/>
      <c r="CA121" s="201"/>
    </row>
    <row r="122" spans="1:79" s="3" customFormat="1" ht="15.75" customHeight="1" x14ac:dyDescent="0.2">
      <c r="A122" s="716"/>
      <c r="B122" s="71"/>
      <c r="C122" s="89"/>
      <c r="D122" s="127"/>
      <c r="E122" s="127"/>
      <c r="F122" s="172"/>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01"/>
      <c r="BP122" s="35"/>
      <c r="BQ122" s="73"/>
      <c r="BR122" s="36"/>
      <c r="BS122" s="35"/>
      <c r="BT122" s="155"/>
      <c r="BU122" s="155"/>
      <c r="BV122" s="35"/>
      <c r="BW122" s="35"/>
      <c r="CA122" s="201"/>
    </row>
    <row r="123" spans="1:79" s="3" customFormat="1" ht="15.75" customHeight="1" x14ac:dyDescent="0.2">
      <c r="A123" s="715"/>
      <c r="B123" s="288"/>
      <c r="C123" s="137"/>
      <c r="D123" s="151"/>
      <c r="E123" s="151"/>
      <c r="F123" s="172"/>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01"/>
      <c r="BP123" s="35"/>
      <c r="BQ123" s="73"/>
      <c r="BR123" s="36"/>
      <c r="BS123" s="35"/>
      <c r="BT123" s="155"/>
      <c r="BU123" s="155"/>
      <c r="BV123" s="35"/>
      <c r="BW123" s="35"/>
      <c r="CA123" s="201"/>
    </row>
    <row r="124" spans="1:79" s="3" customFormat="1" x14ac:dyDescent="0.2">
      <c r="A124" s="717"/>
      <c r="B124" s="31"/>
      <c r="C124" s="87"/>
      <c r="D124" s="108"/>
      <c r="E124" s="108"/>
      <c r="F124" s="172"/>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01"/>
      <c r="BP124" s="35"/>
      <c r="BQ124" s="73"/>
      <c r="BR124" s="36"/>
      <c r="BS124" s="35"/>
      <c r="BT124" s="155"/>
      <c r="BU124" s="155"/>
      <c r="BV124" s="35"/>
      <c r="BW124" s="35"/>
      <c r="CA124" s="201"/>
    </row>
    <row r="125" spans="1:79" s="3" customFormat="1" x14ac:dyDescent="0.2">
      <c r="A125" s="716"/>
      <c r="B125" s="32"/>
      <c r="C125" s="89"/>
      <c r="D125" s="127"/>
      <c r="E125" s="127"/>
      <c r="F125" s="172"/>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01"/>
      <c r="BP125" s="35"/>
      <c r="BQ125" s="73"/>
      <c r="BR125" s="36"/>
      <c r="BS125" s="35"/>
      <c r="BT125" s="155"/>
      <c r="BU125" s="155"/>
      <c r="BV125" s="35"/>
      <c r="BW125" s="35"/>
      <c r="CA125" s="201"/>
    </row>
    <row r="126" spans="1:79" s="35" customFormat="1" ht="31.5" customHeight="1" x14ac:dyDescent="0.25">
      <c r="A126" s="161"/>
      <c r="B126" s="47"/>
      <c r="C126" s="59"/>
      <c r="D126" s="59"/>
      <c r="E126" s="59"/>
      <c r="F126" s="59"/>
      <c r="G126" s="59"/>
      <c r="H126" s="59"/>
      <c r="I126" s="59"/>
      <c r="J126" s="59"/>
      <c r="K126" s="168"/>
      <c r="L126" s="59"/>
      <c r="M126" s="59"/>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01"/>
      <c r="BM126" s="1"/>
      <c r="BN126" s="1"/>
      <c r="BO126" s="1"/>
      <c r="CA126" s="171"/>
    </row>
    <row r="127" spans="1:79" s="35" customFormat="1" ht="33" customHeight="1" x14ac:dyDescent="0.15">
      <c r="A127" s="642"/>
      <c r="B127" s="644"/>
      <c r="C127" s="710"/>
      <c r="D127" s="713"/>
      <c r="E127" s="713"/>
      <c r="F127" s="713"/>
      <c r="G127" s="713"/>
      <c r="H127" s="713"/>
      <c r="I127" s="713"/>
      <c r="J127" s="713"/>
      <c r="K127" s="713"/>
      <c r="L127" s="713"/>
      <c r="M127" s="713"/>
      <c r="N127" s="713"/>
      <c r="O127" s="713"/>
      <c r="P127" s="713"/>
      <c r="Q127" s="713"/>
      <c r="R127" s="713"/>
      <c r="S127" s="709"/>
      <c r="T127" s="710"/>
      <c r="U127" s="713"/>
      <c r="V127" s="784"/>
      <c r="W127" s="709"/>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01"/>
      <c r="BM127" s="3"/>
      <c r="BN127" s="3"/>
      <c r="BO127" s="3"/>
      <c r="CA127" s="171"/>
    </row>
    <row r="128" spans="1:79" s="35" customFormat="1" ht="31.5" customHeight="1" x14ac:dyDescent="0.15">
      <c r="A128" s="643"/>
      <c r="B128" s="645"/>
      <c r="C128" s="49"/>
      <c r="D128" s="166"/>
      <c r="E128" s="16"/>
      <c r="F128" s="16"/>
      <c r="G128" s="16"/>
      <c r="H128" s="12"/>
      <c r="I128" s="12"/>
      <c r="J128" s="12"/>
      <c r="K128" s="12"/>
      <c r="L128" s="12"/>
      <c r="M128" s="12"/>
      <c r="N128" s="12"/>
      <c r="O128" s="12"/>
      <c r="P128" s="12"/>
      <c r="Q128" s="12"/>
      <c r="R128" s="12"/>
      <c r="S128" s="13"/>
      <c r="T128" s="17"/>
      <c r="U128" s="160"/>
      <c r="V128" s="165"/>
      <c r="W128" s="29"/>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01"/>
      <c r="BM128" s="3"/>
      <c r="BN128" s="3"/>
      <c r="BO128" s="3"/>
      <c r="CA128" s="171"/>
    </row>
    <row r="129" spans="1:79" s="35" customFormat="1" ht="24" customHeight="1" x14ac:dyDescent="0.15">
      <c r="A129" s="52"/>
      <c r="B129" s="101"/>
      <c r="C129" s="185"/>
      <c r="D129" s="175"/>
      <c r="E129" s="175"/>
      <c r="F129" s="175"/>
      <c r="G129" s="175"/>
      <c r="H129" s="177"/>
      <c r="I129" s="177"/>
      <c r="J129" s="177"/>
      <c r="K129" s="177"/>
      <c r="L129" s="177"/>
      <c r="M129" s="177"/>
      <c r="N129" s="177"/>
      <c r="O129" s="177"/>
      <c r="P129" s="177"/>
      <c r="Q129" s="177"/>
      <c r="R129" s="177"/>
      <c r="S129" s="177"/>
      <c r="T129" s="174"/>
      <c r="U129" s="177"/>
      <c r="V129" s="192"/>
      <c r="W129" s="176"/>
      <c r="X129" s="170"/>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00"/>
      <c r="BM129" s="27"/>
      <c r="BN129" s="27"/>
      <c r="BO129" s="34"/>
      <c r="BQ129" s="73"/>
      <c r="BT129" s="155"/>
      <c r="CA129" s="171"/>
    </row>
    <row r="130" spans="1:79" s="35" customFormat="1" ht="24" customHeight="1" x14ac:dyDescent="0.15">
      <c r="A130" s="31"/>
      <c r="B130" s="109"/>
      <c r="C130" s="193"/>
      <c r="D130" s="184"/>
      <c r="E130" s="184"/>
      <c r="F130" s="184"/>
      <c r="G130" s="184"/>
      <c r="H130" s="194"/>
      <c r="I130" s="194"/>
      <c r="J130" s="194"/>
      <c r="K130" s="194"/>
      <c r="L130" s="194"/>
      <c r="M130" s="194"/>
      <c r="N130" s="194"/>
      <c r="O130" s="194"/>
      <c r="P130" s="194"/>
      <c r="Q130" s="194"/>
      <c r="R130" s="194"/>
      <c r="S130" s="194"/>
      <c r="T130" s="179"/>
      <c r="U130" s="194"/>
      <c r="V130" s="195"/>
      <c r="W130" s="178"/>
      <c r="X130" s="170"/>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00"/>
      <c r="BM130" s="27"/>
      <c r="BN130" s="27"/>
      <c r="BO130" s="34"/>
      <c r="BQ130" s="73"/>
      <c r="BT130" s="155"/>
      <c r="CA130" s="171"/>
    </row>
    <row r="131" spans="1:79" s="35" customFormat="1" ht="24" customHeight="1" x14ac:dyDescent="0.15">
      <c r="A131" s="23"/>
      <c r="B131" s="103"/>
      <c r="C131" s="186"/>
      <c r="D131" s="125"/>
      <c r="E131" s="125"/>
      <c r="F131" s="125"/>
      <c r="G131" s="125"/>
      <c r="H131" s="126"/>
      <c r="I131" s="126"/>
      <c r="J131" s="126"/>
      <c r="K131" s="126"/>
      <c r="L131" s="126"/>
      <c r="M131" s="126"/>
      <c r="N131" s="126"/>
      <c r="O131" s="126"/>
      <c r="P131" s="126"/>
      <c r="Q131" s="126"/>
      <c r="R131" s="126"/>
      <c r="S131" s="126"/>
      <c r="T131" s="196"/>
      <c r="U131" s="126"/>
      <c r="V131" s="197"/>
      <c r="W131" s="180"/>
      <c r="X131" s="170"/>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00"/>
      <c r="BM131" s="27"/>
      <c r="BN131" s="27"/>
      <c r="BO131" s="34"/>
      <c r="BQ131" s="73"/>
      <c r="BT131" s="155"/>
      <c r="CA131" s="171"/>
    </row>
    <row r="132" spans="1:79" s="35" customFormat="1" x14ac:dyDescent="0.2">
      <c r="A132" s="164"/>
      <c r="D132" s="39"/>
      <c r="E132" s="39"/>
      <c r="F132" s="39"/>
      <c r="G132" s="39"/>
      <c r="H132" s="39"/>
      <c r="I132" s="39"/>
      <c r="J132" s="39"/>
      <c r="K132" s="39"/>
      <c r="L132" s="39"/>
      <c r="M132" s="39"/>
      <c r="N132" s="39"/>
      <c r="O132" s="157"/>
      <c r="BA132" s="3"/>
      <c r="BB132" s="3"/>
      <c r="BC132" s="3"/>
      <c r="BD132" s="3"/>
      <c r="BE132" s="3"/>
      <c r="BF132" s="3"/>
      <c r="BL132" s="171"/>
      <c r="CA132" s="171"/>
    </row>
    <row r="133" spans="1:79" s="35" customFormat="1" ht="33.75" customHeight="1" x14ac:dyDescent="0.2">
      <c r="A133" s="63"/>
      <c r="B133" s="1"/>
      <c r="C133" s="1"/>
      <c r="D133" s="14"/>
      <c r="E133" s="39"/>
      <c r="F133" s="39"/>
      <c r="G133" s="39"/>
      <c r="H133" s="39"/>
      <c r="I133" s="39"/>
      <c r="J133" s="39"/>
      <c r="K133" s="39"/>
      <c r="L133" s="39"/>
      <c r="M133" s="39"/>
      <c r="N133" s="39"/>
      <c r="O133" s="157"/>
      <c r="BA133" s="3"/>
      <c r="BB133" s="3"/>
      <c r="BC133" s="3"/>
      <c r="BD133" s="3"/>
      <c r="BE133" s="3"/>
      <c r="BF133" s="3"/>
      <c r="BG133" s="1"/>
      <c r="BL133" s="171"/>
      <c r="CA133" s="171"/>
    </row>
    <row r="134" spans="1:79" s="35" customFormat="1" x14ac:dyDescent="0.2">
      <c r="A134" s="710"/>
      <c r="B134" s="713"/>
      <c r="C134" s="709"/>
      <c r="D134" s="287"/>
      <c r="E134" s="39"/>
      <c r="F134" s="39"/>
      <c r="G134" s="39"/>
      <c r="H134" s="39"/>
      <c r="I134" s="39"/>
      <c r="J134" s="39"/>
      <c r="K134" s="39"/>
      <c r="L134" s="39"/>
      <c r="M134" s="39"/>
      <c r="N134" s="39"/>
      <c r="O134" s="157"/>
      <c r="BL134" s="171"/>
      <c r="CA134" s="171"/>
    </row>
    <row r="135" spans="1:79" s="35" customFormat="1" x14ac:dyDescent="0.2">
      <c r="A135" s="724"/>
      <c r="B135" s="741"/>
      <c r="C135" s="742"/>
      <c r="D135" s="102"/>
      <c r="E135" s="39"/>
      <c r="F135" s="39"/>
      <c r="G135" s="39"/>
      <c r="H135" s="39"/>
      <c r="I135" s="39"/>
      <c r="J135" s="39"/>
      <c r="K135" s="39"/>
      <c r="L135" s="39"/>
      <c r="M135" s="39"/>
      <c r="N135" s="39"/>
      <c r="O135" s="157"/>
      <c r="BL135" s="171"/>
      <c r="CA135" s="171"/>
    </row>
    <row r="136" spans="1:79" s="35" customFormat="1" x14ac:dyDescent="0.2">
      <c r="A136" s="724"/>
      <c r="B136" s="742"/>
      <c r="C136" s="289"/>
      <c r="D136" s="219"/>
      <c r="E136" s="39"/>
      <c r="F136" s="39"/>
      <c r="G136" s="39"/>
      <c r="H136" s="39"/>
      <c r="I136" s="39"/>
      <c r="J136" s="39"/>
      <c r="K136" s="39"/>
      <c r="L136" s="39"/>
      <c r="M136" s="39"/>
      <c r="N136" s="39"/>
      <c r="O136" s="157"/>
      <c r="BL136" s="171"/>
      <c r="CA136" s="171"/>
    </row>
    <row r="137" spans="1:79" s="35" customFormat="1" x14ac:dyDescent="0.2">
      <c r="A137" s="777"/>
      <c r="B137" s="778"/>
      <c r="C137" s="290"/>
      <c r="D137" s="220"/>
      <c r="E137" s="39"/>
      <c r="F137" s="39"/>
      <c r="G137" s="39"/>
      <c r="H137" s="39"/>
      <c r="M137" s="39"/>
      <c r="N137" s="39"/>
      <c r="O137" s="157"/>
      <c r="BL137" s="171"/>
      <c r="CA137" s="171"/>
    </row>
    <row r="138" spans="1:79" s="35" customFormat="1" x14ac:dyDescent="0.2">
      <c r="A138" s="725"/>
      <c r="B138" s="744"/>
      <c r="C138" s="291"/>
      <c r="D138" s="221"/>
      <c r="E138" s="39"/>
      <c r="F138" s="39"/>
      <c r="G138" s="39"/>
      <c r="H138" s="39"/>
      <c r="M138" s="39"/>
      <c r="N138" s="39"/>
      <c r="O138" s="157"/>
      <c r="BL138" s="171"/>
      <c r="CA138" s="171"/>
    </row>
    <row r="139" spans="1:79" s="35" customFormat="1" x14ac:dyDescent="0.2">
      <c r="A139" s="785"/>
      <c r="B139" s="785"/>
      <c r="C139" s="786"/>
      <c r="D139" s="786"/>
      <c r="E139" s="786"/>
      <c r="F139" s="786"/>
      <c r="G139" s="39"/>
      <c r="H139" s="39"/>
      <c r="M139" s="39"/>
      <c r="N139" s="39"/>
      <c r="O139" s="157"/>
      <c r="BL139" s="171"/>
      <c r="CA139" s="171"/>
    </row>
    <row r="140" spans="1:79" s="35" customFormat="1" ht="24.75" customHeight="1" x14ac:dyDescent="0.15">
      <c r="A140" s="642"/>
      <c r="B140" s="644"/>
      <c r="BL140" s="171"/>
      <c r="CA140" s="171"/>
    </row>
    <row r="141" spans="1:79" s="35" customFormat="1" ht="24.75" customHeight="1" x14ac:dyDescent="0.15">
      <c r="A141" s="643"/>
      <c r="B141" s="645"/>
      <c r="BL141" s="171"/>
      <c r="CA141" s="171"/>
    </row>
    <row r="142" spans="1:79" s="35" customFormat="1" ht="32.25" customHeight="1" x14ac:dyDescent="0.15">
      <c r="A142" s="30"/>
      <c r="B142" s="222"/>
      <c r="C142" s="223"/>
      <c r="BL142" s="171"/>
      <c r="BQ142" s="73"/>
      <c r="BT142" s="155"/>
      <c r="CA142" s="171"/>
    </row>
    <row r="143" spans="1:79" s="35" customFormat="1" ht="33" customHeight="1" x14ac:dyDescent="0.15">
      <c r="A143" s="32"/>
      <c r="B143" s="224"/>
      <c r="C143" s="223"/>
      <c r="F143" s="223"/>
      <c r="BL143" s="171"/>
      <c r="BQ143" s="19"/>
      <c r="BT143" s="19"/>
      <c r="CA143" s="171"/>
    </row>
    <row r="144" spans="1:79" s="35" customFormat="1" x14ac:dyDescent="0.2">
      <c r="A144" s="787"/>
      <c r="B144" s="787"/>
      <c r="C144" s="785"/>
      <c r="D144" s="785"/>
      <c r="E144" s="45"/>
      <c r="F144" s="9"/>
      <c r="G144" s="6"/>
      <c r="H144" s="6"/>
      <c r="I144" s="25"/>
      <c r="J144" s="25"/>
      <c r="K144" s="25"/>
      <c r="M144" s="39"/>
      <c r="N144" s="39"/>
      <c r="O144" s="157"/>
      <c r="BL144" s="171"/>
      <c r="CA144" s="171"/>
    </row>
    <row r="145" spans="1:79" s="35" customFormat="1" ht="26.25" customHeight="1" x14ac:dyDescent="0.15">
      <c r="A145" s="788"/>
      <c r="B145" s="788"/>
      <c r="C145" s="788"/>
      <c r="D145" s="642"/>
      <c r="E145" s="653"/>
      <c r="F145" s="654"/>
      <c r="G145" s="654"/>
      <c r="H145" s="654"/>
      <c r="I145" s="654"/>
      <c r="J145" s="654"/>
      <c r="K145" s="654"/>
      <c r="L145" s="654"/>
      <c r="M145" s="654"/>
      <c r="N145" s="654"/>
      <c r="O145" s="654"/>
      <c r="P145" s="654"/>
      <c r="Q145" s="654"/>
      <c r="R145" s="654"/>
      <c r="S145" s="654"/>
      <c r="T145" s="654"/>
      <c r="U145" s="655"/>
      <c r="V145" s="689"/>
      <c r="W145" s="690"/>
      <c r="X145" s="659"/>
      <c r="Y145" s="662"/>
      <c r="Z145" s="658"/>
      <c r="AA145" s="658"/>
      <c r="AB145" s="658"/>
      <c r="AC145" s="658"/>
      <c r="BL145" s="171"/>
      <c r="CA145" s="171"/>
    </row>
    <row r="146" spans="1:79" s="35" customFormat="1" ht="26.25" customHeight="1" x14ac:dyDescent="0.15">
      <c r="A146" s="788"/>
      <c r="B146" s="788"/>
      <c r="C146" s="788"/>
      <c r="D146" s="646"/>
      <c r="E146" s="645"/>
      <c r="F146" s="645"/>
      <c r="G146" s="667"/>
      <c r="H146" s="667"/>
      <c r="I146" s="645"/>
      <c r="J146" s="645"/>
      <c r="K146" s="645"/>
      <c r="L146" s="645"/>
      <c r="M146" s="645"/>
      <c r="N146" s="645"/>
      <c r="O146" s="668"/>
      <c r="P146" s="668"/>
      <c r="Q146" s="668"/>
      <c r="R146" s="668"/>
      <c r="S146" s="668"/>
      <c r="T146" s="668"/>
      <c r="U146" s="669"/>
      <c r="V146" s="689"/>
      <c r="W146" s="690"/>
      <c r="X146" s="660"/>
      <c r="Y146" s="663"/>
      <c r="Z146" s="817"/>
      <c r="AA146" s="817"/>
      <c r="AB146" s="817"/>
      <c r="AC146" s="817"/>
      <c r="BM146" s="171"/>
      <c r="CA146" s="171"/>
    </row>
    <row r="147" spans="1:79" s="35" customFormat="1" ht="17.25" customHeight="1" x14ac:dyDescent="0.15">
      <c r="A147" s="788"/>
      <c r="B147" s="788"/>
      <c r="C147" s="788"/>
      <c r="D147" s="646"/>
      <c r="E147" s="11"/>
      <c r="F147" s="29"/>
      <c r="G147" s="11"/>
      <c r="H147" s="29"/>
      <c r="I147" s="11"/>
      <c r="J147" s="29"/>
      <c r="K147" s="11"/>
      <c r="L147" s="29"/>
      <c r="M147" s="11"/>
      <c r="N147" s="29"/>
      <c r="O147" s="11"/>
      <c r="P147" s="29"/>
      <c r="Q147" s="11"/>
      <c r="R147" s="29"/>
      <c r="S147" s="11"/>
      <c r="T147" s="29"/>
      <c r="U147" s="670"/>
      <c r="V147" s="689"/>
      <c r="W147" s="690"/>
      <c r="X147" s="661"/>
      <c r="Y147" s="664"/>
      <c r="Z147" s="818"/>
      <c r="AA147" s="818"/>
      <c r="AB147" s="818"/>
      <c r="AC147" s="818"/>
      <c r="BM147" s="171"/>
      <c r="CA147" s="171"/>
    </row>
    <row r="148" spans="1:79" s="35" customFormat="1" ht="21" customHeight="1" x14ac:dyDescent="0.15">
      <c r="A148" s="640"/>
      <c r="B148" s="640"/>
      <c r="C148" s="225"/>
      <c r="D148" s="226"/>
      <c r="E148" s="174"/>
      <c r="F148" s="175"/>
      <c r="G148" s="175"/>
      <c r="H148" s="175"/>
      <c r="I148" s="175"/>
      <c r="J148" s="175"/>
      <c r="K148" s="175"/>
      <c r="L148" s="175"/>
      <c r="M148" s="175"/>
      <c r="N148" s="175"/>
      <c r="O148" s="175"/>
      <c r="P148" s="175"/>
      <c r="Q148" s="175"/>
      <c r="R148" s="175"/>
      <c r="S148" s="175"/>
      <c r="T148" s="177"/>
      <c r="U148" s="222"/>
      <c r="V148" s="174"/>
      <c r="W148" s="175"/>
      <c r="X148" s="175"/>
      <c r="Y148" s="176"/>
      <c r="Z148" s="174"/>
      <c r="AA148" s="176"/>
      <c r="AB148" s="177"/>
      <c r="AC148" s="176"/>
      <c r="AD148" s="223"/>
      <c r="BM148" s="171"/>
      <c r="BQ148" s="73"/>
      <c r="BR148" s="73"/>
      <c r="BS148" s="73"/>
      <c r="BT148" s="73"/>
      <c r="BU148" s="73"/>
      <c r="BV148" s="155"/>
      <c r="BW148" s="155"/>
      <c r="BX148" s="155"/>
      <c r="BY148" s="155"/>
      <c r="CA148" s="171"/>
    </row>
    <row r="149" spans="1:79" s="35" customFormat="1" ht="24.75" customHeight="1" x14ac:dyDescent="0.15">
      <c r="A149" s="640"/>
      <c r="B149" s="640"/>
      <c r="C149" s="227"/>
      <c r="D149" s="102"/>
      <c r="E149" s="228"/>
      <c r="F149" s="229"/>
      <c r="G149" s="229"/>
      <c r="H149" s="229"/>
      <c r="I149" s="229"/>
      <c r="J149" s="229"/>
      <c r="K149" s="229"/>
      <c r="L149" s="229"/>
      <c r="M149" s="229"/>
      <c r="N149" s="229"/>
      <c r="O149" s="229"/>
      <c r="P149" s="229"/>
      <c r="Q149" s="229"/>
      <c r="R149" s="229"/>
      <c r="S149" s="229"/>
      <c r="T149" s="230"/>
      <c r="U149" s="231"/>
      <c r="V149" s="228"/>
      <c r="W149" s="229"/>
      <c r="X149" s="229"/>
      <c r="Y149" s="178"/>
      <c r="Z149" s="228"/>
      <c r="AA149" s="178"/>
      <c r="AB149" s="230"/>
      <c r="AC149" s="178"/>
      <c r="AD149" s="223"/>
      <c r="BM149" s="171"/>
      <c r="BQ149" s="73"/>
      <c r="BR149" s="73"/>
      <c r="BS149" s="73"/>
      <c r="BT149" s="73"/>
      <c r="BU149" s="73"/>
      <c r="BV149" s="155"/>
      <c r="BW149" s="155"/>
      <c r="BX149" s="155"/>
      <c r="BY149" s="155"/>
      <c r="CA149" s="171"/>
    </row>
    <row r="150" spans="1:79" s="35" customFormat="1" ht="16.5" customHeight="1" x14ac:dyDescent="0.15">
      <c r="A150" s="640"/>
      <c r="B150" s="641"/>
      <c r="C150" s="189"/>
      <c r="D150" s="110"/>
      <c r="E150" s="232"/>
      <c r="F150" s="233"/>
      <c r="G150" s="233"/>
      <c r="H150" s="233"/>
      <c r="I150" s="233"/>
      <c r="J150" s="233"/>
      <c r="K150" s="233"/>
      <c r="L150" s="233"/>
      <c r="M150" s="233"/>
      <c r="N150" s="233"/>
      <c r="O150" s="233"/>
      <c r="P150" s="233"/>
      <c r="Q150" s="233"/>
      <c r="R150" s="233"/>
      <c r="S150" s="233"/>
      <c r="T150" s="234"/>
      <c r="U150" s="235"/>
      <c r="V150" s="232"/>
      <c r="W150" s="233"/>
      <c r="X150" s="233"/>
      <c r="Y150" s="236"/>
      <c r="Z150" s="232"/>
      <c r="AA150" s="236"/>
      <c r="AB150" s="234"/>
      <c r="AC150" s="236"/>
      <c r="AD150" s="223"/>
      <c r="BM150" s="171"/>
      <c r="BQ150" s="73"/>
      <c r="BR150" s="73"/>
      <c r="BS150" s="73"/>
      <c r="BT150" s="73"/>
      <c r="BU150" s="73"/>
      <c r="BV150" s="155"/>
      <c r="BW150" s="155"/>
      <c r="BX150" s="155"/>
      <c r="BY150" s="155"/>
      <c r="CA150" s="171"/>
    </row>
    <row r="151" spans="1:79" s="35" customFormat="1" ht="24.75" customHeight="1" x14ac:dyDescent="0.15">
      <c r="A151" s="640"/>
      <c r="B151" s="640"/>
      <c r="C151" s="225"/>
      <c r="D151" s="101"/>
      <c r="E151" s="174"/>
      <c r="F151" s="175"/>
      <c r="G151" s="175"/>
      <c r="H151" s="175"/>
      <c r="I151" s="175"/>
      <c r="J151" s="175"/>
      <c r="K151" s="175"/>
      <c r="L151" s="175"/>
      <c r="M151" s="175"/>
      <c r="N151" s="175"/>
      <c r="O151" s="175"/>
      <c r="P151" s="175"/>
      <c r="Q151" s="175"/>
      <c r="R151" s="175"/>
      <c r="S151" s="175"/>
      <c r="T151" s="177"/>
      <c r="U151" s="222"/>
      <c r="V151" s="174"/>
      <c r="W151" s="175"/>
      <c r="X151" s="175"/>
      <c r="Y151" s="176"/>
      <c r="Z151" s="174"/>
      <c r="AA151" s="176"/>
      <c r="AB151" s="177"/>
      <c r="AC151" s="176"/>
      <c r="AD151" s="223"/>
      <c r="BM151" s="171"/>
      <c r="BQ151" s="73"/>
      <c r="BR151" s="73"/>
      <c r="BS151" s="73"/>
      <c r="BT151" s="73"/>
      <c r="BU151" s="73"/>
      <c r="BV151" s="155"/>
      <c r="BW151" s="155"/>
      <c r="BX151" s="155"/>
      <c r="BY151" s="155"/>
      <c r="CA151" s="171"/>
    </row>
    <row r="152" spans="1:79" s="35" customFormat="1" ht="27.75" customHeight="1" x14ac:dyDescent="0.15">
      <c r="A152" s="640"/>
      <c r="B152" s="640"/>
      <c r="C152" s="225"/>
      <c r="D152" s="102"/>
      <c r="E152" s="228"/>
      <c r="F152" s="229"/>
      <c r="G152" s="229"/>
      <c r="H152" s="229"/>
      <c r="I152" s="229"/>
      <c r="J152" s="229"/>
      <c r="K152" s="229"/>
      <c r="L152" s="229"/>
      <c r="M152" s="229"/>
      <c r="N152" s="229"/>
      <c r="O152" s="229"/>
      <c r="P152" s="229"/>
      <c r="Q152" s="229"/>
      <c r="R152" s="229"/>
      <c r="S152" s="229"/>
      <c r="T152" s="230"/>
      <c r="U152" s="231"/>
      <c r="V152" s="228"/>
      <c r="W152" s="229"/>
      <c r="X152" s="229"/>
      <c r="Y152" s="178"/>
      <c r="Z152" s="228"/>
      <c r="AA152" s="178"/>
      <c r="AB152" s="230"/>
      <c r="AC152" s="178"/>
      <c r="AD152" s="223"/>
      <c r="BM152" s="171"/>
      <c r="BQ152" s="73"/>
      <c r="BR152" s="73"/>
      <c r="BS152" s="73"/>
      <c r="BT152" s="73"/>
      <c r="BU152" s="73"/>
      <c r="BV152" s="155"/>
      <c r="BW152" s="155"/>
      <c r="BX152" s="155"/>
      <c r="BY152" s="155"/>
      <c r="CA152" s="171"/>
    </row>
    <row r="153" spans="1:79" s="35" customFormat="1" ht="16.5" customHeight="1" x14ac:dyDescent="0.15">
      <c r="A153" s="640"/>
      <c r="B153" s="640"/>
      <c r="C153" s="187"/>
      <c r="D153" s="103"/>
      <c r="E153" s="237"/>
      <c r="F153" s="238"/>
      <c r="G153" s="238"/>
      <c r="H153" s="238"/>
      <c r="I153" s="238"/>
      <c r="J153" s="238"/>
      <c r="K153" s="238"/>
      <c r="L153" s="125"/>
      <c r="M153" s="125"/>
      <c r="N153" s="125"/>
      <c r="O153" s="125"/>
      <c r="P153" s="125"/>
      <c r="Q153" s="125"/>
      <c r="R153" s="125"/>
      <c r="S153" s="125"/>
      <c r="T153" s="239"/>
      <c r="U153" s="240"/>
      <c r="V153" s="237"/>
      <c r="W153" s="238"/>
      <c r="X153" s="238"/>
      <c r="Y153" s="241"/>
      <c r="Z153" s="237"/>
      <c r="AA153" s="241"/>
      <c r="AB153" s="239"/>
      <c r="AC153" s="241"/>
      <c r="AD153" s="223"/>
      <c r="BM153" s="171"/>
      <c r="BQ153" s="73"/>
      <c r="BR153" s="73"/>
      <c r="BS153" s="73"/>
      <c r="BT153" s="73"/>
      <c r="BU153" s="73"/>
      <c r="BV153" s="155"/>
      <c r="BW153" s="155"/>
      <c r="BX153" s="155"/>
      <c r="BY153" s="155"/>
      <c r="CA153" s="171"/>
    </row>
    <row r="154" spans="1:79" s="35" customFormat="1" x14ac:dyDescent="0.2">
      <c r="A154" s="242"/>
      <c r="B154" s="242"/>
      <c r="C154" s="242"/>
      <c r="D154" s="242"/>
      <c r="E154" s="39"/>
      <c r="F154" s="39"/>
      <c r="G154" s="39"/>
      <c r="H154" s="39"/>
      <c r="I154" s="39"/>
      <c r="J154" s="39"/>
      <c r="L154" s="188"/>
      <c r="M154" s="188"/>
      <c r="N154" s="188"/>
      <c r="O154" s="188"/>
      <c r="P154" s="188"/>
      <c r="Q154" s="188"/>
      <c r="R154" s="188"/>
      <c r="S154" s="188"/>
      <c r="T154" s="39"/>
      <c r="U154" s="39"/>
      <c r="V154" s="39"/>
      <c r="W154" s="157"/>
      <c r="CA154" s="171"/>
    </row>
    <row r="155" spans="1:79" s="35" customFormat="1" ht="26.25" customHeight="1" x14ac:dyDescent="0.15">
      <c r="A155" s="642"/>
      <c r="B155" s="642"/>
      <c r="C155" s="653"/>
      <c r="D155" s="654"/>
      <c r="E155" s="654"/>
      <c r="F155" s="654"/>
      <c r="G155" s="654"/>
      <c r="H155" s="654"/>
      <c r="I155" s="654"/>
      <c r="J155" s="654"/>
      <c r="K155" s="654"/>
      <c r="L155" s="654"/>
      <c r="M155" s="654"/>
      <c r="N155" s="654"/>
      <c r="O155" s="654"/>
      <c r="P155" s="654"/>
      <c r="Q155" s="654"/>
      <c r="R155" s="654"/>
      <c r="S155" s="654"/>
      <c r="T155" s="655"/>
      <c r="CA155" s="171"/>
    </row>
    <row r="156" spans="1:79" s="35" customFormat="1" ht="26.25" customHeight="1" x14ac:dyDescent="0.15">
      <c r="A156" s="646"/>
      <c r="B156" s="646"/>
      <c r="C156" s="656"/>
      <c r="D156" s="656"/>
      <c r="E156" s="657"/>
      <c r="F156" s="656"/>
      <c r="G156" s="656"/>
      <c r="H156" s="656"/>
      <c r="I156" s="656"/>
      <c r="J156" s="656"/>
      <c r="K156" s="656"/>
      <c r="L156" s="656"/>
      <c r="M156" s="658"/>
      <c r="N156" s="658"/>
      <c r="O156" s="658"/>
      <c r="P156" s="658"/>
      <c r="Q156" s="658"/>
      <c r="R156" s="658"/>
      <c r="S156" s="658"/>
      <c r="T156" s="658"/>
      <c r="CA156" s="171"/>
    </row>
    <row r="157" spans="1:79" s="35" customFormat="1" ht="17.25" customHeight="1" x14ac:dyDescent="0.15">
      <c r="A157" s="643"/>
      <c r="B157" s="646"/>
      <c r="C157" s="11"/>
      <c r="D157" s="29"/>
      <c r="E157" s="11"/>
      <c r="F157" s="29"/>
      <c r="G157" s="11"/>
      <c r="H157" s="29"/>
      <c r="I157" s="11"/>
      <c r="J157" s="29"/>
      <c r="K157" s="11"/>
      <c r="L157" s="29"/>
      <c r="M157" s="11"/>
      <c r="N157" s="29"/>
      <c r="O157" s="11"/>
      <c r="P157" s="29"/>
      <c r="Q157" s="11"/>
      <c r="R157" s="29"/>
      <c r="S157" s="11"/>
      <c r="T157" s="29"/>
      <c r="CA157" s="171"/>
    </row>
    <row r="158" spans="1:79" s="35" customFormat="1" ht="24" customHeight="1" x14ac:dyDescent="0.15">
      <c r="A158" s="187"/>
      <c r="B158" s="243"/>
      <c r="C158" s="181"/>
      <c r="D158" s="182"/>
      <c r="E158" s="182"/>
      <c r="F158" s="182"/>
      <c r="G158" s="182"/>
      <c r="H158" s="182"/>
      <c r="I158" s="182"/>
      <c r="J158" s="182"/>
      <c r="K158" s="182"/>
      <c r="L158" s="182"/>
      <c r="M158" s="182"/>
      <c r="N158" s="182"/>
      <c r="O158" s="182"/>
      <c r="P158" s="182"/>
      <c r="Q158" s="182"/>
      <c r="R158" s="182"/>
      <c r="S158" s="191"/>
      <c r="T158" s="244"/>
      <c r="U158" s="223"/>
      <c r="CA158" s="171"/>
    </row>
    <row r="159" spans="1:79" s="35" customFormat="1" x14ac:dyDescent="0.2">
      <c r="D159" s="39"/>
      <c r="E159" s="39"/>
      <c r="F159" s="39"/>
      <c r="G159" s="39"/>
      <c r="H159" s="39"/>
      <c r="I159" s="39"/>
      <c r="J159" s="39"/>
      <c r="K159" s="39"/>
      <c r="L159" s="39"/>
      <c r="M159" s="39"/>
      <c r="N159" s="39"/>
      <c r="O159" s="157"/>
      <c r="BL159" s="171"/>
      <c r="CA159" s="171"/>
    </row>
    <row r="160" spans="1:79" s="35" customFormat="1" x14ac:dyDescent="0.2">
      <c r="D160" s="39"/>
      <c r="E160" s="39"/>
      <c r="F160" s="39"/>
      <c r="G160" s="39"/>
      <c r="H160" s="39"/>
      <c r="I160" s="39"/>
      <c r="J160" s="39"/>
      <c r="K160" s="39"/>
      <c r="L160" s="39"/>
      <c r="M160" s="39"/>
      <c r="N160" s="39"/>
      <c r="O160" s="157"/>
      <c r="BL160" s="171"/>
      <c r="CA160" s="171"/>
    </row>
    <row r="161" spans="4:79" s="35" customFormat="1" x14ac:dyDescent="0.2">
      <c r="D161" s="39"/>
      <c r="E161" s="39"/>
      <c r="F161" s="39"/>
      <c r="G161" s="39"/>
      <c r="H161" s="39"/>
      <c r="I161" s="39"/>
      <c r="J161" s="39"/>
      <c r="K161" s="39"/>
      <c r="L161" s="39"/>
      <c r="M161" s="39"/>
      <c r="N161" s="39"/>
      <c r="O161" s="157"/>
      <c r="BL161" s="171"/>
      <c r="CA161" s="171"/>
    </row>
    <row r="162" spans="4:79" s="35" customFormat="1" x14ac:dyDescent="0.2">
      <c r="D162" s="39"/>
      <c r="E162" s="39"/>
      <c r="F162" s="39"/>
      <c r="G162" s="39"/>
      <c r="H162" s="39"/>
      <c r="I162" s="39"/>
      <c r="J162" s="39"/>
      <c r="K162" s="39"/>
      <c r="L162" s="39"/>
      <c r="M162" s="39"/>
      <c r="N162" s="39"/>
      <c r="O162" s="157"/>
      <c r="BL162" s="171"/>
      <c r="CA162" s="171"/>
    </row>
    <row r="163" spans="4:79" s="35" customFormat="1" x14ac:dyDescent="0.2">
      <c r="D163" s="39"/>
      <c r="E163" s="39"/>
      <c r="F163" s="39"/>
      <c r="G163" s="39"/>
      <c r="H163" s="39"/>
      <c r="I163" s="39"/>
      <c r="J163" s="39"/>
      <c r="K163" s="39"/>
      <c r="L163" s="39"/>
      <c r="M163" s="39"/>
      <c r="N163" s="39"/>
      <c r="O163" s="157"/>
      <c r="BL163" s="171"/>
      <c r="CA163" s="171"/>
    </row>
    <row r="164" spans="4:79" s="35" customFormat="1" x14ac:dyDescent="0.2">
      <c r="D164" s="39"/>
      <c r="E164" s="39"/>
      <c r="F164" s="39"/>
      <c r="G164" s="39"/>
      <c r="H164" s="39"/>
      <c r="I164" s="39"/>
      <c r="J164" s="39"/>
      <c r="K164" s="39"/>
      <c r="L164" s="39"/>
      <c r="M164" s="39"/>
      <c r="N164" s="39"/>
      <c r="O164" s="157"/>
      <c r="BL164" s="171"/>
      <c r="CA164" s="171"/>
    </row>
    <row r="165" spans="4:79" s="35" customFormat="1" x14ac:dyDescent="0.2">
      <c r="D165" s="39"/>
      <c r="E165" s="39"/>
      <c r="F165" s="39"/>
      <c r="G165" s="39"/>
      <c r="H165" s="39"/>
      <c r="I165" s="39"/>
      <c r="J165" s="39"/>
      <c r="K165" s="39"/>
      <c r="L165" s="39"/>
      <c r="M165" s="39"/>
      <c r="N165" s="39"/>
      <c r="O165" s="157"/>
      <c r="BL165" s="171"/>
      <c r="CA165" s="171"/>
    </row>
    <row r="166" spans="4:79" s="35" customFormat="1" x14ac:dyDescent="0.2">
      <c r="D166" s="39"/>
      <c r="E166" s="39"/>
      <c r="F166" s="39"/>
      <c r="G166" s="39"/>
      <c r="H166" s="39"/>
      <c r="I166" s="39"/>
      <c r="J166" s="39"/>
      <c r="K166" s="39"/>
      <c r="L166" s="39"/>
      <c r="M166" s="39"/>
      <c r="N166" s="39"/>
      <c r="O166" s="157"/>
      <c r="BL166" s="171"/>
      <c r="CA166" s="171"/>
    </row>
    <row r="167" spans="4:79" s="35" customFormat="1" x14ac:dyDescent="0.2">
      <c r="D167" s="39"/>
      <c r="E167" s="39"/>
      <c r="F167" s="39"/>
      <c r="G167" s="39"/>
      <c r="H167" s="39"/>
      <c r="I167" s="39"/>
      <c r="J167" s="39"/>
      <c r="K167" s="39"/>
      <c r="L167" s="39"/>
      <c r="M167" s="39"/>
      <c r="N167" s="39"/>
      <c r="O167" s="157"/>
      <c r="BL167" s="171"/>
      <c r="CA167" s="171"/>
    </row>
    <row r="168" spans="4:79" s="35" customFormat="1" x14ac:dyDescent="0.2">
      <c r="D168" s="39"/>
      <c r="E168" s="39"/>
      <c r="F168" s="39"/>
      <c r="G168" s="39"/>
      <c r="H168" s="39"/>
      <c r="I168" s="39"/>
      <c r="J168" s="39"/>
      <c r="K168" s="39"/>
      <c r="L168" s="39"/>
      <c r="M168" s="39"/>
      <c r="N168" s="39"/>
      <c r="O168" s="157"/>
      <c r="BL168" s="171"/>
      <c r="CA168" s="171"/>
    </row>
    <row r="169" spans="4:79" s="35" customFormat="1" x14ac:dyDescent="0.2">
      <c r="D169" s="39"/>
      <c r="E169" s="39"/>
      <c r="F169" s="39"/>
      <c r="G169" s="39"/>
      <c r="H169" s="39"/>
      <c r="I169" s="39"/>
      <c r="J169" s="39"/>
      <c r="K169" s="39"/>
      <c r="L169" s="39"/>
      <c r="M169" s="39"/>
      <c r="N169" s="39"/>
      <c r="O169" s="157"/>
      <c r="BL169" s="171"/>
      <c r="CA169" s="171"/>
    </row>
    <row r="170" spans="4:79" s="35" customFormat="1" x14ac:dyDescent="0.2">
      <c r="D170" s="39"/>
      <c r="E170" s="39"/>
      <c r="F170" s="39"/>
      <c r="G170" s="39"/>
      <c r="H170" s="39"/>
      <c r="I170" s="39"/>
      <c r="J170" s="39"/>
      <c r="K170" s="39"/>
      <c r="L170" s="39"/>
      <c r="M170" s="39"/>
      <c r="N170" s="39"/>
      <c r="O170" s="157"/>
      <c r="BL170" s="171"/>
      <c r="CA170" s="171"/>
    </row>
    <row r="171" spans="4:79" s="35" customFormat="1" x14ac:dyDescent="0.2">
      <c r="D171" s="39"/>
      <c r="E171" s="39"/>
      <c r="F171" s="39"/>
      <c r="G171" s="39"/>
      <c r="H171" s="39"/>
      <c r="I171" s="39"/>
      <c r="J171" s="39"/>
      <c r="K171" s="39"/>
      <c r="L171" s="39"/>
      <c r="M171" s="39"/>
      <c r="N171" s="39"/>
      <c r="O171" s="157"/>
      <c r="BL171" s="171"/>
      <c r="CA171" s="171"/>
    </row>
    <row r="172" spans="4:79" s="35" customFormat="1" x14ac:dyDescent="0.2">
      <c r="D172" s="39"/>
      <c r="E172" s="39"/>
      <c r="F172" s="39"/>
      <c r="G172" s="39"/>
      <c r="H172" s="39"/>
      <c r="I172" s="39"/>
      <c r="J172" s="39"/>
      <c r="K172" s="39"/>
      <c r="L172" s="39"/>
      <c r="M172" s="39"/>
      <c r="N172" s="39"/>
      <c r="O172" s="157"/>
      <c r="BL172" s="171"/>
      <c r="CA172" s="171"/>
    </row>
    <row r="173" spans="4:79" s="35" customFormat="1" x14ac:dyDescent="0.2">
      <c r="D173" s="39"/>
      <c r="E173" s="39"/>
      <c r="F173" s="39"/>
      <c r="G173" s="39"/>
      <c r="H173" s="39"/>
      <c r="I173" s="39"/>
      <c r="J173" s="39"/>
      <c r="K173" s="39"/>
      <c r="L173" s="39"/>
      <c r="M173" s="39"/>
      <c r="N173" s="39"/>
      <c r="O173" s="157"/>
      <c r="BL173" s="171"/>
      <c r="CA173" s="171"/>
    </row>
    <row r="174" spans="4:79" s="35" customFormat="1" x14ac:dyDescent="0.2">
      <c r="D174" s="39"/>
      <c r="E174" s="39"/>
      <c r="F174" s="39"/>
      <c r="G174" s="39"/>
      <c r="H174" s="39"/>
      <c r="I174" s="39"/>
      <c r="J174" s="39"/>
      <c r="K174" s="39"/>
      <c r="L174" s="39"/>
      <c r="M174" s="39"/>
      <c r="N174" s="39"/>
      <c r="O174" s="157"/>
      <c r="BL174" s="171"/>
      <c r="CA174" s="171"/>
    </row>
    <row r="175" spans="4:79" s="35" customFormat="1" x14ac:dyDescent="0.2">
      <c r="D175" s="39"/>
      <c r="E175" s="39"/>
      <c r="F175" s="39"/>
      <c r="G175" s="39"/>
      <c r="H175" s="39"/>
      <c r="I175" s="39"/>
      <c r="J175" s="39"/>
      <c r="K175" s="39"/>
      <c r="L175" s="39"/>
      <c r="M175" s="39"/>
      <c r="N175" s="39"/>
      <c r="O175" s="157"/>
      <c r="BL175" s="171"/>
      <c r="CA175" s="171"/>
    </row>
    <row r="176" spans="4:79" s="35" customFormat="1" x14ac:dyDescent="0.2">
      <c r="D176" s="39"/>
      <c r="E176" s="39"/>
      <c r="F176" s="39"/>
      <c r="G176" s="39"/>
      <c r="H176" s="39"/>
      <c r="I176" s="39"/>
      <c r="J176" s="39"/>
      <c r="K176" s="39"/>
      <c r="L176" s="39"/>
      <c r="M176" s="39"/>
      <c r="N176" s="39"/>
      <c r="O176" s="157"/>
      <c r="BL176" s="171"/>
      <c r="CA176" s="171"/>
    </row>
    <row r="177" spans="1:79" s="35" customFormat="1" x14ac:dyDescent="0.2">
      <c r="D177" s="39"/>
      <c r="E177" s="39"/>
      <c r="F177" s="39"/>
      <c r="G177" s="39"/>
      <c r="H177" s="39"/>
      <c r="I177" s="39"/>
      <c r="J177" s="39"/>
      <c r="K177" s="39"/>
      <c r="L177" s="39"/>
      <c r="M177" s="39"/>
      <c r="N177" s="39"/>
      <c r="O177" s="157"/>
      <c r="BL177" s="171"/>
      <c r="CA177" s="171"/>
    </row>
    <row r="178" spans="1:79" s="35" customFormat="1" x14ac:dyDescent="0.2">
      <c r="D178" s="39"/>
      <c r="E178" s="39"/>
      <c r="F178" s="39"/>
      <c r="G178" s="39"/>
      <c r="H178" s="39"/>
      <c r="I178" s="39"/>
      <c r="J178" s="39"/>
      <c r="K178" s="39"/>
      <c r="L178" s="39"/>
      <c r="M178" s="39"/>
      <c r="N178" s="39"/>
      <c r="O178" s="157"/>
      <c r="BL178" s="171"/>
      <c r="CA178" s="171"/>
    </row>
    <row r="179" spans="1:79" s="35" customFormat="1" x14ac:dyDescent="0.2">
      <c r="D179" s="39"/>
      <c r="E179" s="39"/>
      <c r="F179" s="39"/>
      <c r="G179" s="39"/>
      <c r="H179" s="39"/>
      <c r="I179" s="39"/>
      <c r="J179" s="39"/>
      <c r="K179" s="39"/>
      <c r="L179" s="39"/>
      <c r="M179" s="39"/>
      <c r="N179" s="39"/>
      <c r="O179" s="157"/>
      <c r="BL179" s="171"/>
      <c r="CA179" s="171"/>
    </row>
    <row r="180" spans="1:79" s="35" customFormat="1" x14ac:dyDescent="0.2">
      <c r="D180" s="39"/>
      <c r="E180" s="39"/>
      <c r="F180" s="39"/>
      <c r="G180" s="39"/>
      <c r="H180" s="39"/>
      <c r="I180" s="39"/>
      <c r="J180" s="39"/>
      <c r="K180" s="39"/>
      <c r="L180" s="39"/>
      <c r="M180" s="39"/>
      <c r="N180" s="39"/>
      <c r="O180" s="157"/>
      <c r="BL180" s="171"/>
      <c r="CA180" s="171"/>
    </row>
    <row r="181" spans="1:79" s="35" customFormat="1" x14ac:dyDescent="0.2">
      <c r="D181" s="39"/>
      <c r="E181" s="39"/>
      <c r="F181" s="39"/>
      <c r="G181" s="39"/>
      <c r="H181" s="39"/>
      <c r="I181" s="39"/>
      <c r="J181" s="39"/>
      <c r="K181" s="39"/>
      <c r="L181" s="39"/>
      <c r="M181" s="39"/>
      <c r="N181" s="39"/>
      <c r="O181" s="157"/>
      <c r="BL181" s="171"/>
      <c r="CA181" s="171"/>
    </row>
    <row r="182" spans="1:79" s="35" customFormat="1" x14ac:dyDescent="0.2">
      <c r="D182" s="39"/>
      <c r="E182" s="39"/>
      <c r="F182" s="39"/>
      <c r="G182" s="39"/>
      <c r="H182" s="39"/>
      <c r="I182" s="39"/>
      <c r="J182" s="39"/>
      <c r="K182" s="39"/>
      <c r="L182" s="39"/>
      <c r="M182" s="39"/>
      <c r="N182" s="39"/>
      <c r="O182" s="157"/>
      <c r="BL182" s="171"/>
      <c r="CA182" s="171"/>
    </row>
    <row r="183" spans="1:79" s="35" customFormat="1" x14ac:dyDescent="0.2">
      <c r="D183" s="39"/>
      <c r="E183" s="39"/>
      <c r="F183" s="39"/>
      <c r="G183" s="39"/>
      <c r="H183" s="39"/>
      <c r="I183" s="39"/>
      <c r="J183" s="39"/>
      <c r="K183" s="39"/>
      <c r="L183" s="39"/>
      <c r="M183" s="39"/>
      <c r="N183" s="39"/>
      <c r="O183" s="157"/>
      <c r="BL183" s="171"/>
      <c r="CA183" s="171"/>
    </row>
    <row r="184" spans="1:79" s="35" customFormat="1" ht="18" customHeight="1" x14ac:dyDescent="0.2">
      <c r="D184" s="39"/>
      <c r="E184" s="39"/>
      <c r="F184" s="39"/>
      <c r="G184" s="39"/>
      <c r="H184" s="39"/>
      <c r="I184" s="39"/>
      <c r="J184" s="39"/>
      <c r="K184" s="39"/>
      <c r="L184" s="39"/>
      <c r="M184" s="39"/>
      <c r="N184" s="39"/>
      <c r="O184" s="157"/>
      <c r="BL184" s="171"/>
      <c r="CA184" s="171"/>
    </row>
    <row r="185" spans="1:79" s="35" customFormat="1" ht="18" customHeight="1" x14ac:dyDescent="0.2">
      <c r="A185" s="156"/>
      <c r="D185" s="39"/>
      <c r="E185" s="39"/>
      <c r="F185" s="39"/>
      <c r="G185" s="39"/>
      <c r="H185" s="39"/>
      <c r="I185" s="39"/>
      <c r="J185" s="39"/>
      <c r="K185" s="39"/>
      <c r="L185" s="39"/>
      <c r="M185" s="39"/>
      <c r="N185" s="39"/>
      <c r="O185" s="157"/>
      <c r="BL185" s="171"/>
      <c r="BT185" s="156"/>
      <c r="CA185" s="171"/>
    </row>
    <row r="186" spans="1:79" s="35" customFormat="1" ht="20.25" customHeight="1" x14ac:dyDescent="0.2">
      <c r="D186" s="39"/>
      <c r="E186" s="39"/>
      <c r="F186" s="39"/>
      <c r="G186" s="39"/>
      <c r="H186" s="39"/>
      <c r="I186" s="39"/>
      <c r="J186" s="39"/>
      <c r="K186" s="39"/>
      <c r="L186" s="39"/>
      <c r="M186" s="39"/>
      <c r="N186" s="39"/>
      <c r="O186" s="157"/>
      <c r="BL186" s="171"/>
      <c r="CA186" s="171"/>
    </row>
    <row r="187" spans="1:79" s="35" customFormat="1" ht="20.25" customHeight="1" x14ac:dyDescent="0.2">
      <c r="D187" s="39"/>
      <c r="E187" s="39"/>
      <c r="F187" s="39"/>
      <c r="G187" s="39"/>
      <c r="H187" s="39"/>
      <c r="I187" s="39"/>
      <c r="J187" s="39"/>
      <c r="K187" s="39"/>
      <c r="L187" s="39"/>
      <c r="M187" s="39"/>
      <c r="N187" s="39"/>
      <c r="O187" s="157"/>
      <c r="BL187" s="171"/>
      <c r="CA187" s="171"/>
    </row>
    <row r="188" spans="1:79" s="35" customFormat="1" ht="20.25" customHeight="1" x14ac:dyDescent="0.2">
      <c r="D188" s="39"/>
      <c r="E188" s="39"/>
      <c r="F188" s="39"/>
      <c r="G188" s="39"/>
      <c r="H188" s="39"/>
      <c r="I188" s="39"/>
      <c r="J188" s="39"/>
      <c r="K188" s="39"/>
      <c r="L188" s="39"/>
      <c r="M188" s="39"/>
      <c r="N188" s="39"/>
      <c r="O188" s="157"/>
      <c r="BL188" s="171"/>
      <c r="CA188" s="171"/>
    </row>
    <row r="189" spans="1:79" s="35" customFormat="1" x14ac:dyDescent="0.2">
      <c r="D189" s="39"/>
      <c r="E189" s="39"/>
      <c r="F189" s="39"/>
      <c r="G189" s="39"/>
      <c r="H189" s="39"/>
      <c r="I189" s="39"/>
      <c r="J189" s="39"/>
      <c r="K189" s="39"/>
      <c r="L189" s="39"/>
      <c r="M189" s="39"/>
      <c r="N189" s="39"/>
      <c r="O189" s="157"/>
      <c r="BL189" s="171"/>
      <c r="CA189" s="171"/>
    </row>
    <row r="190" spans="1:79" s="35" customFormat="1" x14ac:dyDescent="0.2">
      <c r="D190" s="39"/>
      <c r="E190" s="39"/>
      <c r="F190" s="39"/>
      <c r="G190" s="39"/>
      <c r="H190" s="39"/>
      <c r="I190" s="39"/>
      <c r="J190" s="39"/>
      <c r="K190" s="39"/>
      <c r="L190" s="39"/>
      <c r="M190" s="39"/>
      <c r="N190" s="39"/>
      <c r="O190" s="157"/>
      <c r="BL190" s="171"/>
      <c r="CA190" s="171"/>
    </row>
    <row r="191" spans="1:79" s="35" customFormat="1" x14ac:dyDescent="0.2">
      <c r="D191" s="39"/>
      <c r="E191" s="39"/>
      <c r="F191" s="39"/>
      <c r="G191" s="39"/>
      <c r="H191" s="39"/>
      <c r="I191" s="39"/>
      <c r="J191" s="39"/>
      <c r="K191" s="39"/>
      <c r="L191" s="39"/>
      <c r="M191" s="39"/>
      <c r="N191" s="39"/>
      <c r="O191" s="157"/>
      <c r="BL191" s="171"/>
      <c r="CA191" s="171"/>
    </row>
    <row r="192" spans="1:79" s="35" customFormat="1" x14ac:dyDescent="0.2">
      <c r="D192" s="39"/>
      <c r="E192" s="39"/>
      <c r="F192" s="39"/>
      <c r="G192" s="39"/>
      <c r="H192" s="39"/>
      <c r="I192" s="39"/>
      <c r="J192" s="39"/>
      <c r="K192" s="39"/>
      <c r="L192" s="39"/>
      <c r="M192" s="39"/>
      <c r="N192" s="39"/>
      <c r="O192" s="157"/>
      <c r="BL192" s="171"/>
      <c r="CA192" s="171"/>
    </row>
    <row r="193" spans="4:79" s="35" customFormat="1" x14ac:dyDescent="0.2">
      <c r="D193" s="39"/>
      <c r="E193" s="39"/>
      <c r="F193" s="39"/>
      <c r="G193" s="39"/>
      <c r="H193" s="39"/>
      <c r="I193" s="39"/>
      <c r="J193" s="39"/>
      <c r="K193" s="39"/>
      <c r="L193" s="39"/>
      <c r="M193" s="39"/>
      <c r="N193" s="39"/>
      <c r="O193" s="157"/>
      <c r="BL193" s="171"/>
      <c r="CA193" s="171"/>
    </row>
    <row r="194" spans="4:79" s="35" customFormat="1" x14ac:dyDescent="0.2">
      <c r="D194" s="39"/>
      <c r="E194" s="39"/>
      <c r="F194" s="39"/>
      <c r="G194" s="39"/>
      <c r="H194" s="39"/>
      <c r="I194" s="39"/>
      <c r="J194" s="39"/>
      <c r="K194" s="39"/>
      <c r="L194" s="39"/>
      <c r="M194" s="39"/>
      <c r="N194" s="39"/>
      <c r="O194" s="157"/>
      <c r="BL194" s="171"/>
      <c r="CA194" s="171"/>
    </row>
    <row r="195" spans="4:79" s="35" customFormat="1" x14ac:dyDescent="0.2">
      <c r="D195" s="39"/>
      <c r="E195" s="39"/>
      <c r="F195" s="39"/>
      <c r="G195" s="39"/>
      <c r="H195" s="39"/>
      <c r="I195" s="39"/>
      <c r="J195" s="39"/>
      <c r="K195" s="39"/>
      <c r="L195" s="39"/>
      <c r="M195" s="39"/>
      <c r="N195" s="39"/>
      <c r="O195" s="157"/>
      <c r="BL195" s="171"/>
      <c r="CA195" s="171"/>
    </row>
    <row r="196" spans="4:79" s="35" customFormat="1" x14ac:dyDescent="0.2">
      <c r="D196" s="39"/>
      <c r="E196" s="39"/>
      <c r="F196" s="39"/>
      <c r="G196" s="39"/>
      <c r="H196" s="39"/>
      <c r="I196" s="39"/>
      <c r="J196" s="39"/>
      <c r="K196" s="39"/>
      <c r="L196" s="39"/>
      <c r="M196" s="39"/>
      <c r="N196" s="39"/>
      <c r="O196" s="157"/>
      <c r="BL196" s="171"/>
      <c r="CA196" s="171"/>
    </row>
    <row r="197" spans="4:79" s="35" customFormat="1" x14ac:dyDescent="0.2">
      <c r="D197" s="39"/>
      <c r="E197" s="39"/>
      <c r="F197" s="39"/>
      <c r="G197" s="39"/>
      <c r="H197" s="39"/>
      <c r="I197" s="39"/>
      <c r="J197" s="39"/>
      <c r="K197" s="39"/>
      <c r="L197" s="39"/>
      <c r="M197" s="39"/>
      <c r="N197" s="39"/>
      <c r="O197" s="157"/>
      <c r="BL197" s="171"/>
      <c r="CA197" s="171"/>
    </row>
    <row r="198" spans="4:79" s="35" customFormat="1" x14ac:dyDescent="0.2">
      <c r="D198" s="39"/>
      <c r="E198" s="39"/>
      <c r="F198" s="39"/>
      <c r="G198" s="39"/>
      <c r="H198" s="39"/>
      <c r="I198" s="39"/>
      <c r="J198" s="39"/>
      <c r="K198" s="39"/>
      <c r="L198" s="39"/>
      <c r="M198" s="39"/>
      <c r="N198" s="39"/>
      <c r="O198" s="157"/>
      <c r="BL198" s="171"/>
      <c r="CA198" s="171"/>
    </row>
    <row r="199" spans="4:79" s="35" customFormat="1" x14ac:dyDescent="0.2">
      <c r="D199" s="39"/>
      <c r="E199" s="39"/>
      <c r="F199" s="39"/>
      <c r="G199" s="39"/>
      <c r="H199" s="39"/>
      <c r="I199" s="39"/>
      <c r="J199" s="39"/>
      <c r="K199" s="39"/>
      <c r="L199" s="39"/>
      <c r="M199" s="39"/>
      <c r="N199" s="39"/>
      <c r="O199" s="157"/>
      <c r="BL199" s="171"/>
      <c r="CA199" s="171"/>
    </row>
    <row r="200" spans="4:79" s="35" customFormat="1" x14ac:dyDescent="0.2">
      <c r="D200" s="39"/>
      <c r="E200" s="39"/>
      <c r="F200" s="39"/>
      <c r="G200" s="39"/>
      <c r="H200" s="39"/>
      <c r="I200" s="39"/>
      <c r="J200" s="39"/>
      <c r="K200" s="39"/>
      <c r="L200" s="39"/>
      <c r="M200" s="39"/>
      <c r="N200" s="39"/>
      <c r="O200" s="157"/>
      <c r="BL200" s="171"/>
      <c r="CA200" s="171"/>
    </row>
    <row r="201" spans="4:79" s="35" customFormat="1" x14ac:dyDescent="0.2">
      <c r="D201" s="39"/>
      <c r="E201" s="39"/>
      <c r="F201" s="39"/>
      <c r="G201" s="39"/>
      <c r="H201" s="39"/>
      <c r="I201" s="39"/>
      <c r="J201" s="39"/>
      <c r="K201" s="39"/>
      <c r="L201" s="39"/>
      <c r="M201" s="39"/>
      <c r="N201" s="39"/>
      <c r="O201" s="157"/>
      <c r="BL201" s="171"/>
      <c r="CA201" s="171"/>
    </row>
    <row r="202" spans="4:79" s="35" customFormat="1" x14ac:dyDescent="0.2">
      <c r="D202" s="39"/>
      <c r="E202" s="39"/>
      <c r="F202" s="39"/>
      <c r="G202" s="39"/>
      <c r="H202" s="39"/>
      <c r="I202" s="39"/>
      <c r="J202" s="39"/>
      <c r="K202" s="39"/>
      <c r="L202" s="39"/>
      <c r="M202" s="39"/>
      <c r="N202" s="39"/>
      <c r="O202" s="157"/>
      <c r="BL202" s="171"/>
      <c r="CA202" s="171"/>
    </row>
    <row r="203" spans="4:79" s="35" customFormat="1" x14ac:dyDescent="0.2">
      <c r="D203" s="39"/>
      <c r="E203" s="39"/>
      <c r="F203" s="39"/>
      <c r="G203" s="39"/>
      <c r="H203" s="39"/>
      <c r="I203" s="39"/>
      <c r="J203" s="39"/>
      <c r="K203" s="39"/>
      <c r="L203" s="39"/>
      <c r="M203" s="39"/>
      <c r="N203" s="39"/>
      <c r="O203" s="157"/>
      <c r="BL203" s="171"/>
      <c r="CA203" s="171"/>
    </row>
    <row r="204" spans="4:79" s="35" customFormat="1" x14ac:dyDescent="0.2">
      <c r="D204" s="39"/>
      <c r="E204" s="39"/>
      <c r="F204" s="39"/>
      <c r="G204" s="39"/>
      <c r="H204" s="39"/>
      <c r="I204" s="39"/>
      <c r="J204" s="39"/>
      <c r="K204" s="39"/>
      <c r="L204" s="39"/>
      <c r="M204" s="39"/>
      <c r="N204" s="39"/>
      <c r="O204" s="157"/>
      <c r="BL204" s="171"/>
      <c r="CA204" s="171"/>
    </row>
    <row r="205" spans="4:79" s="35" customFormat="1" x14ac:dyDescent="0.2">
      <c r="D205" s="39"/>
      <c r="E205" s="39"/>
      <c r="F205" s="39"/>
      <c r="G205" s="39"/>
      <c r="H205" s="39"/>
      <c r="I205" s="39"/>
      <c r="J205" s="39"/>
      <c r="K205" s="39"/>
      <c r="L205" s="39"/>
      <c r="M205" s="39"/>
      <c r="N205" s="39"/>
      <c r="O205" s="157"/>
      <c r="BL205" s="171"/>
      <c r="CA205" s="171"/>
    </row>
    <row r="206" spans="4:79" s="35" customFormat="1" x14ac:dyDescent="0.2">
      <c r="D206" s="39"/>
      <c r="E206" s="39"/>
      <c r="F206" s="39"/>
      <c r="G206" s="39"/>
      <c r="H206" s="39"/>
      <c r="I206" s="39"/>
      <c r="J206" s="39"/>
      <c r="K206" s="39"/>
      <c r="L206" s="39"/>
      <c r="M206" s="39"/>
      <c r="N206" s="39"/>
      <c r="O206" s="157"/>
      <c r="BL206" s="171"/>
      <c r="CA206" s="171"/>
    </row>
    <row r="207" spans="4:79" s="35" customFormat="1" x14ac:dyDescent="0.2">
      <c r="D207" s="39"/>
      <c r="E207" s="39"/>
      <c r="F207" s="39"/>
      <c r="G207" s="39"/>
      <c r="H207" s="39"/>
      <c r="I207" s="39"/>
      <c r="J207" s="39"/>
      <c r="K207" s="39"/>
      <c r="L207" s="39"/>
      <c r="M207" s="39"/>
      <c r="N207" s="39"/>
      <c r="O207" s="157"/>
      <c r="BL207" s="171"/>
      <c r="CA207" s="171"/>
    </row>
    <row r="208" spans="4:79" s="35" customFormat="1" x14ac:dyDescent="0.2">
      <c r="D208" s="39"/>
      <c r="E208" s="39"/>
      <c r="F208" s="39"/>
      <c r="G208" s="39"/>
      <c r="H208" s="39"/>
      <c r="I208" s="39"/>
      <c r="J208" s="39"/>
      <c r="K208" s="39"/>
      <c r="L208" s="39"/>
      <c r="M208" s="39"/>
      <c r="N208" s="39"/>
      <c r="O208" s="157"/>
      <c r="BL208" s="171"/>
      <c r="CA208" s="171"/>
    </row>
    <row r="209" spans="4:79" s="35" customFormat="1" x14ac:dyDescent="0.2">
      <c r="D209" s="39"/>
      <c r="E209" s="39"/>
      <c r="F209" s="39"/>
      <c r="G209" s="39"/>
      <c r="H209" s="39"/>
      <c r="I209" s="39"/>
      <c r="J209" s="39"/>
      <c r="K209" s="39"/>
      <c r="L209" s="39"/>
      <c r="M209" s="39"/>
      <c r="N209" s="39"/>
      <c r="O209" s="157"/>
      <c r="BL209" s="171"/>
      <c r="CA209" s="171"/>
    </row>
    <row r="210" spans="4:79" s="35" customFormat="1" ht="16.5" customHeight="1" x14ac:dyDescent="0.2">
      <c r="D210" s="39"/>
      <c r="E210" s="39"/>
      <c r="F210" s="39"/>
      <c r="G210" s="39"/>
      <c r="H210" s="39"/>
      <c r="I210" s="39"/>
      <c r="J210" s="39"/>
      <c r="K210" s="39"/>
      <c r="L210" s="39"/>
      <c r="M210" s="39"/>
      <c r="N210" s="39"/>
      <c r="O210" s="157"/>
      <c r="BL210" s="171"/>
      <c r="CA210" s="171"/>
    </row>
    <row r="211" spans="4:79" s="35" customFormat="1" x14ac:dyDescent="0.2">
      <c r="D211" s="39"/>
      <c r="E211" s="39"/>
      <c r="F211" s="39"/>
      <c r="G211" s="39"/>
      <c r="H211" s="39"/>
      <c r="I211" s="39"/>
      <c r="J211" s="39"/>
      <c r="K211" s="39"/>
      <c r="L211" s="39"/>
      <c r="M211" s="39"/>
      <c r="N211" s="39"/>
      <c r="O211" s="157"/>
      <c r="BL211" s="171"/>
      <c r="CA211" s="171"/>
    </row>
    <row r="212" spans="4:79" s="35" customFormat="1" x14ac:dyDescent="0.2">
      <c r="D212" s="39"/>
      <c r="E212" s="39"/>
      <c r="F212" s="39"/>
      <c r="G212" s="39"/>
      <c r="H212" s="39"/>
      <c r="I212" s="39"/>
      <c r="J212" s="39"/>
      <c r="K212" s="39"/>
      <c r="L212" s="39"/>
      <c r="M212" s="39"/>
      <c r="N212" s="39"/>
      <c r="O212" s="157"/>
      <c r="BL212" s="171"/>
      <c r="CA212" s="171"/>
    </row>
    <row r="213" spans="4:79" s="35" customFormat="1" x14ac:dyDescent="0.2">
      <c r="D213" s="39"/>
      <c r="E213" s="39"/>
      <c r="F213" s="39"/>
      <c r="G213" s="39"/>
      <c r="H213" s="39"/>
      <c r="I213" s="39"/>
      <c r="J213" s="39"/>
      <c r="K213" s="39"/>
      <c r="L213" s="39"/>
      <c r="M213" s="39"/>
      <c r="N213" s="39"/>
      <c r="O213" s="157"/>
      <c r="BL213" s="171"/>
      <c r="CA213" s="171"/>
    </row>
    <row r="214" spans="4:79" s="35" customFormat="1" x14ac:dyDescent="0.2">
      <c r="D214" s="39"/>
      <c r="E214" s="39"/>
      <c r="F214" s="39"/>
      <c r="G214" s="39"/>
      <c r="H214" s="39"/>
      <c r="I214" s="39"/>
      <c r="J214" s="39"/>
      <c r="K214" s="39"/>
      <c r="L214" s="39"/>
      <c r="M214" s="39"/>
      <c r="N214" s="39"/>
      <c r="O214" s="157"/>
      <c r="BL214" s="171"/>
      <c r="CA214" s="171"/>
    </row>
    <row r="215" spans="4:79" s="35" customFormat="1" x14ac:dyDescent="0.2">
      <c r="D215" s="39"/>
      <c r="E215" s="39"/>
      <c r="F215" s="39"/>
      <c r="G215" s="39"/>
      <c r="H215" s="39"/>
      <c r="I215" s="39"/>
      <c r="J215" s="39"/>
      <c r="K215" s="39"/>
      <c r="L215" s="39"/>
      <c r="M215" s="39"/>
      <c r="N215" s="39"/>
      <c r="O215" s="157"/>
      <c r="BL215" s="171"/>
      <c r="CA215" s="171"/>
    </row>
    <row r="216" spans="4:79" s="35" customFormat="1" x14ac:dyDescent="0.2">
      <c r="D216" s="39"/>
      <c r="E216" s="39"/>
      <c r="F216" s="39"/>
      <c r="G216" s="39"/>
      <c r="H216" s="39"/>
      <c r="I216" s="39"/>
      <c r="J216" s="39"/>
      <c r="K216" s="39"/>
      <c r="L216" s="39"/>
      <c r="M216" s="39"/>
      <c r="N216" s="39"/>
      <c r="O216" s="157"/>
      <c r="BL216" s="171"/>
      <c r="BP216" s="40"/>
      <c r="BQ216" s="40"/>
      <c r="BR216" s="40"/>
      <c r="BS216" s="40"/>
      <c r="BT216" s="40"/>
      <c r="BU216" s="40"/>
      <c r="BV216" s="40"/>
      <c r="BW216" s="40"/>
      <c r="CA216" s="171"/>
    </row>
    <row r="217" spans="4:79" s="35" customFormat="1" x14ac:dyDescent="0.2">
      <c r="D217" s="39"/>
      <c r="E217" s="39"/>
      <c r="F217" s="39"/>
      <c r="G217" s="39"/>
      <c r="H217" s="39"/>
      <c r="I217" s="39"/>
      <c r="J217" s="39"/>
      <c r="K217" s="39"/>
      <c r="L217" s="39"/>
      <c r="M217" s="39"/>
      <c r="N217" s="39"/>
      <c r="O217" s="157"/>
      <c r="BL217" s="171"/>
      <c r="BP217" s="40"/>
      <c r="BQ217" s="40"/>
      <c r="BR217" s="40"/>
      <c r="BS217" s="40"/>
      <c r="BT217" s="40"/>
      <c r="BU217" s="40"/>
      <c r="BV217" s="40"/>
      <c r="BW217" s="40"/>
      <c r="CA217" s="171"/>
    </row>
  </sheetData>
  <mergeCells count="141">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72:B72"/>
    <mergeCell ref="A49:B49"/>
    <mergeCell ref="A51:B52"/>
    <mergeCell ref="C51:C52"/>
    <mergeCell ref="D51:T51"/>
    <mergeCell ref="A44:B45"/>
    <mergeCell ref="C44:C45"/>
    <mergeCell ref="D44:T44"/>
    <mergeCell ref="A57:B57"/>
    <mergeCell ref="A59:B60"/>
    <mergeCell ref="C59:C60"/>
    <mergeCell ref="D59:T59"/>
    <mergeCell ref="A61:B61"/>
    <mergeCell ref="A62:B62"/>
    <mergeCell ref="A64:B64"/>
    <mergeCell ref="A67:B67"/>
    <mergeCell ref="A68:B68"/>
    <mergeCell ref="A69:A71"/>
    <mergeCell ref="U59:V59"/>
    <mergeCell ref="W59:W60"/>
    <mergeCell ref="U51:V51"/>
    <mergeCell ref="W51:W52"/>
    <mergeCell ref="A53:B53"/>
    <mergeCell ref="A54:B54"/>
    <mergeCell ref="A55:B55"/>
    <mergeCell ref="A56:B56"/>
    <mergeCell ref="A119:B119"/>
    <mergeCell ref="T78:U78"/>
    <mergeCell ref="V78:V79"/>
    <mergeCell ref="W78:Z78"/>
    <mergeCell ref="P83:P84"/>
    <mergeCell ref="A85:A86"/>
    <mergeCell ref="B88:B89"/>
    <mergeCell ref="A104:D104"/>
    <mergeCell ref="B105:D105"/>
    <mergeCell ref="A108:A110"/>
    <mergeCell ref="B109:D109"/>
    <mergeCell ref="B110:D110"/>
    <mergeCell ref="B108:D108"/>
    <mergeCell ref="A88:A89"/>
    <mergeCell ref="A107:D107"/>
    <mergeCell ref="A83:B83"/>
    <mergeCell ref="A123:A125"/>
    <mergeCell ref="A120:A122"/>
    <mergeCell ref="A127:A128"/>
    <mergeCell ref="B127:B128"/>
    <mergeCell ref="C127:S127"/>
    <mergeCell ref="A73:B73"/>
    <mergeCell ref="A74:B74"/>
    <mergeCell ref="A75:B75"/>
    <mergeCell ref="A76:B76"/>
    <mergeCell ref="A78:B79"/>
    <mergeCell ref="C114:D114"/>
    <mergeCell ref="C115:D115"/>
    <mergeCell ref="C116:D116"/>
    <mergeCell ref="C117:D117"/>
    <mergeCell ref="A111:A117"/>
    <mergeCell ref="B111:B113"/>
    <mergeCell ref="C111:D111"/>
    <mergeCell ref="C112:D112"/>
    <mergeCell ref="C113:D113"/>
    <mergeCell ref="B114:B117"/>
    <mergeCell ref="N78:O78"/>
    <mergeCell ref="P78:Q78"/>
    <mergeCell ref="R78:S78"/>
    <mergeCell ref="N83:O83"/>
    <mergeCell ref="T127:U127"/>
    <mergeCell ref="V127:W127"/>
    <mergeCell ref="A134:C134"/>
    <mergeCell ref="A135:C135"/>
    <mergeCell ref="A144:D144"/>
    <mergeCell ref="A145:C147"/>
    <mergeCell ref="D145:D147"/>
    <mergeCell ref="E145:U145"/>
    <mergeCell ref="Q146:R146"/>
    <mergeCell ref="S146:T146"/>
    <mergeCell ref="U146:U147"/>
    <mergeCell ref="A136:B138"/>
    <mergeCell ref="A139:F139"/>
    <mergeCell ref="A140:A141"/>
    <mergeCell ref="B140:B141"/>
    <mergeCell ref="Z146:Z147"/>
    <mergeCell ref="AA146:AA147"/>
    <mergeCell ref="V145:V147"/>
    <mergeCell ref="W145:W147"/>
    <mergeCell ref="X145:X147"/>
    <mergeCell ref="Y145:Y147"/>
    <mergeCell ref="Z145:AC145"/>
    <mergeCell ref="E146:F146"/>
    <mergeCell ref="G146:H146"/>
    <mergeCell ref="I146:J146"/>
    <mergeCell ref="K146:L146"/>
    <mergeCell ref="M146:N146"/>
    <mergeCell ref="O146:P146"/>
    <mergeCell ref="AB146:AB147"/>
    <mergeCell ref="AC146:AC147"/>
    <mergeCell ref="A148:A153"/>
    <mergeCell ref="B148:B150"/>
    <mergeCell ref="B151:B153"/>
    <mergeCell ref="A155:A157"/>
    <mergeCell ref="B155:B157"/>
    <mergeCell ref="C155:T155"/>
    <mergeCell ref="C156:D156"/>
    <mergeCell ref="E156:F156"/>
    <mergeCell ref="G156:H156"/>
    <mergeCell ref="I156:J156"/>
    <mergeCell ref="K156:L156"/>
    <mergeCell ref="M156:N156"/>
    <mergeCell ref="O156:P156"/>
    <mergeCell ref="Q156:R156"/>
    <mergeCell ref="S156:T156"/>
    <mergeCell ref="C83:C84"/>
    <mergeCell ref="D83:M83"/>
    <mergeCell ref="AA78:AD78"/>
    <mergeCell ref="A80:B80"/>
    <mergeCell ref="A81:B81"/>
    <mergeCell ref="C78:C79"/>
    <mergeCell ref="D78:E78"/>
    <mergeCell ref="F78:G78"/>
    <mergeCell ref="H78:I78"/>
    <mergeCell ref="J78:K78"/>
    <mergeCell ref="L78:M7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O144:BK65536 JK144:LG65536 TG144:VC65536 ADC144:AEY65536 AMY144:AOU65536 AWU144:AYQ65536 BGQ144:BIM65536 BQM144:BSI65536 CAI144:CCE65536 CKE144:CMA65536 CUA144:CVW65536 DDW144:DFS65536 DNS144:DPO65536 DXO144:DZK65536 EHK144:EJG65536 ERG144:ETC65536 FBC144:FCY65536 FKY144:FMU65536 FUU144:FWQ65536 GEQ144:GGM65536 GOM144:GQI65536 GYI144:HAE65536 HIE144:HKA65536 HSA144:HTW65536 IBW144:IDS65536 ILS144:INO65536 IVO144:IXK65536 JFK144:JHG65536 JPG144:JRC65536 JZC144:KAY65536 KIY144:KKU65536 KSU144:KUQ65536 LCQ144:LEM65536 LMM144:LOI65536 LWI144:LYE65536 MGE144:MIA65536 MQA144:MRW65536 MZW144:NBS65536 NJS144:NLO65536 NTO144:NVK65536 ODK144:OFG65536 ONG144:OPC65536 OXC144:OYY65536 PGY144:PIU65536 PQU144:PSQ65536 QAQ144:QCM65536 QKM144:QMI65536 QUI144:QWE65536 REE144:RGA65536 ROA144:RPW65536 RXW144:RZS65536 SHS144:SJO65536 SRO144:STK65536 TBK144:TDG65536 TLG144:TNC65536 TVC144:TWY65536 UEY144:UGU65536 UOU144:UQQ65536 UYQ144:VAM65536 VIM144:VKI65536 VSI144:VUE65536 WCE144:WEA65536 WMA144:WNW65536 WVW144:WXS65536 O65680:BK131072 JK65680:LG131072 TG65680:VC131072 ADC65680:AEY131072 AMY65680:AOU131072 AWU65680:AYQ131072 BGQ65680:BIM131072 BQM65680:BSI131072 CAI65680:CCE131072 CKE65680:CMA131072 CUA65680:CVW131072 DDW65680:DFS131072 DNS65680:DPO131072 DXO65680:DZK131072 EHK65680:EJG131072 ERG65680:ETC131072 FBC65680:FCY131072 FKY65680:FMU131072 FUU65680:FWQ131072 GEQ65680:GGM131072 GOM65680:GQI131072 GYI65680:HAE131072 HIE65680:HKA131072 HSA65680:HTW131072 IBW65680:IDS131072 ILS65680:INO131072 IVO65680:IXK131072 JFK65680:JHG131072 JPG65680:JRC131072 JZC65680:KAY131072 KIY65680:KKU131072 KSU65680:KUQ131072 LCQ65680:LEM131072 LMM65680:LOI131072 LWI65680:LYE131072 MGE65680:MIA131072 MQA65680:MRW131072 MZW65680:NBS131072 NJS65680:NLO131072 NTO65680:NVK131072 ODK65680:OFG131072 ONG65680:OPC131072 OXC65680:OYY131072 PGY65680:PIU131072 PQU65680:PSQ131072 QAQ65680:QCM131072 QKM65680:QMI131072 QUI65680:QWE131072 REE65680:RGA131072 ROA65680:RPW131072 RXW65680:RZS131072 SHS65680:SJO131072 SRO65680:STK131072 TBK65680:TDG131072 TLG65680:TNC131072 TVC65680:TWY131072 UEY65680:UGU131072 UOU65680:UQQ131072 UYQ65680:VAM131072 VIM65680:VKI131072 VSI65680:VUE131072 WCE65680:WEA131072 WMA65680:WNW131072 WVW65680:WXS131072 O131216:BK196608 JK131216:LG196608 TG131216:VC196608 ADC131216:AEY196608 AMY131216:AOU196608 AWU131216:AYQ196608 BGQ131216:BIM196608 BQM131216:BSI196608 CAI131216:CCE196608 CKE131216:CMA196608 CUA131216:CVW196608 DDW131216:DFS196608 DNS131216:DPO196608 DXO131216:DZK196608 EHK131216:EJG196608 ERG131216:ETC196608 FBC131216:FCY196608 FKY131216:FMU196608 FUU131216:FWQ196608 GEQ131216:GGM196608 GOM131216:GQI196608 GYI131216:HAE196608 HIE131216:HKA196608 HSA131216:HTW196608 IBW131216:IDS196608 ILS131216:INO196608 IVO131216:IXK196608 JFK131216:JHG196608 JPG131216:JRC196608 JZC131216:KAY196608 KIY131216:KKU196608 KSU131216:KUQ196608 LCQ131216:LEM196608 LMM131216:LOI196608 LWI131216:LYE196608 MGE131216:MIA196608 MQA131216:MRW196608 MZW131216:NBS196608 NJS131216:NLO196608 NTO131216:NVK196608 ODK131216:OFG196608 ONG131216:OPC196608 OXC131216:OYY196608 PGY131216:PIU196608 PQU131216:PSQ196608 QAQ131216:QCM196608 QKM131216:QMI196608 QUI131216:QWE196608 REE131216:RGA196608 ROA131216:RPW196608 RXW131216:RZS196608 SHS131216:SJO196608 SRO131216:STK196608 TBK131216:TDG196608 TLG131216:TNC196608 TVC131216:TWY196608 UEY131216:UGU196608 UOU131216:UQQ196608 UYQ131216:VAM196608 VIM131216:VKI196608 VSI131216:VUE196608 WCE131216:WEA196608 WMA131216:WNW196608 WVW131216:WXS196608 O196752:BK262144 JK196752:LG262144 TG196752:VC262144 ADC196752:AEY262144 AMY196752:AOU262144 AWU196752:AYQ262144 BGQ196752:BIM262144 BQM196752:BSI262144 CAI196752:CCE262144 CKE196752:CMA262144 CUA196752:CVW262144 DDW196752:DFS262144 DNS196752:DPO262144 DXO196752:DZK262144 EHK196752:EJG262144 ERG196752:ETC262144 FBC196752:FCY262144 FKY196752:FMU262144 FUU196752:FWQ262144 GEQ196752:GGM262144 GOM196752:GQI262144 GYI196752:HAE262144 HIE196752:HKA262144 HSA196752:HTW262144 IBW196752:IDS262144 ILS196752:INO262144 IVO196752:IXK262144 JFK196752:JHG262144 JPG196752:JRC262144 JZC196752:KAY262144 KIY196752:KKU262144 KSU196752:KUQ262144 LCQ196752:LEM262144 LMM196752:LOI262144 LWI196752:LYE262144 MGE196752:MIA262144 MQA196752:MRW262144 MZW196752:NBS262144 NJS196752:NLO262144 NTO196752:NVK262144 ODK196752:OFG262144 ONG196752:OPC262144 OXC196752:OYY262144 PGY196752:PIU262144 PQU196752:PSQ262144 QAQ196752:QCM262144 QKM196752:QMI262144 QUI196752:QWE262144 REE196752:RGA262144 ROA196752:RPW262144 RXW196752:RZS262144 SHS196752:SJO262144 SRO196752:STK262144 TBK196752:TDG262144 TLG196752:TNC262144 TVC196752:TWY262144 UEY196752:UGU262144 UOU196752:UQQ262144 UYQ196752:VAM262144 VIM196752:VKI262144 VSI196752:VUE262144 WCE196752:WEA262144 WMA196752:WNW262144 WVW196752:WXS262144 O262288:BK327680 JK262288:LG327680 TG262288:VC327680 ADC262288:AEY327680 AMY262288:AOU327680 AWU262288:AYQ327680 BGQ262288:BIM327680 BQM262288:BSI327680 CAI262288:CCE327680 CKE262288:CMA327680 CUA262288:CVW327680 DDW262288:DFS327680 DNS262288:DPO327680 DXO262288:DZK327680 EHK262288:EJG327680 ERG262288:ETC327680 FBC262288:FCY327680 FKY262288:FMU327680 FUU262288:FWQ327680 GEQ262288:GGM327680 GOM262288:GQI327680 GYI262288:HAE327680 HIE262288:HKA327680 HSA262288:HTW327680 IBW262288:IDS327680 ILS262288:INO327680 IVO262288:IXK327680 JFK262288:JHG327680 JPG262288:JRC327680 JZC262288:KAY327680 KIY262288:KKU327680 KSU262288:KUQ327680 LCQ262288:LEM327680 LMM262288:LOI327680 LWI262288:LYE327680 MGE262288:MIA327680 MQA262288:MRW327680 MZW262288:NBS327680 NJS262288:NLO327680 NTO262288:NVK327680 ODK262288:OFG327680 ONG262288:OPC327680 OXC262288:OYY327680 PGY262288:PIU327680 PQU262288:PSQ327680 QAQ262288:QCM327680 QKM262288:QMI327680 QUI262288:QWE327680 REE262288:RGA327680 ROA262288:RPW327680 RXW262288:RZS327680 SHS262288:SJO327680 SRO262288:STK327680 TBK262288:TDG327680 TLG262288:TNC327680 TVC262288:TWY327680 UEY262288:UGU327680 UOU262288:UQQ327680 UYQ262288:VAM327680 VIM262288:VKI327680 VSI262288:VUE327680 WCE262288:WEA327680 WMA262288:WNW327680 WVW262288:WXS327680 O327824:BK393216 JK327824:LG393216 TG327824:VC393216 ADC327824:AEY393216 AMY327824:AOU393216 AWU327824:AYQ393216 BGQ327824:BIM393216 BQM327824:BSI393216 CAI327824:CCE393216 CKE327824:CMA393216 CUA327824:CVW393216 DDW327824:DFS393216 DNS327824:DPO393216 DXO327824:DZK393216 EHK327824:EJG393216 ERG327824:ETC393216 FBC327824:FCY393216 FKY327824:FMU393216 FUU327824:FWQ393216 GEQ327824:GGM393216 GOM327824:GQI393216 GYI327824:HAE393216 HIE327824:HKA393216 HSA327824:HTW393216 IBW327824:IDS393216 ILS327824:INO393216 IVO327824:IXK393216 JFK327824:JHG393216 JPG327824:JRC393216 JZC327824:KAY393216 KIY327824:KKU393216 KSU327824:KUQ393216 LCQ327824:LEM393216 LMM327824:LOI393216 LWI327824:LYE393216 MGE327824:MIA393216 MQA327824:MRW393216 MZW327824:NBS393216 NJS327824:NLO393216 NTO327824:NVK393216 ODK327824:OFG393216 ONG327824:OPC393216 OXC327824:OYY393216 PGY327824:PIU393216 PQU327824:PSQ393216 QAQ327824:QCM393216 QKM327824:QMI393216 QUI327824:QWE393216 REE327824:RGA393216 ROA327824:RPW393216 RXW327824:RZS393216 SHS327824:SJO393216 SRO327824:STK393216 TBK327824:TDG393216 TLG327824:TNC393216 TVC327824:TWY393216 UEY327824:UGU393216 UOU327824:UQQ393216 UYQ327824:VAM393216 VIM327824:VKI393216 VSI327824:VUE393216 WCE327824:WEA393216 WMA327824:WNW393216 WVW327824:WXS393216 O393360:BK458752 JK393360:LG458752 TG393360:VC458752 ADC393360:AEY458752 AMY393360:AOU458752 AWU393360:AYQ458752 BGQ393360:BIM458752 BQM393360:BSI458752 CAI393360:CCE458752 CKE393360:CMA458752 CUA393360:CVW458752 DDW393360:DFS458752 DNS393360:DPO458752 DXO393360:DZK458752 EHK393360:EJG458752 ERG393360:ETC458752 FBC393360:FCY458752 FKY393360:FMU458752 FUU393360:FWQ458752 GEQ393360:GGM458752 GOM393360:GQI458752 GYI393360:HAE458752 HIE393360:HKA458752 HSA393360:HTW458752 IBW393360:IDS458752 ILS393360:INO458752 IVO393360:IXK458752 JFK393360:JHG458752 JPG393360:JRC458752 JZC393360:KAY458752 KIY393360:KKU458752 KSU393360:KUQ458752 LCQ393360:LEM458752 LMM393360:LOI458752 LWI393360:LYE458752 MGE393360:MIA458752 MQA393360:MRW458752 MZW393360:NBS458752 NJS393360:NLO458752 NTO393360:NVK458752 ODK393360:OFG458752 ONG393360:OPC458752 OXC393360:OYY458752 PGY393360:PIU458752 PQU393360:PSQ458752 QAQ393360:QCM458752 QKM393360:QMI458752 QUI393360:QWE458752 REE393360:RGA458752 ROA393360:RPW458752 RXW393360:RZS458752 SHS393360:SJO458752 SRO393360:STK458752 TBK393360:TDG458752 TLG393360:TNC458752 TVC393360:TWY458752 UEY393360:UGU458752 UOU393360:UQQ458752 UYQ393360:VAM458752 VIM393360:VKI458752 VSI393360:VUE458752 WCE393360:WEA458752 WMA393360:WNW458752 WVW393360:WXS458752 O458896:BK524288 JK458896:LG524288 TG458896:VC524288 ADC458896:AEY524288 AMY458896:AOU524288 AWU458896:AYQ524288 BGQ458896:BIM524288 BQM458896:BSI524288 CAI458896:CCE524288 CKE458896:CMA524288 CUA458896:CVW524288 DDW458896:DFS524288 DNS458896:DPO524288 DXO458896:DZK524288 EHK458896:EJG524288 ERG458896:ETC524288 FBC458896:FCY524288 FKY458896:FMU524288 FUU458896:FWQ524288 GEQ458896:GGM524288 GOM458896:GQI524288 GYI458896:HAE524288 HIE458896:HKA524288 HSA458896:HTW524288 IBW458896:IDS524288 ILS458896:INO524288 IVO458896:IXK524288 JFK458896:JHG524288 JPG458896:JRC524288 JZC458896:KAY524288 KIY458896:KKU524288 KSU458896:KUQ524288 LCQ458896:LEM524288 LMM458896:LOI524288 LWI458896:LYE524288 MGE458896:MIA524288 MQA458896:MRW524288 MZW458896:NBS524288 NJS458896:NLO524288 NTO458896:NVK524288 ODK458896:OFG524288 ONG458896:OPC524288 OXC458896:OYY524288 PGY458896:PIU524288 PQU458896:PSQ524288 QAQ458896:QCM524288 QKM458896:QMI524288 QUI458896:QWE524288 REE458896:RGA524288 ROA458896:RPW524288 RXW458896:RZS524288 SHS458896:SJO524288 SRO458896:STK524288 TBK458896:TDG524288 TLG458896:TNC524288 TVC458896:TWY524288 UEY458896:UGU524288 UOU458896:UQQ524288 UYQ458896:VAM524288 VIM458896:VKI524288 VSI458896:VUE524288 WCE458896:WEA524288 WMA458896:WNW524288 WVW458896:WXS524288 O524432:BK589824 JK524432:LG589824 TG524432:VC589824 ADC524432:AEY589824 AMY524432:AOU589824 AWU524432:AYQ589824 BGQ524432:BIM589824 BQM524432:BSI589824 CAI524432:CCE589824 CKE524432:CMA589824 CUA524432:CVW589824 DDW524432:DFS589824 DNS524432:DPO589824 DXO524432:DZK589824 EHK524432:EJG589824 ERG524432:ETC589824 FBC524432:FCY589824 FKY524432:FMU589824 FUU524432:FWQ589824 GEQ524432:GGM589824 GOM524432:GQI589824 GYI524432:HAE589824 HIE524432:HKA589824 HSA524432:HTW589824 IBW524432:IDS589824 ILS524432:INO589824 IVO524432:IXK589824 JFK524432:JHG589824 JPG524432:JRC589824 JZC524432:KAY589824 KIY524432:KKU589824 KSU524432:KUQ589824 LCQ524432:LEM589824 LMM524432:LOI589824 LWI524432:LYE589824 MGE524432:MIA589824 MQA524432:MRW589824 MZW524432:NBS589824 NJS524432:NLO589824 NTO524432:NVK589824 ODK524432:OFG589824 ONG524432:OPC589824 OXC524432:OYY589824 PGY524432:PIU589824 PQU524432:PSQ589824 QAQ524432:QCM589824 QKM524432:QMI589824 QUI524432:QWE589824 REE524432:RGA589824 ROA524432:RPW589824 RXW524432:RZS589824 SHS524432:SJO589824 SRO524432:STK589824 TBK524432:TDG589824 TLG524432:TNC589824 TVC524432:TWY589824 UEY524432:UGU589824 UOU524432:UQQ589824 UYQ524432:VAM589824 VIM524432:VKI589824 VSI524432:VUE589824 WCE524432:WEA589824 WMA524432:WNW589824 WVW524432:WXS589824 O589968:BK655360 JK589968:LG655360 TG589968:VC655360 ADC589968:AEY655360 AMY589968:AOU655360 AWU589968:AYQ655360 BGQ589968:BIM655360 BQM589968:BSI655360 CAI589968:CCE655360 CKE589968:CMA655360 CUA589968:CVW655360 DDW589968:DFS655360 DNS589968:DPO655360 DXO589968:DZK655360 EHK589968:EJG655360 ERG589968:ETC655360 FBC589968:FCY655360 FKY589968:FMU655360 FUU589968:FWQ655360 GEQ589968:GGM655360 GOM589968:GQI655360 GYI589968:HAE655360 HIE589968:HKA655360 HSA589968:HTW655360 IBW589968:IDS655360 ILS589968:INO655360 IVO589968:IXK655360 JFK589968:JHG655360 JPG589968:JRC655360 JZC589968:KAY655360 KIY589968:KKU655360 KSU589968:KUQ655360 LCQ589968:LEM655360 LMM589968:LOI655360 LWI589968:LYE655360 MGE589968:MIA655360 MQA589968:MRW655360 MZW589968:NBS655360 NJS589968:NLO655360 NTO589968:NVK655360 ODK589968:OFG655360 ONG589968:OPC655360 OXC589968:OYY655360 PGY589968:PIU655360 PQU589968:PSQ655360 QAQ589968:QCM655360 QKM589968:QMI655360 QUI589968:QWE655360 REE589968:RGA655360 ROA589968:RPW655360 RXW589968:RZS655360 SHS589968:SJO655360 SRO589968:STK655360 TBK589968:TDG655360 TLG589968:TNC655360 TVC589968:TWY655360 UEY589968:UGU655360 UOU589968:UQQ655360 UYQ589968:VAM655360 VIM589968:VKI655360 VSI589968:VUE655360 WCE589968:WEA655360 WMA589968:WNW655360 WVW589968:WXS655360 O655504:BK720896 JK655504:LG720896 TG655504:VC720896 ADC655504:AEY720896 AMY655504:AOU720896 AWU655504:AYQ720896 BGQ655504:BIM720896 BQM655504:BSI720896 CAI655504:CCE720896 CKE655504:CMA720896 CUA655504:CVW720896 DDW655504:DFS720896 DNS655504:DPO720896 DXO655504:DZK720896 EHK655504:EJG720896 ERG655504:ETC720896 FBC655504:FCY720896 FKY655504:FMU720896 FUU655504:FWQ720896 GEQ655504:GGM720896 GOM655504:GQI720896 GYI655504:HAE720896 HIE655504:HKA720896 HSA655504:HTW720896 IBW655504:IDS720896 ILS655504:INO720896 IVO655504:IXK720896 JFK655504:JHG720896 JPG655504:JRC720896 JZC655504:KAY720896 KIY655504:KKU720896 KSU655504:KUQ720896 LCQ655504:LEM720896 LMM655504:LOI720896 LWI655504:LYE720896 MGE655504:MIA720896 MQA655504:MRW720896 MZW655504:NBS720896 NJS655504:NLO720896 NTO655504:NVK720896 ODK655504:OFG720896 ONG655504:OPC720896 OXC655504:OYY720896 PGY655504:PIU720896 PQU655504:PSQ720896 QAQ655504:QCM720896 QKM655504:QMI720896 QUI655504:QWE720896 REE655504:RGA720896 ROA655504:RPW720896 RXW655504:RZS720896 SHS655504:SJO720896 SRO655504:STK720896 TBK655504:TDG720896 TLG655504:TNC720896 TVC655504:TWY720896 UEY655504:UGU720896 UOU655504:UQQ720896 UYQ655504:VAM720896 VIM655504:VKI720896 VSI655504:VUE720896 WCE655504:WEA720896 WMA655504:WNW720896 WVW655504:WXS720896 O721040:BK786432 JK721040:LG786432 TG721040:VC786432 ADC721040:AEY786432 AMY721040:AOU786432 AWU721040:AYQ786432 BGQ721040:BIM786432 BQM721040:BSI786432 CAI721040:CCE786432 CKE721040:CMA786432 CUA721040:CVW786432 DDW721040:DFS786432 DNS721040:DPO786432 DXO721040:DZK786432 EHK721040:EJG786432 ERG721040:ETC786432 FBC721040:FCY786432 FKY721040:FMU786432 FUU721040:FWQ786432 GEQ721040:GGM786432 GOM721040:GQI786432 GYI721040:HAE786432 HIE721040:HKA786432 HSA721040:HTW786432 IBW721040:IDS786432 ILS721040:INO786432 IVO721040:IXK786432 JFK721040:JHG786432 JPG721040:JRC786432 JZC721040:KAY786432 KIY721040:KKU786432 KSU721040:KUQ786432 LCQ721040:LEM786432 LMM721040:LOI786432 LWI721040:LYE786432 MGE721040:MIA786432 MQA721040:MRW786432 MZW721040:NBS786432 NJS721040:NLO786432 NTO721040:NVK786432 ODK721040:OFG786432 ONG721040:OPC786432 OXC721040:OYY786432 PGY721040:PIU786432 PQU721040:PSQ786432 QAQ721040:QCM786432 QKM721040:QMI786432 QUI721040:QWE786432 REE721040:RGA786432 ROA721040:RPW786432 RXW721040:RZS786432 SHS721040:SJO786432 SRO721040:STK786432 TBK721040:TDG786432 TLG721040:TNC786432 TVC721040:TWY786432 UEY721040:UGU786432 UOU721040:UQQ786432 UYQ721040:VAM786432 VIM721040:VKI786432 VSI721040:VUE786432 WCE721040:WEA786432 WMA721040:WNW786432 WVW721040:WXS786432 O786576:BK851968 JK786576:LG851968 TG786576:VC851968 ADC786576:AEY851968 AMY786576:AOU851968 AWU786576:AYQ851968 BGQ786576:BIM851968 BQM786576:BSI851968 CAI786576:CCE851968 CKE786576:CMA851968 CUA786576:CVW851968 DDW786576:DFS851968 DNS786576:DPO851968 DXO786576:DZK851968 EHK786576:EJG851968 ERG786576:ETC851968 FBC786576:FCY851968 FKY786576:FMU851968 FUU786576:FWQ851968 GEQ786576:GGM851968 GOM786576:GQI851968 GYI786576:HAE851968 HIE786576:HKA851968 HSA786576:HTW851968 IBW786576:IDS851968 ILS786576:INO851968 IVO786576:IXK851968 JFK786576:JHG851968 JPG786576:JRC851968 JZC786576:KAY851968 KIY786576:KKU851968 KSU786576:KUQ851968 LCQ786576:LEM851968 LMM786576:LOI851968 LWI786576:LYE851968 MGE786576:MIA851968 MQA786576:MRW851968 MZW786576:NBS851968 NJS786576:NLO851968 NTO786576:NVK851968 ODK786576:OFG851968 ONG786576:OPC851968 OXC786576:OYY851968 PGY786576:PIU851968 PQU786576:PSQ851968 QAQ786576:QCM851968 QKM786576:QMI851968 QUI786576:QWE851968 REE786576:RGA851968 ROA786576:RPW851968 RXW786576:RZS851968 SHS786576:SJO851968 SRO786576:STK851968 TBK786576:TDG851968 TLG786576:TNC851968 TVC786576:TWY851968 UEY786576:UGU851968 UOU786576:UQQ851968 UYQ786576:VAM851968 VIM786576:VKI851968 VSI786576:VUE851968 WCE786576:WEA851968 WMA786576:WNW851968 WVW786576:WXS851968 O852112:BK917504 JK852112:LG917504 TG852112:VC917504 ADC852112:AEY917504 AMY852112:AOU917504 AWU852112:AYQ917504 BGQ852112:BIM917504 BQM852112:BSI917504 CAI852112:CCE917504 CKE852112:CMA917504 CUA852112:CVW917504 DDW852112:DFS917504 DNS852112:DPO917504 DXO852112:DZK917504 EHK852112:EJG917504 ERG852112:ETC917504 FBC852112:FCY917504 FKY852112:FMU917504 FUU852112:FWQ917504 GEQ852112:GGM917504 GOM852112:GQI917504 GYI852112:HAE917504 HIE852112:HKA917504 HSA852112:HTW917504 IBW852112:IDS917504 ILS852112:INO917504 IVO852112:IXK917504 JFK852112:JHG917504 JPG852112:JRC917504 JZC852112:KAY917504 KIY852112:KKU917504 KSU852112:KUQ917504 LCQ852112:LEM917504 LMM852112:LOI917504 LWI852112:LYE917504 MGE852112:MIA917504 MQA852112:MRW917504 MZW852112:NBS917504 NJS852112:NLO917504 NTO852112:NVK917504 ODK852112:OFG917504 ONG852112:OPC917504 OXC852112:OYY917504 PGY852112:PIU917504 PQU852112:PSQ917504 QAQ852112:QCM917504 QKM852112:QMI917504 QUI852112:QWE917504 REE852112:RGA917504 ROA852112:RPW917504 RXW852112:RZS917504 SHS852112:SJO917504 SRO852112:STK917504 TBK852112:TDG917504 TLG852112:TNC917504 TVC852112:TWY917504 UEY852112:UGU917504 UOU852112:UQQ917504 UYQ852112:VAM917504 VIM852112:VKI917504 VSI852112:VUE917504 WCE852112:WEA917504 WMA852112:WNW917504 WVW852112:WXS917504 O917648:BK983040 JK917648:LG983040 TG917648:VC983040 ADC917648:AEY983040 AMY917648:AOU983040 AWU917648:AYQ983040 BGQ917648:BIM983040 BQM917648:BSI983040 CAI917648:CCE983040 CKE917648:CMA983040 CUA917648:CVW983040 DDW917648:DFS983040 DNS917648:DPO983040 DXO917648:DZK983040 EHK917648:EJG983040 ERG917648:ETC983040 FBC917648:FCY983040 FKY917648:FMU983040 FUU917648:FWQ983040 GEQ917648:GGM983040 GOM917648:GQI983040 GYI917648:HAE983040 HIE917648:HKA983040 HSA917648:HTW983040 IBW917648:IDS983040 ILS917648:INO983040 IVO917648:IXK983040 JFK917648:JHG983040 JPG917648:JRC983040 JZC917648:KAY983040 KIY917648:KKU983040 KSU917648:KUQ983040 LCQ917648:LEM983040 LMM917648:LOI983040 LWI917648:LYE983040 MGE917648:MIA983040 MQA917648:MRW983040 MZW917648:NBS983040 NJS917648:NLO983040 NTO917648:NVK983040 ODK917648:OFG983040 ONG917648:OPC983040 OXC917648:OYY983040 PGY917648:PIU983040 PQU917648:PSQ983040 QAQ917648:QCM983040 QKM917648:QMI983040 QUI917648:QWE983040 REE917648:RGA983040 ROA917648:RPW983040 RXW917648:RZS983040 SHS917648:SJO983040 SRO917648:STK983040 TBK917648:TDG983040 TLG917648:TNC983040 TVC917648:TWY983040 UEY917648:UGU983040 UOU917648:UQQ983040 UYQ917648:VAM983040 VIM917648:VKI983040 VSI917648:VUE983040 WCE917648:WEA983040 WMA917648:WNW983040 WVW917648:WXS983040 O983184:BK1048576 JK983184:LG1048576 TG983184:VC1048576 ADC983184:AEY1048576 AMY983184:AOU1048576 AWU983184:AYQ1048576 BGQ983184:BIM1048576 BQM983184:BSI1048576 CAI983184:CCE1048576 CKE983184:CMA1048576 CUA983184:CVW1048576 DDW983184:DFS1048576 DNS983184:DPO1048576 DXO983184:DZK1048576 EHK983184:EJG1048576 ERG983184:ETC1048576 FBC983184:FCY1048576 FKY983184:FMU1048576 FUU983184:FWQ1048576 GEQ983184:GGM1048576 GOM983184:GQI1048576 GYI983184:HAE1048576 HIE983184:HKA1048576 HSA983184:HTW1048576 IBW983184:IDS1048576 ILS983184:INO1048576 IVO983184:IXK1048576 JFK983184:JHG1048576 JPG983184:JRC1048576 JZC983184:KAY1048576 KIY983184:KKU1048576 KSU983184:KUQ1048576 LCQ983184:LEM1048576 LMM983184:LOI1048576 LWI983184:LYE1048576 MGE983184:MIA1048576 MQA983184:MRW1048576 MZW983184:NBS1048576 NJS983184:NLO1048576 NTO983184:NVK1048576 ODK983184:OFG1048576 ONG983184:OPC1048576 OXC983184:OYY1048576 PGY983184:PIU1048576 PQU983184:PSQ1048576 QAQ983184:QCM1048576 QKM983184:QMI1048576 QUI983184:QWE1048576 REE983184:RGA1048576 ROA983184:RPW1048576 RXW983184:RZS1048576 SHS983184:SJO1048576 SRO983184:STK1048576 TBK983184:TDG1048576 TLG983184:TNC1048576 TVC983184:TWY1048576 UEY983184:UGU1048576 UOU983184:UQQ1048576 UYQ983184:VAM1048576 VIM983184:VKI1048576 VSI983184:VUE1048576 WCE983184:WEA1048576 WMA983184:WNW1048576 WVW983184:WXS1048576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U1:BK139 JQ1:LG139 TM1:VC139 ADI1:AEY139 ANE1:AOU139 AXA1:AYQ139 BGW1:BIM139 BQS1:BSI139 CAO1:CCE139 CKK1:CMA139 CUG1:CVW139 DEC1:DFS139 DNY1:DPO139 DXU1:DZK139 EHQ1:EJG139 ERM1:ETC139 FBI1:FCY139 FLE1:FMU139 FVA1:FWQ139 GEW1:GGM139 GOS1:GQI139 GYO1:HAE139 HIK1:HKA139 HSG1:HTW139 ICC1:IDS139 ILY1:INO139 IVU1:IXK139 JFQ1:JHG139 JPM1:JRC139 JZI1:KAY139 KJE1:KKU139 KTA1:KUQ139 LCW1:LEM139 LMS1:LOI139 LWO1:LYE139 MGK1:MIA139 MQG1:MRW139 NAC1:NBS139 NJY1:NLO139 NTU1:NVK139 ODQ1:OFG139 ONM1:OPC139 OXI1:OYY139 PHE1:PIU139 PRA1:PSQ139 QAW1:QCM139 QKS1:QMI139 QUO1:QWE139 REK1:RGA139 ROG1:RPW139 RYC1:RZS139 SHY1:SJO139 SRU1:STK139 TBQ1:TDG139 TLM1:TNC139 TVI1:TWY139 UFE1:UGU139 UPA1:UQQ139 UYW1:VAM139 VIS1:VKI139 VSO1:VUE139 WCK1:WEA139 WMG1:WNW139 WWC1:WXS139 U65537:BK65675 JQ65537:LG65675 TM65537:VC65675 ADI65537:AEY65675 ANE65537:AOU65675 AXA65537:AYQ65675 BGW65537:BIM65675 BQS65537:BSI65675 CAO65537:CCE65675 CKK65537:CMA65675 CUG65537:CVW65675 DEC65537:DFS65675 DNY65537:DPO65675 DXU65537:DZK65675 EHQ65537:EJG65675 ERM65537:ETC65675 FBI65537:FCY65675 FLE65537:FMU65675 FVA65537:FWQ65675 GEW65537:GGM65675 GOS65537:GQI65675 GYO65537:HAE65675 HIK65537:HKA65675 HSG65537:HTW65675 ICC65537:IDS65675 ILY65537:INO65675 IVU65537:IXK65675 JFQ65537:JHG65675 JPM65537:JRC65675 JZI65537:KAY65675 KJE65537:KKU65675 KTA65537:KUQ65675 LCW65537:LEM65675 LMS65537:LOI65675 LWO65537:LYE65675 MGK65537:MIA65675 MQG65537:MRW65675 NAC65537:NBS65675 NJY65537:NLO65675 NTU65537:NVK65675 ODQ65537:OFG65675 ONM65537:OPC65675 OXI65537:OYY65675 PHE65537:PIU65675 PRA65537:PSQ65675 QAW65537:QCM65675 QKS65537:QMI65675 QUO65537:QWE65675 REK65537:RGA65675 ROG65537:RPW65675 RYC65537:RZS65675 SHY65537:SJO65675 SRU65537:STK65675 TBQ65537:TDG65675 TLM65537:TNC65675 TVI65537:TWY65675 UFE65537:UGU65675 UPA65537:UQQ65675 UYW65537:VAM65675 VIS65537:VKI65675 VSO65537:VUE65675 WCK65537:WEA65675 WMG65537:WNW65675 WWC65537:WXS65675 U131073:BK131211 JQ131073:LG131211 TM131073:VC131211 ADI131073:AEY131211 ANE131073:AOU131211 AXA131073:AYQ131211 BGW131073:BIM131211 BQS131073:BSI131211 CAO131073:CCE131211 CKK131073:CMA131211 CUG131073:CVW131211 DEC131073:DFS131211 DNY131073:DPO131211 DXU131073:DZK131211 EHQ131073:EJG131211 ERM131073:ETC131211 FBI131073:FCY131211 FLE131073:FMU131211 FVA131073:FWQ131211 GEW131073:GGM131211 GOS131073:GQI131211 GYO131073:HAE131211 HIK131073:HKA131211 HSG131073:HTW131211 ICC131073:IDS131211 ILY131073:INO131211 IVU131073:IXK131211 JFQ131073:JHG131211 JPM131073:JRC131211 JZI131073:KAY131211 KJE131073:KKU131211 KTA131073:KUQ131211 LCW131073:LEM131211 LMS131073:LOI131211 LWO131073:LYE131211 MGK131073:MIA131211 MQG131073:MRW131211 NAC131073:NBS131211 NJY131073:NLO131211 NTU131073:NVK131211 ODQ131073:OFG131211 ONM131073:OPC131211 OXI131073:OYY131211 PHE131073:PIU131211 PRA131073:PSQ131211 QAW131073:QCM131211 QKS131073:QMI131211 QUO131073:QWE131211 REK131073:RGA131211 ROG131073:RPW131211 RYC131073:RZS131211 SHY131073:SJO131211 SRU131073:STK131211 TBQ131073:TDG131211 TLM131073:TNC131211 TVI131073:TWY131211 UFE131073:UGU131211 UPA131073:UQQ131211 UYW131073:VAM131211 VIS131073:VKI131211 VSO131073:VUE131211 WCK131073:WEA131211 WMG131073:WNW131211 WWC131073:WXS131211 U196609:BK196747 JQ196609:LG196747 TM196609:VC196747 ADI196609:AEY196747 ANE196609:AOU196747 AXA196609:AYQ196747 BGW196609:BIM196747 BQS196609:BSI196747 CAO196609:CCE196747 CKK196609:CMA196747 CUG196609:CVW196747 DEC196609:DFS196747 DNY196609:DPO196747 DXU196609:DZK196747 EHQ196609:EJG196747 ERM196609:ETC196747 FBI196609:FCY196747 FLE196609:FMU196747 FVA196609:FWQ196747 GEW196609:GGM196747 GOS196609:GQI196747 GYO196609:HAE196747 HIK196609:HKA196747 HSG196609:HTW196747 ICC196609:IDS196747 ILY196609:INO196747 IVU196609:IXK196747 JFQ196609:JHG196747 JPM196609:JRC196747 JZI196609:KAY196747 KJE196609:KKU196747 KTA196609:KUQ196747 LCW196609:LEM196747 LMS196609:LOI196747 LWO196609:LYE196747 MGK196609:MIA196747 MQG196609:MRW196747 NAC196609:NBS196747 NJY196609:NLO196747 NTU196609:NVK196747 ODQ196609:OFG196747 ONM196609:OPC196747 OXI196609:OYY196747 PHE196609:PIU196747 PRA196609:PSQ196747 QAW196609:QCM196747 QKS196609:QMI196747 QUO196609:QWE196747 REK196609:RGA196747 ROG196609:RPW196747 RYC196609:RZS196747 SHY196609:SJO196747 SRU196609:STK196747 TBQ196609:TDG196747 TLM196609:TNC196747 TVI196609:TWY196747 UFE196609:UGU196747 UPA196609:UQQ196747 UYW196609:VAM196747 VIS196609:VKI196747 VSO196609:VUE196747 WCK196609:WEA196747 WMG196609:WNW196747 WWC196609:WXS196747 U262145:BK262283 JQ262145:LG262283 TM262145:VC262283 ADI262145:AEY262283 ANE262145:AOU262283 AXA262145:AYQ262283 BGW262145:BIM262283 BQS262145:BSI262283 CAO262145:CCE262283 CKK262145:CMA262283 CUG262145:CVW262283 DEC262145:DFS262283 DNY262145:DPO262283 DXU262145:DZK262283 EHQ262145:EJG262283 ERM262145:ETC262283 FBI262145:FCY262283 FLE262145:FMU262283 FVA262145:FWQ262283 GEW262145:GGM262283 GOS262145:GQI262283 GYO262145:HAE262283 HIK262145:HKA262283 HSG262145:HTW262283 ICC262145:IDS262283 ILY262145:INO262283 IVU262145:IXK262283 JFQ262145:JHG262283 JPM262145:JRC262283 JZI262145:KAY262283 KJE262145:KKU262283 KTA262145:KUQ262283 LCW262145:LEM262283 LMS262145:LOI262283 LWO262145:LYE262283 MGK262145:MIA262283 MQG262145:MRW262283 NAC262145:NBS262283 NJY262145:NLO262283 NTU262145:NVK262283 ODQ262145:OFG262283 ONM262145:OPC262283 OXI262145:OYY262283 PHE262145:PIU262283 PRA262145:PSQ262283 QAW262145:QCM262283 QKS262145:QMI262283 QUO262145:QWE262283 REK262145:RGA262283 ROG262145:RPW262283 RYC262145:RZS262283 SHY262145:SJO262283 SRU262145:STK262283 TBQ262145:TDG262283 TLM262145:TNC262283 TVI262145:TWY262283 UFE262145:UGU262283 UPA262145:UQQ262283 UYW262145:VAM262283 VIS262145:VKI262283 VSO262145:VUE262283 WCK262145:WEA262283 WMG262145:WNW262283 WWC262145:WXS262283 U327681:BK327819 JQ327681:LG327819 TM327681:VC327819 ADI327681:AEY327819 ANE327681:AOU327819 AXA327681:AYQ327819 BGW327681:BIM327819 BQS327681:BSI327819 CAO327681:CCE327819 CKK327681:CMA327819 CUG327681:CVW327819 DEC327681:DFS327819 DNY327681:DPO327819 DXU327681:DZK327819 EHQ327681:EJG327819 ERM327681:ETC327819 FBI327681:FCY327819 FLE327681:FMU327819 FVA327681:FWQ327819 GEW327681:GGM327819 GOS327681:GQI327819 GYO327681:HAE327819 HIK327681:HKA327819 HSG327681:HTW327819 ICC327681:IDS327819 ILY327681:INO327819 IVU327681:IXK327819 JFQ327681:JHG327819 JPM327681:JRC327819 JZI327681:KAY327819 KJE327681:KKU327819 KTA327681:KUQ327819 LCW327681:LEM327819 LMS327681:LOI327819 LWO327681:LYE327819 MGK327681:MIA327819 MQG327681:MRW327819 NAC327681:NBS327819 NJY327681:NLO327819 NTU327681:NVK327819 ODQ327681:OFG327819 ONM327681:OPC327819 OXI327681:OYY327819 PHE327681:PIU327819 PRA327681:PSQ327819 QAW327681:QCM327819 QKS327681:QMI327819 QUO327681:QWE327819 REK327681:RGA327819 ROG327681:RPW327819 RYC327681:RZS327819 SHY327681:SJO327819 SRU327681:STK327819 TBQ327681:TDG327819 TLM327681:TNC327819 TVI327681:TWY327819 UFE327681:UGU327819 UPA327681:UQQ327819 UYW327681:VAM327819 VIS327681:VKI327819 VSO327681:VUE327819 WCK327681:WEA327819 WMG327681:WNW327819 WWC327681:WXS327819 U393217:BK393355 JQ393217:LG393355 TM393217:VC393355 ADI393217:AEY393355 ANE393217:AOU393355 AXA393217:AYQ393355 BGW393217:BIM393355 BQS393217:BSI393355 CAO393217:CCE393355 CKK393217:CMA393355 CUG393217:CVW393355 DEC393217:DFS393355 DNY393217:DPO393355 DXU393217:DZK393355 EHQ393217:EJG393355 ERM393217:ETC393355 FBI393217:FCY393355 FLE393217:FMU393355 FVA393217:FWQ393355 GEW393217:GGM393355 GOS393217:GQI393355 GYO393217:HAE393355 HIK393217:HKA393355 HSG393217:HTW393355 ICC393217:IDS393355 ILY393217:INO393355 IVU393217:IXK393355 JFQ393217:JHG393355 JPM393217:JRC393355 JZI393217:KAY393355 KJE393217:KKU393355 KTA393217:KUQ393355 LCW393217:LEM393355 LMS393217:LOI393355 LWO393217:LYE393355 MGK393217:MIA393355 MQG393217:MRW393355 NAC393217:NBS393355 NJY393217:NLO393355 NTU393217:NVK393355 ODQ393217:OFG393355 ONM393217:OPC393355 OXI393217:OYY393355 PHE393217:PIU393355 PRA393217:PSQ393355 QAW393217:QCM393355 QKS393217:QMI393355 QUO393217:QWE393355 REK393217:RGA393355 ROG393217:RPW393355 RYC393217:RZS393355 SHY393217:SJO393355 SRU393217:STK393355 TBQ393217:TDG393355 TLM393217:TNC393355 TVI393217:TWY393355 UFE393217:UGU393355 UPA393217:UQQ393355 UYW393217:VAM393355 VIS393217:VKI393355 VSO393217:VUE393355 WCK393217:WEA393355 WMG393217:WNW393355 WWC393217:WXS393355 U458753:BK458891 JQ458753:LG458891 TM458753:VC458891 ADI458753:AEY458891 ANE458753:AOU458891 AXA458753:AYQ458891 BGW458753:BIM458891 BQS458753:BSI458891 CAO458753:CCE458891 CKK458753:CMA458891 CUG458753:CVW458891 DEC458753:DFS458891 DNY458753:DPO458891 DXU458753:DZK458891 EHQ458753:EJG458891 ERM458753:ETC458891 FBI458753:FCY458891 FLE458753:FMU458891 FVA458753:FWQ458891 GEW458753:GGM458891 GOS458753:GQI458891 GYO458753:HAE458891 HIK458753:HKA458891 HSG458753:HTW458891 ICC458753:IDS458891 ILY458753:INO458891 IVU458753:IXK458891 JFQ458753:JHG458891 JPM458753:JRC458891 JZI458753:KAY458891 KJE458753:KKU458891 KTA458753:KUQ458891 LCW458753:LEM458891 LMS458753:LOI458891 LWO458753:LYE458891 MGK458753:MIA458891 MQG458753:MRW458891 NAC458753:NBS458891 NJY458753:NLO458891 NTU458753:NVK458891 ODQ458753:OFG458891 ONM458753:OPC458891 OXI458753:OYY458891 PHE458753:PIU458891 PRA458753:PSQ458891 QAW458753:QCM458891 QKS458753:QMI458891 QUO458753:QWE458891 REK458753:RGA458891 ROG458753:RPW458891 RYC458753:RZS458891 SHY458753:SJO458891 SRU458753:STK458891 TBQ458753:TDG458891 TLM458753:TNC458891 TVI458753:TWY458891 UFE458753:UGU458891 UPA458753:UQQ458891 UYW458753:VAM458891 VIS458753:VKI458891 VSO458753:VUE458891 WCK458753:WEA458891 WMG458753:WNW458891 WWC458753:WXS458891 U524289:BK524427 JQ524289:LG524427 TM524289:VC524427 ADI524289:AEY524427 ANE524289:AOU524427 AXA524289:AYQ524427 BGW524289:BIM524427 BQS524289:BSI524427 CAO524289:CCE524427 CKK524289:CMA524427 CUG524289:CVW524427 DEC524289:DFS524427 DNY524289:DPO524427 DXU524289:DZK524427 EHQ524289:EJG524427 ERM524289:ETC524427 FBI524289:FCY524427 FLE524289:FMU524427 FVA524289:FWQ524427 GEW524289:GGM524427 GOS524289:GQI524427 GYO524289:HAE524427 HIK524289:HKA524427 HSG524289:HTW524427 ICC524289:IDS524427 ILY524289:INO524427 IVU524289:IXK524427 JFQ524289:JHG524427 JPM524289:JRC524427 JZI524289:KAY524427 KJE524289:KKU524427 KTA524289:KUQ524427 LCW524289:LEM524427 LMS524289:LOI524427 LWO524289:LYE524427 MGK524289:MIA524427 MQG524289:MRW524427 NAC524289:NBS524427 NJY524289:NLO524427 NTU524289:NVK524427 ODQ524289:OFG524427 ONM524289:OPC524427 OXI524289:OYY524427 PHE524289:PIU524427 PRA524289:PSQ524427 QAW524289:QCM524427 QKS524289:QMI524427 QUO524289:QWE524427 REK524289:RGA524427 ROG524289:RPW524427 RYC524289:RZS524427 SHY524289:SJO524427 SRU524289:STK524427 TBQ524289:TDG524427 TLM524289:TNC524427 TVI524289:TWY524427 UFE524289:UGU524427 UPA524289:UQQ524427 UYW524289:VAM524427 VIS524289:VKI524427 VSO524289:VUE524427 WCK524289:WEA524427 WMG524289:WNW524427 WWC524289:WXS524427 U589825:BK589963 JQ589825:LG589963 TM589825:VC589963 ADI589825:AEY589963 ANE589825:AOU589963 AXA589825:AYQ589963 BGW589825:BIM589963 BQS589825:BSI589963 CAO589825:CCE589963 CKK589825:CMA589963 CUG589825:CVW589963 DEC589825:DFS589963 DNY589825:DPO589963 DXU589825:DZK589963 EHQ589825:EJG589963 ERM589825:ETC589963 FBI589825:FCY589963 FLE589825:FMU589963 FVA589825:FWQ589963 GEW589825:GGM589963 GOS589825:GQI589963 GYO589825:HAE589963 HIK589825:HKA589963 HSG589825:HTW589963 ICC589825:IDS589963 ILY589825:INO589963 IVU589825:IXK589963 JFQ589825:JHG589963 JPM589825:JRC589963 JZI589825:KAY589963 KJE589825:KKU589963 KTA589825:KUQ589963 LCW589825:LEM589963 LMS589825:LOI589963 LWO589825:LYE589963 MGK589825:MIA589963 MQG589825:MRW589963 NAC589825:NBS589963 NJY589825:NLO589963 NTU589825:NVK589963 ODQ589825:OFG589963 ONM589825:OPC589963 OXI589825:OYY589963 PHE589825:PIU589963 PRA589825:PSQ589963 QAW589825:QCM589963 QKS589825:QMI589963 QUO589825:QWE589963 REK589825:RGA589963 ROG589825:RPW589963 RYC589825:RZS589963 SHY589825:SJO589963 SRU589825:STK589963 TBQ589825:TDG589963 TLM589825:TNC589963 TVI589825:TWY589963 UFE589825:UGU589963 UPA589825:UQQ589963 UYW589825:VAM589963 VIS589825:VKI589963 VSO589825:VUE589963 WCK589825:WEA589963 WMG589825:WNW589963 WWC589825:WXS589963 U655361:BK655499 JQ655361:LG655499 TM655361:VC655499 ADI655361:AEY655499 ANE655361:AOU655499 AXA655361:AYQ655499 BGW655361:BIM655499 BQS655361:BSI655499 CAO655361:CCE655499 CKK655361:CMA655499 CUG655361:CVW655499 DEC655361:DFS655499 DNY655361:DPO655499 DXU655361:DZK655499 EHQ655361:EJG655499 ERM655361:ETC655499 FBI655361:FCY655499 FLE655361:FMU655499 FVA655361:FWQ655499 GEW655361:GGM655499 GOS655361:GQI655499 GYO655361:HAE655499 HIK655361:HKA655499 HSG655361:HTW655499 ICC655361:IDS655499 ILY655361:INO655499 IVU655361:IXK655499 JFQ655361:JHG655499 JPM655361:JRC655499 JZI655361:KAY655499 KJE655361:KKU655499 KTA655361:KUQ655499 LCW655361:LEM655499 LMS655361:LOI655499 LWO655361:LYE655499 MGK655361:MIA655499 MQG655361:MRW655499 NAC655361:NBS655499 NJY655361:NLO655499 NTU655361:NVK655499 ODQ655361:OFG655499 ONM655361:OPC655499 OXI655361:OYY655499 PHE655361:PIU655499 PRA655361:PSQ655499 QAW655361:QCM655499 QKS655361:QMI655499 QUO655361:QWE655499 REK655361:RGA655499 ROG655361:RPW655499 RYC655361:RZS655499 SHY655361:SJO655499 SRU655361:STK655499 TBQ655361:TDG655499 TLM655361:TNC655499 TVI655361:TWY655499 UFE655361:UGU655499 UPA655361:UQQ655499 UYW655361:VAM655499 VIS655361:VKI655499 VSO655361:VUE655499 WCK655361:WEA655499 WMG655361:WNW655499 WWC655361:WXS655499 U720897:BK721035 JQ720897:LG721035 TM720897:VC721035 ADI720897:AEY721035 ANE720897:AOU721035 AXA720897:AYQ721035 BGW720897:BIM721035 BQS720897:BSI721035 CAO720897:CCE721035 CKK720897:CMA721035 CUG720897:CVW721035 DEC720897:DFS721035 DNY720897:DPO721035 DXU720897:DZK721035 EHQ720897:EJG721035 ERM720897:ETC721035 FBI720897:FCY721035 FLE720897:FMU721035 FVA720897:FWQ721035 GEW720897:GGM721035 GOS720897:GQI721035 GYO720897:HAE721035 HIK720897:HKA721035 HSG720897:HTW721035 ICC720897:IDS721035 ILY720897:INO721035 IVU720897:IXK721035 JFQ720897:JHG721035 JPM720897:JRC721035 JZI720897:KAY721035 KJE720897:KKU721035 KTA720897:KUQ721035 LCW720897:LEM721035 LMS720897:LOI721035 LWO720897:LYE721035 MGK720897:MIA721035 MQG720897:MRW721035 NAC720897:NBS721035 NJY720897:NLO721035 NTU720897:NVK721035 ODQ720897:OFG721035 ONM720897:OPC721035 OXI720897:OYY721035 PHE720897:PIU721035 PRA720897:PSQ721035 QAW720897:QCM721035 QKS720897:QMI721035 QUO720897:QWE721035 REK720897:RGA721035 ROG720897:RPW721035 RYC720897:RZS721035 SHY720897:SJO721035 SRU720897:STK721035 TBQ720897:TDG721035 TLM720897:TNC721035 TVI720897:TWY721035 UFE720897:UGU721035 UPA720897:UQQ721035 UYW720897:VAM721035 VIS720897:VKI721035 VSO720897:VUE721035 WCK720897:WEA721035 WMG720897:WNW721035 WWC720897:WXS721035 U786433:BK786571 JQ786433:LG786571 TM786433:VC786571 ADI786433:AEY786571 ANE786433:AOU786571 AXA786433:AYQ786571 BGW786433:BIM786571 BQS786433:BSI786571 CAO786433:CCE786571 CKK786433:CMA786571 CUG786433:CVW786571 DEC786433:DFS786571 DNY786433:DPO786571 DXU786433:DZK786571 EHQ786433:EJG786571 ERM786433:ETC786571 FBI786433:FCY786571 FLE786433:FMU786571 FVA786433:FWQ786571 GEW786433:GGM786571 GOS786433:GQI786571 GYO786433:HAE786571 HIK786433:HKA786571 HSG786433:HTW786571 ICC786433:IDS786571 ILY786433:INO786571 IVU786433:IXK786571 JFQ786433:JHG786571 JPM786433:JRC786571 JZI786433:KAY786571 KJE786433:KKU786571 KTA786433:KUQ786571 LCW786433:LEM786571 LMS786433:LOI786571 LWO786433:LYE786571 MGK786433:MIA786571 MQG786433:MRW786571 NAC786433:NBS786571 NJY786433:NLO786571 NTU786433:NVK786571 ODQ786433:OFG786571 ONM786433:OPC786571 OXI786433:OYY786571 PHE786433:PIU786571 PRA786433:PSQ786571 QAW786433:QCM786571 QKS786433:QMI786571 QUO786433:QWE786571 REK786433:RGA786571 ROG786433:RPW786571 RYC786433:RZS786571 SHY786433:SJO786571 SRU786433:STK786571 TBQ786433:TDG786571 TLM786433:TNC786571 TVI786433:TWY786571 UFE786433:UGU786571 UPA786433:UQQ786571 UYW786433:VAM786571 VIS786433:VKI786571 VSO786433:VUE786571 WCK786433:WEA786571 WMG786433:WNW786571 WWC786433:WXS786571 U851969:BK852107 JQ851969:LG852107 TM851969:VC852107 ADI851969:AEY852107 ANE851969:AOU852107 AXA851969:AYQ852107 BGW851969:BIM852107 BQS851969:BSI852107 CAO851969:CCE852107 CKK851969:CMA852107 CUG851969:CVW852107 DEC851969:DFS852107 DNY851969:DPO852107 DXU851969:DZK852107 EHQ851969:EJG852107 ERM851969:ETC852107 FBI851969:FCY852107 FLE851969:FMU852107 FVA851969:FWQ852107 GEW851969:GGM852107 GOS851969:GQI852107 GYO851969:HAE852107 HIK851969:HKA852107 HSG851969:HTW852107 ICC851969:IDS852107 ILY851969:INO852107 IVU851969:IXK852107 JFQ851969:JHG852107 JPM851969:JRC852107 JZI851969:KAY852107 KJE851969:KKU852107 KTA851969:KUQ852107 LCW851969:LEM852107 LMS851969:LOI852107 LWO851969:LYE852107 MGK851969:MIA852107 MQG851969:MRW852107 NAC851969:NBS852107 NJY851969:NLO852107 NTU851969:NVK852107 ODQ851969:OFG852107 ONM851969:OPC852107 OXI851969:OYY852107 PHE851969:PIU852107 PRA851969:PSQ852107 QAW851969:QCM852107 QKS851969:QMI852107 QUO851969:QWE852107 REK851969:RGA852107 ROG851969:RPW852107 RYC851969:RZS852107 SHY851969:SJO852107 SRU851969:STK852107 TBQ851969:TDG852107 TLM851969:TNC852107 TVI851969:TWY852107 UFE851969:UGU852107 UPA851969:UQQ852107 UYW851969:VAM852107 VIS851969:VKI852107 VSO851969:VUE852107 WCK851969:WEA852107 WMG851969:WNW852107 WWC851969:WXS852107 U917505:BK917643 JQ917505:LG917643 TM917505:VC917643 ADI917505:AEY917643 ANE917505:AOU917643 AXA917505:AYQ917643 BGW917505:BIM917643 BQS917505:BSI917643 CAO917505:CCE917643 CKK917505:CMA917643 CUG917505:CVW917643 DEC917505:DFS917643 DNY917505:DPO917643 DXU917505:DZK917643 EHQ917505:EJG917643 ERM917505:ETC917643 FBI917505:FCY917643 FLE917505:FMU917643 FVA917505:FWQ917643 GEW917505:GGM917643 GOS917505:GQI917643 GYO917505:HAE917643 HIK917505:HKA917643 HSG917505:HTW917643 ICC917505:IDS917643 ILY917505:INO917643 IVU917505:IXK917643 JFQ917505:JHG917643 JPM917505:JRC917643 JZI917505:KAY917643 KJE917505:KKU917643 KTA917505:KUQ917643 LCW917505:LEM917643 LMS917505:LOI917643 LWO917505:LYE917643 MGK917505:MIA917643 MQG917505:MRW917643 NAC917505:NBS917643 NJY917505:NLO917643 NTU917505:NVK917643 ODQ917505:OFG917643 ONM917505:OPC917643 OXI917505:OYY917643 PHE917505:PIU917643 PRA917505:PSQ917643 QAW917505:QCM917643 QKS917505:QMI917643 QUO917505:QWE917643 REK917505:RGA917643 ROG917505:RPW917643 RYC917505:RZS917643 SHY917505:SJO917643 SRU917505:STK917643 TBQ917505:TDG917643 TLM917505:TNC917643 TVI917505:TWY917643 UFE917505:UGU917643 UPA917505:UQQ917643 UYW917505:VAM917643 VIS917505:VKI917643 VSO917505:VUE917643 WCK917505:WEA917643 WMG917505:WNW917643 WWC917505:WXS917643 U983041:BK983179 JQ983041:LG983179 TM983041:VC983179 ADI983041:AEY983179 ANE983041:AOU983179 AXA983041:AYQ983179 BGW983041:BIM983179 BQS983041:BSI983179 CAO983041:CCE983179 CKK983041:CMA983179 CUG983041:CVW983179 DEC983041:DFS983179 DNY983041:DPO983179 DXU983041:DZK983179 EHQ983041:EJG983179 ERM983041:ETC983179 FBI983041:FCY983179 FLE983041:FMU983179 FVA983041:FWQ983179 GEW983041:GGM983179 GOS983041:GQI983179 GYO983041:HAE983179 HIK983041:HKA983179 HSG983041:HTW983179 ICC983041:IDS983179 ILY983041:INO983179 IVU983041:IXK983179 JFQ983041:JHG983179 JPM983041:JRC983179 JZI983041:KAY983179 KJE983041:KKU983179 KTA983041:KUQ983179 LCW983041:LEM983179 LMS983041:LOI983179 LWO983041:LYE983179 MGK983041:MIA983179 MQG983041:MRW983179 NAC983041:NBS983179 NJY983041:NLO983179 NTU983041:NVK983179 ODQ983041:OFG983179 ONM983041:OPC983179 OXI983041:OYY983179 PHE983041:PIU983179 PRA983041:PSQ983179 QAW983041:QCM983179 QKS983041:QMI983179 QUO983041:QWE983179 REK983041:RGA983179 ROG983041:RPW983179 RYC983041:RZS983179 SHY983041:SJO983179 SRU983041:STK983179 TBQ983041:TDG983179 TLM983041:TNC983179 TVI983041:TWY983179 UFE983041:UGU983179 UPA983041:UQQ983179 UYW983041:VAM983179 VIS983041:VKI983179 VSO983041:VUE983179 WCK983041:WEA983179 WMG983041:WNW983179 WWC983041:WXS983179 CB1:IV1048576 LX1:SR1048576 VT1:ACN1048576 AFP1:AMJ1048576 APL1:AWF1048576 AZH1:BGB1048576 BJD1:BPX1048576 BSZ1:BZT1048576 CCV1:CJP1048576 CMR1:CTL1048576 CWN1:DDH1048576 DGJ1:DND1048576 DQF1:DWZ1048576 EAB1:EGV1048576 EJX1:EQR1048576 ETT1:FAN1048576 FDP1:FKJ1048576 FNL1:FUF1048576 FXH1:GEB1048576 GHD1:GNX1048576 GQZ1:GXT1048576 HAV1:HHP1048576 HKR1:HRL1048576 HUN1:IBH1048576 IEJ1:ILD1048576 IOF1:IUZ1048576 IYB1:JEV1048576 JHX1:JOR1048576 JRT1:JYN1048576 KBP1:KIJ1048576 KLL1:KSF1048576 KVH1:LCB1048576 LFD1:LLX1048576 LOZ1:LVT1048576 LYV1:MFP1048576 MIR1:MPL1048576 MSN1:MZH1048576 NCJ1:NJD1048576 NMF1:NSZ1048576 NWB1:OCV1048576 OFX1:OMR1048576 OPT1:OWN1048576 OZP1:PGJ1048576 PJL1:PQF1048576 PTH1:QAB1048576 QDD1:QJX1048576 QMZ1:QTT1048576 QWV1:RDP1048576 RGR1:RNL1048576 RQN1:RXH1048576 SAJ1:SHD1048576 SKF1:SQZ1048576 SUB1:TAV1048576 TDX1:TKR1048576 TNT1:TUN1048576 TXP1:UEJ1048576 UHL1:UOF1048576 URH1:UYB1048576 VBD1:VHX1048576 VKZ1:VRT1048576 VUV1:WBP1048576 WER1:WLL1048576 WON1:WVH1048576 WYJ1:XFD1048576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workbookViewId="0">
      <selection sqref="A1:XFD1048576"/>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8"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45" hidden="1" customWidth="1"/>
    <col min="65" max="78" width="12.7109375" style="40" hidden="1" customWidth="1"/>
    <col min="79" max="79" width="12.7109375" style="245"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2"/>
      <c r="B1" s="5"/>
      <c r="C1" s="5"/>
      <c r="D1" s="5"/>
      <c r="E1" s="5"/>
      <c r="F1" s="5"/>
      <c r="G1" s="5"/>
      <c r="H1" s="5"/>
      <c r="I1" s="5"/>
      <c r="J1" s="5"/>
      <c r="K1" s="5"/>
      <c r="O1" s="10"/>
      <c r="BL1" s="200"/>
      <c r="CA1" s="200"/>
    </row>
    <row r="2" spans="1:79" s="6" customFormat="1" ht="12.75" customHeight="1" x14ac:dyDescent="0.2">
      <c r="A2" s="152"/>
      <c r="B2" s="5"/>
      <c r="C2" s="5"/>
      <c r="D2" s="5"/>
      <c r="E2" s="5"/>
      <c r="F2" s="5"/>
      <c r="G2" s="5"/>
      <c r="H2" s="5"/>
      <c r="I2" s="5"/>
      <c r="J2" s="5"/>
      <c r="K2" s="5"/>
      <c r="O2" s="10"/>
      <c r="BL2" s="200"/>
      <c r="CA2" s="200"/>
    </row>
    <row r="3" spans="1:79" s="6" customFormat="1" ht="12.75" customHeight="1" x14ac:dyDescent="0.2">
      <c r="A3" s="152"/>
      <c r="B3" s="5"/>
      <c r="C3" s="5"/>
      <c r="D3" s="7"/>
      <c r="E3" s="5"/>
      <c r="F3" s="5"/>
      <c r="G3" s="5"/>
      <c r="H3" s="5"/>
      <c r="I3" s="5"/>
      <c r="J3" s="5"/>
      <c r="K3" s="5"/>
      <c r="O3" s="10"/>
      <c r="BL3" s="200"/>
      <c r="CA3" s="200"/>
    </row>
    <row r="4" spans="1:79" s="6" customFormat="1" ht="12.75" customHeight="1" x14ac:dyDescent="0.2">
      <c r="A4" s="152"/>
      <c r="B4" s="5"/>
      <c r="C4" s="5"/>
      <c r="D4" s="5"/>
      <c r="E4" s="5"/>
      <c r="F4" s="5"/>
      <c r="G4" s="5"/>
      <c r="H4" s="5"/>
      <c r="I4" s="5"/>
      <c r="J4" s="5"/>
      <c r="K4" s="5"/>
      <c r="O4" s="10"/>
      <c r="BL4" s="200"/>
      <c r="CA4" s="200"/>
    </row>
    <row r="5" spans="1:79" s="6" customFormat="1" ht="12.75" customHeight="1" x14ac:dyDescent="0.2">
      <c r="A5" s="4"/>
      <c r="B5" s="5"/>
      <c r="C5" s="5"/>
      <c r="D5" s="5"/>
      <c r="E5" s="5"/>
      <c r="F5" s="5"/>
      <c r="G5" s="5"/>
      <c r="H5" s="5"/>
      <c r="I5" s="5"/>
      <c r="J5" s="5"/>
      <c r="K5" s="5"/>
      <c r="O5" s="10"/>
      <c r="BL5" s="200"/>
      <c r="CA5" s="200"/>
    </row>
    <row r="6" spans="1:79" s="1" customFormat="1" ht="39.75" customHeight="1" x14ac:dyDescent="0.15">
      <c r="A6" s="779"/>
      <c r="B6" s="779"/>
      <c r="C6" s="779"/>
      <c r="D6" s="779"/>
      <c r="E6" s="779"/>
      <c r="F6" s="779"/>
      <c r="G6" s="779"/>
      <c r="H6" s="779"/>
      <c r="I6" s="779"/>
      <c r="J6" s="779"/>
      <c r="K6" s="779"/>
      <c r="L6" s="779"/>
      <c r="M6" s="779"/>
      <c r="N6" s="779"/>
      <c r="O6" s="779"/>
      <c r="P6" s="33"/>
      <c r="Q6" s="33"/>
      <c r="R6" s="33"/>
      <c r="S6" s="33"/>
      <c r="T6" s="2"/>
      <c r="U6" s="2"/>
      <c r="V6" s="2"/>
      <c r="W6" s="2"/>
      <c r="X6" s="2"/>
      <c r="Y6" s="2"/>
      <c r="BL6" s="201"/>
      <c r="CA6" s="201"/>
    </row>
    <row r="7" spans="1:79" s="1" customFormat="1" ht="45" customHeight="1" x14ac:dyDescent="0.2">
      <c r="A7" s="47"/>
      <c r="B7" s="47"/>
      <c r="C7" s="47"/>
      <c r="D7" s="47"/>
      <c r="E7" s="47"/>
      <c r="F7" s="47"/>
      <c r="G7" s="47"/>
      <c r="H7" s="47"/>
      <c r="I7" s="47"/>
      <c r="J7" s="47"/>
      <c r="K7" s="47"/>
      <c r="L7" s="47"/>
      <c r="M7" s="47"/>
      <c r="N7" s="48"/>
      <c r="O7" s="48"/>
      <c r="P7" s="38"/>
      <c r="Q7" s="38"/>
      <c r="R7" s="38"/>
      <c r="S7" s="38"/>
      <c r="T7" s="2"/>
      <c r="U7" s="2"/>
      <c r="V7" s="2"/>
      <c r="W7" s="2"/>
      <c r="X7" s="2"/>
      <c r="Y7" s="2"/>
      <c r="BL7" s="201"/>
      <c r="CA7" s="201"/>
    </row>
    <row r="8" spans="1:79" s="3" customFormat="1" ht="47.25" customHeight="1" x14ac:dyDescent="0.15">
      <c r="A8" s="642"/>
      <c r="B8" s="644"/>
      <c r="C8" s="710"/>
      <c r="D8" s="713"/>
      <c r="E8" s="713"/>
      <c r="F8" s="713"/>
      <c r="G8" s="713"/>
      <c r="H8" s="713"/>
      <c r="I8" s="713"/>
      <c r="J8" s="713"/>
      <c r="K8" s="713"/>
      <c r="L8" s="713"/>
      <c r="M8" s="713"/>
      <c r="N8" s="713"/>
      <c r="O8" s="713"/>
      <c r="P8" s="713"/>
      <c r="Q8" s="713"/>
      <c r="R8" s="713"/>
      <c r="S8" s="709"/>
      <c r="T8" s="710"/>
      <c r="U8" s="709"/>
      <c r="V8" s="644"/>
      <c r="W8" s="710"/>
      <c r="X8" s="713"/>
      <c r="Y8" s="713"/>
      <c r="Z8" s="709"/>
      <c r="AA8" s="644"/>
      <c r="AB8" s="1"/>
      <c r="AC8" s="1"/>
      <c r="AD8" s="1"/>
      <c r="AE8" s="1"/>
      <c r="AF8" s="1"/>
      <c r="AG8" s="1"/>
      <c r="AH8" s="1"/>
      <c r="AI8" s="1"/>
      <c r="AJ8" s="1"/>
      <c r="AK8" s="1"/>
      <c r="AL8" s="1"/>
      <c r="AM8" s="1"/>
      <c r="BL8" s="201"/>
      <c r="CA8" s="201"/>
    </row>
    <row r="9" spans="1:79" s="3" customFormat="1" ht="53.25" customHeight="1" x14ac:dyDescent="0.15">
      <c r="A9" s="643"/>
      <c r="B9" s="645"/>
      <c r="C9" s="49"/>
      <c r="D9" s="166"/>
      <c r="E9" s="16"/>
      <c r="F9" s="16"/>
      <c r="G9" s="16"/>
      <c r="H9" s="12"/>
      <c r="I9" s="12"/>
      <c r="J9" s="12"/>
      <c r="K9" s="12"/>
      <c r="L9" s="12"/>
      <c r="M9" s="12"/>
      <c r="N9" s="12"/>
      <c r="O9" s="12"/>
      <c r="P9" s="12"/>
      <c r="Q9" s="12"/>
      <c r="R9" s="12"/>
      <c r="S9" s="13"/>
      <c r="T9" s="50"/>
      <c r="U9" s="18"/>
      <c r="V9" s="645"/>
      <c r="W9" s="17"/>
      <c r="X9" s="51"/>
      <c r="Y9" s="51"/>
      <c r="Z9" s="18"/>
      <c r="AA9" s="645"/>
      <c r="AB9" s="1"/>
      <c r="AC9" s="1"/>
      <c r="AD9" s="1"/>
      <c r="AE9" s="1"/>
      <c r="AF9" s="1"/>
      <c r="AG9" s="1"/>
      <c r="AH9" s="1"/>
      <c r="AI9" s="1"/>
      <c r="AJ9" s="1"/>
      <c r="AK9" s="1"/>
      <c r="AL9" s="1"/>
      <c r="AM9" s="1"/>
      <c r="BL9" s="201"/>
      <c r="CA9" s="201"/>
    </row>
    <row r="10" spans="1:79" s="3" customFormat="1" ht="15.75" customHeight="1" x14ac:dyDescent="0.15">
      <c r="A10" s="52"/>
      <c r="B10" s="101"/>
      <c r="C10" s="129"/>
      <c r="D10" s="129"/>
      <c r="E10" s="107"/>
      <c r="F10" s="107"/>
      <c r="G10" s="107"/>
      <c r="H10" s="107"/>
      <c r="I10" s="107"/>
      <c r="J10" s="107"/>
      <c r="K10" s="107"/>
      <c r="L10" s="107"/>
      <c r="M10" s="107"/>
      <c r="N10" s="107"/>
      <c r="O10" s="107"/>
      <c r="P10" s="107"/>
      <c r="Q10" s="107"/>
      <c r="R10" s="107"/>
      <c r="S10" s="115"/>
      <c r="T10" s="106"/>
      <c r="U10" s="124"/>
      <c r="V10" s="138"/>
      <c r="W10" s="106"/>
      <c r="X10" s="107"/>
      <c r="Y10" s="107"/>
      <c r="Z10" s="124"/>
      <c r="AA10" s="124"/>
      <c r="AB10" s="170"/>
      <c r="AE10" s="1"/>
      <c r="AF10" s="1"/>
      <c r="AM10" s="1"/>
      <c r="BL10" s="201"/>
      <c r="BP10" s="73"/>
      <c r="BQ10" s="36"/>
      <c r="BR10" s="36"/>
      <c r="BS10" s="154"/>
      <c r="BT10" s="155"/>
      <c r="BU10" s="155"/>
      <c r="BV10" s="155"/>
      <c r="BW10" s="155"/>
      <c r="BX10" s="19"/>
      <c r="CA10" s="201"/>
    </row>
    <row r="11" spans="1:79" s="3" customFormat="1" ht="21.75" customHeight="1" x14ac:dyDescent="0.15">
      <c r="A11" s="31"/>
      <c r="B11" s="109"/>
      <c r="C11" s="149"/>
      <c r="D11" s="149"/>
      <c r="E11" s="144"/>
      <c r="F11" s="144"/>
      <c r="G11" s="144"/>
      <c r="H11" s="144"/>
      <c r="I11" s="144"/>
      <c r="J11" s="144"/>
      <c r="K11" s="144"/>
      <c r="L11" s="144"/>
      <c r="M11" s="144"/>
      <c r="N11" s="144"/>
      <c r="O11" s="144"/>
      <c r="P11" s="144"/>
      <c r="Q11" s="144"/>
      <c r="R11" s="144"/>
      <c r="S11" s="132"/>
      <c r="T11" s="104"/>
      <c r="U11" s="133"/>
      <c r="V11" s="147"/>
      <c r="W11" s="143"/>
      <c r="X11" s="144"/>
      <c r="Y11" s="144"/>
      <c r="Z11" s="133"/>
      <c r="AA11" s="133"/>
      <c r="AB11" s="170"/>
      <c r="AC11" s="6"/>
      <c r="AD11" s="6"/>
      <c r="AE11" s="1"/>
      <c r="AF11" s="1"/>
      <c r="AM11" s="1"/>
      <c r="BL11" s="201"/>
      <c r="BP11" s="73"/>
      <c r="BQ11" s="36"/>
      <c r="BR11" s="36"/>
      <c r="BS11" s="154"/>
      <c r="BT11" s="155"/>
      <c r="BU11" s="155"/>
      <c r="BV11" s="155"/>
      <c r="BW11" s="155"/>
      <c r="BX11" s="19"/>
      <c r="CA11" s="201"/>
    </row>
    <row r="12" spans="1:79" s="3" customFormat="1" ht="15.75" customHeight="1" x14ac:dyDescent="0.15">
      <c r="A12" s="23"/>
      <c r="B12" s="103"/>
      <c r="C12" s="131"/>
      <c r="D12" s="131"/>
      <c r="E12" s="98"/>
      <c r="F12" s="98"/>
      <c r="G12" s="98"/>
      <c r="H12" s="98"/>
      <c r="I12" s="98"/>
      <c r="J12" s="98"/>
      <c r="K12" s="98"/>
      <c r="L12" s="98"/>
      <c r="M12" s="98"/>
      <c r="N12" s="98"/>
      <c r="O12" s="98"/>
      <c r="P12" s="98"/>
      <c r="Q12" s="98"/>
      <c r="R12" s="98"/>
      <c r="S12" s="99"/>
      <c r="T12" s="116"/>
      <c r="U12" s="100"/>
      <c r="V12" s="146"/>
      <c r="W12" s="116"/>
      <c r="X12" s="117"/>
      <c r="Y12" s="117"/>
      <c r="Z12" s="118"/>
      <c r="AA12" s="118"/>
      <c r="AB12" s="170"/>
      <c r="AC12" s="6"/>
      <c r="AD12" s="6"/>
      <c r="AE12" s="1"/>
      <c r="AF12" s="1"/>
      <c r="AM12" s="1"/>
      <c r="BL12" s="201"/>
      <c r="BP12" s="73"/>
      <c r="BQ12" s="36"/>
      <c r="BR12" s="36"/>
      <c r="BS12" s="154"/>
      <c r="BT12" s="155"/>
      <c r="BU12" s="155"/>
      <c r="BV12" s="155"/>
      <c r="BW12" s="155"/>
      <c r="BX12" s="19"/>
      <c r="CA12" s="201"/>
    </row>
    <row r="13" spans="1:79" s="1" customFormat="1" ht="30" customHeight="1" x14ac:dyDescent="0.2">
      <c r="A13" s="53"/>
      <c r="B13" s="53"/>
      <c r="C13" s="53"/>
      <c r="D13" s="53"/>
      <c r="E13" s="53"/>
      <c r="F13" s="53"/>
      <c r="G13" s="53"/>
      <c r="H13" s="53"/>
      <c r="I13" s="53"/>
      <c r="J13" s="53"/>
      <c r="K13" s="53"/>
      <c r="L13" s="53"/>
      <c r="M13" s="53"/>
      <c r="N13" s="54"/>
      <c r="O13" s="54"/>
      <c r="P13" s="42"/>
      <c r="Q13" s="42"/>
      <c r="R13" s="42"/>
      <c r="S13" s="42"/>
      <c r="T13" s="2"/>
      <c r="U13" s="2"/>
      <c r="V13" s="2"/>
      <c r="W13" s="2"/>
      <c r="X13" s="2"/>
      <c r="Y13" s="2"/>
      <c r="BL13" s="201"/>
      <c r="CA13" s="201"/>
    </row>
    <row r="14" spans="1:79" s="3" customFormat="1" ht="24" customHeight="1" x14ac:dyDescent="0.15">
      <c r="A14" s="44"/>
      <c r="B14" s="295"/>
      <c r="C14" s="49"/>
      <c r="D14" s="166"/>
      <c r="E14" s="16"/>
      <c r="F14" s="16"/>
      <c r="G14" s="16"/>
      <c r="H14" s="12"/>
      <c r="I14" s="12"/>
      <c r="J14" s="12"/>
      <c r="K14" s="12"/>
      <c r="L14" s="12"/>
      <c r="M14" s="12"/>
      <c r="N14" s="12"/>
      <c r="O14" s="12"/>
      <c r="P14" s="12"/>
      <c r="Q14" s="12"/>
      <c r="R14" s="12"/>
      <c r="S14" s="13"/>
      <c r="T14" s="2"/>
      <c r="U14" s="2"/>
      <c r="V14" s="2"/>
      <c r="W14" s="2"/>
      <c r="X14" s="2"/>
      <c r="Y14" s="2"/>
      <c r="Z14" s="1"/>
      <c r="AA14" s="1"/>
      <c r="AB14" s="1"/>
      <c r="AC14" s="1"/>
      <c r="AD14" s="1"/>
      <c r="AE14" s="1"/>
      <c r="AL14" s="1"/>
      <c r="BL14" s="201"/>
      <c r="BP14" s="1"/>
      <c r="BQ14" s="1"/>
      <c r="BR14" s="1"/>
      <c r="BS14" s="1"/>
      <c r="BT14" s="1"/>
      <c r="BU14" s="1"/>
      <c r="CA14" s="201"/>
    </row>
    <row r="15" spans="1:79" s="3" customFormat="1" ht="15.75" customHeight="1" x14ac:dyDescent="0.15">
      <c r="A15" s="74"/>
      <c r="B15" s="101"/>
      <c r="C15" s="106"/>
      <c r="D15" s="107"/>
      <c r="E15" s="107"/>
      <c r="F15" s="107"/>
      <c r="G15" s="107"/>
      <c r="H15" s="107"/>
      <c r="I15" s="107"/>
      <c r="J15" s="107"/>
      <c r="K15" s="107"/>
      <c r="L15" s="107"/>
      <c r="M15" s="107"/>
      <c r="N15" s="107"/>
      <c r="O15" s="107"/>
      <c r="P15" s="107"/>
      <c r="Q15" s="107"/>
      <c r="R15" s="107"/>
      <c r="S15" s="124"/>
      <c r="U15" s="2"/>
      <c r="V15" s="2"/>
      <c r="W15" s="2"/>
      <c r="X15" s="2"/>
      <c r="Y15" s="2"/>
      <c r="Z15" s="1"/>
      <c r="AA15" s="1"/>
      <c r="AB15" s="1"/>
      <c r="AC15" s="1"/>
      <c r="AD15" s="1"/>
      <c r="AE15" s="1"/>
      <c r="AL15" s="1"/>
      <c r="BL15" s="201"/>
      <c r="BP15" s="1"/>
      <c r="BQ15" s="19"/>
      <c r="BR15" s="1"/>
      <c r="BS15" s="1"/>
      <c r="BT15" s="19"/>
      <c r="BU15" s="1"/>
      <c r="CA15" s="201"/>
    </row>
    <row r="16" spans="1:79" s="3" customFormat="1" ht="15.75" customHeight="1" x14ac:dyDescent="0.15">
      <c r="A16" s="75"/>
      <c r="B16" s="102"/>
      <c r="C16" s="94"/>
      <c r="D16" s="95"/>
      <c r="E16" s="95"/>
      <c r="F16" s="95"/>
      <c r="G16" s="95"/>
      <c r="H16" s="95"/>
      <c r="I16" s="95"/>
      <c r="J16" s="95"/>
      <c r="K16" s="95"/>
      <c r="L16" s="95"/>
      <c r="M16" s="95"/>
      <c r="N16" s="95"/>
      <c r="O16" s="95"/>
      <c r="P16" s="95"/>
      <c r="Q16" s="95"/>
      <c r="R16" s="95"/>
      <c r="S16" s="90"/>
      <c r="T16" s="170"/>
      <c r="U16" s="2"/>
      <c r="V16" s="2"/>
      <c r="W16" s="2"/>
      <c r="X16" s="2"/>
      <c r="Y16" s="2"/>
      <c r="Z16" s="1"/>
      <c r="AA16" s="1"/>
      <c r="AB16" s="1"/>
      <c r="AC16" s="1"/>
      <c r="AD16" s="1"/>
      <c r="AE16" s="1"/>
      <c r="AL16" s="1"/>
      <c r="BL16" s="201"/>
      <c r="BP16" s="1"/>
      <c r="BQ16" s="73"/>
      <c r="BR16" s="1"/>
      <c r="BS16" s="1"/>
      <c r="BT16" s="19"/>
      <c r="BU16" s="1"/>
      <c r="CA16" s="201"/>
    </row>
    <row r="17" spans="1:79" s="3" customFormat="1" ht="15.75" customHeight="1" x14ac:dyDescent="0.15">
      <c r="A17" s="75"/>
      <c r="B17" s="102"/>
      <c r="C17" s="94"/>
      <c r="D17" s="95"/>
      <c r="E17" s="95"/>
      <c r="F17" s="95"/>
      <c r="G17" s="95"/>
      <c r="H17" s="95"/>
      <c r="I17" s="95"/>
      <c r="J17" s="95"/>
      <c r="K17" s="95"/>
      <c r="L17" s="95"/>
      <c r="M17" s="95"/>
      <c r="N17" s="95"/>
      <c r="O17" s="95"/>
      <c r="P17" s="95"/>
      <c r="Q17" s="95"/>
      <c r="R17" s="95"/>
      <c r="S17" s="90"/>
      <c r="T17" s="173"/>
      <c r="U17" s="2"/>
      <c r="V17" s="2"/>
      <c r="W17" s="2"/>
      <c r="X17" s="2"/>
      <c r="Y17" s="2"/>
      <c r="Z17" s="1"/>
      <c r="AA17" s="1"/>
      <c r="AB17" s="1"/>
      <c r="AC17" s="1"/>
      <c r="AD17" s="1"/>
      <c r="AE17" s="1"/>
      <c r="AL17" s="1"/>
      <c r="BL17" s="201"/>
      <c r="BP17" s="1"/>
      <c r="BQ17" s="73"/>
      <c r="BR17" s="1"/>
      <c r="BS17" s="1"/>
      <c r="BT17" s="19"/>
      <c r="BU17" s="1"/>
      <c r="CA17" s="201"/>
    </row>
    <row r="18" spans="1:79" s="3" customFormat="1" ht="15.75" customHeight="1" x14ac:dyDescent="0.15">
      <c r="A18" s="75"/>
      <c r="B18" s="102"/>
      <c r="C18" s="94"/>
      <c r="D18" s="95"/>
      <c r="E18" s="95"/>
      <c r="F18" s="95"/>
      <c r="G18" s="95"/>
      <c r="H18" s="95"/>
      <c r="I18" s="95"/>
      <c r="J18" s="95"/>
      <c r="K18" s="95"/>
      <c r="L18" s="95"/>
      <c r="M18" s="95"/>
      <c r="N18" s="95"/>
      <c r="O18" s="95"/>
      <c r="P18" s="95"/>
      <c r="Q18" s="95"/>
      <c r="R18" s="95"/>
      <c r="S18" s="90"/>
      <c r="T18" s="173"/>
      <c r="U18" s="2"/>
      <c r="V18" s="2"/>
      <c r="W18" s="2"/>
      <c r="X18" s="2"/>
      <c r="Y18" s="2"/>
      <c r="Z18" s="1"/>
      <c r="AA18" s="1"/>
      <c r="AB18" s="1"/>
      <c r="AC18" s="1"/>
      <c r="AD18" s="1"/>
      <c r="AE18" s="1"/>
      <c r="AL18" s="1"/>
      <c r="BL18" s="201"/>
      <c r="BP18" s="1"/>
      <c r="BQ18" s="19"/>
      <c r="BR18" s="1"/>
      <c r="BS18" s="1"/>
      <c r="BT18" s="19"/>
      <c r="BU18" s="1"/>
      <c r="CA18" s="201"/>
    </row>
    <row r="19" spans="1:79" s="3" customFormat="1" ht="15.75" customHeight="1" x14ac:dyDescent="0.15">
      <c r="A19" s="76"/>
      <c r="B19" s="110"/>
      <c r="C19" s="111"/>
      <c r="D19" s="112"/>
      <c r="E19" s="112"/>
      <c r="F19" s="112"/>
      <c r="G19" s="112"/>
      <c r="H19" s="112"/>
      <c r="I19" s="112"/>
      <c r="J19" s="112"/>
      <c r="K19" s="112"/>
      <c r="L19" s="112"/>
      <c r="M19" s="112"/>
      <c r="N19" s="112"/>
      <c r="O19" s="112"/>
      <c r="P19" s="112"/>
      <c r="Q19" s="112"/>
      <c r="R19" s="112"/>
      <c r="S19" s="91"/>
      <c r="T19" s="2"/>
      <c r="U19" s="2"/>
      <c r="V19" s="2"/>
      <c r="W19" s="2"/>
      <c r="X19" s="2"/>
      <c r="Y19" s="2"/>
      <c r="Z19" s="1"/>
      <c r="AA19" s="1"/>
      <c r="AB19" s="1"/>
      <c r="AC19" s="1"/>
      <c r="AD19" s="1"/>
      <c r="AE19" s="1"/>
      <c r="AL19" s="1"/>
      <c r="BL19" s="201"/>
      <c r="BP19" s="1"/>
      <c r="BQ19" s="73"/>
      <c r="BR19" s="1"/>
      <c r="BS19" s="1"/>
      <c r="BT19" s="19"/>
      <c r="BU19" s="1"/>
      <c r="CA19" s="201"/>
    </row>
    <row r="20" spans="1:79" s="3" customFormat="1" ht="15.75" customHeight="1" x14ac:dyDescent="0.15">
      <c r="A20" s="77"/>
      <c r="B20" s="103"/>
      <c r="C20" s="97"/>
      <c r="D20" s="98"/>
      <c r="E20" s="98"/>
      <c r="F20" s="98"/>
      <c r="G20" s="98"/>
      <c r="H20" s="98"/>
      <c r="I20" s="98"/>
      <c r="J20" s="98"/>
      <c r="K20" s="98"/>
      <c r="L20" s="98"/>
      <c r="M20" s="98"/>
      <c r="N20" s="98"/>
      <c r="O20" s="98"/>
      <c r="P20" s="98"/>
      <c r="Q20" s="98"/>
      <c r="R20" s="98"/>
      <c r="S20" s="100"/>
      <c r="T20" s="2"/>
      <c r="U20" s="2"/>
      <c r="V20" s="2"/>
      <c r="W20" s="2"/>
      <c r="X20" s="2"/>
      <c r="Y20" s="2"/>
      <c r="Z20" s="1"/>
      <c r="AA20" s="1"/>
      <c r="AB20" s="1"/>
      <c r="AC20" s="1"/>
      <c r="AD20" s="1"/>
      <c r="AE20" s="1"/>
      <c r="AL20" s="1"/>
      <c r="BL20" s="201"/>
      <c r="BP20" s="1"/>
      <c r="BQ20" s="19"/>
      <c r="BR20" s="1"/>
      <c r="BS20" s="1"/>
      <c r="BT20" s="19"/>
      <c r="BU20" s="1"/>
      <c r="CA20" s="201"/>
    </row>
    <row r="21" spans="1:79" s="3" customFormat="1" ht="15.75" customHeight="1" x14ac:dyDescent="0.15">
      <c r="A21" s="22"/>
      <c r="B21" s="119"/>
      <c r="C21" s="120"/>
      <c r="D21" s="121"/>
      <c r="E21" s="121"/>
      <c r="F21" s="121"/>
      <c r="G21" s="121"/>
      <c r="H21" s="121"/>
      <c r="I21" s="121"/>
      <c r="J21" s="121"/>
      <c r="K21" s="121"/>
      <c r="L21" s="121"/>
      <c r="M21" s="121"/>
      <c r="N21" s="121"/>
      <c r="O21" s="121"/>
      <c r="P21" s="121"/>
      <c r="Q21" s="121"/>
      <c r="R21" s="121"/>
      <c r="S21" s="122"/>
      <c r="T21" s="173"/>
      <c r="U21" s="2"/>
      <c r="V21" s="2"/>
      <c r="W21" s="2"/>
      <c r="Y21" s="2"/>
      <c r="Z21" s="1"/>
      <c r="AA21" s="1"/>
      <c r="AB21" s="6"/>
      <c r="AC21" s="1"/>
      <c r="AD21" s="1"/>
      <c r="AE21" s="1"/>
      <c r="AL21" s="1"/>
      <c r="BL21" s="201"/>
      <c r="BP21" s="19"/>
      <c r="BQ21" s="73"/>
      <c r="BR21" s="19"/>
      <c r="BS21" s="19"/>
      <c r="BT21" s="19"/>
      <c r="BU21" s="155"/>
      <c r="CA21" s="201"/>
    </row>
    <row r="22" spans="1:79" s="1" customFormat="1" ht="30" customHeight="1" x14ac:dyDescent="0.2">
      <c r="A22" s="47"/>
      <c r="B22" s="47"/>
      <c r="C22" s="47"/>
      <c r="D22" s="47"/>
      <c r="E22" s="47"/>
      <c r="F22" s="47"/>
      <c r="G22" s="47"/>
      <c r="H22" s="47"/>
      <c r="I22" s="47"/>
      <c r="J22" s="47"/>
      <c r="K22" s="47"/>
      <c r="L22" s="47"/>
      <c r="M22" s="47"/>
      <c r="N22" s="6"/>
      <c r="O22" s="6"/>
      <c r="P22" s="6"/>
      <c r="Q22" s="6"/>
      <c r="R22" s="6"/>
      <c r="S22" s="6"/>
      <c r="T22" s="2"/>
      <c r="U22" s="2"/>
      <c r="V22" s="2"/>
      <c r="W22" s="2"/>
      <c r="X22" s="2"/>
      <c r="Y22" s="2"/>
      <c r="BL22" s="201"/>
      <c r="CA22" s="201"/>
    </row>
    <row r="23" spans="1:79" s="3" customFormat="1" ht="29.25" customHeight="1" x14ac:dyDescent="0.15">
      <c r="A23" s="644"/>
      <c r="B23" s="644"/>
      <c r="C23" s="713"/>
      <c r="D23" s="713"/>
      <c r="E23" s="713"/>
      <c r="F23" s="713"/>
      <c r="G23" s="713"/>
      <c r="H23" s="713"/>
      <c r="I23" s="713"/>
      <c r="J23" s="713"/>
      <c r="K23" s="713"/>
      <c r="L23" s="713"/>
      <c r="M23" s="713"/>
      <c r="N23" s="713"/>
      <c r="O23" s="713"/>
      <c r="P23" s="713"/>
      <c r="Q23" s="713"/>
      <c r="R23" s="713"/>
      <c r="S23" s="709"/>
      <c r="T23" s="713"/>
      <c r="U23" s="709"/>
      <c r="V23" s="644"/>
      <c r="W23" s="710"/>
      <c r="X23" s="713"/>
      <c r="Y23" s="709"/>
      <c r="Z23" s="1"/>
      <c r="AA23" s="1"/>
      <c r="AB23" s="1"/>
      <c r="AC23" s="1"/>
      <c r="AD23" s="1"/>
      <c r="AE23" s="1"/>
      <c r="AL23" s="1"/>
      <c r="BL23" s="201"/>
      <c r="BP23" s="1"/>
      <c r="BQ23" s="1"/>
      <c r="BR23" s="1"/>
      <c r="BS23" s="1"/>
      <c r="BT23" s="1"/>
      <c r="BU23" s="1"/>
      <c r="CA23" s="201"/>
    </row>
    <row r="24" spans="1:79" s="3" customFormat="1" ht="33.75" customHeight="1" x14ac:dyDescent="0.15">
      <c r="A24" s="645"/>
      <c r="B24" s="645"/>
      <c r="C24" s="49"/>
      <c r="D24" s="166"/>
      <c r="E24" s="16"/>
      <c r="F24" s="16"/>
      <c r="G24" s="16"/>
      <c r="H24" s="12"/>
      <c r="I24" s="12"/>
      <c r="J24" s="12"/>
      <c r="K24" s="12"/>
      <c r="L24" s="12"/>
      <c r="M24" s="12"/>
      <c r="N24" s="12"/>
      <c r="O24" s="12"/>
      <c r="P24" s="12"/>
      <c r="Q24" s="12"/>
      <c r="R24" s="12"/>
      <c r="S24" s="13"/>
      <c r="T24" s="50"/>
      <c r="U24" s="18"/>
      <c r="V24" s="645"/>
      <c r="W24" s="17"/>
      <c r="X24" s="51"/>
      <c r="Y24" s="18"/>
      <c r="Z24" s="1"/>
      <c r="AA24" s="1"/>
      <c r="AB24" s="1"/>
      <c r="AC24" s="1"/>
      <c r="AD24" s="1"/>
      <c r="AE24" s="1"/>
      <c r="AL24" s="1"/>
      <c r="BL24" s="201"/>
      <c r="BP24" s="1"/>
      <c r="BQ24" s="1"/>
      <c r="BR24" s="1"/>
      <c r="BS24" s="1"/>
      <c r="BT24" s="1"/>
      <c r="BU24" s="1"/>
      <c r="CA24" s="201"/>
    </row>
    <row r="25" spans="1:79" s="3" customFormat="1" ht="15.75" customHeight="1" x14ac:dyDescent="0.15">
      <c r="A25" s="30"/>
      <c r="B25" s="150"/>
      <c r="C25" s="106"/>
      <c r="D25" s="129"/>
      <c r="E25" s="107"/>
      <c r="F25" s="107"/>
      <c r="G25" s="107"/>
      <c r="H25" s="115"/>
      <c r="I25" s="115"/>
      <c r="J25" s="115"/>
      <c r="K25" s="115"/>
      <c r="L25" s="115"/>
      <c r="M25" s="115"/>
      <c r="N25" s="115"/>
      <c r="O25" s="115"/>
      <c r="P25" s="115"/>
      <c r="Q25" s="115"/>
      <c r="R25" s="115"/>
      <c r="S25" s="124"/>
      <c r="T25" s="106"/>
      <c r="U25" s="107"/>
      <c r="V25" s="86"/>
      <c r="W25" s="106"/>
      <c r="X25" s="107"/>
      <c r="Y25" s="124"/>
      <c r="Z25" s="170"/>
      <c r="AA25" s="15"/>
      <c r="AD25" s="1"/>
      <c r="AE25" s="1"/>
      <c r="AL25" s="1"/>
      <c r="BL25" s="201"/>
      <c r="BP25" s="73"/>
      <c r="BQ25" s="73"/>
      <c r="BR25" s="73"/>
      <c r="BS25" s="73"/>
      <c r="BT25" s="155"/>
      <c r="BU25" s="155"/>
      <c r="BV25" s="155"/>
      <c r="BW25" s="155"/>
      <c r="CA25" s="201"/>
    </row>
    <row r="26" spans="1:79" s="3" customFormat="1" ht="15.75" customHeight="1" x14ac:dyDescent="0.15">
      <c r="A26" s="32"/>
      <c r="B26" s="140"/>
      <c r="C26" s="97"/>
      <c r="D26" s="131"/>
      <c r="E26" s="98"/>
      <c r="F26" s="98"/>
      <c r="G26" s="98"/>
      <c r="H26" s="99"/>
      <c r="I26" s="99"/>
      <c r="J26" s="99"/>
      <c r="K26" s="99"/>
      <c r="L26" s="99"/>
      <c r="M26" s="99"/>
      <c r="N26" s="99"/>
      <c r="O26" s="99"/>
      <c r="P26" s="99"/>
      <c r="Q26" s="99"/>
      <c r="R26" s="99"/>
      <c r="S26" s="100"/>
      <c r="T26" s="97"/>
      <c r="U26" s="98"/>
      <c r="V26" s="89"/>
      <c r="W26" s="97"/>
      <c r="X26" s="98"/>
      <c r="Y26" s="100"/>
      <c r="Z26" s="170"/>
      <c r="AA26" s="15"/>
      <c r="AB26" s="6"/>
      <c r="AC26" s="6"/>
      <c r="AD26" s="1"/>
      <c r="AE26" s="1"/>
      <c r="AL26" s="1"/>
      <c r="BL26" s="201"/>
      <c r="BP26" s="73"/>
      <c r="BQ26" s="73"/>
      <c r="BR26" s="73"/>
      <c r="BS26" s="73"/>
      <c r="BT26" s="155"/>
      <c r="BU26" s="155"/>
      <c r="BV26" s="155"/>
      <c r="BW26" s="155"/>
      <c r="CA26" s="201"/>
    </row>
    <row r="27" spans="1:79" s="1" customFormat="1" ht="30" customHeight="1" x14ac:dyDescent="0.2">
      <c r="A27" s="53"/>
      <c r="B27" s="53"/>
      <c r="C27" s="53"/>
      <c r="D27" s="53"/>
      <c r="E27" s="53"/>
      <c r="F27" s="53"/>
      <c r="G27" s="53"/>
      <c r="H27" s="53"/>
      <c r="I27" s="296"/>
      <c r="J27" s="296"/>
      <c r="K27" s="296"/>
      <c r="L27" s="296"/>
      <c r="M27" s="296"/>
      <c r="N27" s="296"/>
      <c r="O27" s="296"/>
      <c r="P27" s="42"/>
      <c r="Q27" s="42"/>
      <c r="R27" s="42"/>
      <c r="S27" s="42"/>
      <c r="T27" s="2"/>
      <c r="U27" s="2"/>
      <c r="V27" s="2"/>
      <c r="W27" s="2"/>
      <c r="X27" s="2"/>
      <c r="Y27" s="2"/>
      <c r="BL27" s="201"/>
      <c r="CA27" s="201"/>
    </row>
    <row r="28" spans="1:79" s="3" customFormat="1" ht="33" customHeight="1" x14ac:dyDescent="0.15">
      <c r="A28" s="44"/>
      <c r="B28" s="295"/>
      <c r="C28" s="295"/>
      <c r="D28" s="295"/>
      <c r="E28" s="295"/>
      <c r="F28" s="159"/>
      <c r="G28" s="5"/>
      <c r="H28" s="5"/>
      <c r="I28" s="5"/>
      <c r="J28" s="5"/>
      <c r="K28" s="5"/>
      <c r="L28" s="5"/>
      <c r="M28" s="5"/>
      <c r="N28" s="153"/>
      <c r="O28" s="5"/>
      <c r="P28" s="5"/>
      <c r="Q28" s="5"/>
      <c r="R28" s="2"/>
      <c r="S28" s="2"/>
      <c r="T28" s="2"/>
      <c r="U28" s="2"/>
      <c r="V28" s="2"/>
      <c r="W28" s="2"/>
      <c r="X28" s="1"/>
      <c r="Y28" s="1"/>
      <c r="Z28" s="1"/>
      <c r="AA28" s="1"/>
      <c r="AB28" s="1"/>
      <c r="AC28" s="1"/>
      <c r="AJ28" s="1"/>
      <c r="BL28" s="201"/>
      <c r="BN28" s="1"/>
      <c r="BO28" s="1"/>
      <c r="BP28" s="1"/>
      <c r="BQ28" s="1"/>
      <c r="BR28" s="1"/>
      <c r="BS28" s="1"/>
      <c r="BT28" s="1"/>
      <c r="BU28" s="1"/>
      <c r="CA28" s="201"/>
    </row>
    <row r="29" spans="1:79" s="3" customFormat="1" ht="15.75" customHeight="1" x14ac:dyDescent="0.15">
      <c r="A29" s="78"/>
      <c r="B29" s="134"/>
      <c r="C29" s="86"/>
      <c r="D29" s="86"/>
      <c r="E29" s="86"/>
      <c r="F29" s="5"/>
      <c r="G29" s="5"/>
      <c r="H29" s="6"/>
      <c r="I29" s="6"/>
      <c r="J29" s="6"/>
      <c r="K29" s="6"/>
      <c r="L29" s="6"/>
      <c r="M29" s="6"/>
      <c r="N29" s="6"/>
      <c r="O29" s="6"/>
      <c r="P29" s="6"/>
      <c r="Q29" s="6"/>
      <c r="R29" s="2"/>
      <c r="S29" s="2"/>
      <c r="T29" s="2"/>
      <c r="U29" s="2"/>
      <c r="V29" s="2"/>
      <c r="W29" s="2"/>
      <c r="X29" s="1"/>
      <c r="Y29" s="1"/>
      <c r="Z29" s="1"/>
      <c r="AA29" s="1"/>
      <c r="AB29" s="1"/>
      <c r="AC29" s="1"/>
      <c r="AJ29" s="1"/>
      <c r="BL29" s="201"/>
      <c r="BO29" s="1"/>
      <c r="BP29" s="19"/>
      <c r="BT29" s="19"/>
      <c r="CA29" s="201"/>
    </row>
    <row r="30" spans="1:79" s="3" customFormat="1" ht="15.75" customHeight="1" x14ac:dyDescent="0.15">
      <c r="A30" s="60"/>
      <c r="B30" s="93"/>
      <c r="C30" s="87"/>
      <c r="D30" s="87"/>
      <c r="E30" s="87"/>
      <c r="F30" s="5"/>
      <c r="G30" s="5"/>
      <c r="H30" s="6"/>
      <c r="I30" s="6"/>
      <c r="J30" s="6"/>
      <c r="K30" s="6"/>
      <c r="L30" s="6"/>
      <c r="M30" s="6"/>
      <c r="N30" s="6"/>
      <c r="O30" s="6"/>
      <c r="P30" s="6"/>
      <c r="Q30" s="6"/>
      <c r="R30" s="2"/>
      <c r="S30" s="2"/>
      <c r="T30" s="2"/>
      <c r="U30" s="2"/>
      <c r="V30" s="2"/>
      <c r="W30" s="2"/>
      <c r="X30" s="1"/>
      <c r="Y30" s="1"/>
      <c r="Z30" s="1"/>
      <c r="AA30" s="1"/>
      <c r="AB30" s="1"/>
      <c r="AC30" s="1"/>
      <c r="AJ30" s="1"/>
      <c r="BL30" s="201"/>
      <c r="BO30" s="1"/>
      <c r="BP30" s="19"/>
      <c r="BT30" s="19"/>
      <c r="CA30" s="201"/>
    </row>
    <row r="31" spans="1:79" s="3" customFormat="1" ht="15.75" customHeight="1" x14ac:dyDescent="0.15">
      <c r="A31" s="60"/>
      <c r="B31" s="93"/>
      <c r="C31" s="87"/>
      <c r="D31" s="87"/>
      <c r="E31" s="87"/>
      <c r="F31" s="5"/>
      <c r="G31" s="5"/>
      <c r="H31" s="6"/>
      <c r="I31" s="6"/>
      <c r="J31" s="6"/>
      <c r="K31" s="6"/>
      <c r="L31" s="6"/>
      <c r="M31" s="6"/>
      <c r="N31" s="6"/>
      <c r="O31" s="6"/>
      <c r="P31" s="6"/>
      <c r="Q31" s="6"/>
      <c r="R31" s="2"/>
      <c r="S31" s="2"/>
      <c r="T31" s="2"/>
      <c r="U31" s="2"/>
      <c r="V31" s="2"/>
      <c r="W31" s="2"/>
      <c r="X31" s="1"/>
      <c r="Y31" s="1"/>
      <c r="Z31" s="1"/>
      <c r="AA31" s="1"/>
      <c r="AB31" s="1"/>
      <c r="AC31" s="1"/>
      <c r="AJ31" s="1"/>
      <c r="BL31" s="201"/>
      <c r="BO31" s="1"/>
      <c r="BP31" s="19"/>
      <c r="BT31" s="19"/>
      <c r="CA31" s="201"/>
    </row>
    <row r="32" spans="1:79" s="3" customFormat="1" ht="15.75" customHeight="1" x14ac:dyDescent="0.15">
      <c r="A32" s="60"/>
      <c r="B32" s="93"/>
      <c r="C32" s="87"/>
      <c r="D32" s="87"/>
      <c r="E32" s="87"/>
      <c r="F32" s="5"/>
      <c r="G32" s="5"/>
      <c r="H32" s="6"/>
      <c r="I32" s="6"/>
      <c r="J32" s="6"/>
      <c r="K32" s="6"/>
      <c r="L32" s="6"/>
      <c r="M32" s="6"/>
      <c r="N32" s="6"/>
      <c r="O32" s="6"/>
      <c r="P32" s="6"/>
      <c r="Q32" s="6"/>
      <c r="R32" s="2"/>
      <c r="S32" s="2"/>
      <c r="T32" s="2"/>
      <c r="U32" s="2"/>
      <c r="V32" s="2"/>
      <c r="W32" s="2"/>
      <c r="X32" s="1"/>
      <c r="Y32" s="1"/>
      <c r="Z32" s="1"/>
      <c r="AA32" s="1"/>
      <c r="AB32" s="1"/>
      <c r="AC32" s="1"/>
      <c r="AJ32" s="1"/>
      <c r="BL32" s="201"/>
      <c r="BO32" s="1"/>
      <c r="BP32" s="19"/>
      <c r="BT32" s="19"/>
      <c r="CA32" s="201"/>
    </row>
    <row r="33" spans="1:79" s="3" customFormat="1" ht="15.75" customHeight="1" x14ac:dyDescent="0.15">
      <c r="A33" s="60"/>
      <c r="B33" s="93"/>
      <c r="C33" s="87"/>
      <c r="D33" s="87"/>
      <c r="E33" s="87"/>
      <c r="F33" s="5"/>
      <c r="G33" s="5"/>
      <c r="H33" s="6"/>
      <c r="I33" s="6"/>
      <c r="J33" s="6"/>
      <c r="K33" s="6"/>
      <c r="L33" s="6"/>
      <c r="M33" s="6"/>
      <c r="N33" s="6"/>
      <c r="O33" s="6"/>
      <c r="P33" s="6"/>
      <c r="Q33" s="6"/>
      <c r="R33" s="2"/>
      <c r="S33" s="2"/>
      <c r="T33" s="2"/>
      <c r="U33" s="2"/>
      <c r="V33" s="2"/>
      <c r="W33" s="2"/>
      <c r="X33" s="1"/>
      <c r="Y33" s="1"/>
      <c r="Z33" s="1"/>
      <c r="AA33" s="1"/>
      <c r="AB33" s="1"/>
      <c r="AC33" s="1"/>
      <c r="AJ33" s="1"/>
      <c r="BL33" s="201"/>
      <c r="BO33" s="1"/>
      <c r="BP33" s="19"/>
      <c r="BT33" s="19"/>
      <c r="CA33" s="201"/>
    </row>
    <row r="34" spans="1:79" s="3" customFormat="1" ht="15.75" customHeight="1" x14ac:dyDescent="0.15">
      <c r="A34" s="60"/>
      <c r="B34" s="93"/>
      <c r="C34" s="87"/>
      <c r="D34" s="87"/>
      <c r="E34" s="87"/>
      <c r="F34" s="5"/>
      <c r="G34" s="5"/>
      <c r="H34" s="6"/>
      <c r="I34" s="6"/>
      <c r="J34" s="6"/>
      <c r="K34" s="6"/>
      <c r="L34" s="6"/>
      <c r="M34" s="6"/>
      <c r="N34" s="6"/>
      <c r="O34" s="6"/>
      <c r="P34" s="6"/>
      <c r="Q34" s="6"/>
      <c r="R34" s="2"/>
      <c r="S34" s="2"/>
      <c r="T34" s="2"/>
      <c r="U34" s="2"/>
      <c r="V34" s="2"/>
      <c r="W34" s="2"/>
      <c r="X34" s="1"/>
      <c r="Y34" s="1"/>
      <c r="Z34" s="1"/>
      <c r="AA34" s="1"/>
      <c r="AB34" s="1"/>
      <c r="AC34" s="1"/>
      <c r="AJ34" s="1"/>
      <c r="BL34" s="201"/>
      <c r="BO34" s="1"/>
      <c r="BP34" s="19"/>
      <c r="BT34" s="19"/>
      <c r="CA34" s="201"/>
    </row>
    <row r="35" spans="1:79" s="3" customFormat="1" ht="15.75" customHeight="1" x14ac:dyDescent="0.15">
      <c r="A35" s="60"/>
      <c r="B35" s="93"/>
      <c r="C35" s="87"/>
      <c r="D35" s="87"/>
      <c r="E35" s="87"/>
      <c r="F35" s="5"/>
      <c r="G35" s="5"/>
      <c r="H35" s="6"/>
      <c r="I35" s="6"/>
      <c r="J35" s="6"/>
      <c r="K35" s="6"/>
      <c r="L35" s="6"/>
      <c r="M35" s="6"/>
      <c r="N35" s="6"/>
      <c r="O35" s="6"/>
      <c r="P35" s="6"/>
      <c r="Q35" s="6"/>
      <c r="R35" s="2"/>
      <c r="S35" s="2"/>
      <c r="T35" s="2"/>
      <c r="U35" s="2"/>
      <c r="V35" s="2"/>
      <c r="W35" s="2"/>
      <c r="X35" s="1"/>
      <c r="Y35" s="1"/>
      <c r="Z35" s="1"/>
      <c r="AA35" s="1"/>
      <c r="AB35" s="1"/>
      <c r="AC35" s="1"/>
      <c r="AJ35" s="1"/>
      <c r="BL35" s="201"/>
      <c r="BO35" s="1"/>
      <c r="BP35" s="19"/>
      <c r="BT35" s="19"/>
      <c r="BV35" s="1"/>
      <c r="BW35" s="1"/>
      <c r="CA35" s="201"/>
    </row>
    <row r="36" spans="1:79" s="3" customFormat="1" ht="15.75" customHeight="1" x14ac:dyDescent="0.15">
      <c r="A36" s="60"/>
      <c r="B36" s="93"/>
      <c r="C36" s="87"/>
      <c r="D36" s="87"/>
      <c r="E36" s="87"/>
      <c r="F36" s="5"/>
      <c r="G36" s="5"/>
      <c r="H36" s="6"/>
      <c r="I36" s="6"/>
      <c r="J36" s="6"/>
      <c r="K36" s="6"/>
      <c r="L36" s="6"/>
      <c r="M36" s="6"/>
      <c r="N36" s="6"/>
      <c r="O36" s="6"/>
      <c r="P36" s="6"/>
      <c r="Q36" s="6"/>
      <c r="R36" s="2"/>
      <c r="S36" s="2"/>
      <c r="T36" s="2"/>
      <c r="U36" s="2"/>
      <c r="V36" s="2"/>
      <c r="W36" s="2"/>
      <c r="X36" s="1"/>
      <c r="Y36" s="1"/>
      <c r="Z36" s="1"/>
      <c r="AA36" s="1"/>
      <c r="AB36" s="1"/>
      <c r="AC36" s="1"/>
      <c r="AJ36" s="1"/>
      <c r="BL36" s="201"/>
      <c r="BO36" s="1"/>
      <c r="BP36" s="19"/>
      <c r="BT36" s="19"/>
      <c r="CA36" s="201"/>
    </row>
    <row r="37" spans="1:79" s="3" customFormat="1" ht="15.75" customHeight="1" x14ac:dyDescent="0.15">
      <c r="A37" s="60"/>
      <c r="B37" s="93"/>
      <c r="C37" s="87"/>
      <c r="D37" s="87"/>
      <c r="E37" s="87"/>
      <c r="F37" s="5"/>
      <c r="G37" s="55"/>
      <c r="H37" s="55"/>
      <c r="I37" s="6"/>
      <c r="J37" s="6"/>
      <c r="K37" s="6"/>
      <c r="L37" s="6"/>
      <c r="M37" s="6"/>
      <c r="N37" s="6"/>
      <c r="O37" s="6"/>
      <c r="P37" s="6"/>
      <c r="Q37" s="6"/>
      <c r="R37" s="2"/>
      <c r="S37" s="2"/>
      <c r="T37" s="2"/>
      <c r="U37" s="2"/>
      <c r="V37" s="2"/>
      <c r="W37" s="2"/>
      <c r="X37" s="1"/>
      <c r="Y37" s="1"/>
      <c r="Z37" s="1"/>
      <c r="AA37" s="1"/>
      <c r="AB37" s="1"/>
      <c r="AC37" s="1"/>
      <c r="AJ37" s="1"/>
      <c r="BL37" s="201"/>
      <c r="BO37" s="1"/>
      <c r="BP37" s="19"/>
      <c r="BT37" s="19"/>
      <c r="CA37" s="201"/>
    </row>
    <row r="38" spans="1:79" s="3" customFormat="1" ht="15.75" customHeight="1" x14ac:dyDescent="0.15">
      <c r="A38" s="60"/>
      <c r="B38" s="93"/>
      <c r="C38" s="87"/>
      <c r="D38" s="87"/>
      <c r="E38" s="87"/>
      <c r="F38" s="5"/>
      <c r="G38" s="55"/>
      <c r="H38" s="55"/>
      <c r="I38" s="6"/>
      <c r="J38" s="6"/>
      <c r="K38" s="6"/>
      <c r="L38" s="6"/>
      <c r="M38" s="6"/>
      <c r="N38" s="6"/>
      <c r="O38" s="6"/>
      <c r="P38" s="6"/>
      <c r="Q38" s="6"/>
      <c r="R38" s="2"/>
      <c r="S38" s="2"/>
      <c r="T38" s="2"/>
      <c r="U38" s="2"/>
      <c r="V38" s="2"/>
      <c r="W38" s="2"/>
      <c r="X38" s="1"/>
      <c r="Y38" s="1"/>
      <c r="Z38" s="1"/>
      <c r="AA38" s="1"/>
      <c r="AB38" s="1"/>
      <c r="AC38" s="1"/>
      <c r="AJ38" s="1"/>
      <c r="BL38" s="201"/>
      <c r="BP38" s="19"/>
      <c r="BT38" s="19"/>
      <c r="CA38" s="201"/>
    </row>
    <row r="39" spans="1:79" s="3" customFormat="1" ht="24" customHeight="1" x14ac:dyDescent="0.15">
      <c r="A39" s="60"/>
      <c r="B39" s="93"/>
      <c r="C39" s="87"/>
      <c r="D39" s="87"/>
      <c r="E39" s="87"/>
      <c r="F39" s="5"/>
      <c r="G39" s="55"/>
      <c r="H39" s="55"/>
      <c r="I39" s="6"/>
      <c r="J39" s="6"/>
      <c r="K39" s="6"/>
      <c r="L39" s="6"/>
      <c r="M39" s="6"/>
      <c r="N39" s="6"/>
      <c r="O39" s="6"/>
      <c r="P39" s="6"/>
      <c r="Q39" s="6"/>
      <c r="R39" s="2"/>
      <c r="S39" s="2"/>
      <c r="T39" s="2"/>
      <c r="U39" s="2"/>
      <c r="V39" s="2"/>
      <c r="W39" s="2"/>
      <c r="X39" s="1"/>
      <c r="Y39" s="1"/>
      <c r="Z39" s="1"/>
      <c r="AA39" s="1"/>
      <c r="AB39" s="1"/>
      <c r="AC39" s="1"/>
      <c r="AJ39" s="1"/>
      <c r="BL39" s="201"/>
      <c r="BP39" s="19"/>
      <c r="BT39" s="19"/>
      <c r="CA39" s="201"/>
    </row>
    <row r="40" spans="1:79" s="3" customFormat="1" ht="16.5" customHeight="1" x14ac:dyDescent="0.15">
      <c r="A40" s="167"/>
      <c r="B40" s="93"/>
      <c r="C40" s="88"/>
      <c r="D40" s="88"/>
      <c r="E40" s="88"/>
      <c r="F40" s="5"/>
      <c r="G40" s="55"/>
      <c r="H40" s="55"/>
      <c r="I40" s="6"/>
      <c r="J40" s="6"/>
      <c r="K40" s="6"/>
      <c r="L40" s="6"/>
      <c r="M40" s="6"/>
      <c r="N40" s="6"/>
      <c r="O40" s="6"/>
      <c r="P40" s="6"/>
      <c r="Q40" s="6"/>
      <c r="R40" s="2"/>
      <c r="S40" s="2"/>
      <c r="T40" s="2"/>
      <c r="U40" s="2"/>
      <c r="V40" s="2"/>
      <c r="W40" s="2"/>
      <c r="X40" s="1"/>
      <c r="Y40" s="1"/>
      <c r="Z40" s="1"/>
      <c r="AA40" s="1"/>
      <c r="AB40" s="1"/>
      <c r="AC40" s="1"/>
      <c r="AJ40" s="1"/>
      <c r="BL40" s="201"/>
      <c r="BP40" s="19"/>
      <c r="BT40" s="19"/>
      <c r="CA40" s="201"/>
    </row>
    <row r="41" spans="1:79" s="3" customFormat="1" ht="16.5" customHeight="1" x14ac:dyDescent="0.15">
      <c r="A41" s="60"/>
      <c r="B41" s="93"/>
      <c r="C41" s="137"/>
      <c r="D41" s="137"/>
      <c r="E41" s="137"/>
      <c r="F41" s="5"/>
      <c r="G41" s="55"/>
      <c r="H41" s="55"/>
      <c r="I41" s="6"/>
      <c r="J41" s="6"/>
      <c r="K41" s="6"/>
      <c r="L41" s="6"/>
      <c r="M41" s="6"/>
      <c r="N41" s="6"/>
      <c r="O41" s="6"/>
      <c r="P41" s="6"/>
      <c r="Q41" s="6"/>
      <c r="R41" s="2"/>
      <c r="S41" s="2"/>
      <c r="T41" s="2"/>
      <c r="U41" s="2"/>
      <c r="V41" s="2"/>
      <c r="W41" s="2"/>
      <c r="X41" s="1"/>
      <c r="Y41" s="1"/>
      <c r="Z41" s="1"/>
      <c r="AA41" s="1"/>
      <c r="AB41" s="1"/>
      <c r="AC41" s="1"/>
      <c r="AJ41" s="1"/>
      <c r="BL41" s="201"/>
      <c r="BP41" s="19"/>
      <c r="BT41" s="19"/>
      <c r="CA41" s="201"/>
    </row>
    <row r="42" spans="1:79" s="3" customFormat="1" ht="15.75" customHeight="1" x14ac:dyDescent="0.15">
      <c r="A42" s="22"/>
      <c r="B42" s="119"/>
      <c r="C42" s="119"/>
      <c r="D42" s="119"/>
      <c r="E42" s="119"/>
      <c r="F42" s="5"/>
      <c r="G42" s="55"/>
      <c r="H42" s="55"/>
      <c r="I42" s="5"/>
      <c r="J42" s="6"/>
      <c r="K42" s="6"/>
      <c r="L42" s="6"/>
      <c r="M42" s="6"/>
      <c r="N42" s="6"/>
      <c r="O42" s="6"/>
      <c r="P42" s="6"/>
      <c r="Q42" s="6"/>
      <c r="R42" s="2"/>
      <c r="S42" s="2"/>
      <c r="T42" s="2"/>
      <c r="U42" s="2"/>
      <c r="W42" s="2"/>
      <c r="X42" s="1"/>
      <c r="Y42" s="1"/>
      <c r="AA42" s="1"/>
      <c r="AB42" s="1"/>
      <c r="AC42" s="1"/>
      <c r="AJ42" s="1"/>
      <c r="BL42" s="201"/>
      <c r="BN42" s="19"/>
      <c r="BQ42" s="19"/>
      <c r="BU42" s="19"/>
      <c r="CA42" s="201"/>
    </row>
    <row r="43" spans="1:79" s="1" customFormat="1" ht="30" customHeight="1" x14ac:dyDescent="0.2">
      <c r="A43" s="298"/>
      <c r="B43" s="56"/>
      <c r="C43" s="57"/>
      <c r="D43" s="57"/>
      <c r="E43" s="57"/>
      <c r="F43" s="57"/>
      <c r="G43" s="57"/>
      <c r="H43" s="57"/>
      <c r="I43" s="57"/>
      <c r="J43" s="57"/>
      <c r="K43" s="57"/>
      <c r="T43" s="2"/>
      <c r="U43" s="2"/>
      <c r="V43" s="2"/>
      <c r="W43" s="2"/>
      <c r="X43" s="2"/>
      <c r="Y43" s="2"/>
      <c r="BL43" s="201"/>
      <c r="CA43" s="201"/>
    </row>
    <row r="44" spans="1:79" s="3" customFormat="1" ht="15" customHeight="1" x14ac:dyDescent="0.15">
      <c r="A44" s="647"/>
      <c r="B44" s="649"/>
      <c r="C44" s="644"/>
      <c r="D44" s="710"/>
      <c r="E44" s="713"/>
      <c r="F44" s="713"/>
      <c r="G44" s="713"/>
      <c r="H44" s="713"/>
      <c r="I44" s="713"/>
      <c r="J44" s="713"/>
      <c r="K44" s="713"/>
      <c r="L44" s="713"/>
      <c r="M44" s="713"/>
      <c r="N44" s="713"/>
      <c r="O44" s="713"/>
      <c r="P44" s="713"/>
      <c r="Q44" s="713"/>
      <c r="R44" s="713"/>
      <c r="S44" s="713"/>
      <c r="T44" s="709"/>
      <c r="U44" s="710"/>
      <c r="V44" s="709"/>
      <c r="W44" s="644"/>
      <c r="X44" s="2"/>
      <c r="Y44" s="2"/>
      <c r="Z44" s="1"/>
      <c r="AA44" s="1"/>
      <c r="AB44" s="1"/>
      <c r="AC44" s="1"/>
      <c r="AD44" s="1"/>
      <c r="AE44" s="1"/>
      <c r="AL44" s="1"/>
      <c r="BL44" s="201"/>
      <c r="CA44" s="201"/>
    </row>
    <row r="45" spans="1:79" s="3" customFormat="1" ht="23.25" customHeight="1" x14ac:dyDescent="0.15">
      <c r="A45" s="650"/>
      <c r="B45" s="652"/>
      <c r="C45" s="691"/>
      <c r="D45" s="49"/>
      <c r="E45" s="166"/>
      <c r="F45" s="16"/>
      <c r="G45" s="16"/>
      <c r="H45" s="16"/>
      <c r="I45" s="12"/>
      <c r="J45" s="12"/>
      <c r="K45" s="12"/>
      <c r="L45" s="12"/>
      <c r="M45" s="12"/>
      <c r="N45" s="12"/>
      <c r="O45" s="12"/>
      <c r="P45" s="12"/>
      <c r="Q45" s="12"/>
      <c r="R45" s="12"/>
      <c r="S45" s="12"/>
      <c r="T45" s="13"/>
      <c r="U45" s="17"/>
      <c r="V45" s="18"/>
      <c r="W45" s="645"/>
      <c r="X45" s="2"/>
      <c r="Y45" s="2"/>
      <c r="Z45" s="1"/>
      <c r="AA45" s="1"/>
      <c r="AB45" s="1"/>
      <c r="AC45" s="1"/>
      <c r="AD45" s="1"/>
      <c r="AE45" s="1"/>
      <c r="AL45" s="1"/>
      <c r="BL45" s="201"/>
      <c r="CA45" s="201"/>
    </row>
    <row r="46" spans="1:79" s="3" customFormat="1" ht="15.75" customHeight="1" x14ac:dyDescent="0.15">
      <c r="A46" s="797"/>
      <c r="B46" s="798"/>
      <c r="C46" s="101"/>
      <c r="D46" s="106"/>
      <c r="E46" s="129"/>
      <c r="F46" s="107"/>
      <c r="G46" s="107"/>
      <c r="H46" s="107"/>
      <c r="I46" s="115"/>
      <c r="J46" s="115"/>
      <c r="K46" s="115"/>
      <c r="L46" s="115"/>
      <c r="M46" s="115"/>
      <c r="N46" s="115"/>
      <c r="O46" s="115"/>
      <c r="P46" s="115"/>
      <c r="Q46" s="115"/>
      <c r="R46" s="115"/>
      <c r="S46" s="115"/>
      <c r="T46" s="124"/>
      <c r="U46" s="106"/>
      <c r="V46" s="124"/>
      <c r="W46" s="86"/>
      <c r="X46" s="170"/>
      <c r="AA46" s="15"/>
      <c r="AD46" s="1"/>
      <c r="AE46" s="1"/>
      <c r="AL46" s="1"/>
      <c r="BL46" s="201"/>
      <c r="BO46" s="1"/>
      <c r="BP46" s="73"/>
      <c r="BQ46" s="73"/>
      <c r="BR46" s="73"/>
      <c r="BS46" s="73"/>
      <c r="BT46" s="155"/>
      <c r="BU46" s="155"/>
      <c r="BV46" s="155"/>
      <c r="BW46" s="155"/>
      <c r="CA46" s="201"/>
    </row>
    <row r="47" spans="1:79" s="3" customFormat="1" ht="15.75" customHeight="1" x14ac:dyDescent="0.15">
      <c r="A47" s="793"/>
      <c r="B47" s="794"/>
      <c r="C47" s="102"/>
      <c r="D47" s="94"/>
      <c r="E47" s="130"/>
      <c r="F47" s="95"/>
      <c r="G47" s="95"/>
      <c r="H47" s="95"/>
      <c r="I47" s="96"/>
      <c r="J47" s="96"/>
      <c r="K47" s="96"/>
      <c r="L47" s="96"/>
      <c r="M47" s="96"/>
      <c r="N47" s="96"/>
      <c r="O47" s="96"/>
      <c r="P47" s="96"/>
      <c r="Q47" s="96"/>
      <c r="R47" s="96"/>
      <c r="S47" s="96"/>
      <c r="T47" s="90"/>
      <c r="U47" s="94"/>
      <c r="V47" s="90"/>
      <c r="W47" s="87"/>
      <c r="X47" s="170"/>
      <c r="AA47" s="15"/>
      <c r="AD47" s="1"/>
      <c r="AE47" s="1"/>
      <c r="AL47" s="1"/>
      <c r="BL47" s="201"/>
      <c r="BO47" s="1"/>
      <c r="BP47" s="73"/>
      <c r="BQ47" s="73"/>
      <c r="BR47" s="73"/>
      <c r="BS47" s="73"/>
      <c r="BT47" s="155"/>
      <c r="BU47" s="155"/>
      <c r="BV47" s="155"/>
      <c r="BW47" s="155"/>
      <c r="CA47" s="201"/>
    </row>
    <row r="48" spans="1:79" s="3" customFormat="1" ht="15.75" customHeight="1" x14ac:dyDescent="0.15">
      <c r="A48" s="804"/>
      <c r="B48" s="805"/>
      <c r="C48" s="102"/>
      <c r="D48" s="94"/>
      <c r="E48" s="130"/>
      <c r="F48" s="95"/>
      <c r="G48" s="95"/>
      <c r="H48" s="95"/>
      <c r="I48" s="96"/>
      <c r="J48" s="96"/>
      <c r="K48" s="96"/>
      <c r="L48" s="96"/>
      <c r="M48" s="96"/>
      <c r="N48" s="96"/>
      <c r="O48" s="96"/>
      <c r="P48" s="96"/>
      <c r="Q48" s="96"/>
      <c r="R48" s="96"/>
      <c r="S48" s="96"/>
      <c r="T48" s="90"/>
      <c r="U48" s="94"/>
      <c r="V48" s="90"/>
      <c r="W48" s="87"/>
      <c r="X48" s="170"/>
      <c r="AA48" s="15"/>
      <c r="AD48" s="1"/>
      <c r="AE48" s="1"/>
      <c r="AL48" s="1"/>
      <c r="BL48" s="201"/>
      <c r="BO48" s="1"/>
      <c r="BP48" s="73"/>
      <c r="BQ48" s="73"/>
      <c r="BR48" s="73"/>
      <c r="BS48" s="73"/>
      <c r="BT48" s="155"/>
      <c r="BU48" s="155"/>
      <c r="BV48" s="155"/>
      <c r="BW48" s="155"/>
      <c r="CA48" s="201"/>
    </row>
    <row r="49" spans="1:79" s="3" customFormat="1" ht="15.75" customHeight="1" x14ac:dyDescent="0.15">
      <c r="A49" s="806"/>
      <c r="B49" s="807"/>
      <c r="C49" s="103"/>
      <c r="D49" s="97"/>
      <c r="E49" s="131"/>
      <c r="F49" s="98"/>
      <c r="G49" s="98"/>
      <c r="H49" s="98"/>
      <c r="I49" s="99"/>
      <c r="J49" s="99"/>
      <c r="K49" s="99"/>
      <c r="L49" s="99"/>
      <c r="M49" s="99"/>
      <c r="N49" s="99"/>
      <c r="O49" s="99"/>
      <c r="P49" s="99"/>
      <c r="Q49" s="99"/>
      <c r="R49" s="99"/>
      <c r="S49" s="99"/>
      <c r="T49" s="100"/>
      <c r="U49" s="97"/>
      <c r="V49" s="100"/>
      <c r="W49" s="89"/>
      <c r="X49" s="170"/>
      <c r="AA49" s="15"/>
      <c r="AD49" s="1"/>
      <c r="AE49" s="1"/>
      <c r="AL49" s="1"/>
      <c r="BL49" s="201"/>
      <c r="BO49" s="1"/>
      <c r="BP49" s="73"/>
      <c r="BQ49" s="73"/>
      <c r="BR49" s="73"/>
      <c r="BS49" s="73"/>
      <c r="BT49" s="155"/>
      <c r="BU49" s="155"/>
      <c r="BV49" s="155"/>
      <c r="BW49" s="155"/>
      <c r="CA49" s="201"/>
    </row>
    <row r="50" spans="1:79" s="3" customFormat="1" ht="30" customHeight="1" x14ac:dyDescent="0.2">
      <c r="A50" s="58"/>
      <c r="B50" s="58"/>
      <c r="C50" s="58"/>
      <c r="D50" s="58"/>
      <c r="E50" s="58"/>
      <c r="F50" s="58"/>
      <c r="G50" s="58"/>
      <c r="H50" s="58"/>
      <c r="I50" s="58"/>
      <c r="J50" s="58"/>
      <c r="K50" s="58"/>
      <c r="L50" s="59"/>
      <c r="M50" s="48"/>
      <c r="N50" s="48"/>
      <c r="O50" s="38"/>
      <c r="P50" s="38"/>
      <c r="Q50" s="38"/>
      <c r="R50" s="38"/>
      <c r="S50" s="2"/>
      <c r="T50" s="2"/>
      <c r="U50" s="2"/>
      <c r="V50" s="2"/>
      <c r="W50" s="2"/>
      <c r="X50" s="173"/>
      <c r="Y50" s="1"/>
      <c r="Z50" s="1"/>
      <c r="AA50" s="1"/>
      <c r="AB50" s="1"/>
      <c r="AC50" s="1"/>
      <c r="AD50" s="1"/>
      <c r="AK50" s="1"/>
      <c r="BL50" s="201"/>
      <c r="BO50" s="1"/>
      <c r="BP50" s="1"/>
      <c r="BQ50" s="1"/>
      <c r="BR50" s="1"/>
      <c r="BS50" s="1"/>
      <c r="BT50" s="1"/>
      <c r="BU50" s="1"/>
      <c r="CA50" s="201"/>
    </row>
    <row r="51" spans="1:79" s="3" customFormat="1" ht="15" customHeight="1" x14ac:dyDescent="0.15">
      <c r="A51" s="647"/>
      <c r="B51" s="649"/>
      <c r="C51" s="644"/>
      <c r="D51" s="710"/>
      <c r="E51" s="713"/>
      <c r="F51" s="713"/>
      <c r="G51" s="713"/>
      <c r="H51" s="713"/>
      <c r="I51" s="713"/>
      <c r="J51" s="713"/>
      <c r="K51" s="713"/>
      <c r="L51" s="713"/>
      <c r="M51" s="713"/>
      <c r="N51" s="713"/>
      <c r="O51" s="713"/>
      <c r="P51" s="713"/>
      <c r="Q51" s="713"/>
      <c r="R51" s="713"/>
      <c r="S51" s="713"/>
      <c r="T51" s="709"/>
      <c r="U51" s="710"/>
      <c r="V51" s="709"/>
      <c r="W51" s="644"/>
      <c r="X51" s="173"/>
      <c r="Y51" s="2"/>
      <c r="Z51" s="1"/>
      <c r="AA51" s="1"/>
      <c r="AB51" s="1"/>
      <c r="AC51" s="1"/>
      <c r="AD51" s="1"/>
      <c r="AE51" s="1"/>
      <c r="AL51" s="1"/>
      <c r="BL51" s="201"/>
      <c r="BO51" s="1"/>
      <c r="BP51" s="1"/>
      <c r="BQ51" s="1"/>
      <c r="BR51" s="1"/>
      <c r="BS51" s="1"/>
      <c r="BT51" s="1"/>
      <c r="BU51" s="1"/>
      <c r="CA51" s="201"/>
    </row>
    <row r="52" spans="1:79" s="3" customFormat="1" ht="25.5" customHeight="1" x14ac:dyDescent="0.15">
      <c r="A52" s="650"/>
      <c r="B52" s="652"/>
      <c r="C52" s="645"/>
      <c r="D52" s="49"/>
      <c r="E52" s="166"/>
      <c r="F52" s="16"/>
      <c r="G52" s="16"/>
      <c r="H52" s="16"/>
      <c r="I52" s="12"/>
      <c r="J52" s="12"/>
      <c r="K52" s="12"/>
      <c r="L52" s="12"/>
      <c r="M52" s="12"/>
      <c r="N52" s="12"/>
      <c r="O52" s="12"/>
      <c r="P52" s="12"/>
      <c r="Q52" s="12"/>
      <c r="R52" s="12"/>
      <c r="S52" s="12"/>
      <c r="T52" s="13"/>
      <c r="U52" s="11"/>
      <c r="V52" s="29"/>
      <c r="W52" s="645"/>
      <c r="X52" s="173"/>
      <c r="Y52" s="2"/>
      <c r="Z52" s="1"/>
      <c r="AA52" s="1"/>
      <c r="AB52" s="1"/>
      <c r="AC52" s="1"/>
      <c r="AD52" s="1"/>
      <c r="AE52" s="1"/>
      <c r="AL52" s="1"/>
      <c r="BL52" s="201"/>
      <c r="BP52" s="1"/>
      <c r="BQ52" s="1"/>
      <c r="BR52" s="1"/>
      <c r="BS52" s="1"/>
      <c r="BT52" s="1"/>
      <c r="BU52" s="1"/>
      <c r="CA52" s="201"/>
    </row>
    <row r="53" spans="1:79" s="3" customFormat="1" ht="15.75" customHeight="1" x14ac:dyDescent="0.15">
      <c r="A53" s="797"/>
      <c r="B53" s="798"/>
      <c r="C53" s="101"/>
      <c r="D53" s="106"/>
      <c r="E53" s="129"/>
      <c r="F53" s="107"/>
      <c r="G53" s="107"/>
      <c r="H53" s="107"/>
      <c r="I53" s="115"/>
      <c r="J53" s="115"/>
      <c r="K53" s="115"/>
      <c r="L53" s="115"/>
      <c r="M53" s="115"/>
      <c r="N53" s="115"/>
      <c r="O53" s="115"/>
      <c r="P53" s="115"/>
      <c r="Q53" s="115"/>
      <c r="R53" s="115"/>
      <c r="S53" s="115"/>
      <c r="T53" s="124"/>
      <c r="U53" s="106"/>
      <c r="V53" s="124"/>
      <c r="W53" s="86"/>
      <c r="X53" s="170"/>
      <c r="AA53" s="15"/>
      <c r="AD53" s="1"/>
      <c r="AE53" s="1"/>
      <c r="AL53" s="1"/>
      <c r="BL53" s="201"/>
      <c r="BP53" s="73"/>
      <c r="BQ53" s="73"/>
      <c r="BR53" s="73"/>
      <c r="BS53" s="73"/>
      <c r="BT53" s="155"/>
      <c r="BU53" s="155"/>
      <c r="BV53" s="155"/>
      <c r="BW53" s="155"/>
      <c r="CA53" s="201"/>
    </row>
    <row r="54" spans="1:79" s="3" customFormat="1" ht="15.75" customHeight="1" x14ac:dyDescent="0.15">
      <c r="A54" s="793"/>
      <c r="B54" s="794"/>
      <c r="C54" s="102"/>
      <c r="D54" s="94"/>
      <c r="E54" s="130"/>
      <c r="F54" s="95"/>
      <c r="G54" s="95"/>
      <c r="H54" s="95"/>
      <c r="I54" s="96"/>
      <c r="J54" s="96"/>
      <c r="K54" s="96"/>
      <c r="L54" s="96"/>
      <c r="M54" s="96"/>
      <c r="N54" s="96"/>
      <c r="O54" s="96"/>
      <c r="P54" s="96"/>
      <c r="Q54" s="96"/>
      <c r="R54" s="96"/>
      <c r="S54" s="96"/>
      <c r="T54" s="90"/>
      <c r="U54" s="94"/>
      <c r="V54" s="90"/>
      <c r="W54" s="87"/>
      <c r="X54" s="170"/>
      <c r="AA54" s="15"/>
      <c r="AD54" s="1"/>
      <c r="AE54" s="1"/>
      <c r="AL54" s="1"/>
      <c r="BL54" s="201"/>
      <c r="BP54" s="73"/>
      <c r="BQ54" s="73"/>
      <c r="BR54" s="73"/>
      <c r="BS54" s="73"/>
      <c r="BT54" s="155"/>
      <c r="BU54" s="155"/>
      <c r="BV54" s="155"/>
      <c r="BW54" s="155"/>
      <c r="CA54" s="201"/>
    </row>
    <row r="55" spans="1:79" s="3" customFormat="1" ht="15.75" customHeight="1" x14ac:dyDescent="0.15">
      <c r="A55" s="793"/>
      <c r="B55" s="794"/>
      <c r="C55" s="102"/>
      <c r="D55" s="94"/>
      <c r="E55" s="130"/>
      <c r="F55" s="95"/>
      <c r="G55" s="95"/>
      <c r="H55" s="95"/>
      <c r="I55" s="96"/>
      <c r="J55" s="96"/>
      <c r="K55" s="96"/>
      <c r="L55" s="96"/>
      <c r="M55" s="96"/>
      <c r="N55" s="96"/>
      <c r="O55" s="96"/>
      <c r="P55" s="96"/>
      <c r="Q55" s="96"/>
      <c r="R55" s="96"/>
      <c r="S55" s="96"/>
      <c r="T55" s="90"/>
      <c r="U55" s="94"/>
      <c r="V55" s="90"/>
      <c r="W55" s="87"/>
      <c r="X55" s="170"/>
      <c r="AA55" s="15"/>
      <c r="AD55" s="1"/>
      <c r="AE55" s="1"/>
      <c r="AL55" s="1"/>
      <c r="BL55" s="201"/>
      <c r="BP55" s="73"/>
      <c r="BQ55" s="73"/>
      <c r="BR55" s="73"/>
      <c r="BS55" s="73"/>
      <c r="BT55" s="155"/>
      <c r="BU55" s="155"/>
      <c r="BV55" s="155"/>
      <c r="BW55" s="155"/>
      <c r="CA55" s="201"/>
    </row>
    <row r="56" spans="1:79" s="3" customFormat="1" ht="15.75" customHeight="1" x14ac:dyDescent="0.15">
      <c r="A56" s="793"/>
      <c r="B56" s="794"/>
      <c r="C56" s="102"/>
      <c r="D56" s="94"/>
      <c r="E56" s="130"/>
      <c r="F56" s="95"/>
      <c r="G56" s="95"/>
      <c r="H56" s="95"/>
      <c r="I56" s="96"/>
      <c r="J56" s="96"/>
      <c r="K56" s="96"/>
      <c r="L56" s="96"/>
      <c r="M56" s="96"/>
      <c r="N56" s="96"/>
      <c r="O56" s="96"/>
      <c r="P56" s="96"/>
      <c r="Q56" s="96"/>
      <c r="R56" s="96"/>
      <c r="S56" s="96"/>
      <c r="T56" s="90"/>
      <c r="U56" s="94"/>
      <c r="V56" s="90"/>
      <c r="W56" s="87"/>
      <c r="X56" s="170"/>
      <c r="AA56" s="15"/>
      <c r="AD56" s="1"/>
      <c r="AE56" s="1"/>
      <c r="AL56" s="1"/>
      <c r="BL56" s="201"/>
      <c r="BP56" s="73"/>
      <c r="BQ56" s="73"/>
      <c r="BR56" s="73"/>
      <c r="BS56" s="73"/>
      <c r="BT56" s="155"/>
      <c r="BU56" s="155"/>
      <c r="BV56" s="155"/>
      <c r="BW56" s="155"/>
      <c r="CA56" s="201"/>
    </row>
    <row r="57" spans="1:79" s="3" customFormat="1" ht="15.75" customHeight="1" x14ac:dyDescent="0.15">
      <c r="A57" s="795"/>
      <c r="B57" s="796"/>
      <c r="C57" s="103"/>
      <c r="D57" s="97"/>
      <c r="E57" s="131"/>
      <c r="F57" s="98"/>
      <c r="G57" s="98"/>
      <c r="H57" s="98"/>
      <c r="I57" s="99"/>
      <c r="J57" s="99"/>
      <c r="K57" s="99"/>
      <c r="L57" s="99"/>
      <c r="M57" s="99"/>
      <c r="N57" s="99"/>
      <c r="O57" s="99"/>
      <c r="P57" s="99"/>
      <c r="Q57" s="99"/>
      <c r="R57" s="99"/>
      <c r="S57" s="99"/>
      <c r="T57" s="100"/>
      <c r="U57" s="97"/>
      <c r="V57" s="100"/>
      <c r="W57" s="89"/>
      <c r="X57" s="170"/>
      <c r="AA57" s="15"/>
      <c r="AD57" s="1"/>
      <c r="AE57" s="1"/>
      <c r="AL57" s="1"/>
      <c r="BL57" s="201"/>
      <c r="BP57" s="73"/>
      <c r="BQ57" s="73"/>
      <c r="BR57" s="73"/>
      <c r="BS57" s="73"/>
      <c r="BT57" s="155"/>
      <c r="BU57" s="155"/>
      <c r="BV57" s="155"/>
      <c r="BW57" s="155"/>
      <c r="CA57" s="201"/>
    </row>
    <row r="58" spans="1:79" s="3" customFormat="1" ht="30"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2"/>
      <c r="X58" s="173"/>
      <c r="Y58" s="1"/>
      <c r="Z58" s="1"/>
      <c r="AA58" s="1"/>
      <c r="AB58" s="1"/>
      <c r="AC58" s="1"/>
      <c r="AD58" s="1"/>
      <c r="AK58" s="1"/>
      <c r="BL58" s="201"/>
      <c r="BO58" s="1"/>
      <c r="BP58" s="1"/>
      <c r="BQ58" s="1"/>
      <c r="BR58" s="1"/>
      <c r="BS58" s="1"/>
      <c r="BT58" s="1"/>
      <c r="BU58" s="1"/>
      <c r="CA58" s="201"/>
    </row>
    <row r="59" spans="1:79" s="3" customFormat="1" ht="15" customHeight="1" x14ac:dyDescent="0.15">
      <c r="A59" s="647"/>
      <c r="B59" s="649"/>
      <c r="C59" s="644"/>
      <c r="D59" s="710"/>
      <c r="E59" s="713"/>
      <c r="F59" s="713"/>
      <c r="G59" s="713"/>
      <c r="H59" s="713"/>
      <c r="I59" s="713"/>
      <c r="J59" s="713"/>
      <c r="K59" s="713"/>
      <c r="L59" s="713"/>
      <c r="M59" s="713"/>
      <c r="N59" s="713"/>
      <c r="O59" s="713"/>
      <c r="P59" s="713"/>
      <c r="Q59" s="713"/>
      <c r="R59" s="713"/>
      <c r="S59" s="713"/>
      <c r="T59" s="709"/>
      <c r="U59" s="710"/>
      <c r="V59" s="709"/>
      <c r="W59" s="644"/>
      <c r="X59" s="173"/>
      <c r="Y59" s="2"/>
      <c r="Z59" s="1"/>
      <c r="AA59" s="1"/>
      <c r="AB59" s="1"/>
      <c r="AC59" s="1"/>
      <c r="AD59" s="1"/>
      <c r="AE59" s="1"/>
      <c r="AL59" s="1"/>
      <c r="BL59" s="201"/>
      <c r="BP59" s="1"/>
      <c r="BQ59" s="1"/>
      <c r="BR59" s="1"/>
      <c r="BS59" s="1"/>
      <c r="BT59" s="1"/>
      <c r="BU59" s="1"/>
      <c r="CA59" s="201"/>
    </row>
    <row r="60" spans="1:79" s="3" customFormat="1" ht="22.5" customHeight="1" x14ac:dyDescent="0.15">
      <c r="A60" s="650"/>
      <c r="B60" s="652"/>
      <c r="C60" s="691"/>
      <c r="D60" s="49"/>
      <c r="E60" s="166"/>
      <c r="F60" s="16"/>
      <c r="G60" s="16"/>
      <c r="H60" s="16"/>
      <c r="I60" s="12"/>
      <c r="J60" s="12"/>
      <c r="K60" s="12"/>
      <c r="L60" s="12"/>
      <c r="M60" s="12"/>
      <c r="N60" s="12"/>
      <c r="O60" s="12"/>
      <c r="P60" s="12"/>
      <c r="Q60" s="12"/>
      <c r="R60" s="12"/>
      <c r="S60" s="12"/>
      <c r="T60" s="13"/>
      <c r="U60" s="11"/>
      <c r="V60" s="29"/>
      <c r="W60" s="645"/>
      <c r="X60" s="173"/>
      <c r="Y60" s="2"/>
      <c r="Z60" s="1"/>
      <c r="AA60" s="1"/>
      <c r="AB60" s="1"/>
      <c r="AC60" s="1"/>
      <c r="AD60" s="1"/>
      <c r="AE60" s="1"/>
      <c r="AL60" s="1"/>
      <c r="BL60" s="201"/>
      <c r="BP60" s="1"/>
      <c r="BQ60" s="1"/>
      <c r="BR60" s="1"/>
      <c r="BS60" s="1"/>
      <c r="BT60" s="1"/>
      <c r="BU60" s="1"/>
      <c r="CA60" s="201"/>
    </row>
    <row r="61" spans="1:79" s="3" customFormat="1" ht="15.75" customHeight="1" x14ac:dyDescent="0.15">
      <c r="A61" s="801"/>
      <c r="B61" s="802"/>
      <c r="C61" s="123"/>
      <c r="D61" s="141"/>
      <c r="E61" s="162"/>
      <c r="F61" s="142"/>
      <c r="G61" s="142"/>
      <c r="H61" s="107"/>
      <c r="I61" s="115"/>
      <c r="J61" s="115"/>
      <c r="K61" s="115"/>
      <c r="L61" s="115"/>
      <c r="M61" s="115"/>
      <c r="N61" s="115"/>
      <c r="O61" s="115"/>
      <c r="P61" s="115"/>
      <c r="Q61" s="115"/>
      <c r="R61" s="115"/>
      <c r="S61" s="115"/>
      <c r="T61" s="124"/>
      <c r="U61" s="106"/>
      <c r="V61" s="124"/>
      <c r="W61" s="86"/>
      <c r="X61" s="170"/>
      <c r="AA61" s="15"/>
      <c r="AD61" s="1"/>
      <c r="AE61" s="1"/>
      <c r="AL61" s="1"/>
      <c r="BL61" s="201"/>
      <c r="BP61" s="73"/>
      <c r="BQ61" s="73"/>
      <c r="BR61" s="73"/>
      <c r="BS61" s="73"/>
      <c r="BT61" s="155"/>
      <c r="BU61" s="155"/>
      <c r="BV61" s="155"/>
      <c r="BW61" s="155"/>
      <c r="CA61" s="201"/>
    </row>
    <row r="62" spans="1:79" s="3" customFormat="1" ht="15.75" customHeight="1" x14ac:dyDescent="0.15">
      <c r="A62" s="793"/>
      <c r="B62" s="794"/>
      <c r="C62" s="102"/>
      <c r="D62" s="94"/>
      <c r="E62" s="130"/>
      <c r="F62" s="95"/>
      <c r="G62" s="95"/>
      <c r="H62" s="95"/>
      <c r="I62" s="96"/>
      <c r="J62" s="96"/>
      <c r="K62" s="96"/>
      <c r="L62" s="96"/>
      <c r="M62" s="96"/>
      <c r="N62" s="96"/>
      <c r="O62" s="96"/>
      <c r="P62" s="96"/>
      <c r="Q62" s="96"/>
      <c r="R62" s="96"/>
      <c r="S62" s="96"/>
      <c r="T62" s="90"/>
      <c r="U62" s="94"/>
      <c r="V62" s="90"/>
      <c r="W62" s="87"/>
      <c r="X62" s="170"/>
      <c r="AA62" s="15"/>
      <c r="AD62" s="1"/>
      <c r="AE62" s="1"/>
      <c r="AL62" s="1"/>
      <c r="BL62" s="201"/>
      <c r="BP62" s="73"/>
      <c r="BQ62" s="73"/>
      <c r="BR62" s="73"/>
      <c r="BS62" s="73"/>
      <c r="BT62" s="155"/>
      <c r="BU62" s="155"/>
      <c r="BV62" s="155"/>
      <c r="BW62" s="155"/>
      <c r="CA62" s="201"/>
    </row>
    <row r="63" spans="1:79" s="3" customFormat="1" ht="15.75" customHeight="1" x14ac:dyDescent="0.15">
      <c r="A63" s="60"/>
      <c r="B63" s="61"/>
      <c r="C63" s="102"/>
      <c r="D63" s="94"/>
      <c r="E63" s="130"/>
      <c r="F63" s="95"/>
      <c r="G63" s="95"/>
      <c r="H63" s="95"/>
      <c r="I63" s="96"/>
      <c r="J63" s="96"/>
      <c r="K63" s="96"/>
      <c r="L63" s="96"/>
      <c r="M63" s="96"/>
      <c r="N63" s="96"/>
      <c r="O63" s="96"/>
      <c r="P63" s="96"/>
      <c r="Q63" s="96"/>
      <c r="R63" s="96"/>
      <c r="S63" s="96"/>
      <c r="T63" s="90"/>
      <c r="U63" s="94"/>
      <c r="V63" s="90"/>
      <c r="W63" s="87"/>
      <c r="X63" s="170"/>
      <c r="AA63" s="15"/>
      <c r="AD63" s="1"/>
      <c r="AE63" s="1"/>
      <c r="AL63" s="1"/>
      <c r="BL63" s="201"/>
      <c r="BP63" s="73"/>
      <c r="BQ63" s="73"/>
      <c r="BR63" s="73"/>
      <c r="BS63" s="73"/>
      <c r="BT63" s="155"/>
      <c r="BU63" s="155"/>
      <c r="BV63" s="155"/>
      <c r="BW63" s="155"/>
      <c r="CA63" s="201"/>
    </row>
    <row r="64" spans="1:79" s="3" customFormat="1" ht="15.75" customHeight="1" x14ac:dyDescent="0.15">
      <c r="A64" s="799"/>
      <c r="B64" s="800"/>
      <c r="C64" s="110"/>
      <c r="D64" s="111"/>
      <c r="E64" s="139"/>
      <c r="F64" s="112"/>
      <c r="G64" s="112"/>
      <c r="H64" s="112"/>
      <c r="I64" s="113"/>
      <c r="J64" s="113"/>
      <c r="K64" s="113"/>
      <c r="L64" s="113"/>
      <c r="M64" s="113"/>
      <c r="N64" s="113"/>
      <c r="O64" s="113"/>
      <c r="P64" s="113"/>
      <c r="Q64" s="113"/>
      <c r="R64" s="113"/>
      <c r="S64" s="113"/>
      <c r="T64" s="91"/>
      <c r="U64" s="111"/>
      <c r="V64" s="91"/>
      <c r="W64" s="88"/>
      <c r="X64" s="170"/>
      <c r="AA64" s="15"/>
      <c r="AD64" s="1"/>
      <c r="AE64" s="1"/>
      <c r="AL64" s="1"/>
      <c r="BL64" s="201"/>
      <c r="BP64" s="73"/>
      <c r="BQ64" s="73"/>
      <c r="BR64" s="73"/>
      <c r="BS64" s="73"/>
      <c r="BT64" s="155"/>
      <c r="BU64" s="155"/>
      <c r="BV64" s="155"/>
      <c r="BW64" s="155"/>
      <c r="CA64" s="201"/>
    </row>
    <row r="65" spans="1:88" s="3" customFormat="1" ht="15.75" customHeight="1" x14ac:dyDescent="0.15">
      <c r="A65" s="198"/>
      <c r="B65" s="199"/>
      <c r="C65" s="103"/>
      <c r="D65" s="97"/>
      <c r="E65" s="131"/>
      <c r="F65" s="98"/>
      <c r="G65" s="98"/>
      <c r="H65" s="98"/>
      <c r="I65" s="99"/>
      <c r="J65" s="99"/>
      <c r="K65" s="99"/>
      <c r="L65" s="99"/>
      <c r="M65" s="99"/>
      <c r="N65" s="99"/>
      <c r="O65" s="99"/>
      <c r="P65" s="99"/>
      <c r="Q65" s="99"/>
      <c r="R65" s="99"/>
      <c r="S65" s="99"/>
      <c r="T65" s="100"/>
      <c r="U65" s="97"/>
      <c r="V65" s="100"/>
      <c r="W65" s="89"/>
      <c r="X65" s="170"/>
      <c r="AA65" s="15"/>
      <c r="AD65" s="1"/>
      <c r="AE65" s="1"/>
      <c r="AL65" s="1"/>
      <c r="BL65" s="201"/>
      <c r="BP65" s="73"/>
      <c r="BQ65" s="73"/>
      <c r="BR65" s="73"/>
      <c r="BS65" s="73"/>
      <c r="BT65" s="155"/>
      <c r="BU65" s="155"/>
      <c r="BV65" s="155"/>
      <c r="BW65" s="155"/>
      <c r="CA65" s="201"/>
    </row>
    <row r="66" spans="1:88" s="1" customFormat="1" ht="30" customHeight="1" x14ac:dyDescent="0.2">
      <c r="A66" s="63"/>
      <c r="D66" s="2"/>
      <c r="E66" s="2"/>
      <c r="P66" s="14"/>
      <c r="Q66" s="14"/>
      <c r="R66" s="14"/>
      <c r="S66" s="14"/>
      <c r="T66" s="2"/>
      <c r="U66" s="2"/>
      <c r="V66" s="2"/>
      <c r="W66" s="2"/>
      <c r="X66" s="173"/>
      <c r="Y66" s="2"/>
      <c r="BL66" s="201"/>
      <c r="CA66" s="201"/>
    </row>
    <row r="67" spans="1:88" s="3" customFormat="1" ht="35.25" customHeight="1" x14ac:dyDescent="0.15">
      <c r="A67" s="656"/>
      <c r="B67" s="656"/>
      <c r="C67" s="295"/>
      <c r="D67" s="1"/>
      <c r="E67" s="1"/>
      <c r="F67" s="1"/>
      <c r="G67" s="1"/>
      <c r="H67" s="26"/>
      <c r="I67" s="1"/>
      <c r="J67" s="1"/>
      <c r="K67" s="1"/>
      <c r="Q67" s="1"/>
      <c r="R67" s="1"/>
      <c r="S67" s="1"/>
      <c r="T67" s="2"/>
      <c r="U67" s="2"/>
      <c r="V67" s="2"/>
      <c r="W67" s="2"/>
      <c r="X67" s="2"/>
      <c r="Y67" s="2"/>
      <c r="Z67" s="1"/>
      <c r="AA67" s="1"/>
      <c r="AB67" s="1"/>
      <c r="AC67" s="1"/>
      <c r="AD67" s="1"/>
      <c r="AE67" s="1"/>
      <c r="AL67" s="1"/>
      <c r="BL67" s="201"/>
      <c r="BP67" s="1"/>
      <c r="BQ67" s="1"/>
      <c r="BR67" s="1"/>
      <c r="BS67" s="1"/>
      <c r="BT67" s="1"/>
      <c r="BU67" s="1"/>
      <c r="CA67" s="201"/>
    </row>
    <row r="68" spans="1:88" s="3" customFormat="1" ht="27.75" customHeight="1" x14ac:dyDescent="0.15">
      <c r="A68" s="803"/>
      <c r="B68" s="803"/>
      <c r="C68" s="102"/>
      <c r="D68" s="202"/>
      <c r="E68" s="1"/>
      <c r="F68" s="26"/>
      <c r="G68" s="1"/>
      <c r="H68" s="1"/>
      <c r="I68" s="1"/>
      <c r="J68" s="1"/>
      <c r="K68" s="1"/>
      <c r="Q68" s="1"/>
      <c r="R68" s="1"/>
      <c r="S68" s="1"/>
      <c r="T68" s="2"/>
      <c r="U68" s="2"/>
      <c r="V68" s="2"/>
      <c r="W68" s="2"/>
      <c r="X68" s="2"/>
      <c r="Y68" s="2"/>
      <c r="Z68" s="1"/>
      <c r="AA68" s="1"/>
      <c r="AB68" s="1"/>
      <c r="AC68" s="1"/>
      <c r="AD68" s="1"/>
      <c r="AE68" s="1"/>
      <c r="AL68" s="1"/>
      <c r="BL68" s="201"/>
      <c r="BP68" s="73"/>
      <c r="BQ68" s="1"/>
      <c r="BR68" s="1"/>
      <c r="BS68" s="1"/>
      <c r="BT68" s="155"/>
      <c r="BU68" s="1"/>
      <c r="CA68" s="201"/>
    </row>
    <row r="69" spans="1:88" s="3" customFormat="1" ht="20.25" customHeight="1" x14ac:dyDescent="0.2">
      <c r="A69" s="644"/>
      <c r="B69" s="79"/>
      <c r="C69" s="135"/>
      <c r="D69" s="203"/>
      <c r="E69" s="9"/>
      <c r="F69" s="62"/>
      <c r="G69" s="9"/>
      <c r="H69" s="9"/>
      <c r="I69" s="9"/>
      <c r="J69" s="9"/>
      <c r="K69" s="6"/>
      <c r="Q69" s="6"/>
      <c r="R69" s="6"/>
      <c r="S69" s="6"/>
      <c r="T69" s="2"/>
      <c r="U69" s="2"/>
      <c r="V69" s="2"/>
      <c r="W69" s="2"/>
      <c r="X69" s="2"/>
      <c r="Y69" s="2"/>
      <c r="Z69" s="1"/>
      <c r="AA69" s="1"/>
      <c r="AB69" s="1"/>
      <c r="AC69" s="1"/>
      <c r="AD69" s="1"/>
      <c r="AE69" s="1"/>
      <c r="AL69" s="1"/>
      <c r="BL69" s="201"/>
      <c r="CA69" s="201"/>
    </row>
    <row r="70" spans="1:88" s="3" customFormat="1" ht="19.5" customHeight="1" x14ac:dyDescent="0.2">
      <c r="A70" s="691"/>
      <c r="B70" s="301"/>
      <c r="C70" s="84"/>
      <c r="D70" s="203"/>
      <c r="E70" s="9"/>
      <c r="F70" s="62"/>
      <c r="G70" s="9"/>
      <c r="H70" s="9"/>
      <c r="I70" s="9"/>
      <c r="J70" s="9"/>
      <c r="K70" s="6"/>
      <c r="Q70" s="6"/>
      <c r="R70" s="6"/>
      <c r="S70" s="6"/>
      <c r="T70" s="2"/>
      <c r="U70" s="2"/>
      <c r="V70" s="2"/>
      <c r="W70" s="2"/>
      <c r="X70" s="2"/>
      <c r="Y70" s="2"/>
      <c r="Z70" s="1"/>
      <c r="AA70" s="1"/>
      <c r="AB70" s="1"/>
      <c r="AC70" s="1"/>
      <c r="AD70" s="1"/>
      <c r="AE70" s="1"/>
      <c r="AL70" s="1"/>
      <c r="BL70" s="201"/>
      <c r="BP70" s="1"/>
      <c r="BQ70" s="1"/>
      <c r="BR70" s="1"/>
      <c r="BS70" s="1"/>
      <c r="BT70" s="1"/>
      <c r="BU70" s="1"/>
      <c r="CA70" s="201"/>
    </row>
    <row r="71" spans="1:88" s="3" customFormat="1" ht="23.25" customHeight="1" thickBot="1" x14ac:dyDescent="0.25">
      <c r="A71" s="691"/>
      <c r="B71" s="303"/>
      <c r="C71" s="148"/>
      <c r="D71" s="203"/>
      <c r="E71" s="9"/>
      <c r="F71" s="62"/>
      <c r="G71" s="9"/>
      <c r="H71" s="9"/>
      <c r="I71" s="9"/>
      <c r="J71" s="9"/>
      <c r="K71" s="6"/>
      <c r="Q71" s="6"/>
      <c r="R71" s="6"/>
      <c r="S71" s="6"/>
      <c r="T71" s="2"/>
      <c r="U71" s="2"/>
      <c r="V71" s="2"/>
      <c r="W71" s="2"/>
      <c r="X71" s="2"/>
      <c r="Y71" s="2"/>
      <c r="Z71" s="1"/>
      <c r="AA71" s="1"/>
      <c r="AB71" s="1"/>
      <c r="AC71" s="1"/>
      <c r="AD71" s="1"/>
      <c r="AE71" s="1"/>
      <c r="AL71" s="1"/>
      <c r="BL71" s="201"/>
      <c r="BP71" s="1"/>
      <c r="BQ71" s="1"/>
      <c r="BR71" s="1"/>
      <c r="BS71" s="1"/>
      <c r="BT71" s="1"/>
      <c r="BU71" s="1"/>
      <c r="CA71" s="201"/>
    </row>
    <row r="72" spans="1:88" s="3" customFormat="1" ht="18" customHeight="1" thickTop="1" x14ac:dyDescent="0.2">
      <c r="A72" s="808"/>
      <c r="B72" s="809"/>
      <c r="C72" s="163"/>
      <c r="D72" s="204"/>
      <c r="E72" s="9"/>
      <c r="F72" s="9"/>
      <c r="G72" s="9"/>
      <c r="H72" s="9"/>
      <c r="I72" s="9"/>
      <c r="J72" s="6"/>
      <c r="K72" s="6"/>
      <c r="L72" s="25"/>
      <c r="M72" s="15"/>
      <c r="N72" s="15"/>
      <c r="O72" s="15"/>
      <c r="P72" s="15"/>
      <c r="Q72" s="2"/>
      <c r="R72" s="2"/>
      <c r="S72" s="2"/>
      <c r="T72" s="2"/>
      <c r="U72" s="2"/>
      <c r="V72" s="2"/>
      <c r="W72" s="1"/>
      <c r="X72" s="1"/>
      <c r="Y72" s="1"/>
      <c r="Z72" s="1"/>
      <c r="AA72" s="1"/>
      <c r="AB72" s="1"/>
      <c r="AI72" s="1"/>
      <c r="BL72" s="201"/>
      <c r="BM72" s="1"/>
      <c r="BN72" s="1"/>
      <c r="BO72" s="1"/>
      <c r="BP72" s="1"/>
      <c r="BQ72" s="1"/>
      <c r="BR72" s="1"/>
      <c r="CA72" s="201"/>
    </row>
    <row r="73" spans="1:88" s="3" customFormat="1" ht="20.25" customHeight="1" x14ac:dyDescent="0.2">
      <c r="A73" s="781"/>
      <c r="B73" s="782"/>
      <c r="C73" s="84"/>
      <c r="D73" s="204"/>
      <c r="E73" s="9"/>
      <c r="F73" s="9"/>
      <c r="G73" s="9"/>
      <c r="H73" s="9"/>
      <c r="I73" s="9"/>
      <c r="J73" s="6"/>
      <c r="K73" s="6"/>
      <c r="L73" s="25"/>
      <c r="M73" s="15"/>
      <c r="N73" s="15"/>
      <c r="O73" s="15"/>
      <c r="P73" s="15"/>
      <c r="Q73" s="2"/>
      <c r="R73" s="2"/>
      <c r="S73" s="2"/>
      <c r="T73" s="2"/>
      <c r="U73" s="2"/>
      <c r="V73" s="2"/>
      <c r="W73" s="1"/>
      <c r="X73" s="1"/>
      <c r="Y73" s="1"/>
      <c r="Z73" s="1"/>
      <c r="AA73" s="1"/>
      <c r="AB73" s="1"/>
      <c r="AI73" s="1"/>
      <c r="BL73" s="201"/>
      <c r="BM73" s="1"/>
      <c r="BN73" s="1"/>
      <c r="BO73" s="1"/>
      <c r="BP73" s="1"/>
      <c r="BQ73" s="1"/>
      <c r="BR73" s="1"/>
      <c r="CA73" s="201"/>
    </row>
    <row r="74" spans="1:88" s="3" customFormat="1" ht="20.25" customHeight="1" x14ac:dyDescent="0.2">
      <c r="A74" s="781"/>
      <c r="B74" s="782"/>
      <c r="C74" s="84"/>
      <c r="D74" s="204"/>
      <c r="E74" s="9"/>
      <c r="F74" s="9"/>
      <c r="G74" s="9"/>
      <c r="H74" s="9"/>
      <c r="I74" s="9"/>
      <c r="J74" s="6"/>
      <c r="K74" s="6"/>
      <c r="L74" s="25"/>
      <c r="M74" s="15"/>
      <c r="N74" s="15"/>
      <c r="O74" s="15"/>
      <c r="P74" s="15"/>
      <c r="Q74" s="2"/>
      <c r="R74" s="2"/>
      <c r="S74" s="2"/>
      <c r="T74" s="2"/>
      <c r="U74" s="2"/>
      <c r="V74" s="2"/>
      <c r="W74" s="1"/>
      <c r="X74" s="1"/>
      <c r="Y74" s="1"/>
      <c r="Z74" s="1"/>
      <c r="AA74" s="1"/>
      <c r="AB74" s="1"/>
      <c r="AI74" s="1"/>
      <c r="BL74" s="201"/>
      <c r="BM74" s="1"/>
      <c r="BN74" s="1"/>
      <c r="BO74" s="1"/>
      <c r="BP74" s="1"/>
      <c r="BQ74" s="1"/>
      <c r="BR74" s="1"/>
      <c r="CA74" s="201"/>
    </row>
    <row r="75" spans="1:88" s="3" customFormat="1" ht="28.5" customHeight="1" x14ac:dyDescent="0.2">
      <c r="A75" s="791"/>
      <c r="B75" s="792"/>
      <c r="C75" s="84"/>
      <c r="D75" s="204"/>
      <c r="E75" s="9"/>
      <c r="F75" s="9"/>
      <c r="G75" s="9"/>
      <c r="H75" s="9"/>
      <c r="I75" s="9"/>
      <c r="J75" s="6"/>
      <c r="K75" s="6"/>
      <c r="L75" s="25"/>
      <c r="M75" s="15"/>
      <c r="N75" s="15"/>
      <c r="O75" s="15"/>
      <c r="P75" s="15"/>
      <c r="Q75" s="2"/>
      <c r="R75" s="2"/>
      <c r="S75" s="2"/>
      <c r="T75" s="2"/>
      <c r="U75" s="2"/>
      <c r="V75" s="2"/>
      <c r="W75" s="1"/>
      <c r="X75" s="1"/>
      <c r="Y75" s="1"/>
      <c r="Z75" s="1"/>
      <c r="AA75" s="1"/>
      <c r="AB75" s="1"/>
      <c r="AI75" s="1"/>
      <c r="BL75" s="201"/>
      <c r="BM75" s="1"/>
      <c r="BN75" s="1"/>
      <c r="BO75" s="1"/>
      <c r="BP75" s="1"/>
      <c r="BQ75" s="1"/>
      <c r="BR75" s="1"/>
      <c r="BS75" s="1"/>
      <c r="BT75" s="1"/>
      <c r="CA75" s="201"/>
    </row>
    <row r="76" spans="1:88" s="3" customFormat="1" ht="26.25" customHeight="1" x14ac:dyDescent="0.2">
      <c r="A76" s="789"/>
      <c r="B76" s="790"/>
      <c r="C76" s="85"/>
      <c r="D76" s="204"/>
      <c r="E76" s="9"/>
      <c r="F76" s="9"/>
      <c r="G76" s="9"/>
      <c r="H76" s="9"/>
      <c r="I76" s="9"/>
      <c r="J76" s="6"/>
      <c r="K76" s="6"/>
      <c r="L76" s="25"/>
      <c r="M76" s="15"/>
      <c r="N76" s="15"/>
      <c r="O76" s="15"/>
      <c r="P76" s="15"/>
      <c r="Q76" s="2"/>
      <c r="R76" s="2"/>
      <c r="S76" s="2"/>
      <c r="T76" s="2"/>
      <c r="U76" s="2"/>
      <c r="V76" s="2"/>
      <c r="W76" s="1"/>
      <c r="X76" s="1"/>
      <c r="Y76" s="1"/>
      <c r="Z76" s="1"/>
      <c r="AA76" s="1"/>
      <c r="AB76" s="1"/>
      <c r="AI76" s="1"/>
      <c r="BL76" s="201"/>
      <c r="BM76" s="1"/>
      <c r="BN76" s="1"/>
      <c r="BO76" s="1"/>
      <c r="BP76" s="1"/>
      <c r="BQ76" s="1"/>
      <c r="BR76" s="1"/>
      <c r="CA76" s="201"/>
    </row>
    <row r="77" spans="1:88" s="1" customFormat="1" ht="30" customHeight="1" x14ac:dyDescent="0.2">
      <c r="A77" s="63"/>
      <c r="B77" s="45"/>
      <c r="C77" s="45"/>
      <c r="D77" s="45"/>
      <c r="E77" s="45"/>
      <c r="F77" s="9"/>
      <c r="G77" s="6"/>
      <c r="H77" s="6"/>
      <c r="I77" s="25"/>
      <c r="J77" s="25"/>
      <c r="K77" s="25"/>
      <c r="L77" s="25"/>
      <c r="M77" s="25"/>
      <c r="N77" s="25"/>
      <c r="O77" s="2"/>
      <c r="P77" s="2"/>
      <c r="Q77" s="2"/>
      <c r="R77" s="2"/>
      <c r="S77" s="2"/>
      <c r="T77" s="2"/>
      <c r="BL77" s="201"/>
      <c r="BV77" s="3"/>
      <c r="BW77" s="3"/>
      <c r="CA77" s="201"/>
      <c r="CE77" s="3"/>
      <c r="CF77" s="3"/>
      <c r="CG77" s="3"/>
      <c r="CH77" s="3"/>
      <c r="CI77" s="3"/>
      <c r="CJ77" s="3"/>
    </row>
    <row r="78" spans="1:88" s="1" customFormat="1" ht="30" customHeight="1" x14ac:dyDescent="0.15">
      <c r="A78" s="788"/>
      <c r="B78" s="788"/>
      <c r="C78" s="788"/>
      <c r="D78" s="710"/>
      <c r="E78" s="709"/>
      <c r="F78" s="740"/>
      <c r="G78" s="709"/>
      <c r="H78" s="710"/>
      <c r="I78" s="709"/>
      <c r="J78" s="710"/>
      <c r="K78" s="709"/>
      <c r="L78" s="710"/>
      <c r="M78" s="709"/>
      <c r="N78" s="712"/>
      <c r="O78" s="711"/>
      <c r="P78" s="712"/>
      <c r="Q78" s="711"/>
      <c r="R78" s="712"/>
      <c r="S78" s="733"/>
      <c r="T78" s="712"/>
      <c r="U78" s="733"/>
      <c r="V78" s="724"/>
      <c r="W78" s="734"/>
      <c r="X78" s="733"/>
      <c r="Y78" s="733"/>
      <c r="Z78" s="810"/>
      <c r="AA78" s="711"/>
      <c r="AB78" s="658"/>
      <c r="AC78" s="658"/>
      <c r="AD78" s="658"/>
      <c r="BP78" s="3"/>
      <c r="BQ78" s="3"/>
      <c r="BR78" s="3"/>
      <c r="CE78" s="3"/>
      <c r="CF78" s="3"/>
      <c r="CG78" s="3"/>
      <c r="CH78" s="3"/>
      <c r="CI78" s="3"/>
      <c r="CJ78" s="3"/>
    </row>
    <row r="79" spans="1:88" s="3" customFormat="1" ht="26.25" customHeight="1" x14ac:dyDescent="0.15">
      <c r="A79" s="788"/>
      <c r="B79" s="788"/>
      <c r="C79" s="788"/>
      <c r="D79" s="11"/>
      <c r="E79" s="29"/>
      <c r="F79" s="11"/>
      <c r="G79" s="29"/>
      <c r="H79" s="11"/>
      <c r="I79" s="29"/>
      <c r="J79" s="11"/>
      <c r="K79" s="29"/>
      <c r="L79" s="11"/>
      <c r="M79" s="29"/>
      <c r="N79" s="11"/>
      <c r="O79" s="29"/>
      <c r="P79" s="11"/>
      <c r="Q79" s="29"/>
      <c r="R79" s="11"/>
      <c r="S79" s="28"/>
      <c r="T79" s="11"/>
      <c r="U79" s="28"/>
      <c r="V79" s="725"/>
      <c r="W79" s="205"/>
      <c r="X79" s="206"/>
      <c r="Y79" s="297"/>
      <c r="Z79" s="207"/>
      <c r="AA79" s="208"/>
      <c r="AB79" s="206"/>
      <c r="AC79" s="297"/>
      <c r="AD79" s="297"/>
      <c r="AF79" s="1"/>
      <c r="AG79" s="1"/>
      <c r="AH79" s="1"/>
      <c r="AI79" s="1"/>
      <c r="AJ79" s="1"/>
      <c r="AK79" s="1"/>
      <c r="AL79" s="1"/>
      <c r="AM79" s="1"/>
      <c r="AN79" s="1"/>
      <c r="AO79" s="1"/>
      <c r="AP79" s="1"/>
      <c r="AQ79" s="1"/>
      <c r="AR79" s="1"/>
      <c r="AS79" s="1"/>
      <c r="BJ79" s="1"/>
      <c r="BK79" s="1"/>
      <c r="BL79" s="1"/>
      <c r="BM79" s="1"/>
      <c r="BN79" s="1"/>
      <c r="BO79" s="1"/>
      <c r="BP79" s="73"/>
      <c r="BQ79" s="73"/>
    </row>
    <row r="80" spans="1:88" s="3" customFormat="1" ht="21.75" customHeight="1" x14ac:dyDescent="0.15">
      <c r="A80" s="728"/>
      <c r="B80" s="729"/>
      <c r="C80" s="101"/>
      <c r="D80" s="185"/>
      <c r="E80" s="177"/>
      <c r="F80" s="174"/>
      <c r="G80" s="176"/>
      <c r="H80" s="185"/>
      <c r="I80" s="177"/>
      <c r="J80" s="174"/>
      <c r="K80" s="176"/>
      <c r="L80" s="185"/>
      <c r="M80" s="177"/>
      <c r="N80" s="174"/>
      <c r="O80" s="176"/>
      <c r="P80" s="185"/>
      <c r="Q80" s="177"/>
      <c r="R80" s="174"/>
      <c r="S80" s="176"/>
      <c r="T80" s="185"/>
      <c r="U80" s="209"/>
      <c r="V80" s="210"/>
      <c r="W80" s="211"/>
      <c r="X80" s="175"/>
      <c r="Y80" s="177"/>
      <c r="Z80" s="114"/>
      <c r="AA80" s="211"/>
      <c r="AB80" s="175"/>
      <c r="AC80" s="175"/>
      <c r="AD80" s="176"/>
      <c r="AE80" s="170"/>
      <c r="AG80" s="1"/>
      <c r="AH80" s="1"/>
      <c r="AI80" s="1"/>
      <c r="AJ80" s="1"/>
      <c r="AK80" s="1"/>
      <c r="AL80" s="1"/>
      <c r="AM80" s="1"/>
      <c r="AN80" s="1"/>
      <c r="AO80" s="1"/>
      <c r="AP80" s="1"/>
      <c r="AQ80" s="1"/>
      <c r="AR80" s="1"/>
      <c r="AS80" s="1"/>
      <c r="AT80" s="1"/>
      <c r="BK80" s="6"/>
      <c r="BL80" s="6"/>
      <c r="BM80" s="6"/>
      <c r="BN80" s="6"/>
      <c r="BO80" s="6"/>
      <c r="BP80" s="73"/>
      <c r="BQ80" s="73"/>
      <c r="BR80" s="19"/>
    </row>
    <row r="81" spans="1:88" s="3" customFormat="1" ht="22.5" customHeight="1" x14ac:dyDescent="0.15">
      <c r="A81" s="730"/>
      <c r="B81" s="731"/>
      <c r="C81" s="119"/>
      <c r="D81" s="190"/>
      <c r="E81" s="191"/>
      <c r="F81" s="181"/>
      <c r="G81" s="183"/>
      <c r="H81" s="190"/>
      <c r="I81" s="191"/>
      <c r="J81" s="181"/>
      <c r="K81" s="183"/>
      <c r="L81" s="190"/>
      <c r="M81" s="191"/>
      <c r="N81" s="181"/>
      <c r="O81" s="183"/>
      <c r="P81" s="190"/>
      <c r="Q81" s="191"/>
      <c r="R81" s="181"/>
      <c r="S81" s="183"/>
      <c r="T81" s="190"/>
      <c r="U81" s="212"/>
      <c r="V81" s="213"/>
      <c r="W81" s="214"/>
      <c r="X81" s="215"/>
      <c r="Y81" s="216"/>
      <c r="Z81" s="217"/>
      <c r="AA81" s="246"/>
      <c r="AB81" s="182"/>
      <c r="AC81" s="182"/>
      <c r="AD81" s="183"/>
      <c r="AE81" s="170"/>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3"/>
      <c r="B82" s="45"/>
      <c r="C82" s="45"/>
      <c r="D82" s="63"/>
      <c r="E82" s="63"/>
      <c r="F82" s="63"/>
      <c r="G82" s="63"/>
      <c r="H82" s="63"/>
      <c r="I82" s="63"/>
      <c r="J82" s="63"/>
      <c r="K82" s="63"/>
      <c r="L82" s="63"/>
      <c r="M82" s="63"/>
      <c r="N82" s="63"/>
      <c r="O82" s="63"/>
      <c r="P82" s="63"/>
      <c r="Q82" s="63"/>
      <c r="R82" s="63"/>
      <c r="S82" s="63"/>
      <c r="T82" s="63"/>
      <c r="U82" s="2"/>
      <c r="V82" s="2"/>
      <c r="W82" s="2"/>
      <c r="X82" s="2"/>
      <c r="Y82" s="2"/>
      <c r="BL82" s="201"/>
      <c r="BP82" s="19"/>
      <c r="BQ82" s="19"/>
      <c r="BR82" s="19"/>
      <c r="BS82" s="19"/>
      <c r="BT82" s="19"/>
      <c r="BU82" s="19"/>
      <c r="BV82" s="72"/>
      <c r="BW82" s="72"/>
      <c r="CA82" s="201"/>
      <c r="CE82" s="3"/>
      <c r="CF82" s="3"/>
      <c r="CG82" s="3"/>
      <c r="CH82" s="3"/>
      <c r="CI82" s="3"/>
      <c r="CJ82" s="3"/>
    </row>
    <row r="83" spans="1:88" s="3" customFormat="1" ht="24" customHeight="1" x14ac:dyDescent="0.15">
      <c r="A83" s="686"/>
      <c r="B83" s="688"/>
      <c r="C83" s="642"/>
      <c r="D83" s="710"/>
      <c r="E83" s="713"/>
      <c r="F83" s="713"/>
      <c r="G83" s="713"/>
      <c r="H83" s="713"/>
      <c r="I83" s="713"/>
      <c r="J83" s="713"/>
      <c r="K83" s="713"/>
      <c r="L83" s="713"/>
      <c r="M83" s="709"/>
      <c r="N83" s="710"/>
      <c r="O83" s="709"/>
      <c r="P83" s="644"/>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01"/>
      <c r="BP83" s="19"/>
      <c r="BQ83" s="19"/>
      <c r="BR83" s="19"/>
      <c r="BS83" s="19"/>
      <c r="BT83" s="19"/>
      <c r="BU83" s="19"/>
      <c r="BV83" s="72"/>
      <c r="BW83" s="72"/>
      <c r="CA83" s="201"/>
    </row>
    <row r="84" spans="1:88" s="3" customFormat="1" ht="24" customHeight="1" x14ac:dyDescent="0.15">
      <c r="A84" s="305"/>
      <c r="B84" s="306"/>
      <c r="C84" s="643"/>
      <c r="D84" s="49"/>
      <c r="E84" s="166"/>
      <c r="F84" s="16"/>
      <c r="G84" s="16"/>
      <c r="H84" s="16"/>
      <c r="I84" s="16"/>
      <c r="J84" s="16"/>
      <c r="K84" s="16"/>
      <c r="L84" s="16"/>
      <c r="M84" s="29"/>
      <c r="N84" s="11"/>
      <c r="O84" s="29"/>
      <c r="P84" s="645"/>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01"/>
      <c r="BP84" s="19"/>
      <c r="BQ84" s="19"/>
      <c r="BR84" s="19"/>
      <c r="BS84" s="19"/>
      <c r="BT84" s="19"/>
      <c r="BU84" s="19"/>
      <c r="BV84" s="72"/>
      <c r="BW84" s="72"/>
      <c r="CA84" s="201"/>
    </row>
    <row r="85" spans="1:88" s="3" customFormat="1" ht="24" customHeight="1" x14ac:dyDescent="0.15">
      <c r="A85" s="641"/>
      <c r="B85" s="80"/>
      <c r="C85" s="101"/>
      <c r="D85" s="105"/>
      <c r="E85" s="105"/>
      <c r="F85" s="107"/>
      <c r="G85" s="107"/>
      <c r="H85" s="107"/>
      <c r="I85" s="107"/>
      <c r="J85" s="107"/>
      <c r="K85" s="107"/>
      <c r="L85" s="105"/>
      <c r="M85" s="145"/>
      <c r="N85" s="114"/>
      <c r="O85" s="124"/>
      <c r="P85" s="86"/>
      <c r="Q85" s="170"/>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01"/>
      <c r="BP85" s="73"/>
      <c r="BQ85" s="73"/>
      <c r="BR85" s="73"/>
      <c r="BS85" s="73"/>
      <c r="BT85" s="155"/>
      <c r="BU85" s="155"/>
      <c r="BV85" s="155"/>
      <c r="BW85" s="155"/>
      <c r="CA85" s="201"/>
    </row>
    <row r="86" spans="1:88" s="3" customFormat="1" ht="24" customHeight="1" x14ac:dyDescent="0.15">
      <c r="A86" s="732"/>
      <c r="B86" s="81"/>
      <c r="C86" s="103"/>
      <c r="D86" s="117"/>
      <c r="E86" s="117"/>
      <c r="F86" s="131"/>
      <c r="G86" s="98"/>
      <c r="H86" s="98"/>
      <c r="I86" s="98"/>
      <c r="J86" s="98"/>
      <c r="K86" s="98"/>
      <c r="L86" s="117"/>
      <c r="M86" s="118"/>
      <c r="N86" s="117"/>
      <c r="O86" s="100"/>
      <c r="P86" s="89"/>
      <c r="Q86" s="170"/>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01"/>
      <c r="BP86" s="73"/>
      <c r="BQ86" s="73"/>
      <c r="BR86" s="73"/>
      <c r="BS86" s="73"/>
      <c r="BT86" s="155"/>
      <c r="BU86" s="155"/>
      <c r="BV86" s="155"/>
      <c r="BW86" s="155"/>
      <c r="CA86" s="201"/>
    </row>
    <row r="87" spans="1:88" s="6" customFormat="1" ht="30" customHeight="1" x14ac:dyDescent="0.2">
      <c r="A87" s="37"/>
      <c r="B87" s="37"/>
      <c r="C87" s="37"/>
      <c r="D87" s="37"/>
      <c r="E87" s="37"/>
      <c r="F87" s="37"/>
      <c r="G87" s="37"/>
      <c r="H87" s="37"/>
      <c r="I87" s="8"/>
      <c r="J87" s="8"/>
      <c r="K87" s="8"/>
      <c r="L87" s="8"/>
      <c r="M87" s="8"/>
      <c r="N87" s="8"/>
      <c r="BL87" s="200"/>
      <c r="BP87" s="19"/>
      <c r="BQ87" s="19"/>
      <c r="BR87" s="19"/>
      <c r="BS87" s="19"/>
      <c r="BT87" s="19"/>
      <c r="BU87" s="19"/>
      <c r="BV87" s="72"/>
      <c r="BW87" s="72"/>
      <c r="CA87" s="200"/>
      <c r="CE87" s="19"/>
      <c r="CF87" s="19"/>
      <c r="CG87" s="19"/>
      <c r="CH87" s="19"/>
      <c r="CI87" s="19"/>
      <c r="CJ87" s="19"/>
    </row>
    <row r="88" spans="1:88" s="72" customFormat="1" ht="24" customHeight="1" x14ac:dyDescent="0.15">
      <c r="A88" s="714"/>
      <c r="B88" s="763"/>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00"/>
      <c r="BM88" s="19"/>
      <c r="BN88" s="19"/>
      <c r="BO88" s="19"/>
      <c r="BP88" s="19"/>
      <c r="BQ88" s="19"/>
      <c r="BR88" s="19"/>
      <c r="BS88" s="19"/>
      <c r="BT88" s="19"/>
      <c r="BU88" s="19"/>
      <c r="CA88" s="200"/>
    </row>
    <row r="89" spans="1:88" s="72" customFormat="1" ht="24" customHeight="1" x14ac:dyDescent="0.15">
      <c r="A89" s="670"/>
      <c r="B89" s="764"/>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00"/>
      <c r="BM89" s="19"/>
      <c r="BN89" s="19"/>
      <c r="BO89" s="19"/>
      <c r="BP89" s="19"/>
      <c r="BQ89" s="19"/>
      <c r="BR89" s="19"/>
      <c r="BS89" s="19"/>
      <c r="BT89" s="19"/>
      <c r="BU89" s="19"/>
      <c r="CA89" s="200"/>
    </row>
    <row r="90" spans="1:88" s="72" customFormat="1" ht="15" customHeight="1" x14ac:dyDescent="0.15">
      <c r="A90" s="82"/>
      <c r="B90" s="86"/>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00"/>
      <c r="BM90" s="19"/>
      <c r="BN90" s="19"/>
      <c r="BO90" s="19"/>
      <c r="BP90" s="19"/>
      <c r="BQ90" s="19"/>
      <c r="BR90" s="19"/>
      <c r="BS90" s="19"/>
      <c r="BT90" s="19"/>
      <c r="BU90" s="19"/>
      <c r="CA90" s="200"/>
    </row>
    <row r="91" spans="1:88" s="72" customFormat="1" ht="15" customHeight="1" x14ac:dyDescent="0.15">
      <c r="A91" s="64"/>
      <c r="B91" s="92"/>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00"/>
      <c r="BM91" s="19"/>
      <c r="BN91" s="19"/>
      <c r="BO91" s="19"/>
      <c r="BP91" s="19"/>
      <c r="BQ91" s="19"/>
      <c r="BR91" s="19"/>
      <c r="BS91" s="19"/>
      <c r="BT91" s="19"/>
      <c r="BU91" s="19"/>
      <c r="CA91" s="200"/>
    </row>
    <row r="92" spans="1:88" s="72" customFormat="1" ht="15" customHeight="1" x14ac:dyDescent="0.15">
      <c r="A92" s="64"/>
      <c r="B92" s="92"/>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00"/>
      <c r="BM92" s="19"/>
      <c r="BN92" s="19"/>
      <c r="BO92" s="19"/>
      <c r="BP92" s="19"/>
      <c r="BQ92" s="19"/>
      <c r="BR92" s="19"/>
      <c r="BS92" s="19"/>
      <c r="BT92" s="19"/>
      <c r="BU92" s="19"/>
      <c r="CA92" s="200"/>
    </row>
    <row r="93" spans="1:88" s="72" customFormat="1" ht="15" customHeight="1" x14ac:dyDescent="0.15">
      <c r="A93" s="64"/>
      <c r="B93" s="92"/>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00"/>
      <c r="BM93" s="19"/>
      <c r="BN93" s="19"/>
      <c r="BO93" s="19"/>
      <c r="BP93" s="73"/>
      <c r="BQ93" s="1"/>
      <c r="BR93" s="1"/>
      <c r="BS93" s="1"/>
      <c r="BT93" s="155"/>
      <c r="BU93" s="19"/>
      <c r="CA93" s="200"/>
    </row>
    <row r="94" spans="1:88" s="72" customFormat="1" ht="15" customHeight="1" x14ac:dyDescent="0.15">
      <c r="A94" s="64"/>
      <c r="B94" s="92"/>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00"/>
      <c r="BM94" s="19"/>
      <c r="BN94" s="19"/>
      <c r="BO94" s="19"/>
      <c r="BP94" s="1"/>
      <c r="BQ94" s="1"/>
      <c r="BR94" s="1"/>
      <c r="BS94" s="1"/>
      <c r="BT94" s="1"/>
      <c r="BU94" s="1"/>
      <c r="BV94" s="1"/>
      <c r="BW94" s="1"/>
      <c r="CA94" s="200"/>
    </row>
    <row r="95" spans="1:88" s="72" customFormat="1" ht="15" customHeight="1" x14ac:dyDescent="0.15">
      <c r="A95" s="65"/>
      <c r="B95" s="87"/>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00"/>
      <c r="BM95" s="19"/>
      <c r="BN95" s="19"/>
      <c r="BO95" s="19"/>
      <c r="BP95" s="1"/>
      <c r="BQ95" s="1"/>
      <c r="BR95" s="1"/>
      <c r="BS95" s="1"/>
      <c r="BT95" s="1"/>
      <c r="BU95" s="1"/>
      <c r="BV95" s="3"/>
      <c r="BW95" s="3"/>
      <c r="CA95" s="200"/>
    </row>
    <row r="96" spans="1:88" s="72" customFormat="1" ht="15" customHeight="1" x14ac:dyDescent="0.15">
      <c r="A96" s="65"/>
      <c r="B96" s="87"/>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00"/>
      <c r="BM96" s="19"/>
      <c r="BN96" s="19"/>
      <c r="BO96" s="19"/>
      <c r="BP96" s="1"/>
      <c r="BQ96" s="1"/>
      <c r="BR96" s="1"/>
      <c r="BS96" s="1"/>
      <c r="BT96" s="1"/>
      <c r="BU96" s="1"/>
      <c r="BV96" s="3"/>
      <c r="BW96" s="3"/>
      <c r="CA96" s="200"/>
    </row>
    <row r="97" spans="1:79" s="72" customFormat="1" ht="15" customHeight="1" x14ac:dyDescent="0.15">
      <c r="A97" s="65"/>
      <c r="B97" s="92"/>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00"/>
      <c r="BM97" s="19"/>
      <c r="BN97" s="19"/>
      <c r="BO97" s="19"/>
      <c r="BP97" s="1"/>
      <c r="BQ97" s="1"/>
      <c r="BR97" s="1"/>
      <c r="BS97" s="1"/>
      <c r="BT97" s="1"/>
      <c r="BU97" s="1"/>
      <c r="BV97" s="1"/>
      <c r="BW97" s="1"/>
      <c r="CA97" s="200"/>
    </row>
    <row r="98" spans="1:79" s="72" customFormat="1" ht="15" customHeight="1" x14ac:dyDescent="0.15">
      <c r="A98" s="65"/>
      <c r="B98" s="87"/>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00"/>
      <c r="BM98" s="19"/>
      <c r="BN98" s="19"/>
      <c r="BO98" s="19"/>
      <c r="BP98" s="1"/>
      <c r="BQ98" s="1"/>
      <c r="BR98" s="1"/>
      <c r="BS98" s="1"/>
      <c r="BT98" s="1"/>
      <c r="BU98" s="1"/>
      <c r="BV98" s="3"/>
      <c r="BW98" s="3"/>
      <c r="CA98" s="200"/>
    </row>
    <row r="99" spans="1:79" s="72" customFormat="1" ht="15" customHeight="1" x14ac:dyDescent="0.15">
      <c r="A99" s="83"/>
      <c r="B99" s="88"/>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00"/>
      <c r="BM99" s="19"/>
      <c r="BN99" s="19"/>
      <c r="BO99" s="19"/>
      <c r="BP99" s="19"/>
      <c r="BQ99" s="19"/>
      <c r="BR99" s="3"/>
      <c r="BS99" s="3"/>
      <c r="BT99" s="19"/>
      <c r="BU99" s="19"/>
      <c r="BV99" s="3"/>
      <c r="BW99" s="3"/>
      <c r="CA99" s="200"/>
    </row>
    <row r="100" spans="1:79" s="72" customFormat="1" ht="15" customHeight="1" x14ac:dyDescent="0.15">
      <c r="A100" s="66"/>
      <c r="B100" s="88"/>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00"/>
      <c r="BM100" s="19"/>
      <c r="BN100" s="19"/>
      <c r="BO100" s="19"/>
      <c r="BP100" s="19"/>
      <c r="BQ100" s="19"/>
      <c r="BR100" s="3"/>
      <c r="BS100" s="3"/>
      <c r="BT100" s="19"/>
      <c r="BU100" s="19"/>
      <c r="BV100" s="3"/>
      <c r="BW100" s="3"/>
      <c r="CA100" s="200"/>
    </row>
    <row r="101" spans="1:79" s="72" customFormat="1" ht="15" customHeight="1" x14ac:dyDescent="0.15">
      <c r="A101" s="66"/>
      <c r="B101" s="88"/>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00"/>
      <c r="BM101" s="19"/>
      <c r="BN101" s="19"/>
      <c r="BO101" s="19"/>
      <c r="BP101" s="19"/>
      <c r="BQ101" s="19"/>
      <c r="BR101" s="3"/>
      <c r="BS101" s="3"/>
      <c r="BT101" s="19"/>
      <c r="BU101" s="19"/>
      <c r="BV101" s="3"/>
      <c r="BW101" s="3"/>
      <c r="CA101" s="200"/>
    </row>
    <row r="102" spans="1:79" s="72" customFormat="1" ht="15.75" customHeight="1" x14ac:dyDescent="0.15">
      <c r="A102" s="67"/>
      <c r="B102" s="128"/>
      <c r="C102" s="169"/>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00"/>
      <c r="BM102" s="19"/>
      <c r="BN102" s="19"/>
      <c r="BO102" s="19"/>
      <c r="BP102" s="19"/>
      <c r="BQ102" s="19"/>
      <c r="BR102" s="3"/>
      <c r="BS102" s="3"/>
      <c r="BT102" s="19"/>
      <c r="BU102" s="19"/>
      <c r="BV102" s="3"/>
      <c r="BW102" s="3"/>
      <c r="CA102" s="200"/>
    </row>
    <row r="103" spans="1:79" s="1" customFormat="1" ht="30" customHeight="1" x14ac:dyDescent="0.2">
      <c r="A103" s="59"/>
      <c r="B103" s="41"/>
      <c r="C103" s="41"/>
      <c r="E103" s="218"/>
      <c r="F103" s="14"/>
      <c r="G103" s="21"/>
      <c r="I103" s="2"/>
      <c r="M103" s="20"/>
      <c r="N103" s="20"/>
      <c r="O103" s="20"/>
      <c r="T103" s="2"/>
      <c r="U103" s="2"/>
      <c r="V103" s="2"/>
      <c r="W103" s="2"/>
      <c r="X103" s="6"/>
      <c r="Y103" s="15"/>
      <c r="Z103" s="15"/>
      <c r="AA103" s="15"/>
      <c r="AB103" s="6"/>
      <c r="AC103" s="6"/>
      <c r="BL103" s="201"/>
      <c r="BP103" s="19"/>
      <c r="BQ103" s="19"/>
      <c r="BR103" s="3"/>
      <c r="BS103" s="3"/>
      <c r="BT103" s="19"/>
      <c r="BU103" s="19"/>
      <c r="BV103" s="3"/>
      <c r="BW103" s="3"/>
      <c r="CA103" s="201"/>
    </row>
    <row r="104" spans="1:79" s="3" customFormat="1" ht="30" customHeight="1" x14ac:dyDescent="0.2">
      <c r="A104" s="788"/>
      <c r="B104" s="788"/>
      <c r="C104" s="788"/>
      <c r="D104" s="788"/>
      <c r="E104" s="299"/>
      <c r="F104" s="68"/>
      <c r="G104" s="68"/>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01"/>
      <c r="BP104" s="19"/>
      <c r="BQ104" s="19"/>
      <c r="BT104" s="19"/>
      <c r="BU104" s="19"/>
      <c r="CA104" s="201"/>
    </row>
    <row r="105" spans="1:79" s="3" customFormat="1" ht="20.25" customHeight="1" x14ac:dyDescent="0.15">
      <c r="A105" s="295"/>
      <c r="B105" s="760"/>
      <c r="C105" s="761"/>
      <c r="D105" s="762"/>
      <c r="E105" s="136"/>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01"/>
      <c r="BP105" s="19"/>
      <c r="BQ105" s="19"/>
      <c r="BT105" s="19"/>
      <c r="BU105" s="19"/>
      <c r="CA105" s="201"/>
    </row>
    <row r="106" spans="1:79" s="1" customFormat="1" ht="30" customHeight="1" x14ac:dyDescent="0.2">
      <c r="A106" s="59"/>
      <c r="B106" s="59"/>
      <c r="C106" s="59"/>
      <c r="D106" s="59"/>
      <c r="E106" s="59"/>
      <c r="F106" s="59"/>
      <c r="G106" s="59"/>
      <c r="H106" s="59"/>
      <c r="I106" s="59"/>
      <c r="J106" s="59"/>
      <c r="K106" s="59"/>
      <c r="L106" s="9"/>
      <c r="M106" s="6"/>
      <c r="N106" s="6"/>
      <c r="O106" s="6"/>
      <c r="P106" s="6"/>
      <c r="Q106" s="6"/>
      <c r="R106" s="6"/>
      <c r="S106" s="6"/>
      <c r="T106" s="2"/>
      <c r="U106" s="2"/>
      <c r="V106" s="2"/>
      <c r="W106" s="2"/>
      <c r="X106" s="6"/>
      <c r="Z106" s="15"/>
      <c r="AA106" s="15"/>
      <c r="AB106" s="6"/>
      <c r="BL106" s="201"/>
      <c r="BP106" s="19"/>
      <c r="BQ106" s="19"/>
      <c r="BR106" s="3"/>
      <c r="BS106" s="3"/>
      <c r="BT106" s="19"/>
      <c r="BU106" s="19"/>
      <c r="BV106" s="3"/>
      <c r="BW106" s="3"/>
      <c r="CA106" s="201"/>
    </row>
    <row r="107" spans="1:79" s="3" customFormat="1" ht="36" customHeight="1" x14ac:dyDescent="0.2">
      <c r="A107" s="788"/>
      <c r="B107" s="788"/>
      <c r="C107" s="788"/>
      <c r="D107" s="788"/>
      <c r="E107" s="299"/>
      <c r="F107" s="295"/>
      <c r="G107" s="295"/>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01"/>
      <c r="BP107" s="19"/>
      <c r="BQ107" s="19"/>
      <c r="BT107" s="19"/>
      <c r="BU107" s="19"/>
      <c r="CA107" s="201"/>
    </row>
    <row r="108" spans="1:79" s="3" customFormat="1" ht="15" customHeight="1" x14ac:dyDescent="0.2">
      <c r="A108" s="715"/>
      <c r="B108" s="814"/>
      <c r="C108" s="815"/>
      <c r="D108" s="816"/>
      <c r="E108" s="86"/>
      <c r="F108" s="86"/>
      <c r="G108" s="86"/>
      <c r="H108" s="172"/>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01"/>
      <c r="BP108" s="35"/>
      <c r="BQ108" s="73"/>
      <c r="BR108" s="36"/>
      <c r="BS108" s="73"/>
      <c r="BT108" s="73"/>
      <c r="BU108" s="36"/>
      <c r="BV108" s="73"/>
      <c r="BW108" s="35"/>
      <c r="CA108" s="201"/>
    </row>
    <row r="109" spans="1:79" s="3" customFormat="1" ht="15" customHeight="1" x14ac:dyDescent="0.2">
      <c r="A109" s="717"/>
      <c r="B109" s="781"/>
      <c r="C109" s="811"/>
      <c r="D109" s="782"/>
      <c r="E109" s="137"/>
      <c r="F109" s="137"/>
      <c r="G109" s="137"/>
      <c r="H109" s="172"/>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01"/>
      <c r="BP109" s="35"/>
      <c r="BQ109" s="73"/>
      <c r="BR109" s="36"/>
      <c r="BS109" s="73"/>
      <c r="BT109" s="73"/>
      <c r="BU109" s="36"/>
      <c r="BV109" s="73"/>
      <c r="BW109" s="35"/>
      <c r="CA109" s="201"/>
    </row>
    <row r="110" spans="1:79" s="3" customFormat="1" ht="15" customHeight="1" x14ac:dyDescent="0.2">
      <c r="A110" s="716"/>
      <c r="B110" s="812"/>
      <c r="C110" s="812"/>
      <c r="D110" s="812"/>
      <c r="E110" s="88"/>
      <c r="F110" s="88"/>
      <c r="G110" s="88"/>
      <c r="H110" s="172"/>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01"/>
      <c r="BP110" s="35"/>
      <c r="BQ110" s="73"/>
      <c r="BR110" s="36"/>
      <c r="BS110" s="73"/>
      <c r="BT110" s="73"/>
      <c r="BU110" s="36"/>
      <c r="BV110" s="73"/>
      <c r="BW110" s="35"/>
      <c r="CA110" s="201"/>
    </row>
    <row r="111" spans="1:79" s="3" customFormat="1" ht="15" customHeight="1" x14ac:dyDescent="0.2">
      <c r="A111" s="644"/>
      <c r="B111" s="757"/>
      <c r="C111" s="692"/>
      <c r="D111" s="693"/>
      <c r="E111" s="86"/>
      <c r="F111" s="86"/>
      <c r="G111" s="86"/>
      <c r="H111" s="172"/>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01"/>
      <c r="BP111" s="35"/>
      <c r="BQ111" s="73"/>
      <c r="BR111" s="36"/>
      <c r="BS111" s="73"/>
      <c r="BT111" s="73"/>
      <c r="BU111" s="36"/>
      <c r="BV111" s="73"/>
      <c r="BW111" s="35"/>
      <c r="CA111" s="201"/>
    </row>
    <row r="112" spans="1:79" s="3" customFormat="1" ht="21.75" customHeight="1" x14ac:dyDescent="0.2">
      <c r="A112" s="691"/>
      <c r="B112" s="758"/>
      <c r="C112" s="694"/>
      <c r="D112" s="695"/>
      <c r="E112" s="87"/>
      <c r="F112" s="87"/>
      <c r="G112" s="87"/>
      <c r="H112" s="172"/>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01"/>
      <c r="BP112" s="35"/>
      <c r="BQ112" s="73"/>
      <c r="BR112" s="36"/>
      <c r="BS112" s="73"/>
      <c r="BT112" s="73"/>
      <c r="BU112" s="36"/>
      <c r="BV112" s="73"/>
      <c r="BW112" s="35"/>
      <c r="CA112" s="201"/>
    </row>
    <row r="113" spans="1:79" s="3" customFormat="1" ht="15" customHeight="1" x14ac:dyDescent="0.2">
      <c r="A113" s="691"/>
      <c r="B113" s="759"/>
      <c r="C113" s="696"/>
      <c r="D113" s="697"/>
      <c r="E113" s="89"/>
      <c r="F113" s="89"/>
      <c r="G113" s="89"/>
      <c r="H113" s="172"/>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01"/>
      <c r="BP113" s="35"/>
      <c r="BQ113" s="73"/>
      <c r="BR113" s="36"/>
      <c r="BS113" s="73"/>
      <c r="BT113" s="73"/>
      <c r="BU113" s="36"/>
      <c r="BV113" s="73"/>
      <c r="BW113" s="35"/>
      <c r="CA113" s="201"/>
    </row>
    <row r="114" spans="1:79" s="3" customFormat="1" ht="15" customHeight="1" x14ac:dyDescent="0.2">
      <c r="A114" s="691"/>
      <c r="B114" s="757"/>
      <c r="C114" s="692"/>
      <c r="D114" s="693"/>
      <c r="E114" s="86"/>
      <c r="F114" s="86"/>
      <c r="G114" s="86"/>
      <c r="H114" s="172"/>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01"/>
      <c r="BP114" s="35"/>
      <c r="BQ114" s="73"/>
      <c r="BR114" s="36"/>
      <c r="BS114" s="73"/>
      <c r="BT114" s="73"/>
      <c r="BU114" s="36"/>
      <c r="BV114" s="73"/>
      <c r="BW114" s="35"/>
      <c r="CA114" s="201"/>
    </row>
    <row r="115" spans="1:79" s="3" customFormat="1" ht="15" customHeight="1" x14ac:dyDescent="0.2">
      <c r="A115" s="691"/>
      <c r="B115" s="758"/>
      <c r="C115" s="694"/>
      <c r="D115" s="695"/>
      <c r="E115" s="87"/>
      <c r="F115" s="87"/>
      <c r="G115" s="87"/>
      <c r="H115" s="172"/>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01"/>
      <c r="BP115" s="35"/>
      <c r="BQ115" s="73"/>
      <c r="BR115" s="36"/>
      <c r="BS115" s="73"/>
      <c r="BT115" s="73"/>
      <c r="BU115" s="36"/>
      <c r="BV115" s="73"/>
      <c r="BW115" s="35"/>
      <c r="CA115" s="201"/>
    </row>
    <row r="116" spans="1:79" s="3" customFormat="1" ht="15" customHeight="1" x14ac:dyDescent="0.2">
      <c r="A116" s="691"/>
      <c r="B116" s="813"/>
      <c r="C116" s="694"/>
      <c r="D116" s="695"/>
      <c r="E116" s="88"/>
      <c r="F116" s="88"/>
      <c r="G116" s="88"/>
      <c r="H116" s="172"/>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01"/>
      <c r="BP116" s="35"/>
      <c r="BQ116" s="73"/>
      <c r="BR116" s="36"/>
      <c r="BS116" s="73"/>
      <c r="BT116" s="73"/>
      <c r="BU116" s="36"/>
      <c r="BV116" s="73"/>
      <c r="BW116" s="35"/>
      <c r="CA116" s="201"/>
    </row>
    <row r="117" spans="1:79" s="3" customFormat="1" ht="15" customHeight="1" x14ac:dyDescent="0.2">
      <c r="A117" s="645"/>
      <c r="B117" s="759"/>
      <c r="C117" s="696"/>
      <c r="D117" s="697"/>
      <c r="E117" s="89"/>
      <c r="F117" s="89"/>
      <c r="G117" s="89"/>
      <c r="H117" s="172"/>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01"/>
      <c r="BP117" s="35"/>
      <c r="BQ117" s="73"/>
      <c r="BR117" s="36"/>
      <c r="BS117" s="73"/>
      <c r="BT117" s="73"/>
      <c r="BU117" s="36"/>
      <c r="BV117" s="73"/>
      <c r="BW117" s="35"/>
      <c r="CA117" s="201"/>
    </row>
    <row r="118" spans="1:79" s="1" customFormat="1" ht="30.75" customHeight="1" x14ac:dyDescent="0.2">
      <c r="A118" s="296"/>
      <c r="B118" s="69"/>
      <c r="C118" s="43"/>
      <c r="D118" s="43"/>
      <c r="E118" s="70"/>
      <c r="F118" s="21"/>
      <c r="G118" s="2"/>
      <c r="H118" s="2"/>
      <c r="I118" s="2"/>
      <c r="J118" s="2"/>
      <c r="K118" s="2"/>
      <c r="L118" s="2"/>
      <c r="M118" s="2"/>
      <c r="N118" s="2"/>
      <c r="O118" s="46"/>
      <c r="BL118" s="201"/>
      <c r="BP118" s="35"/>
      <c r="BQ118" s="35"/>
      <c r="BR118" s="35"/>
      <c r="BS118" s="35"/>
      <c r="BT118" s="35"/>
      <c r="BU118" s="35"/>
      <c r="BV118" s="35"/>
      <c r="BW118" s="35"/>
      <c r="CA118" s="201"/>
    </row>
    <row r="119" spans="1:79" s="3" customFormat="1" ht="45" customHeight="1" x14ac:dyDescent="0.2">
      <c r="A119" s="686"/>
      <c r="B119" s="688"/>
      <c r="C119" s="295"/>
      <c r="D119" s="295"/>
      <c r="E119" s="295"/>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01"/>
      <c r="BP119" s="35"/>
      <c r="BQ119" s="35"/>
      <c r="BR119" s="35"/>
      <c r="BS119" s="35"/>
      <c r="BT119" s="35"/>
      <c r="BU119" s="35"/>
      <c r="BV119" s="35"/>
      <c r="BW119" s="35"/>
      <c r="CA119" s="201"/>
    </row>
    <row r="120" spans="1:79" s="3" customFormat="1" ht="15.75" customHeight="1" x14ac:dyDescent="0.2">
      <c r="A120" s="715"/>
      <c r="B120" s="304"/>
      <c r="C120" s="137"/>
      <c r="D120" s="151"/>
      <c r="E120" s="151"/>
      <c r="F120" s="172"/>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01"/>
      <c r="BP120" s="35"/>
      <c r="BQ120" s="73"/>
      <c r="BR120" s="36"/>
      <c r="BS120" s="73"/>
      <c r="BT120" s="155"/>
      <c r="BU120" s="155"/>
      <c r="BV120" s="73"/>
      <c r="BW120" s="35"/>
      <c r="CA120" s="201"/>
    </row>
    <row r="121" spans="1:79" s="3" customFormat="1" ht="15.75" customHeight="1" x14ac:dyDescent="0.2">
      <c r="A121" s="717"/>
      <c r="B121" s="31"/>
      <c r="C121" s="87"/>
      <c r="D121" s="108"/>
      <c r="E121" s="108"/>
      <c r="F121" s="172"/>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01"/>
      <c r="BP121" s="35"/>
      <c r="BQ121" s="73"/>
      <c r="BR121" s="36"/>
      <c r="BS121" s="35"/>
      <c r="BT121" s="155"/>
      <c r="BU121" s="155"/>
      <c r="BV121" s="35"/>
      <c r="BW121" s="35"/>
      <c r="CA121" s="201"/>
    </row>
    <row r="122" spans="1:79" s="3" customFormat="1" ht="15.75" customHeight="1" x14ac:dyDescent="0.2">
      <c r="A122" s="716"/>
      <c r="B122" s="71"/>
      <c r="C122" s="89"/>
      <c r="D122" s="127"/>
      <c r="E122" s="127"/>
      <c r="F122" s="172"/>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01"/>
      <c r="BP122" s="35"/>
      <c r="BQ122" s="73"/>
      <c r="BR122" s="36"/>
      <c r="BS122" s="35"/>
      <c r="BT122" s="155"/>
      <c r="BU122" s="155"/>
      <c r="BV122" s="35"/>
      <c r="BW122" s="35"/>
      <c r="CA122" s="201"/>
    </row>
    <row r="123" spans="1:79" s="3" customFormat="1" ht="15.75" customHeight="1" x14ac:dyDescent="0.2">
      <c r="A123" s="715"/>
      <c r="B123" s="304"/>
      <c r="C123" s="137"/>
      <c r="D123" s="151"/>
      <c r="E123" s="151"/>
      <c r="F123" s="172"/>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01"/>
      <c r="BP123" s="35"/>
      <c r="BQ123" s="73"/>
      <c r="BR123" s="36"/>
      <c r="BS123" s="35"/>
      <c r="BT123" s="155"/>
      <c r="BU123" s="155"/>
      <c r="BV123" s="35"/>
      <c r="BW123" s="35"/>
      <c r="CA123" s="201"/>
    </row>
    <row r="124" spans="1:79" s="3" customFormat="1" x14ac:dyDescent="0.2">
      <c r="A124" s="717"/>
      <c r="B124" s="31"/>
      <c r="C124" s="87"/>
      <c r="D124" s="108"/>
      <c r="E124" s="108"/>
      <c r="F124" s="172"/>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01"/>
      <c r="BP124" s="35"/>
      <c r="BQ124" s="73"/>
      <c r="BR124" s="36"/>
      <c r="BS124" s="35"/>
      <c r="BT124" s="155"/>
      <c r="BU124" s="155"/>
      <c r="BV124" s="35"/>
      <c r="BW124" s="35"/>
      <c r="CA124" s="201"/>
    </row>
    <row r="125" spans="1:79" s="3" customFormat="1" x14ac:dyDescent="0.2">
      <c r="A125" s="716"/>
      <c r="B125" s="32"/>
      <c r="C125" s="89"/>
      <c r="D125" s="127"/>
      <c r="E125" s="127"/>
      <c r="F125" s="172"/>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01"/>
      <c r="BP125" s="35"/>
      <c r="BQ125" s="73"/>
      <c r="BR125" s="36"/>
      <c r="BS125" s="35"/>
      <c r="BT125" s="155"/>
      <c r="BU125" s="155"/>
      <c r="BV125" s="35"/>
      <c r="BW125" s="35"/>
      <c r="CA125" s="201"/>
    </row>
    <row r="126" spans="1:79" s="35" customFormat="1" ht="31.5" customHeight="1" x14ac:dyDescent="0.25">
      <c r="A126" s="161"/>
      <c r="B126" s="47"/>
      <c r="C126" s="59"/>
      <c r="D126" s="59"/>
      <c r="E126" s="59"/>
      <c r="F126" s="59"/>
      <c r="G126" s="59"/>
      <c r="H126" s="59"/>
      <c r="I126" s="59"/>
      <c r="J126" s="59"/>
      <c r="K126" s="168"/>
      <c r="L126" s="59"/>
      <c r="M126" s="59"/>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01"/>
      <c r="BM126" s="1"/>
      <c r="BN126" s="1"/>
      <c r="BO126" s="1"/>
      <c r="CA126" s="171"/>
    </row>
    <row r="127" spans="1:79" s="35" customFormat="1" ht="33" customHeight="1" x14ac:dyDescent="0.15">
      <c r="A127" s="642"/>
      <c r="B127" s="644"/>
      <c r="C127" s="710"/>
      <c r="D127" s="713"/>
      <c r="E127" s="713"/>
      <c r="F127" s="713"/>
      <c r="G127" s="713"/>
      <c r="H127" s="713"/>
      <c r="I127" s="713"/>
      <c r="J127" s="713"/>
      <c r="K127" s="713"/>
      <c r="L127" s="713"/>
      <c r="M127" s="713"/>
      <c r="N127" s="713"/>
      <c r="O127" s="713"/>
      <c r="P127" s="713"/>
      <c r="Q127" s="713"/>
      <c r="R127" s="713"/>
      <c r="S127" s="709"/>
      <c r="T127" s="710"/>
      <c r="U127" s="713"/>
      <c r="V127" s="784"/>
      <c r="W127" s="709"/>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01"/>
      <c r="BM127" s="3"/>
      <c r="BN127" s="3"/>
      <c r="BO127" s="3"/>
      <c r="CA127" s="171"/>
    </row>
    <row r="128" spans="1:79" s="35" customFormat="1" ht="31.5" customHeight="1" x14ac:dyDescent="0.15">
      <c r="A128" s="643"/>
      <c r="B128" s="645"/>
      <c r="C128" s="49"/>
      <c r="D128" s="166"/>
      <c r="E128" s="16"/>
      <c r="F128" s="16"/>
      <c r="G128" s="16"/>
      <c r="H128" s="12"/>
      <c r="I128" s="12"/>
      <c r="J128" s="12"/>
      <c r="K128" s="12"/>
      <c r="L128" s="12"/>
      <c r="M128" s="12"/>
      <c r="N128" s="12"/>
      <c r="O128" s="12"/>
      <c r="P128" s="12"/>
      <c r="Q128" s="12"/>
      <c r="R128" s="12"/>
      <c r="S128" s="13"/>
      <c r="T128" s="17"/>
      <c r="U128" s="160"/>
      <c r="V128" s="165"/>
      <c r="W128" s="29"/>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01"/>
      <c r="BM128" s="3"/>
      <c r="BN128" s="3"/>
      <c r="BO128" s="3"/>
      <c r="CA128" s="171"/>
    </row>
    <row r="129" spans="1:79" s="35" customFormat="1" ht="24" customHeight="1" x14ac:dyDescent="0.15">
      <c r="A129" s="52"/>
      <c r="B129" s="101"/>
      <c r="C129" s="185"/>
      <c r="D129" s="175"/>
      <c r="E129" s="175"/>
      <c r="F129" s="175"/>
      <c r="G129" s="175"/>
      <c r="H129" s="177"/>
      <c r="I129" s="177"/>
      <c r="J129" s="177"/>
      <c r="K129" s="177"/>
      <c r="L129" s="177"/>
      <c r="M129" s="177"/>
      <c r="N129" s="177"/>
      <c r="O129" s="177"/>
      <c r="P129" s="177"/>
      <c r="Q129" s="177"/>
      <c r="R129" s="177"/>
      <c r="S129" s="177"/>
      <c r="T129" s="174"/>
      <c r="U129" s="177"/>
      <c r="V129" s="192"/>
      <c r="W129" s="176"/>
      <c r="X129" s="170"/>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00"/>
      <c r="BM129" s="27"/>
      <c r="BN129" s="27"/>
      <c r="BO129" s="34"/>
      <c r="BQ129" s="73"/>
      <c r="BT129" s="155"/>
      <c r="CA129" s="171"/>
    </row>
    <row r="130" spans="1:79" s="35" customFormat="1" ht="24" customHeight="1" x14ac:dyDescent="0.15">
      <c r="A130" s="31"/>
      <c r="B130" s="109"/>
      <c r="C130" s="193"/>
      <c r="D130" s="184"/>
      <c r="E130" s="184"/>
      <c r="F130" s="184"/>
      <c r="G130" s="184"/>
      <c r="H130" s="194"/>
      <c r="I130" s="194"/>
      <c r="J130" s="194"/>
      <c r="K130" s="194"/>
      <c r="L130" s="194"/>
      <c r="M130" s="194"/>
      <c r="N130" s="194"/>
      <c r="O130" s="194"/>
      <c r="P130" s="194"/>
      <c r="Q130" s="194"/>
      <c r="R130" s="194"/>
      <c r="S130" s="194"/>
      <c r="T130" s="179"/>
      <c r="U130" s="194"/>
      <c r="V130" s="195"/>
      <c r="W130" s="178"/>
      <c r="X130" s="170"/>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00"/>
      <c r="BM130" s="27"/>
      <c r="BN130" s="27"/>
      <c r="BO130" s="34"/>
      <c r="BQ130" s="73"/>
      <c r="BT130" s="155"/>
      <c r="CA130" s="171"/>
    </row>
    <row r="131" spans="1:79" s="35" customFormat="1" ht="24" customHeight="1" x14ac:dyDescent="0.15">
      <c r="A131" s="23"/>
      <c r="B131" s="103"/>
      <c r="C131" s="186"/>
      <c r="D131" s="125"/>
      <c r="E131" s="125"/>
      <c r="F131" s="125"/>
      <c r="G131" s="125"/>
      <c r="H131" s="126"/>
      <c r="I131" s="126"/>
      <c r="J131" s="126"/>
      <c r="K131" s="126"/>
      <c r="L131" s="126"/>
      <c r="M131" s="126"/>
      <c r="N131" s="126"/>
      <c r="O131" s="126"/>
      <c r="P131" s="126"/>
      <c r="Q131" s="126"/>
      <c r="R131" s="126"/>
      <c r="S131" s="126"/>
      <c r="T131" s="196"/>
      <c r="U131" s="126"/>
      <c r="V131" s="197"/>
      <c r="W131" s="180"/>
      <c r="X131" s="170"/>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00"/>
      <c r="BM131" s="27"/>
      <c r="BN131" s="27"/>
      <c r="BO131" s="34"/>
      <c r="BQ131" s="73"/>
      <c r="BT131" s="155"/>
      <c r="CA131" s="171"/>
    </row>
    <row r="132" spans="1:79" s="35" customFormat="1" x14ac:dyDescent="0.2">
      <c r="A132" s="164"/>
      <c r="D132" s="39"/>
      <c r="E132" s="39"/>
      <c r="F132" s="39"/>
      <c r="G132" s="39"/>
      <c r="H132" s="39"/>
      <c r="I132" s="39"/>
      <c r="J132" s="39"/>
      <c r="K132" s="39"/>
      <c r="L132" s="39"/>
      <c r="M132" s="39"/>
      <c r="N132" s="39"/>
      <c r="O132" s="157"/>
      <c r="BA132" s="3"/>
      <c r="BB132" s="3"/>
      <c r="BC132" s="3"/>
      <c r="BD132" s="3"/>
      <c r="BE132" s="3"/>
      <c r="BF132" s="3"/>
      <c r="BL132" s="171"/>
      <c r="CA132" s="171"/>
    </row>
    <row r="133" spans="1:79" s="35" customFormat="1" ht="33.75" customHeight="1" x14ac:dyDescent="0.2">
      <c r="A133" s="63"/>
      <c r="B133" s="1"/>
      <c r="C133" s="1"/>
      <c r="D133" s="14"/>
      <c r="E133" s="39"/>
      <c r="F133" s="39"/>
      <c r="G133" s="39"/>
      <c r="H133" s="39"/>
      <c r="I133" s="39"/>
      <c r="J133" s="39"/>
      <c r="K133" s="39"/>
      <c r="L133" s="39"/>
      <c r="M133" s="39"/>
      <c r="N133" s="39"/>
      <c r="O133" s="157"/>
      <c r="BA133" s="3"/>
      <c r="BB133" s="3"/>
      <c r="BC133" s="3"/>
      <c r="BD133" s="3"/>
      <c r="BE133" s="3"/>
      <c r="BF133" s="3"/>
      <c r="BG133" s="1"/>
      <c r="BL133" s="171"/>
      <c r="CA133" s="171"/>
    </row>
    <row r="134" spans="1:79" s="35" customFormat="1" x14ac:dyDescent="0.2">
      <c r="A134" s="710"/>
      <c r="B134" s="713"/>
      <c r="C134" s="709"/>
      <c r="D134" s="295"/>
      <c r="E134" s="39"/>
      <c r="F134" s="39"/>
      <c r="G134" s="39"/>
      <c r="H134" s="39"/>
      <c r="I134" s="39"/>
      <c r="J134" s="39"/>
      <c r="K134" s="39"/>
      <c r="L134" s="39"/>
      <c r="M134" s="39"/>
      <c r="N134" s="39"/>
      <c r="O134" s="157"/>
      <c r="BL134" s="171"/>
      <c r="CA134" s="171"/>
    </row>
    <row r="135" spans="1:79" s="35" customFormat="1" x14ac:dyDescent="0.2">
      <c r="A135" s="724"/>
      <c r="B135" s="741"/>
      <c r="C135" s="742"/>
      <c r="D135" s="102"/>
      <c r="E135" s="39"/>
      <c r="F135" s="39"/>
      <c r="G135" s="39"/>
      <c r="H135" s="39"/>
      <c r="I135" s="39"/>
      <c r="J135" s="39"/>
      <c r="K135" s="39"/>
      <c r="L135" s="39"/>
      <c r="M135" s="39"/>
      <c r="N135" s="39"/>
      <c r="O135" s="157"/>
      <c r="BL135" s="171"/>
      <c r="CA135" s="171"/>
    </row>
    <row r="136" spans="1:79" s="35" customFormat="1" x14ac:dyDescent="0.2">
      <c r="A136" s="724"/>
      <c r="B136" s="742"/>
      <c r="C136" s="300"/>
      <c r="D136" s="219"/>
      <c r="E136" s="39"/>
      <c r="F136" s="39"/>
      <c r="G136" s="39"/>
      <c r="H136" s="39"/>
      <c r="I136" s="39"/>
      <c r="J136" s="39"/>
      <c r="K136" s="39"/>
      <c r="L136" s="39"/>
      <c r="M136" s="39"/>
      <c r="N136" s="39"/>
      <c r="O136" s="157"/>
      <c r="BL136" s="171"/>
      <c r="CA136" s="171"/>
    </row>
    <row r="137" spans="1:79" s="35" customFormat="1" x14ac:dyDescent="0.2">
      <c r="A137" s="777"/>
      <c r="B137" s="778"/>
      <c r="C137" s="301"/>
      <c r="D137" s="220"/>
      <c r="E137" s="39"/>
      <c r="F137" s="39"/>
      <c r="G137" s="39"/>
      <c r="H137" s="39"/>
      <c r="M137" s="39"/>
      <c r="N137" s="39"/>
      <c r="O137" s="157"/>
      <c r="BL137" s="171"/>
      <c r="CA137" s="171"/>
    </row>
    <row r="138" spans="1:79" s="35" customFormat="1" x14ac:dyDescent="0.2">
      <c r="A138" s="725"/>
      <c r="B138" s="744"/>
      <c r="C138" s="302"/>
      <c r="D138" s="221"/>
      <c r="E138" s="39"/>
      <c r="F138" s="39"/>
      <c r="G138" s="39"/>
      <c r="H138" s="39"/>
      <c r="M138" s="39"/>
      <c r="N138" s="39"/>
      <c r="O138" s="157"/>
      <c r="BL138" s="171"/>
      <c r="CA138" s="171"/>
    </row>
    <row r="139" spans="1:79" s="35" customFormat="1" x14ac:dyDescent="0.2">
      <c r="A139" s="785"/>
      <c r="B139" s="785"/>
      <c r="C139" s="786"/>
      <c r="D139" s="786"/>
      <c r="E139" s="786"/>
      <c r="F139" s="786"/>
      <c r="G139" s="39"/>
      <c r="H139" s="39"/>
      <c r="M139" s="39"/>
      <c r="N139" s="39"/>
      <c r="O139" s="157"/>
      <c r="BL139" s="171"/>
      <c r="CA139" s="171"/>
    </row>
    <row r="140" spans="1:79" s="35" customFormat="1" ht="24.75" customHeight="1" x14ac:dyDescent="0.15">
      <c r="A140" s="642"/>
      <c r="B140" s="644"/>
      <c r="BL140" s="171"/>
      <c r="CA140" s="171"/>
    </row>
    <row r="141" spans="1:79" s="35" customFormat="1" ht="24.75" customHeight="1" x14ac:dyDescent="0.15">
      <c r="A141" s="643"/>
      <c r="B141" s="645"/>
      <c r="BL141" s="171"/>
      <c r="CA141" s="171"/>
    </row>
    <row r="142" spans="1:79" s="35" customFormat="1" ht="32.25" customHeight="1" x14ac:dyDescent="0.15">
      <c r="A142" s="30"/>
      <c r="B142" s="222"/>
      <c r="C142" s="223"/>
      <c r="BL142" s="171"/>
      <c r="BQ142" s="73"/>
      <c r="BT142" s="155"/>
      <c r="CA142" s="171"/>
    </row>
    <row r="143" spans="1:79" s="35" customFormat="1" ht="33" customHeight="1" x14ac:dyDescent="0.15">
      <c r="A143" s="32"/>
      <c r="B143" s="224"/>
      <c r="C143" s="223"/>
      <c r="F143" s="223"/>
      <c r="BL143" s="171"/>
      <c r="BQ143" s="19"/>
      <c r="BT143" s="19"/>
      <c r="CA143" s="171"/>
    </row>
    <row r="144" spans="1:79" s="35" customFormat="1" x14ac:dyDescent="0.2">
      <c r="A144" s="787"/>
      <c r="B144" s="787"/>
      <c r="C144" s="785"/>
      <c r="D144" s="785"/>
      <c r="E144" s="45"/>
      <c r="F144" s="9"/>
      <c r="G144" s="6"/>
      <c r="H144" s="6"/>
      <c r="I144" s="25"/>
      <c r="J144" s="25"/>
      <c r="K144" s="25"/>
      <c r="M144" s="39"/>
      <c r="N144" s="39"/>
      <c r="O144" s="157"/>
      <c r="BL144" s="171"/>
      <c r="CA144" s="171"/>
    </row>
    <row r="145" spans="1:79" s="35" customFormat="1" ht="26.25" customHeight="1" x14ac:dyDescent="0.15">
      <c r="A145" s="788"/>
      <c r="B145" s="788"/>
      <c r="C145" s="788"/>
      <c r="D145" s="642"/>
      <c r="E145" s="653"/>
      <c r="F145" s="654"/>
      <c r="G145" s="654"/>
      <c r="H145" s="654"/>
      <c r="I145" s="654"/>
      <c r="J145" s="654"/>
      <c r="K145" s="654"/>
      <c r="L145" s="654"/>
      <c r="M145" s="654"/>
      <c r="N145" s="654"/>
      <c r="O145" s="654"/>
      <c r="P145" s="654"/>
      <c r="Q145" s="654"/>
      <c r="R145" s="654"/>
      <c r="S145" s="654"/>
      <c r="T145" s="654"/>
      <c r="U145" s="655"/>
      <c r="V145" s="689"/>
      <c r="W145" s="690"/>
      <c r="X145" s="659"/>
      <c r="Y145" s="662"/>
      <c r="Z145" s="658"/>
      <c r="AA145" s="658"/>
      <c r="AB145" s="658"/>
      <c r="AC145" s="658"/>
      <c r="BL145" s="171"/>
      <c r="CA145" s="171"/>
    </row>
    <row r="146" spans="1:79" s="35" customFormat="1" ht="26.25" customHeight="1" x14ac:dyDescent="0.15">
      <c r="A146" s="788"/>
      <c r="B146" s="788"/>
      <c r="C146" s="788"/>
      <c r="D146" s="646"/>
      <c r="E146" s="645"/>
      <c r="F146" s="645"/>
      <c r="G146" s="667"/>
      <c r="H146" s="667"/>
      <c r="I146" s="645"/>
      <c r="J146" s="645"/>
      <c r="K146" s="645"/>
      <c r="L146" s="645"/>
      <c r="M146" s="645"/>
      <c r="N146" s="645"/>
      <c r="O146" s="668"/>
      <c r="P146" s="668"/>
      <c r="Q146" s="668"/>
      <c r="R146" s="668"/>
      <c r="S146" s="668"/>
      <c r="T146" s="668"/>
      <c r="U146" s="669"/>
      <c r="V146" s="689"/>
      <c r="W146" s="690"/>
      <c r="X146" s="660"/>
      <c r="Y146" s="663"/>
      <c r="Z146" s="817"/>
      <c r="AA146" s="817"/>
      <c r="AB146" s="817"/>
      <c r="AC146" s="817"/>
      <c r="BM146" s="171"/>
      <c r="CA146" s="171"/>
    </row>
    <row r="147" spans="1:79" s="35" customFormat="1" ht="17.25" customHeight="1" x14ac:dyDescent="0.15">
      <c r="A147" s="788"/>
      <c r="B147" s="788"/>
      <c r="C147" s="788"/>
      <c r="D147" s="646"/>
      <c r="E147" s="11"/>
      <c r="F147" s="29"/>
      <c r="G147" s="11"/>
      <c r="H147" s="29"/>
      <c r="I147" s="11"/>
      <c r="J147" s="29"/>
      <c r="K147" s="11"/>
      <c r="L147" s="29"/>
      <c r="M147" s="11"/>
      <c r="N147" s="29"/>
      <c r="O147" s="11"/>
      <c r="P147" s="29"/>
      <c r="Q147" s="11"/>
      <c r="R147" s="29"/>
      <c r="S147" s="11"/>
      <c r="T147" s="29"/>
      <c r="U147" s="670"/>
      <c r="V147" s="689"/>
      <c r="W147" s="690"/>
      <c r="X147" s="661"/>
      <c r="Y147" s="664"/>
      <c r="Z147" s="818"/>
      <c r="AA147" s="818"/>
      <c r="AB147" s="818"/>
      <c r="AC147" s="818"/>
      <c r="BM147" s="171"/>
      <c r="CA147" s="171"/>
    </row>
    <row r="148" spans="1:79" s="35" customFormat="1" ht="21" customHeight="1" x14ac:dyDescent="0.15">
      <c r="A148" s="640"/>
      <c r="B148" s="640"/>
      <c r="C148" s="225"/>
      <c r="D148" s="226"/>
      <c r="E148" s="174"/>
      <c r="F148" s="175"/>
      <c r="G148" s="175"/>
      <c r="H148" s="175"/>
      <c r="I148" s="175"/>
      <c r="J148" s="175"/>
      <c r="K148" s="175"/>
      <c r="L148" s="175"/>
      <c r="M148" s="175"/>
      <c r="N148" s="175"/>
      <c r="O148" s="175"/>
      <c r="P148" s="175"/>
      <c r="Q148" s="175"/>
      <c r="R148" s="175"/>
      <c r="S148" s="175"/>
      <c r="T148" s="177"/>
      <c r="U148" s="222"/>
      <c r="V148" s="174"/>
      <c r="W148" s="175"/>
      <c r="X148" s="175"/>
      <c r="Y148" s="176"/>
      <c r="Z148" s="174"/>
      <c r="AA148" s="176"/>
      <c r="AB148" s="177"/>
      <c r="AC148" s="176"/>
      <c r="AD148" s="223"/>
      <c r="BM148" s="171"/>
      <c r="BQ148" s="73"/>
      <c r="BR148" s="73"/>
      <c r="BS148" s="73"/>
      <c r="BT148" s="73"/>
      <c r="BU148" s="73"/>
      <c r="BV148" s="155"/>
      <c r="BW148" s="155"/>
      <c r="BX148" s="155"/>
      <c r="BY148" s="155"/>
      <c r="CA148" s="171"/>
    </row>
    <row r="149" spans="1:79" s="35" customFormat="1" ht="24.75" customHeight="1" x14ac:dyDescent="0.15">
      <c r="A149" s="640"/>
      <c r="B149" s="640"/>
      <c r="C149" s="227"/>
      <c r="D149" s="102"/>
      <c r="E149" s="228"/>
      <c r="F149" s="229"/>
      <c r="G149" s="229"/>
      <c r="H149" s="229"/>
      <c r="I149" s="229"/>
      <c r="J149" s="229"/>
      <c r="K149" s="229"/>
      <c r="L149" s="229"/>
      <c r="M149" s="229"/>
      <c r="N149" s="229"/>
      <c r="O149" s="229"/>
      <c r="P149" s="229"/>
      <c r="Q149" s="229"/>
      <c r="R149" s="229"/>
      <c r="S149" s="229"/>
      <c r="T149" s="230"/>
      <c r="U149" s="231"/>
      <c r="V149" s="228"/>
      <c r="W149" s="229"/>
      <c r="X149" s="229"/>
      <c r="Y149" s="178"/>
      <c r="Z149" s="228"/>
      <c r="AA149" s="178"/>
      <c r="AB149" s="230"/>
      <c r="AC149" s="178"/>
      <c r="AD149" s="223"/>
      <c r="BM149" s="171"/>
      <c r="BQ149" s="73"/>
      <c r="BR149" s="73"/>
      <c r="BS149" s="73"/>
      <c r="BT149" s="73"/>
      <c r="BU149" s="73"/>
      <c r="BV149" s="155"/>
      <c r="BW149" s="155"/>
      <c r="BX149" s="155"/>
      <c r="BY149" s="155"/>
      <c r="CA149" s="171"/>
    </row>
    <row r="150" spans="1:79" s="35" customFormat="1" ht="16.5" customHeight="1" x14ac:dyDescent="0.15">
      <c r="A150" s="640"/>
      <c r="B150" s="641"/>
      <c r="C150" s="189"/>
      <c r="D150" s="110"/>
      <c r="E150" s="232"/>
      <c r="F150" s="233"/>
      <c r="G150" s="233"/>
      <c r="H150" s="233"/>
      <c r="I150" s="233"/>
      <c r="J150" s="233"/>
      <c r="K150" s="233"/>
      <c r="L150" s="233"/>
      <c r="M150" s="233"/>
      <c r="N150" s="233"/>
      <c r="O150" s="233"/>
      <c r="P150" s="233"/>
      <c r="Q150" s="233"/>
      <c r="R150" s="233"/>
      <c r="S150" s="233"/>
      <c r="T150" s="234"/>
      <c r="U150" s="235"/>
      <c r="V150" s="232"/>
      <c r="W150" s="233"/>
      <c r="X150" s="233"/>
      <c r="Y150" s="236"/>
      <c r="Z150" s="232"/>
      <c r="AA150" s="236"/>
      <c r="AB150" s="234"/>
      <c r="AC150" s="236"/>
      <c r="AD150" s="223"/>
      <c r="BM150" s="171"/>
      <c r="BQ150" s="73"/>
      <c r="BR150" s="73"/>
      <c r="BS150" s="73"/>
      <c r="BT150" s="73"/>
      <c r="BU150" s="73"/>
      <c r="BV150" s="155"/>
      <c r="BW150" s="155"/>
      <c r="BX150" s="155"/>
      <c r="BY150" s="155"/>
      <c r="CA150" s="171"/>
    </row>
    <row r="151" spans="1:79" s="35" customFormat="1" ht="24.75" customHeight="1" x14ac:dyDescent="0.15">
      <c r="A151" s="640"/>
      <c r="B151" s="640"/>
      <c r="C151" s="225"/>
      <c r="D151" s="101"/>
      <c r="E151" s="174"/>
      <c r="F151" s="175"/>
      <c r="G151" s="175"/>
      <c r="H151" s="175"/>
      <c r="I151" s="175"/>
      <c r="J151" s="175"/>
      <c r="K151" s="175"/>
      <c r="L151" s="175"/>
      <c r="M151" s="175"/>
      <c r="N151" s="175"/>
      <c r="O151" s="175"/>
      <c r="P151" s="175"/>
      <c r="Q151" s="175"/>
      <c r="R151" s="175"/>
      <c r="S151" s="175"/>
      <c r="T151" s="177"/>
      <c r="U151" s="222"/>
      <c r="V151" s="174"/>
      <c r="W151" s="175"/>
      <c r="X151" s="175"/>
      <c r="Y151" s="176"/>
      <c r="Z151" s="174"/>
      <c r="AA151" s="176"/>
      <c r="AB151" s="177"/>
      <c r="AC151" s="176"/>
      <c r="AD151" s="223"/>
      <c r="BM151" s="171"/>
      <c r="BQ151" s="73"/>
      <c r="BR151" s="73"/>
      <c r="BS151" s="73"/>
      <c r="BT151" s="73"/>
      <c r="BU151" s="73"/>
      <c r="BV151" s="155"/>
      <c r="BW151" s="155"/>
      <c r="BX151" s="155"/>
      <c r="BY151" s="155"/>
      <c r="CA151" s="171"/>
    </row>
    <row r="152" spans="1:79" s="35" customFormat="1" ht="27.75" customHeight="1" x14ac:dyDescent="0.15">
      <c r="A152" s="640"/>
      <c r="B152" s="640"/>
      <c r="C152" s="225"/>
      <c r="D152" s="102"/>
      <c r="E152" s="228"/>
      <c r="F152" s="229"/>
      <c r="G152" s="229"/>
      <c r="H152" s="229"/>
      <c r="I152" s="229"/>
      <c r="J152" s="229"/>
      <c r="K152" s="229"/>
      <c r="L152" s="229"/>
      <c r="M152" s="229"/>
      <c r="N152" s="229"/>
      <c r="O152" s="229"/>
      <c r="P152" s="229"/>
      <c r="Q152" s="229"/>
      <c r="R152" s="229"/>
      <c r="S152" s="229"/>
      <c r="T152" s="230"/>
      <c r="U152" s="231"/>
      <c r="V152" s="228"/>
      <c r="W152" s="229"/>
      <c r="X152" s="229"/>
      <c r="Y152" s="178"/>
      <c r="Z152" s="228"/>
      <c r="AA152" s="178"/>
      <c r="AB152" s="230"/>
      <c r="AC152" s="178"/>
      <c r="AD152" s="223"/>
      <c r="BM152" s="171"/>
      <c r="BQ152" s="73"/>
      <c r="BR152" s="73"/>
      <c r="BS152" s="73"/>
      <c r="BT152" s="73"/>
      <c r="BU152" s="73"/>
      <c r="BV152" s="155"/>
      <c r="BW152" s="155"/>
      <c r="BX152" s="155"/>
      <c r="BY152" s="155"/>
      <c r="CA152" s="171"/>
    </row>
    <row r="153" spans="1:79" s="35" customFormat="1" ht="16.5" customHeight="1" x14ac:dyDescent="0.15">
      <c r="A153" s="640"/>
      <c r="B153" s="640"/>
      <c r="C153" s="187"/>
      <c r="D153" s="103"/>
      <c r="E153" s="237"/>
      <c r="F153" s="238"/>
      <c r="G153" s="238"/>
      <c r="H153" s="238"/>
      <c r="I153" s="238"/>
      <c r="J153" s="238"/>
      <c r="K153" s="238"/>
      <c r="L153" s="125"/>
      <c r="M153" s="125"/>
      <c r="N153" s="125"/>
      <c r="O153" s="125"/>
      <c r="P153" s="125"/>
      <c r="Q153" s="125"/>
      <c r="R153" s="125"/>
      <c r="S153" s="125"/>
      <c r="T153" s="239"/>
      <c r="U153" s="240"/>
      <c r="V153" s="237"/>
      <c r="W153" s="238"/>
      <c r="X153" s="238"/>
      <c r="Y153" s="241"/>
      <c r="Z153" s="237"/>
      <c r="AA153" s="241"/>
      <c r="AB153" s="239"/>
      <c r="AC153" s="241"/>
      <c r="AD153" s="223"/>
      <c r="BM153" s="171"/>
      <c r="BQ153" s="73"/>
      <c r="BR153" s="73"/>
      <c r="BS153" s="73"/>
      <c r="BT153" s="73"/>
      <c r="BU153" s="73"/>
      <c r="BV153" s="155"/>
      <c r="BW153" s="155"/>
      <c r="BX153" s="155"/>
      <c r="BY153" s="155"/>
      <c r="CA153" s="171"/>
    </row>
    <row r="154" spans="1:79" s="35" customFormat="1" x14ac:dyDescent="0.2">
      <c r="A154" s="242"/>
      <c r="B154" s="242"/>
      <c r="C154" s="242"/>
      <c r="D154" s="242"/>
      <c r="E154" s="39"/>
      <c r="F154" s="39"/>
      <c r="G154" s="39"/>
      <c r="H154" s="39"/>
      <c r="I154" s="39"/>
      <c r="J154" s="39"/>
      <c r="L154" s="188"/>
      <c r="M154" s="188"/>
      <c r="N154" s="188"/>
      <c r="O154" s="188"/>
      <c r="P154" s="188"/>
      <c r="Q154" s="188"/>
      <c r="R154" s="188"/>
      <c r="S154" s="188"/>
      <c r="T154" s="39"/>
      <c r="U154" s="39"/>
      <c r="V154" s="39"/>
      <c r="W154" s="157"/>
      <c r="CA154" s="171"/>
    </row>
    <row r="155" spans="1:79" s="35" customFormat="1" ht="26.25" customHeight="1" x14ac:dyDescent="0.15">
      <c r="A155" s="642"/>
      <c r="B155" s="642"/>
      <c r="C155" s="653"/>
      <c r="D155" s="654"/>
      <c r="E155" s="654"/>
      <c r="F155" s="654"/>
      <c r="G155" s="654"/>
      <c r="H155" s="654"/>
      <c r="I155" s="654"/>
      <c r="J155" s="654"/>
      <c r="K155" s="654"/>
      <c r="L155" s="654"/>
      <c r="M155" s="654"/>
      <c r="N155" s="654"/>
      <c r="O155" s="654"/>
      <c r="P155" s="654"/>
      <c r="Q155" s="654"/>
      <c r="R155" s="654"/>
      <c r="S155" s="654"/>
      <c r="T155" s="655"/>
      <c r="CA155" s="171"/>
    </row>
    <row r="156" spans="1:79" s="35" customFormat="1" ht="26.25" customHeight="1" x14ac:dyDescent="0.15">
      <c r="A156" s="646"/>
      <c r="B156" s="646"/>
      <c r="C156" s="656"/>
      <c r="D156" s="656"/>
      <c r="E156" s="657"/>
      <c r="F156" s="656"/>
      <c r="G156" s="656"/>
      <c r="H156" s="656"/>
      <c r="I156" s="656"/>
      <c r="J156" s="656"/>
      <c r="K156" s="656"/>
      <c r="L156" s="656"/>
      <c r="M156" s="658"/>
      <c r="N156" s="658"/>
      <c r="O156" s="658"/>
      <c r="P156" s="658"/>
      <c r="Q156" s="658"/>
      <c r="R156" s="658"/>
      <c r="S156" s="658"/>
      <c r="T156" s="658"/>
      <c r="CA156" s="171"/>
    </row>
    <row r="157" spans="1:79" s="35" customFormat="1" ht="17.25" customHeight="1" x14ac:dyDescent="0.15">
      <c r="A157" s="643"/>
      <c r="B157" s="646"/>
      <c r="C157" s="11"/>
      <c r="D157" s="29"/>
      <c r="E157" s="11"/>
      <c r="F157" s="29"/>
      <c r="G157" s="11"/>
      <c r="H157" s="29"/>
      <c r="I157" s="11"/>
      <c r="J157" s="29"/>
      <c r="K157" s="11"/>
      <c r="L157" s="29"/>
      <c r="M157" s="11"/>
      <c r="N157" s="29"/>
      <c r="O157" s="11"/>
      <c r="P157" s="29"/>
      <c r="Q157" s="11"/>
      <c r="R157" s="29"/>
      <c r="S157" s="11"/>
      <c r="T157" s="29"/>
      <c r="CA157" s="171"/>
    </row>
    <row r="158" spans="1:79" s="35" customFormat="1" ht="24" customHeight="1" x14ac:dyDescent="0.15">
      <c r="A158" s="187"/>
      <c r="B158" s="243"/>
      <c r="C158" s="181"/>
      <c r="D158" s="182"/>
      <c r="E158" s="182"/>
      <c r="F158" s="182"/>
      <c r="G158" s="182"/>
      <c r="H158" s="182"/>
      <c r="I158" s="182"/>
      <c r="J158" s="182"/>
      <c r="K158" s="182"/>
      <c r="L158" s="182"/>
      <c r="M158" s="182"/>
      <c r="N158" s="182"/>
      <c r="O158" s="182"/>
      <c r="P158" s="182"/>
      <c r="Q158" s="182"/>
      <c r="R158" s="182"/>
      <c r="S158" s="191"/>
      <c r="T158" s="244"/>
      <c r="U158" s="223"/>
      <c r="CA158" s="171"/>
    </row>
    <row r="159" spans="1:79" s="35" customFormat="1" x14ac:dyDescent="0.2">
      <c r="D159" s="39"/>
      <c r="E159" s="39"/>
      <c r="F159" s="39"/>
      <c r="G159" s="39"/>
      <c r="H159" s="39"/>
      <c r="I159" s="39"/>
      <c r="J159" s="39"/>
      <c r="K159" s="39"/>
      <c r="L159" s="39"/>
      <c r="M159" s="39"/>
      <c r="N159" s="39"/>
      <c r="O159" s="157"/>
      <c r="BL159" s="171"/>
      <c r="CA159" s="171"/>
    </row>
    <row r="160" spans="1:79" s="35" customFormat="1" x14ac:dyDescent="0.2">
      <c r="D160" s="39"/>
      <c r="E160" s="39"/>
      <c r="F160" s="39"/>
      <c r="G160" s="39"/>
      <c r="H160" s="39"/>
      <c r="I160" s="39"/>
      <c r="J160" s="39"/>
      <c r="K160" s="39"/>
      <c r="L160" s="39"/>
      <c r="M160" s="39"/>
      <c r="N160" s="39"/>
      <c r="O160" s="157"/>
      <c r="BL160" s="171"/>
      <c r="CA160" s="171"/>
    </row>
    <row r="161" spans="4:79" s="35" customFormat="1" x14ac:dyDescent="0.2">
      <c r="D161" s="39"/>
      <c r="E161" s="39"/>
      <c r="F161" s="39"/>
      <c r="G161" s="39"/>
      <c r="H161" s="39"/>
      <c r="I161" s="39"/>
      <c r="J161" s="39"/>
      <c r="K161" s="39"/>
      <c r="L161" s="39"/>
      <c r="M161" s="39"/>
      <c r="N161" s="39"/>
      <c r="O161" s="157"/>
      <c r="BL161" s="171"/>
      <c r="CA161" s="171"/>
    </row>
    <row r="162" spans="4:79" s="35" customFormat="1" x14ac:dyDescent="0.2">
      <c r="D162" s="39"/>
      <c r="E162" s="39"/>
      <c r="F162" s="39"/>
      <c r="G162" s="39"/>
      <c r="H162" s="39"/>
      <c r="I162" s="39"/>
      <c r="J162" s="39"/>
      <c r="K162" s="39"/>
      <c r="L162" s="39"/>
      <c r="M162" s="39"/>
      <c r="N162" s="39"/>
      <c r="O162" s="157"/>
      <c r="BL162" s="171"/>
      <c r="CA162" s="171"/>
    </row>
    <row r="163" spans="4:79" s="35" customFormat="1" x14ac:dyDescent="0.2">
      <c r="D163" s="39"/>
      <c r="E163" s="39"/>
      <c r="F163" s="39"/>
      <c r="G163" s="39"/>
      <c r="H163" s="39"/>
      <c r="I163" s="39"/>
      <c r="J163" s="39"/>
      <c r="K163" s="39"/>
      <c r="L163" s="39"/>
      <c r="M163" s="39"/>
      <c r="N163" s="39"/>
      <c r="O163" s="157"/>
      <c r="BL163" s="171"/>
      <c r="CA163" s="171"/>
    </row>
    <row r="164" spans="4:79" s="35" customFormat="1" x14ac:dyDescent="0.2">
      <c r="D164" s="39"/>
      <c r="E164" s="39"/>
      <c r="F164" s="39"/>
      <c r="G164" s="39"/>
      <c r="H164" s="39"/>
      <c r="I164" s="39"/>
      <c r="J164" s="39"/>
      <c r="K164" s="39"/>
      <c r="L164" s="39"/>
      <c r="M164" s="39"/>
      <c r="N164" s="39"/>
      <c r="O164" s="157"/>
      <c r="BL164" s="171"/>
      <c r="CA164" s="171"/>
    </row>
    <row r="165" spans="4:79" s="35" customFormat="1" x14ac:dyDescent="0.2">
      <c r="D165" s="39"/>
      <c r="E165" s="39"/>
      <c r="F165" s="39"/>
      <c r="G165" s="39"/>
      <c r="H165" s="39"/>
      <c r="I165" s="39"/>
      <c r="J165" s="39"/>
      <c r="K165" s="39"/>
      <c r="L165" s="39"/>
      <c r="M165" s="39"/>
      <c r="N165" s="39"/>
      <c r="O165" s="157"/>
      <c r="BL165" s="171"/>
      <c r="CA165" s="171"/>
    </row>
    <row r="166" spans="4:79" s="35" customFormat="1" x14ac:dyDescent="0.2">
      <c r="D166" s="39"/>
      <c r="E166" s="39"/>
      <c r="F166" s="39"/>
      <c r="G166" s="39"/>
      <c r="H166" s="39"/>
      <c r="I166" s="39"/>
      <c r="J166" s="39"/>
      <c r="K166" s="39"/>
      <c r="L166" s="39"/>
      <c r="M166" s="39"/>
      <c r="N166" s="39"/>
      <c r="O166" s="157"/>
      <c r="BL166" s="171"/>
      <c r="CA166" s="171"/>
    </row>
    <row r="167" spans="4:79" s="35" customFormat="1" x14ac:dyDescent="0.2">
      <c r="D167" s="39"/>
      <c r="E167" s="39"/>
      <c r="F167" s="39"/>
      <c r="G167" s="39"/>
      <c r="H167" s="39"/>
      <c r="I167" s="39"/>
      <c r="J167" s="39"/>
      <c r="K167" s="39"/>
      <c r="L167" s="39"/>
      <c r="M167" s="39"/>
      <c r="N167" s="39"/>
      <c r="O167" s="157"/>
      <c r="BL167" s="171"/>
      <c r="CA167" s="171"/>
    </row>
    <row r="168" spans="4:79" s="35" customFormat="1" x14ac:dyDescent="0.2">
      <c r="D168" s="39"/>
      <c r="E168" s="39"/>
      <c r="F168" s="39"/>
      <c r="G168" s="39"/>
      <c r="H168" s="39"/>
      <c r="I168" s="39"/>
      <c r="J168" s="39"/>
      <c r="K168" s="39"/>
      <c r="L168" s="39"/>
      <c r="M168" s="39"/>
      <c r="N168" s="39"/>
      <c r="O168" s="157"/>
      <c r="BL168" s="171"/>
      <c r="CA168" s="171"/>
    </row>
    <row r="169" spans="4:79" s="35" customFormat="1" x14ac:dyDescent="0.2">
      <c r="D169" s="39"/>
      <c r="E169" s="39"/>
      <c r="F169" s="39"/>
      <c r="G169" s="39"/>
      <c r="H169" s="39"/>
      <c r="I169" s="39"/>
      <c r="J169" s="39"/>
      <c r="K169" s="39"/>
      <c r="L169" s="39"/>
      <c r="M169" s="39"/>
      <c r="N169" s="39"/>
      <c r="O169" s="157"/>
      <c r="BL169" s="171"/>
      <c r="CA169" s="171"/>
    </row>
    <row r="170" spans="4:79" s="35" customFormat="1" x14ac:dyDescent="0.2">
      <c r="D170" s="39"/>
      <c r="E170" s="39"/>
      <c r="F170" s="39"/>
      <c r="G170" s="39"/>
      <c r="H170" s="39"/>
      <c r="I170" s="39"/>
      <c r="J170" s="39"/>
      <c r="K170" s="39"/>
      <c r="L170" s="39"/>
      <c r="M170" s="39"/>
      <c r="N170" s="39"/>
      <c r="O170" s="157"/>
      <c r="BL170" s="171"/>
      <c r="CA170" s="171"/>
    </row>
    <row r="171" spans="4:79" s="35" customFormat="1" x14ac:dyDescent="0.2">
      <c r="D171" s="39"/>
      <c r="E171" s="39"/>
      <c r="F171" s="39"/>
      <c r="G171" s="39"/>
      <c r="H171" s="39"/>
      <c r="I171" s="39"/>
      <c r="J171" s="39"/>
      <c r="K171" s="39"/>
      <c r="L171" s="39"/>
      <c r="M171" s="39"/>
      <c r="N171" s="39"/>
      <c r="O171" s="157"/>
      <c r="BL171" s="171"/>
      <c r="CA171" s="171"/>
    </row>
    <row r="172" spans="4:79" s="35" customFormat="1" x14ac:dyDescent="0.2">
      <c r="D172" s="39"/>
      <c r="E172" s="39"/>
      <c r="F172" s="39"/>
      <c r="G172" s="39"/>
      <c r="H172" s="39"/>
      <c r="I172" s="39"/>
      <c r="J172" s="39"/>
      <c r="K172" s="39"/>
      <c r="L172" s="39"/>
      <c r="M172" s="39"/>
      <c r="N172" s="39"/>
      <c r="O172" s="157"/>
      <c r="BL172" s="171"/>
      <c r="CA172" s="171"/>
    </row>
    <row r="173" spans="4:79" s="35" customFormat="1" x14ac:dyDescent="0.2">
      <c r="D173" s="39"/>
      <c r="E173" s="39"/>
      <c r="F173" s="39"/>
      <c r="G173" s="39"/>
      <c r="H173" s="39"/>
      <c r="I173" s="39"/>
      <c r="J173" s="39"/>
      <c r="K173" s="39"/>
      <c r="L173" s="39"/>
      <c r="M173" s="39"/>
      <c r="N173" s="39"/>
      <c r="O173" s="157"/>
      <c r="BL173" s="171"/>
      <c r="CA173" s="171"/>
    </row>
    <row r="174" spans="4:79" s="35" customFormat="1" x14ac:dyDescent="0.2">
      <c r="D174" s="39"/>
      <c r="E174" s="39"/>
      <c r="F174" s="39"/>
      <c r="G174" s="39"/>
      <c r="H174" s="39"/>
      <c r="I174" s="39"/>
      <c r="J174" s="39"/>
      <c r="K174" s="39"/>
      <c r="L174" s="39"/>
      <c r="M174" s="39"/>
      <c r="N174" s="39"/>
      <c r="O174" s="157"/>
      <c r="BL174" s="171"/>
      <c r="CA174" s="171"/>
    </row>
    <row r="175" spans="4:79" s="35" customFormat="1" x14ac:dyDescent="0.2">
      <c r="D175" s="39"/>
      <c r="E175" s="39"/>
      <c r="F175" s="39"/>
      <c r="G175" s="39"/>
      <c r="H175" s="39"/>
      <c r="I175" s="39"/>
      <c r="J175" s="39"/>
      <c r="K175" s="39"/>
      <c r="L175" s="39"/>
      <c r="M175" s="39"/>
      <c r="N175" s="39"/>
      <c r="O175" s="157"/>
      <c r="BL175" s="171"/>
      <c r="CA175" s="171"/>
    </row>
    <row r="176" spans="4:79" s="35" customFormat="1" x14ac:dyDescent="0.2">
      <c r="D176" s="39"/>
      <c r="E176" s="39"/>
      <c r="F176" s="39"/>
      <c r="G176" s="39"/>
      <c r="H176" s="39"/>
      <c r="I176" s="39"/>
      <c r="J176" s="39"/>
      <c r="K176" s="39"/>
      <c r="L176" s="39"/>
      <c r="M176" s="39"/>
      <c r="N176" s="39"/>
      <c r="O176" s="157"/>
      <c r="BL176" s="171"/>
      <c r="CA176" s="171"/>
    </row>
    <row r="177" spans="1:79" s="35" customFormat="1" x14ac:dyDescent="0.2">
      <c r="D177" s="39"/>
      <c r="E177" s="39"/>
      <c r="F177" s="39"/>
      <c r="G177" s="39"/>
      <c r="H177" s="39"/>
      <c r="I177" s="39"/>
      <c r="J177" s="39"/>
      <c r="K177" s="39"/>
      <c r="L177" s="39"/>
      <c r="M177" s="39"/>
      <c r="N177" s="39"/>
      <c r="O177" s="157"/>
      <c r="BL177" s="171"/>
      <c r="CA177" s="171"/>
    </row>
    <row r="178" spans="1:79" s="35" customFormat="1" x14ac:dyDescent="0.2">
      <c r="D178" s="39"/>
      <c r="E178" s="39"/>
      <c r="F178" s="39"/>
      <c r="G178" s="39"/>
      <c r="H178" s="39"/>
      <c r="I178" s="39"/>
      <c r="J178" s="39"/>
      <c r="K178" s="39"/>
      <c r="L178" s="39"/>
      <c r="M178" s="39"/>
      <c r="N178" s="39"/>
      <c r="O178" s="157"/>
      <c r="BL178" s="171"/>
      <c r="CA178" s="171"/>
    </row>
    <row r="179" spans="1:79" s="35" customFormat="1" x14ac:dyDescent="0.2">
      <c r="D179" s="39"/>
      <c r="E179" s="39"/>
      <c r="F179" s="39"/>
      <c r="G179" s="39"/>
      <c r="H179" s="39"/>
      <c r="I179" s="39"/>
      <c r="J179" s="39"/>
      <c r="K179" s="39"/>
      <c r="L179" s="39"/>
      <c r="M179" s="39"/>
      <c r="N179" s="39"/>
      <c r="O179" s="157"/>
      <c r="BL179" s="171"/>
      <c r="CA179" s="171"/>
    </row>
    <row r="180" spans="1:79" s="35" customFormat="1" x14ac:dyDescent="0.2">
      <c r="D180" s="39"/>
      <c r="E180" s="39"/>
      <c r="F180" s="39"/>
      <c r="G180" s="39"/>
      <c r="H180" s="39"/>
      <c r="I180" s="39"/>
      <c r="J180" s="39"/>
      <c r="K180" s="39"/>
      <c r="L180" s="39"/>
      <c r="M180" s="39"/>
      <c r="N180" s="39"/>
      <c r="O180" s="157"/>
      <c r="BL180" s="171"/>
      <c r="CA180" s="171"/>
    </row>
    <row r="181" spans="1:79" s="35" customFormat="1" x14ac:dyDescent="0.2">
      <c r="D181" s="39"/>
      <c r="E181" s="39"/>
      <c r="F181" s="39"/>
      <c r="G181" s="39"/>
      <c r="H181" s="39"/>
      <c r="I181" s="39"/>
      <c r="J181" s="39"/>
      <c r="K181" s="39"/>
      <c r="L181" s="39"/>
      <c r="M181" s="39"/>
      <c r="N181" s="39"/>
      <c r="O181" s="157"/>
      <c r="BL181" s="171"/>
      <c r="CA181" s="171"/>
    </row>
    <row r="182" spans="1:79" s="35" customFormat="1" x14ac:dyDescent="0.2">
      <c r="D182" s="39"/>
      <c r="E182" s="39"/>
      <c r="F182" s="39"/>
      <c r="G182" s="39"/>
      <c r="H182" s="39"/>
      <c r="I182" s="39"/>
      <c r="J182" s="39"/>
      <c r="K182" s="39"/>
      <c r="L182" s="39"/>
      <c r="M182" s="39"/>
      <c r="N182" s="39"/>
      <c r="O182" s="157"/>
      <c r="BL182" s="171"/>
      <c r="CA182" s="171"/>
    </row>
    <row r="183" spans="1:79" s="35" customFormat="1" x14ac:dyDescent="0.2">
      <c r="D183" s="39"/>
      <c r="E183" s="39"/>
      <c r="F183" s="39"/>
      <c r="G183" s="39"/>
      <c r="H183" s="39"/>
      <c r="I183" s="39"/>
      <c r="J183" s="39"/>
      <c r="K183" s="39"/>
      <c r="L183" s="39"/>
      <c r="M183" s="39"/>
      <c r="N183" s="39"/>
      <c r="O183" s="157"/>
      <c r="BL183" s="171"/>
      <c r="CA183" s="171"/>
    </row>
    <row r="184" spans="1:79" s="35" customFormat="1" ht="18" customHeight="1" x14ac:dyDescent="0.2">
      <c r="D184" s="39"/>
      <c r="E184" s="39"/>
      <c r="F184" s="39"/>
      <c r="G184" s="39"/>
      <c r="H184" s="39"/>
      <c r="I184" s="39"/>
      <c r="J184" s="39"/>
      <c r="K184" s="39"/>
      <c r="L184" s="39"/>
      <c r="M184" s="39"/>
      <c r="N184" s="39"/>
      <c r="O184" s="157"/>
      <c r="BL184" s="171"/>
      <c r="CA184" s="171"/>
    </row>
    <row r="185" spans="1:79" s="35" customFormat="1" ht="18" customHeight="1" x14ac:dyDescent="0.2">
      <c r="A185" s="156"/>
      <c r="D185" s="39"/>
      <c r="E185" s="39"/>
      <c r="F185" s="39"/>
      <c r="G185" s="39"/>
      <c r="H185" s="39"/>
      <c r="I185" s="39"/>
      <c r="J185" s="39"/>
      <c r="K185" s="39"/>
      <c r="L185" s="39"/>
      <c r="M185" s="39"/>
      <c r="N185" s="39"/>
      <c r="O185" s="157"/>
      <c r="BL185" s="171"/>
      <c r="BT185" s="156"/>
      <c r="CA185" s="171"/>
    </row>
    <row r="186" spans="1:79" s="35" customFormat="1" ht="20.25" customHeight="1" x14ac:dyDescent="0.2">
      <c r="D186" s="39"/>
      <c r="E186" s="39"/>
      <c r="F186" s="39"/>
      <c r="G186" s="39"/>
      <c r="H186" s="39"/>
      <c r="I186" s="39"/>
      <c r="J186" s="39"/>
      <c r="K186" s="39"/>
      <c r="L186" s="39"/>
      <c r="M186" s="39"/>
      <c r="N186" s="39"/>
      <c r="O186" s="157"/>
      <c r="BL186" s="171"/>
      <c r="CA186" s="171"/>
    </row>
    <row r="187" spans="1:79" s="35" customFormat="1" ht="20.25" customHeight="1" x14ac:dyDescent="0.2">
      <c r="D187" s="39"/>
      <c r="E187" s="39"/>
      <c r="F187" s="39"/>
      <c r="G187" s="39"/>
      <c r="H187" s="39"/>
      <c r="I187" s="39"/>
      <c r="J187" s="39"/>
      <c r="K187" s="39"/>
      <c r="L187" s="39"/>
      <c r="M187" s="39"/>
      <c r="N187" s="39"/>
      <c r="O187" s="157"/>
      <c r="BL187" s="171"/>
      <c r="CA187" s="171"/>
    </row>
    <row r="188" spans="1:79" s="35" customFormat="1" ht="20.25" customHeight="1" x14ac:dyDescent="0.2">
      <c r="D188" s="39"/>
      <c r="E188" s="39"/>
      <c r="F188" s="39"/>
      <c r="G188" s="39"/>
      <c r="H188" s="39"/>
      <c r="I188" s="39"/>
      <c r="J188" s="39"/>
      <c r="K188" s="39"/>
      <c r="L188" s="39"/>
      <c r="M188" s="39"/>
      <c r="N188" s="39"/>
      <c r="O188" s="157"/>
      <c r="BL188" s="171"/>
      <c r="CA188" s="171"/>
    </row>
    <row r="189" spans="1:79" s="35" customFormat="1" x14ac:dyDescent="0.2">
      <c r="D189" s="39"/>
      <c r="E189" s="39"/>
      <c r="F189" s="39"/>
      <c r="G189" s="39"/>
      <c r="H189" s="39"/>
      <c r="I189" s="39"/>
      <c r="J189" s="39"/>
      <c r="K189" s="39"/>
      <c r="L189" s="39"/>
      <c r="M189" s="39"/>
      <c r="N189" s="39"/>
      <c r="O189" s="157"/>
      <c r="BL189" s="171"/>
      <c r="CA189" s="171"/>
    </row>
    <row r="190" spans="1:79" s="35" customFormat="1" x14ac:dyDescent="0.2">
      <c r="D190" s="39"/>
      <c r="E190" s="39"/>
      <c r="F190" s="39"/>
      <c r="G190" s="39"/>
      <c r="H190" s="39"/>
      <c r="I190" s="39"/>
      <c r="J190" s="39"/>
      <c r="K190" s="39"/>
      <c r="L190" s="39"/>
      <c r="M190" s="39"/>
      <c r="N190" s="39"/>
      <c r="O190" s="157"/>
      <c r="BL190" s="171"/>
      <c r="CA190" s="171"/>
    </row>
    <row r="191" spans="1:79" s="35" customFormat="1" x14ac:dyDescent="0.2">
      <c r="D191" s="39"/>
      <c r="E191" s="39"/>
      <c r="F191" s="39"/>
      <c r="G191" s="39"/>
      <c r="H191" s="39"/>
      <c r="I191" s="39"/>
      <c r="J191" s="39"/>
      <c r="K191" s="39"/>
      <c r="L191" s="39"/>
      <c r="M191" s="39"/>
      <c r="N191" s="39"/>
      <c r="O191" s="157"/>
      <c r="BL191" s="171"/>
      <c r="CA191" s="171"/>
    </row>
    <row r="192" spans="1:79" s="35" customFormat="1" x14ac:dyDescent="0.2">
      <c r="D192" s="39"/>
      <c r="E192" s="39"/>
      <c r="F192" s="39"/>
      <c r="G192" s="39"/>
      <c r="H192" s="39"/>
      <c r="I192" s="39"/>
      <c r="J192" s="39"/>
      <c r="K192" s="39"/>
      <c r="L192" s="39"/>
      <c r="M192" s="39"/>
      <c r="N192" s="39"/>
      <c r="O192" s="157"/>
      <c r="BL192" s="171"/>
      <c r="CA192" s="171"/>
    </row>
    <row r="193" spans="4:79" s="35" customFormat="1" x14ac:dyDescent="0.2">
      <c r="D193" s="39"/>
      <c r="E193" s="39"/>
      <c r="F193" s="39"/>
      <c r="G193" s="39"/>
      <c r="H193" s="39"/>
      <c r="I193" s="39"/>
      <c r="J193" s="39"/>
      <c r="K193" s="39"/>
      <c r="L193" s="39"/>
      <c r="M193" s="39"/>
      <c r="N193" s="39"/>
      <c r="O193" s="157"/>
      <c r="BL193" s="171"/>
      <c r="CA193" s="171"/>
    </row>
    <row r="194" spans="4:79" s="35" customFormat="1" x14ac:dyDescent="0.2">
      <c r="D194" s="39"/>
      <c r="E194" s="39"/>
      <c r="F194" s="39"/>
      <c r="G194" s="39"/>
      <c r="H194" s="39"/>
      <c r="I194" s="39"/>
      <c r="J194" s="39"/>
      <c r="K194" s="39"/>
      <c r="L194" s="39"/>
      <c r="M194" s="39"/>
      <c r="N194" s="39"/>
      <c r="O194" s="157"/>
      <c r="BL194" s="171"/>
      <c r="CA194" s="171"/>
    </row>
    <row r="195" spans="4:79" s="35" customFormat="1" x14ac:dyDescent="0.2">
      <c r="D195" s="39"/>
      <c r="E195" s="39"/>
      <c r="F195" s="39"/>
      <c r="G195" s="39"/>
      <c r="H195" s="39"/>
      <c r="I195" s="39"/>
      <c r="J195" s="39"/>
      <c r="K195" s="39"/>
      <c r="L195" s="39"/>
      <c r="M195" s="39"/>
      <c r="N195" s="39"/>
      <c r="O195" s="157"/>
      <c r="BL195" s="171"/>
      <c r="CA195" s="171"/>
    </row>
    <row r="196" spans="4:79" s="35" customFormat="1" x14ac:dyDescent="0.2">
      <c r="D196" s="39"/>
      <c r="E196" s="39"/>
      <c r="F196" s="39"/>
      <c r="G196" s="39"/>
      <c r="H196" s="39"/>
      <c r="I196" s="39"/>
      <c r="J196" s="39"/>
      <c r="K196" s="39"/>
      <c r="L196" s="39"/>
      <c r="M196" s="39"/>
      <c r="N196" s="39"/>
      <c r="O196" s="157"/>
      <c r="BL196" s="171"/>
      <c r="CA196" s="171"/>
    </row>
    <row r="197" spans="4:79" s="35" customFormat="1" x14ac:dyDescent="0.2">
      <c r="D197" s="39"/>
      <c r="E197" s="39"/>
      <c r="F197" s="39"/>
      <c r="G197" s="39"/>
      <c r="H197" s="39"/>
      <c r="I197" s="39"/>
      <c r="J197" s="39"/>
      <c r="K197" s="39"/>
      <c r="L197" s="39"/>
      <c r="M197" s="39"/>
      <c r="N197" s="39"/>
      <c r="O197" s="157"/>
      <c r="BL197" s="171"/>
      <c r="CA197" s="171"/>
    </row>
    <row r="198" spans="4:79" s="35" customFormat="1" x14ac:dyDescent="0.2">
      <c r="D198" s="39"/>
      <c r="E198" s="39"/>
      <c r="F198" s="39"/>
      <c r="G198" s="39"/>
      <c r="H198" s="39"/>
      <c r="I198" s="39"/>
      <c r="J198" s="39"/>
      <c r="K198" s="39"/>
      <c r="L198" s="39"/>
      <c r="M198" s="39"/>
      <c r="N198" s="39"/>
      <c r="O198" s="157"/>
      <c r="BL198" s="171"/>
      <c r="CA198" s="171"/>
    </row>
    <row r="199" spans="4:79" s="35" customFormat="1" x14ac:dyDescent="0.2">
      <c r="D199" s="39"/>
      <c r="E199" s="39"/>
      <c r="F199" s="39"/>
      <c r="G199" s="39"/>
      <c r="H199" s="39"/>
      <c r="I199" s="39"/>
      <c r="J199" s="39"/>
      <c r="K199" s="39"/>
      <c r="L199" s="39"/>
      <c r="M199" s="39"/>
      <c r="N199" s="39"/>
      <c r="O199" s="157"/>
      <c r="BL199" s="171"/>
      <c r="CA199" s="171"/>
    </row>
    <row r="200" spans="4:79" s="35" customFormat="1" x14ac:dyDescent="0.2">
      <c r="D200" s="39"/>
      <c r="E200" s="39"/>
      <c r="F200" s="39"/>
      <c r="G200" s="39"/>
      <c r="H200" s="39"/>
      <c r="I200" s="39"/>
      <c r="J200" s="39"/>
      <c r="K200" s="39"/>
      <c r="L200" s="39"/>
      <c r="M200" s="39"/>
      <c r="N200" s="39"/>
      <c r="O200" s="157"/>
      <c r="BL200" s="171"/>
      <c r="CA200" s="171"/>
    </row>
    <row r="201" spans="4:79" s="35" customFormat="1" x14ac:dyDescent="0.2">
      <c r="D201" s="39"/>
      <c r="E201" s="39"/>
      <c r="F201" s="39"/>
      <c r="G201" s="39"/>
      <c r="H201" s="39"/>
      <c r="I201" s="39"/>
      <c r="J201" s="39"/>
      <c r="K201" s="39"/>
      <c r="L201" s="39"/>
      <c r="M201" s="39"/>
      <c r="N201" s="39"/>
      <c r="O201" s="157"/>
      <c r="BL201" s="171"/>
      <c r="CA201" s="171"/>
    </row>
    <row r="202" spans="4:79" s="35" customFormat="1" x14ac:dyDescent="0.2">
      <c r="D202" s="39"/>
      <c r="E202" s="39"/>
      <c r="F202" s="39"/>
      <c r="G202" s="39"/>
      <c r="H202" s="39"/>
      <c r="I202" s="39"/>
      <c r="J202" s="39"/>
      <c r="K202" s="39"/>
      <c r="L202" s="39"/>
      <c r="M202" s="39"/>
      <c r="N202" s="39"/>
      <c r="O202" s="157"/>
      <c r="BL202" s="171"/>
      <c r="CA202" s="171"/>
    </row>
    <row r="203" spans="4:79" s="35" customFormat="1" x14ac:dyDescent="0.2">
      <c r="D203" s="39"/>
      <c r="E203" s="39"/>
      <c r="F203" s="39"/>
      <c r="G203" s="39"/>
      <c r="H203" s="39"/>
      <c r="I203" s="39"/>
      <c r="J203" s="39"/>
      <c r="K203" s="39"/>
      <c r="L203" s="39"/>
      <c r="M203" s="39"/>
      <c r="N203" s="39"/>
      <c r="O203" s="157"/>
      <c r="BL203" s="171"/>
      <c r="CA203" s="171"/>
    </row>
    <row r="204" spans="4:79" s="35" customFormat="1" x14ac:dyDescent="0.2">
      <c r="D204" s="39"/>
      <c r="E204" s="39"/>
      <c r="F204" s="39"/>
      <c r="G204" s="39"/>
      <c r="H204" s="39"/>
      <c r="I204" s="39"/>
      <c r="J204" s="39"/>
      <c r="K204" s="39"/>
      <c r="L204" s="39"/>
      <c r="M204" s="39"/>
      <c r="N204" s="39"/>
      <c r="O204" s="157"/>
      <c r="BL204" s="171"/>
      <c r="CA204" s="171"/>
    </row>
    <row r="205" spans="4:79" s="35" customFormat="1" x14ac:dyDescent="0.2">
      <c r="D205" s="39"/>
      <c r="E205" s="39"/>
      <c r="F205" s="39"/>
      <c r="G205" s="39"/>
      <c r="H205" s="39"/>
      <c r="I205" s="39"/>
      <c r="J205" s="39"/>
      <c r="K205" s="39"/>
      <c r="L205" s="39"/>
      <c r="M205" s="39"/>
      <c r="N205" s="39"/>
      <c r="O205" s="157"/>
      <c r="BL205" s="171"/>
      <c r="CA205" s="171"/>
    </row>
    <row r="206" spans="4:79" s="35" customFormat="1" x14ac:dyDescent="0.2">
      <c r="D206" s="39"/>
      <c r="E206" s="39"/>
      <c r="F206" s="39"/>
      <c r="G206" s="39"/>
      <c r="H206" s="39"/>
      <c r="I206" s="39"/>
      <c r="J206" s="39"/>
      <c r="K206" s="39"/>
      <c r="L206" s="39"/>
      <c r="M206" s="39"/>
      <c r="N206" s="39"/>
      <c r="O206" s="157"/>
      <c r="BL206" s="171"/>
      <c r="CA206" s="171"/>
    </row>
    <row r="207" spans="4:79" s="35" customFormat="1" x14ac:dyDescent="0.2">
      <c r="D207" s="39"/>
      <c r="E207" s="39"/>
      <c r="F207" s="39"/>
      <c r="G207" s="39"/>
      <c r="H207" s="39"/>
      <c r="I207" s="39"/>
      <c r="J207" s="39"/>
      <c r="K207" s="39"/>
      <c r="L207" s="39"/>
      <c r="M207" s="39"/>
      <c r="N207" s="39"/>
      <c r="O207" s="157"/>
      <c r="BL207" s="171"/>
      <c r="CA207" s="171"/>
    </row>
    <row r="208" spans="4:79" s="35" customFormat="1" x14ac:dyDescent="0.2">
      <c r="D208" s="39"/>
      <c r="E208" s="39"/>
      <c r="F208" s="39"/>
      <c r="G208" s="39"/>
      <c r="H208" s="39"/>
      <c r="I208" s="39"/>
      <c r="J208" s="39"/>
      <c r="K208" s="39"/>
      <c r="L208" s="39"/>
      <c r="M208" s="39"/>
      <c r="N208" s="39"/>
      <c r="O208" s="157"/>
      <c r="BL208" s="171"/>
      <c r="CA208" s="171"/>
    </row>
    <row r="209" spans="4:79" s="35" customFormat="1" x14ac:dyDescent="0.2">
      <c r="D209" s="39"/>
      <c r="E209" s="39"/>
      <c r="F209" s="39"/>
      <c r="G209" s="39"/>
      <c r="H209" s="39"/>
      <c r="I209" s="39"/>
      <c r="J209" s="39"/>
      <c r="K209" s="39"/>
      <c r="L209" s="39"/>
      <c r="M209" s="39"/>
      <c r="N209" s="39"/>
      <c r="O209" s="157"/>
      <c r="BL209" s="171"/>
      <c r="CA209" s="171"/>
    </row>
    <row r="210" spans="4:79" s="35" customFormat="1" ht="16.5" customHeight="1" x14ac:dyDescent="0.2">
      <c r="D210" s="39"/>
      <c r="E210" s="39"/>
      <c r="F210" s="39"/>
      <c r="G210" s="39"/>
      <c r="H210" s="39"/>
      <c r="I210" s="39"/>
      <c r="J210" s="39"/>
      <c r="K210" s="39"/>
      <c r="L210" s="39"/>
      <c r="M210" s="39"/>
      <c r="N210" s="39"/>
      <c r="O210" s="157"/>
      <c r="BL210" s="171"/>
      <c r="CA210" s="171"/>
    </row>
    <row r="211" spans="4:79" s="35" customFormat="1" x14ac:dyDescent="0.2">
      <c r="D211" s="39"/>
      <c r="E211" s="39"/>
      <c r="F211" s="39"/>
      <c r="G211" s="39"/>
      <c r="H211" s="39"/>
      <c r="I211" s="39"/>
      <c r="J211" s="39"/>
      <c r="K211" s="39"/>
      <c r="L211" s="39"/>
      <c r="M211" s="39"/>
      <c r="N211" s="39"/>
      <c r="O211" s="157"/>
      <c r="BL211" s="171"/>
      <c r="CA211" s="171"/>
    </row>
    <row r="212" spans="4:79" s="35" customFormat="1" x14ac:dyDescent="0.2">
      <c r="D212" s="39"/>
      <c r="E212" s="39"/>
      <c r="F212" s="39"/>
      <c r="G212" s="39"/>
      <c r="H212" s="39"/>
      <c r="I212" s="39"/>
      <c r="J212" s="39"/>
      <c r="K212" s="39"/>
      <c r="L212" s="39"/>
      <c r="M212" s="39"/>
      <c r="N212" s="39"/>
      <c r="O212" s="157"/>
      <c r="BL212" s="171"/>
      <c r="CA212" s="171"/>
    </row>
    <row r="213" spans="4:79" s="35" customFormat="1" x14ac:dyDescent="0.2">
      <c r="D213" s="39"/>
      <c r="E213" s="39"/>
      <c r="F213" s="39"/>
      <c r="G213" s="39"/>
      <c r="H213" s="39"/>
      <c r="I213" s="39"/>
      <c r="J213" s="39"/>
      <c r="K213" s="39"/>
      <c r="L213" s="39"/>
      <c r="M213" s="39"/>
      <c r="N213" s="39"/>
      <c r="O213" s="157"/>
      <c r="BL213" s="171"/>
      <c r="CA213" s="171"/>
    </row>
    <row r="214" spans="4:79" s="35" customFormat="1" x14ac:dyDescent="0.2">
      <c r="D214" s="39"/>
      <c r="E214" s="39"/>
      <c r="F214" s="39"/>
      <c r="G214" s="39"/>
      <c r="H214" s="39"/>
      <c r="I214" s="39"/>
      <c r="J214" s="39"/>
      <c r="K214" s="39"/>
      <c r="L214" s="39"/>
      <c r="M214" s="39"/>
      <c r="N214" s="39"/>
      <c r="O214" s="157"/>
      <c r="BL214" s="171"/>
      <c r="CA214" s="171"/>
    </row>
    <row r="215" spans="4:79" s="35" customFormat="1" x14ac:dyDescent="0.2">
      <c r="D215" s="39"/>
      <c r="E215" s="39"/>
      <c r="F215" s="39"/>
      <c r="G215" s="39"/>
      <c r="H215" s="39"/>
      <c r="I215" s="39"/>
      <c r="J215" s="39"/>
      <c r="K215" s="39"/>
      <c r="L215" s="39"/>
      <c r="M215" s="39"/>
      <c r="N215" s="39"/>
      <c r="O215" s="157"/>
      <c r="BL215" s="171"/>
      <c r="CA215" s="171"/>
    </row>
    <row r="216" spans="4:79" s="35" customFormat="1" x14ac:dyDescent="0.2">
      <c r="D216" s="39"/>
      <c r="E216" s="39"/>
      <c r="F216" s="39"/>
      <c r="G216" s="39"/>
      <c r="H216" s="39"/>
      <c r="I216" s="39"/>
      <c r="J216" s="39"/>
      <c r="K216" s="39"/>
      <c r="L216" s="39"/>
      <c r="M216" s="39"/>
      <c r="N216" s="39"/>
      <c r="O216" s="157"/>
      <c r="BL216" s="171"/>
      <c r="BP216" s="40"/>
      <c r="BQ216" s="40"/>
      <c r="BR216" s="40"/>
      <c r="BS216" s="40"/>
      <c r="BT216" s="40"/>
      <c r="BU216" s="40"/>
      <c r="BV216" s="40"/>
      <c r="BW216" s="40"/>
      <c r="CA216" s="171"/>
    </row>
    <row r="217" spans="4:79" s="35" customFormat="1" x14ac:dyDescent="0.2">
      <c r="D217" s="39"/>
      <c r="E217" s="39"/>
      <c r="F217" s="39"/>
      <c r="G217" s="39"/>
      <c r="H217" s="39"/>
      <c r="I217" s="39"/>
      <c r="J217" s="39"/>
      <c r="K217" s="39"/>
      <c r="L217" s="39"/>
      <c r="M217" s="39"/>
      <c r="N217" s="39"/>
      <c r="O217" s="157"/>
      <c r="BL217" s="171"/>
      <c r="BP217" s="40"/>
      <c r="BQ217" s="40"/>
      <c r="BR217" s="40"/>
      <c r="BS217" s="40"/>
      <c r="BT217" s="40"/>
      <c r="BU217" s="40"/>
      <c r="BV217" s="40"/>
      <c r="BW217" s="40"/>
      <c r="CA217" s="171"/>
    </row>
  </sheetData>
  <mergeCells count="141">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72:B72"/>
    <mergeCell ref="A49:B49"/>
    <mergeCell ref="A51:B52"/>
    <mergeCell ref="C51:C52"/>
    <mergeCell ref="D51:T51"/>
    <mergeCell ref="A44:B45"/>
    <mergeCell ref="C44:C45"/>
    <mergeCell ref="D44:T44"/>
    <mergeCell ref="A57:B57"/>
    <mergeCell ref="A59:B60"/>
    <mergeCell ref="C59:C60"/>
    <mergeCell ref="D59:T59"/>
    <mergeCell ref="A61:B61"/>
    <mergeCell ref="A62:B62"/>
    <mergeCell ref="A64:B64"/>
    <mergeCell ref="A67:B67"/>
    <mergeCell ref="A68:B68"/>
    <mergeCell ref="A69:A71"/>
    <mergeCell ref="U59:V59"/>
    <mergeCell ref="W59:W60"/>
    <mergeCell ref="U51:V51"/>
    <mergeCell ref="W51:W52"/>
    <mergeCell ref="A53:B53"/>
    <mergeCell ref="A54:B54"/>
    <mergeCell ref="A55:B55"/>
    <mergeCell ref="A56:B56"/>
    <mergeCell ref="A119:B119"/>
    <mergeCell ref="T78:U78"/>
    <mergeCell ref="V78:V79"/>
    <mergeCell ref="W78:Z78"/>
    <mergeCell ref="P83:P84"/>
    <mergeCell ref="A85:A86"/>
    <mergeCell ref="B88:B89"/>
    <mergeCell ref="A104:D104"/>
    <mergeCell ref="B105:D105"/>
    <mergeCell ref="A108:A110"/>
    <mergeCell ref="B109:D109"/>
    <mergeCell ref="B110:D110"/>
    <mergeCell ref="B108:D108"/>
    <mergeCell ref="A88:A89"/>
    <mergeCell ref="A107:D107"/>
    <mergeCell ref="A83:B83"/>
    <mergeCell ref="A123:A125"/>
    <mergeCell ref="A120:A122"/>
    <mergeCell ref="A127:A128"/>
    <mergeCell ref="B127:B128"/>
    <mergeCell ref="C127:S127"/>
    <mergeCell ref="A73:B73"/>
    <mergeCell ref="A74:B74"/>
    <mergeCell ref="A75:B75"/>
    <mergeCell ref="A76:B76"/>
    <mergeCell ref="A78:B79"/>
    <mergeCell ref="C114:D114"/>
    <mergeCell ref="C115:D115"/>
    <mergeCell ref="C116:D116"/>
    <mergeCell ref="C117:D117"/>
    <mergeCell ref="A111:A117"/>
    <mergeCell ref="B111:B113"/>
    <mergeCell ref="C111:D111"/>
    <mergeCell ref="C112:D112"/>
    <mergeCell ref="C113:D113"/>
    <mergeCell ref="B114:B117"/>
    <mergeCell ref="N78:O78"/>
    <mergeCell ref="P78:Q78"/>
    <mergeCell ref="R78:S78"/>
    <mergeCell ref="N83:O83"/>
    <mergeCell ref="T127:U127"/>
    <mergeCell ref="V127:W127"/>
    <mergeCell ref="A134:C134"/>
    <mergeCell ref="A135:C135"/>
    <mergeCell ref="A144:D144"/>
    <mergeCell ref="A145:C147"/>
    <mergeCell ref="D145:D147"/>
    <mergeCell ref="E145:U145"/>
    <mergeCell ref="Q146:R146"/>
    <mergeCell ref="S146:T146"/>
    <mergeCell ref="U146:U147"/>
    <mergeCell ref="A136:B138"/>
    <mergeCell ref="A139:F139"/>
    <mergeCell ref="A140:A141"/>
    <mergeCell ref="B140:B141"/>
    <mergeCell ref="Z146:Z147"/>
    <mergeCell ref="AA146:AA147"/>
    <mergeCell ref="V145:V147"/>
    <mergeCell ref="W145:W147"/>
    <mergeCell ref="X145:X147"/>
    <mergeCell ref="Y145:Y147"/>
    <mergeCell ref="Z145:AC145"/>
    <mergeCell ref="E146:F146"/>
    <mergeCell ref="G146:H146"/>
    <mergeCell ref="I146:J146"/>
    <mergeCell ref="K146:L146"/>
    <mergeCell ref="M146:N146"/>
    <mergeCell ref="O146:P146"/>
    <mergeCell ref="AB146:AB147"/>
    <mergeCell ref="AC146:AC147"/>
    <mergeCell ref="A148:A153"/>
    <mergeCell ref="B148:B150"/>
    <mergeCell ref="B151:B153"/>
    <mergeCell ref="A155:A157"/>
    <mergeCell ref="B155:B157"/>
    <mergeCell ref="C155:T155"/>
    <mergeCell ref="C156:D156"/>
    <mergeCell ref="E156:F156"/>
    <mergeCell ref="G156:H156"/>
    <mergeCell ref="I156:J156"/>
    <mergeCell ref="K156:L156"/>
    <mergeCell ref="M156:N156"/>
    <mergeCell ref="O156:P156"/>
    <mergeCell ref="Q156:R156"/>
    <mergeCell ref="S156:T156"/>
    <mergeCell ref="C83:C84"/>
    <mergeCell ref="D83:M83"/>
    <mergeCell ref="AA78:AD78"/>
    <mergeCell ref="A80:B80"/>
    <mergeCell ref="A81:B81"/>
    <mergeCell ref="C78:C79"/>
    <mergeCell ref="D78:E78"/>
    <mergeCell ref="F78:G78"/>
    <mergeCell ref="H78:I78"/>
    <mergeCell ref="J78:K78"/>
    <mergeCell ref="L78:M7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O144:BK65536 JK144:LG65536 TG144:VC65536 ADC144:AEY65536 AMY144:AOU65536 AWU144:AYQ65536 BGQ144:BIM65536 BQM144:BSI65536 CAI144:CCE65536 CKE144:CMA65536 CUA144:CVW65536 DDW144:DFS65536 DNS144:DPO65536 DXO144:DZK65536 EHK144:EJG65536 ERG144:ETC65536 FBC144:FCY65536 FKY144:FMU65536 FUU144:FWQ65536 GEQ144:GGM65536 GOM144:GQI65536 GYI144:HAE65536 HIE144:HKA65536 HSA144:HTW65536 IBW144:IDS65536 ILS144:INO65536 IVO144:IXK65536 JFK144:JHG65536 JPG144:JRC65536 JZC144:KAY65536 KIY144:KKU65536 KSU144:KUQ65536 LCQ144:LEM65536 LMM144:LOI65536 LWI144:LYE65536 MGE144:MIA65536 MQA144:MRW65536 MZW144:NBS65536 NJS144:NLO65536 NTO144:NVK65536 ODK144:OFG65536 ONG144:OPC65536 OXC144:OYY65536 PGY144:PIU65536 PQU144:PSQ65536 QAQ144:QCM65536 QKM144:QMI65536 QUI144:QWE65536 REE144:RGA65536 ROA144:RPW65536 RXW144:RZS65536 SHS144:SJO65536 SRO144:STK65536 TBK144:TDG65536 TLG144:TNC65536 TVC144:TWY65536 UEY144:UGU65536 UOU144:UQQ65536 UYQ144:VAM65536 VIM144:VKI65536 VSI144:VUE65536 WCE144:WEA65536 WMA144:WNW65536 WVW144:WXS65536 O65680:BK131072 JK65680:LG131072 TG65680:VC131072 ADC65680:AEY131072 AMY65680:AOU131072 AWU65680:AYQ131072 BGQ65680:BIM131072 BQM65680:BSI131072 CAI65680:CCE131072 CKE65680:CMA131072 CUA65680:CVW131072 DDW65680:DFS131072 DNS65680:DPO131072 DXO65680:DZK131072 EHK65680:EJG131072 ERG65680:ETC131072 FBC65680:FCY131072 FKY65680:FMU131072 FUU65680:FWQ131072 GEQ65680:GGM131072 GOM65680:GQI131072 GYI65680:HAE131072 HIE65680:HKA131072 HSA65680:HTW131072 IBW65680:IDS131072 ILS65680:INO131072 IVO65680:IXK131072 JFK65680:JHG131072 JPG65680:JRC131072 JZC65680:KAY131072 KIY65680:KKU131072 KSU65680:KUQ131072 LCQ65680:LEM131072 LMM65680:LOI131072 LWI65680:LYE131072 MGE65680:MIA131072 MQA65680:MRW131072 MZW65680:NBS131072 NJS65680:NLO131072 NTO65680:NVK131072 ODK65680:OFG131072 ONG65680:OPC131072 OXC65680:OYY131072 PGY65680:PIU131072 PQU65680:PSQ131072 QAQ65680:QCM131072 QKM65680:QMI131072 QUI65680:QWE131072 REE65680:RGA131072 ROA65680:RPW131072 RXW65680:RZS131072 SHS65680:SJO131072 SRO65680:STK131072 TBK65680:TDG131072 TLG65680:TNC131072 TVC65680:TWY131072 UEY65680:UGU131072 UOU65680:UQQ131072 UYQ65680:VAM131072 VIM65680:VKI131072 VSI65680:VUE131072 WCE65680:WEA131072 WMA65680:WNW131072 WVW65680:WXS131072 O131216:BK196608 JK131216:LG196608 TG131216:VC196608 ADC131216:AEY196608 AMY131216:AOU196608 AWU131216:AYQ196608 BGQ131216:BIM196608 BQM131216:BSI196608 CAI131216:CCE196608 CKE131216:CMA196608 CUA131216:CVW196608 DDW131216:DFS196608 DNS131216:DPO196608 DXO131216:DZK196608 EHK131216:EJG196608 ERG131216:ETC196608 FBC131216:FCY196608 FKY131216:FMU196608 FUU131216:FWQ196608 GEQ131216:GGM196608 GOM131216:GQI196608 GYI131216:HAE196608 HIE131216:HKA196608 HSA131216:HTW196608 IBW131216:IDS196608 ILS131216:INO196608 IVO131216:IXK196608 JFK131216:JHG196608 JPG131216:JRC196608 JZC131216:KAY196608 KIY131216:KKU196608 KSU131216:KUQ196608 LCQ131216:LEM196608 LMM131216:LOI196608 LWI131216:LYE196608 MGE131216:MIA196608 MQA131216:MRW196608 MZW131216:NBS196608 NJS131216:NLO196608 NTO131216:NVK196608 ODK131216:OFG196608 ONG131216:OPC196608 OXC131216:OYY196608 PGY131216:PIU196608 PQU131216:PSQ196608 QAQ131216:QCM196608 QKM131216:QMI196608 QUI131216:QWE196608 REE131216:RGA196608 ROA131216:RPW196608 RXW131216:RZS196608 SHS131216:SJO196608 SRO131216:STK196608 TBK131216:TDG196608 TLG131216:TNC196608 TVC131216:TWY196608 UEY131216:UGU196608 UOU131216:UQQ196608 UYQ131216:VAM196608 VIM131216:VKI196608 VSI131216:VUE196608 WCE131216:WEA196608 WMA131216:WNW196608 WVW131216:WXS196608 O196752:BK262144 JK196752:LG262144 TG196752:VC262144 ADC196752:AEY262144 AMY196752:AOU262144 AWU196752:AYQ262144 BGQ196752:BIM262144 BQM196752:BSI262144 CAI196752:CCE262144 CKE196752:CMA262144 CUA196752:CVW262144 DDW196752:DFS262144 DNS196752:DPO262144 DXO196752:DZK262144 EHK196752:EJG262144 ERG196752:ETC262144 FBC196752:FCY262144 FKY196752:FMU262144 FUU196752:FWQ262144 GEQ196752:GGM262144 GOM196752:GQI262144 GYI196752:HAE262144 HIE196752:HKA262144 HSA196752:HTW262144 IBW196752:IDS262144 ILS196752:INO262144 IVO196752:IXK262144 JFK196752:JHG262144 JPG196752:JRC262144 JZC196752:KAY262144 KIY196752:KKU262144 KSU196752:KUQ262144 LCQ196752:LEM262144 LMM196752:LOI262144 LWI196752:LYE262144 MGE196752:MIA262144 MQA196752:MRW262144 MZW196752:NBS262144 NJS196752:NLO262144 NTO196752:NVK262144 ODK196752:OFG262144 ONG196752:OPC262144 OXC196752:OYY262144 PGY196752:PIU262144 PQU196752:PSQ262144 QAQ196752:QCM262144 QKM196752:QMI262144 QUI196752:QWE262144 REE196752:RGA262144 ROA196752:RPW262144 RXW196752:RZS262144 SHS196752:SJO262144 SRO196752:STK262144 TBK196752:TDG262144 TLG196752:TNC262144 TVC196752:TWY262144 UEY196752:UGU262144 UOU196752:UQQ262144 UYQ196752:VAM262144 VIM196752:VKI262144 VSI196752:VUE262144 WCE196752:WEA262144 WMA196752:WNW262144 WVW196752:WXS262144 O262288:BK327680 JK262288:LG327680 TG262288:VC327680 ADC262288:AEY327680 AMY262288:AOU327680 AWU262288:AYQ327680 BGQ262288:BIM327680 BQM262288:BSI327680 CAI262288:CCE327680 CKE262288:CMA327680 CUA262288:CVW327680 DDW262288:DFS327680 DNS262288:DPO327680 DXO262288:DZK327680 EHK262288:EJG327680 ERG262288:ETC327680 FBC262288:FCY327680 FKY262288:FMU327680 FUU262288:FWQ327680 GEQ262288:GGM327680 GOM262288:GQI327680 GYI262288:HAE327680 HIE262288:HKA327680 HSA262288:HTW327680 IBW262288:IDS327680 ILS262288:INO327680 IVO262288:IXK327680 JFK262288:JHG327680 JPG262288:JRC327680 JZC262288:KAY327680 KIY262288:KKU327680 KSU262288:KUQ327680 LCQ262288:LEM327680 LMM262288:LOI327680 LWI262288:LYE327680 MGE262288:MIA327680 MQA262288:MRW327680 MZW262288:NBS327680 NJS262288:NLO327680 NTO262288:NVK327680 ODK262288:OFG327680 ONG262288:OPC327680 OXC262288:OYY327680 PGY262288:PIU327680 PQU262288:PSQ327680 QAQ262288:QCM327680 QKM262288:QMI327680 QUI262288:QWE327680 REE262288:RGA327680 ROA262288:RPW327680 RXW262288:RZS327680 SHS262288:SJO327680 SRO262288:STK327680 TBK262288:TDG327680 TLG262288:TNC327680 TVC262288:TWY327680 UEY262288:UGU327680 UOU262288:UQQ327680 UYQ262288:VAM327680 VIM262288:VKI327680 VSI262288:VUE327680 WCE262288:WEA327680 WMA262288:WNW327680 WVW262288:WXS327680 O327824:BK393216 JK327824:LG393216 TG327824:VC393216 ADC327824:AEY393216 AMY327824:AOU393216 AWU327824:AYQ393216 BGQ327824:BIM393216 BQM327824:BSI393216 CAI327824:CCE393216 CKE327824:CMA393216 CUA327824:CVW393216 DDW327824:DFS393216 DNS327824:DPO393216 DXO327824:DZK393216 EHK327824:EJG393216 ERG327824:ETC393216 FBC327824:FCY393216 FKY327824:FMU393216 FUU327824:FWQ393216 GEQ327824:GGM393216 GOM327824:GQI393216 GYI327824:HAE393216 HIE327824:HKA393216 HSA327824:HTW393216 IBW327824:IDS393216 ILS327824:INO393216 IVO327824:IXK393216 JFK327824:JHG393216 JPG327824:JRC393216 JZC327824:KAY393216 KIY327824:KKU393216 KSU327824:KUQ393216 LCQ327824:LEM393216 LMM327824:LOI393216 LWI327824:LYE393216 MGE327824:MIA393216 MQA327824:MRW393216 MZW327824:NBS393216 NJS327824:NLO393216 NTO327824:NVK393216 ODK327824:OFG393216 ONG327824:OPC393216 OXC327824:OYY393216 PGY327824:PIU393216 PQU327824:PSQ393216 QAQ327824:QCM393216 QKM327824:QMI393216 QUI327824:QWE393216 REE327824:RGA393216 ROA327824:RPW393216 RXW327824:RZS393216 SHS327824:SJO393216 SRO327824:STK393216 TBK327824:TDG393216 TLG327824:TNC393216 TVC327824:TWY393216 UEY327824:UGU393216 UOU327824:UQQ393216 UYQ327824:VAM393216 VIM327824:VKI393216 VSI327824:VUE393216 WCE327824:WEA393216 WMA327824:WNW393216 WVW327824:WXS393216 O393360:BK458752 JK393360:LG458752 TG393360:VC458752 ADC393360:AEY458752 AMY393360:AOU458752 AWU393360:AYQ458752 BGQ393360:BIM458752 BQM393360:BSI458752 CAI393360:CCE458752 CKE393360:CMA458752 CUA393360:CVW458752 DDW393360:DFS458752 DNS393360:DPO458752 DXO393360:DZK458752 EHK393360:EJG458752 ERG393360:ETC458752 FBC393360:FCY458752 FKY393360:FMU458752 FUU393360:FWQ458752 GEQ393360:GGM458752 GOM393360:GQI458752 GYI393360:HAE458752 HIE393360:HKA458752 HSA393360:HTW458752 IBW393360:IDS458752 ILS393360:INO458752 IVO393360:IXK458752 JFK393360:JHG458752 JPG393360:JRC458752 JZC393360:KAY458752 KIY393360:KKU458752 KSU393360:KUQ458752 LCQ393360:LEM458752 LMM393360:LOI458752 LWI393360:LYE458752 MGE393360:MIA458752 MQA393360:MRW458752 MZW393360:NBS458752 NJS393360:NLO458752 NTO393360:NVK458752 ODK393360:OFG458752 ONG393360:OPC458752 OXC393360:OYY458752 PGY393360:PIU458752 PQU393360:PSQ458752 QAQ393360:QCM458752 QKM393360:QMI458752 QUI393360:QWE458752 REE393360:RGA458752 ROA393360:RPW458752 RXW393360:RZS458752 SHS393360:SJO458752 SRO393360:STK458752 TBK393360:TDG458752 TLG393360:TNC458752 TVC393360:TWY458752 UEY393360:UGU458752 UOU393360:UQQ458752 UYQ393360:VAM458752 VIM393360:VKI458752 VSI393360:VUE458752 WCE393360:WEA458752 WMA393360:WNW458752 WVW393360:WXS458752 O458896:BK524288 JK458896:LG524288 TG458896:VC524288 ADC458896:AEY524288 AMY458896:AOU524288 AWU458896:AYQ524288 BGQ458896:BIM524288 BQM458896:BSI524288 CAI458896:CCE524288 CKE458896:CMA524288 CUA458896:CVW524288 DDW458896:DFS524288 DNS458896:DPO524288 DXO458896:DZK524288 EHK458896:EJG524288 ERG458896:ETC524288 FBC458896:FCY524288 FKY458896:FMU524288 FUU458896:FWQ524288 GEQ458896:GGM524288 GOM458896:GQI524288 GYI458896:HAE524288 HIE458896:HKA524288 HSA458896:HTW524288 IBW458896:IDS524288 ILS458896:INO524288 IVO458896:IXK524288 JFK458896:JHG524288 JPG458896:JRC524288 JZC458896:KAY524288 KIY458896:KKU524288 KSU458896:KUQ524288 LCQ458896:LEM524288 LMM458896:LOI524288 LWI458896:LYE524288 MGE458896:MIA524288 MQA458896:MRW524288 MZW458896:NBS524288 NJS458896:NLO524288 NTO458896:NVK524288 ODK458896:OFG524288 ONG458896:OPC524288 OXC458896:OYY524288 PGY458896:PIU524288 PQU458896:PSQ524288 QAQ458896:QCM524288 QKM458896:QMI524288 QUI458896:QWE524288 REE458896:RGA524288 ROA458896:RPW524288 RXW458896:RZS524288 SHS458896:SJO524288 SRO458896:STK524288 TBK458896:TDG524288 TLG458896:TNC524288 TVC458896:TWY524288 UEY458896:UGU524288 UOU458896:UQQ524288 UYQ458896:VAM524288 VIM458896:VKI524288 VSI458896:VUE524288 WCE458896:WEA524288 WMA458896:WNW524288 WVW458896:WXS524288 O524432:BK589824 JK524432:LG589824 TG524432:VC589824 ADC524432:AEY589824 AMY524432:AOU589824 AWU524432:AYQ589824 BGQ524432:BIM589824 BQM524432:BSI589824 CAI524432:CCE589824 CKE524432:CMA589824 CUA524432:CVW589824 DDW524432:DFS589824 DNS524432:DPO589824 DXO524432:DZK589824 EHK524432:EJG589824 ERG524432:ETC589824 FBC524432:FCY589824 FKY524432:FMU589824 FUU524432:FWQ589824 GEQ524432:GGM589824 GOM524432:GQI589824 GYI524432:HAE589824 HIE524432:HKA589824 HSA524432:HTW589824 IBW524432:IDS589824 ILS524432:INO589824 IVO524432:IXK589824 JFK524432:JHG589824 JPG524432:JRC589824 JZC524432:KAY589824 KIY524432:KKU589824 KSU524432:KUQ589824 LCQ524432:LEM589824 LMM524432:LOI589824 LWI524432:LYE589824 MGE524432:MIA589824 MQA524432:MRW589824 MZW524432:NBS589824 NJS524432:NLO589824 NTO524432:NVK589824 ODK524432:OFG589824 ONG524432:OPC589824 OXC524432:OYY589824 PGY524432:PIU589824 PQU524432:PSQ589824 QAQ524432:QCM589824 QKM524432:QMI589824 QUI524432:QWE589824 REE524432:RGA589824 ROA524432:RPW589824 RXW524432:RZS589824 SHS524432:SJO589824 SRO524432:STK589824 TBK524432:TDG589824 TLG524432:TNC589824 TVC524432:TWY589824 UEY524432:UGU589824 UOU524432:UQQ589824 UYQ524432:VAM589824 VIM524432:VKI589824 VSI524432:VUE589824 WCE524432:WEA589824 WMA524432:WNW589824 WVW524432:WXS589824 O589968:BK655360 JK589968:LG655360 TG589968:VC655360 ADC589968:AEY655360 AMY589968:AOU655360 AWU589968:AYQ655360 BGQ589968:BIM655360 BQM589968:BSI655360 CAI589968:CCE655360 CKE589968:CMA655360 CUA589968:CVW655360 DDW589968:DFS655360 DNS589968:DPO655360 DXO589968:DZK655360 EHK589968:EJG655360 ERG589968:ETC655360 FBC589968:FCY655360 FKY589968:FMU655360 FUU589968:FWQ655360 GEQ589968:GGM655360 GOM589968:GQI655360 GYI589968:HAE655360 HIE589968:HKA655360 HSA589968:HTW655360 IBW589968:IDS655360 ILS589968:INO655360 IVO589968:IXK655360 JFK589968:JHG655360 JPG589968:JRC655360 JZC589968:KAY655360 KIY589968:KKU655360 KSU589968:KUQ655360 LCQ589968:LEM655360 LMM589968:LOI655360 LWI589968:LYE655360 MGE589968:MIA655360 MQA589968:MRW655360 MZW589968:NBS655360 NJS589968:NLO655360 NTO589968:NVK655360 ODK589968:OFG655360 ONG589968:OPC655360 OXC589968:OYY655360 PGY589968:PIU655360 PQU589968:PSQ655360 QAQ589968:QCM655360 QKM589968:QMI655360 QUI589968:QWE655360 REE589968:RGA655360 ROA589968:RPW655360 RXW589968:RZS655360 SHS589968:SJO655360 SRO589968:STK655360 TBK589968:TDG655360 TLG589968:TNC655360 TVC589968:TWY655360 UEY589968:UGU655360 UOU589968:UQQ655360 UYQ589968:VAM655360 VIM589968:VKI655360 VSI589968:VUE655360 WCE589968:WEA655360 WMA589968:WNW655360 WVW589968:WXS655360 O655504:BK720896 JK655504:LG720896 TG655504:VC720896 ADC655504:AEY720896 AMY655504:AOU720896 AWU655504:AYQ720896 BGQ655504:BIM720896 BQM655504:BSI720896 CAI655504:CCE720896 CKE655504:CMA720896 CUA655504:CVW720896 DDW655504:DFS720896 DNS655504:DPO720896 DXO655504:DZK720896 EHK655504:EJG720896 ERG655504:ETC720896 FBC655504:FCY720896 FKY655504:FMU720896 FUU655504:FWQ720896 GEQ655504:GGM720896 GOM655504:GQI720896 GYI655504:HAE720896 HIE655504:HKA720896 HSA655504:HTW720896 IBW655504:IDS720896 ILS655504:INO720896 IVO655504:IXK720896 JFK655504:JHG720896 JPG655504:JRC720896 JZC655504:KAY720896 KIY655504:KKU720896 KSU655504:KUQ720896 LCQ655504:LEM720896 LMM655504:LOI720896 LWI655504:LYE720896 MGE655504:MIA720896 MQA655504:MRW720896 MZW655504:NBS720896 NJS655504:NLO720896 NTO655504:NVK720896 ODK655504:OFG720896 ONG655504:OPC720896 OXC655504:OYY720896 PGY655504:PIU720896 PQU655504:PSQ720896 QAQ655504:QCM720896 QKM655504:QMI720896 QUI655504:QWE720896 REE655504:RGA720896 ROA655504:RPW720896 RXW655504:RZS720896 SHS655504:SJO720896 SRO655504:STK720896 TBK655504:TDG720896 TLG655504:TNC720896 TVC655504:TWY720896 UEY655504:UGU720896 UOU655504:UQQ720896 UYQ655504:VAM720896 VIM655504:VKI720896 VSI655504:VUE720896 WCE655504:WEA720896 WMA655504:WNW720896 WVW655504:WXS720896 O721040:BK786432 JK721040:LG786432 TG721040:VC786432 ADC721040:AEY786432 AMY721040:AOU786432 AWU721040:AYQ786432 BGQ721040:BIM786432 BQM721040:BSI786432 CAI721040:CCE786432 CKE721040:CMA786432 CUA721040:CVW786432 DDW721040:DFS786432 DNS721040:DPO786432 DXO721040:DZK786432 EHK721040:EJG786432 ERG721040:ETC786432 FBC721040:FCY786432 FKY721040:FMU786432 FUU721040:FWQ786432 GEQ721040:GGM786432 GOM721040:GQI786432 GYI721040:HAE786432 HIE721040:HKA786432 HSA721040:HTW786432 IBW721040:IDS786432 ILS721040:INO786432 IVO721040:IXK786432 JFK721040:JHG786432 JPG721040:JRC786432 JZC721040:KAY786432 KIY721040:KKU786432 KSU721040:KUQ786432 LCQ721040:LEM786432 LMM721040:LOI786432 LWI721040:LYE786432 MGE721040:MIA786432 MQA721040:MRW786432 MZW721040:NBS786432 NJS721040:NLO786432 NTO721040:NVK786432 ODK721040:OFG786432 ONG721040:OPC786432 OXC721040:OYY786432 PGY721040:PIU786432 PQU721040:PSQ786432 QAQ721040:QCM786432 QKM721040:QMI786432 QUI721040:QWE786432 REE721040:RGA786432 ROA721040:RPW786432 RXW721040:RZS786432 SHS721040:SJO786432 SRO721040:STK786432 TBK721040:TDG786432 TLG721040:TNC786432 TVC721040:TWY786432 UEY721040:UGU786432 UOU721040:UQQ786432 UYQ721040:VAM786432 VIM721040:VKI786432 VSI721040:VUE786432 WCE721040:WEA786432 WMA721040:WNW786432 WVW721040:WXS786432 O786576:BK851968 JK786576:LG851968 TG786576:VC851968 ADC786576:AEY851968 AMY786576:AOU851968 AWU786576:AYQ851968 BGQ786576:BIM851968 BQM786576:BSI851968 CAI786576:CCE851968 CKE786576:CMA851968 CUA786576:CVW851968 DDW786576:DFS851968 DNS786576:DPO851968 DXO786576:DZK851968 EHK786576:EJG851968 ERG786576:ETC851968 FBC786576:FCY851968 FKY786576:FMU851968 FUU786576:FWQ851968 GEQ786576:GGM851968 GOM786576:GQI851968 GYI786576:HAE851968 HIE786576:HKA851968 HSA786576:HTW851968 IBW786576:IDS851968 ILS786576:INO851968 IVO786576:IXK851968 JFK786576:JHG851968 JPG786576:JRC851968 JZC786576:KAY851968 KIY786576:KKU851968 KSU786576:KUQ851968 LCQ786576:LEM851968 LMM786576:LOI851968 LWI786576:LYE851968 MGE786576:MIA851968 MQA786576:MRW851968 MZW786576:NBS851968 NJS786576:NLO851968 NTO786576:NVK851968 ODK786576:OFG851968 ONG786576:OPC851968 OXC786576:OYY851968 PGY786576:PIU851968 PQU786576:PSQ851968 QAQ786576:QCM851968 QKM786576:QMI851968 QUI786576:QWE851968 REE786576:RGA851968 ROA786576:RPW851968 RXW786576:RZS851968 SHS786576:SJO851968 SRO786576:STK851968 TBK786576:TDG851968 TLG786576:TNC851968 TVC786576:TWY851968 UEY786576:UGU851968 UOU786576:UQQ851968 UYQ786576:VAM851968 VIM786576:VKI851968 VSI786576:VUE851968 WCE786576:WEA851968 WMA786576:WNW851968 WVW786576:WXS851968 O852112:BK917504 JK852112:LG917504 TG852112:VC917504 ADC852112:AEY917504 AMY852112:AOU917504 AWU852112:AYQ917504 BGQ852112:BIM917504 BQM852112:BSI917504 CAI852112:CCE917504 CKE852112:CMA917504 CUA852112:CVW917504 DDW852112:DFS917504 DNS852112:DPO917504 DXO852112:DZK917504 EHK852112:EJG917504 ERG852112:ETC917504 FBC852112:FCY917504 FKY852112:FMU917504 FUU852112:FWQ917504 GEQ852112:GGM917504 GOM852112:GQI917504 GYI852112:HAE917504 HIE852112:HKA917504 HSA852112:HTW917504 IBW852112:IDS917504 ILS852112:INO917504 IVO852112:IXK917504 JFK852112:JHG917504 JPG852112:JRC917504 JZC852112:KAY917504 KIY852112:KKU917504 KSU852112:KUQ917504 LCQ852112:LEM917504 LMM852112:LOI917504 LWI852112:LYE917504 MGE852112:MIA917504 MQA852112:MRW917504 MZW852112:NBS917504 NJS852112:NLO917504 NTO852112:NVK917504 ODK852112:OFG917504 ONG852112:OPC917504 OXC852112:OYY917504 PGY852112:PIU917504 PQU852112:PSQ917504 QAQ852112:QCM917504 QKM852112:QMI917504 QUI852112:QWE917504 REE852112:RGA917504 ROA852112:RPW917504 RXW852112:RZS917504 SHS852112:SJO917504 SRO852112:STK917504 TBK852112:TDG917504 TLG852112:TNC917504 TVC852112:TWY917504 UEY852112:UGU917504 UOU852112:UQQ917504 UYQ852112:VAM917504 VIM852112:VKI917504 VSI852112:VUE917504 WCE852112:WEA917504 WMA852112:WNW917504 WVW852112:WXS917504 O917648:BK983040 JK917648:LG983040 TG917648:VC983040 ADC917648:AEY983040 AMY917648:AOU983040 AWU917648:AYQ983040 BGQ917648:BIM983040 BQM917648:BSI983040 CAI917648:CCE983040 CKE917648:CMA983040 CUA917648:CVW983040 DDW917648:DFS983040 DNS917648:DPO983040 DXO917648:DZK983040 EHK917648:EJG983040 ERG917648:ETC983040 FBC917648:FCY983040 FKY917648:FMU983040 FUU917648:FWQ983040 GEQ917648:GGM983040 GOM917648:GQI983040 GYI917648:HAE983040 HIE917648:HKA983040 HSA917648:HTW983040 IBW917648:IDS983040 ILS917648:INO983040 IVO917648:IXK983040 JFK917648:JHG983040 JPG917648:JRC983040 JZC917648:KAY983040 KIY917648:KKU983040 KSU917648:KUQ983040 LCQ917648:LEM983040 LMM917648:LOI983040 LWI917648:LYE983040 MGE917648:MIA983040 MQA917648:MRW983040 MZW917648:NBS983040 NJS917648:NLO983040 NTO917648:NVK983040 ODK917648:OFG983040 ONG917648:OPC983040 OXC917648:OYY983040 PGY917648:PIU983040 PQU917648:PSQ983040 QAQ917648:QCM983040 QKM917648:QMI983040 QUI917648:QWE983040 REE917648:RGA983040 ROA917648:RPW983040 RXW917648:RZS983040 SHS917648:SJO983040 SRO917648:STK983040 TBK917648:TDG983040 TLG917648:TNC983040 TVC917648:TWY983040 UEY917648:UGU983040 UOU917648:UQQ983040 UYQ917648:VAM983040 VIM917648:VKI983040 VSI917648:VUE983040 WCE917648:WEA983040 WMA917648:WNW983040 WVW917648:WXS983040 O983184:BK1048576 JK983184:LG1048576 TG983184:VC1048576 ADC983184:AEY1048576 AMY983184:AOU1048576 AWU983184:AYQ1048576 BGQ983184:BIM1048576 BQM983184:BSI1048576 CAI983184:CCE1048576 CKE983184:CMA1048576 CUA983184:CVW1048576 DDW983184:DFS1048576 DNS983184:DPO1048576 DXO983184:DZK1048576 EHK983184:EJG1048576 ERG983184:ETC1048576 FBC983184:FCY1048576 FKY983184:FMU1048576 FUU983184:FWQ1048576 GEQ983184:GGM1048576 GOM983184:GQI1048576 GYI983184:HAE1048576 HIE983184:HKA1048576 HSA983184:HTW1048576 IBW983184:IDS1048576 ILS983184:INO1048576 IVO983184:IXK1048576 JFK983184:JHG1048576 JPG983184:JRC1048576 JZC983184:KAY1048576 KIY983184:KKU1048576 KSU983184:KUQ1048576 LCQ983184:LEM1048576 LMM983184:LOI1048576 LWI983184:LYE1048576 MGE983184:MIA1048576 MQA983184:MRW1048576 MZW983184:NBS1048576 NJS983184:NLO1048576 NTO983184:NVK1048576 ODK983184:OFG1048576 ONG983184:OPC1048576 OXC983184:OYY1048576 PGY983184:PIU1048576 PQU983184:PSQ1048576 QAQ983184:QCM1048576 QKM983184:QMI1048576 QUI983184:QWE1048576 REE983184:RGA1048576 ROA983184:RPW1048576 RXW983184:RZS1048576 SHS983184:SJO1048576 SRO983184:STK1048576 TBK983184:TDG1048576 TLG983184:TNC1048576 TVC983184:TWY1048576 UEY983184:UGU1048576 UOU983184:UQQ1048576 UYQ983184:VAM1048576 VIM983184:VKI1048576 VSI983184:VUE1048576 WCE983184:WEA1048576 WMA983184:WNW1048576 WVW983184:WXS1048576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U1:BK139 JQ1:LG139 TM1:VC139 ADI1:AEY139 ANE1:AOU139 AXA1:AYQ139 BGW1:BIM139 BQS1:BSI139 CAO1:CCE139 CKK1:CMA139 CUG1:CVW139 DEC1:DFS139 DNY1:DPO139 DXU1:DZK139 EHQ1:EJG139 ERM1:ETC139 FBI1:FCY139 FLE1:FMU139 FVA1:FWQ139 GEW1:GGM139 GOS1:GQI139 GYO1:HAE139 HIK1:HKA139 HSG1:HTW139 ICC1:IDS139 ILY1:INO139 IVU1:IXK139 JFQ1:JHG139 JPM1:JRC139 JZI1:KAY139 KJE1:KKU139 KTA1:KUQ139 LCW1:LEM139 LMS1:LOI139 LWO1:LYE139 MGK1:MIA139 MQG1:MRW139 NAC1:NBS139 NJY1:NLO139 NTU1:NVK139 ODQ1:OFG139 ONM1:OPC139 OXI1:OYY139 PHE1:PIU139 PRA1:PSQ139 QAW1:QCM139 QKS1:QMI139 QUO1:QWE139 REK1:RGA139 ROG1:RPW139 RYC1:RZS139 SHY1:SJO139 SRU1:STK139 TBQ1:TDG139 TLM1:TNC139 TVI1:TWY139 UFE1:UGU139 UPA1:UQQ139 UYW1:VAM139 VIS1:VKI139 VSO1:VUE139 WCK1:WEA139 WMG1:WNW139 WWC1:WXS139 U65537:BK65675 JQ65537:LG65675 TM65537:VC65675 ADI65537:AEY65675 ANE65537:AOU65675 AXA65537:AYQ65675 BGW65537:BIM65675 BQS65537:BSI65675 CAO65537:CCE65675 CKK65537:CMA65675 CUG65537:CVW65675 DEC65537:DFS65675 DNY65537:DPO65675 DXU65537:DZK65675 EHQ65537:EJG65675 ERM65537:ETC65675 FBI65537:FCY65675 FLE65537:FMU65675 FVA65537:FWQ65675 GEW65537:GGM65675 GOS65537:GQI65675 GYO65537:HAE65675 HIK65537:HKA65675 HSG65537:HTW65675 ICC65537:IDS65675 ILY65537:INO65675 IVU65537:IXK65675 JFQ65537:JHG65675 JPM65537:JRC65675 JZI65537:KAY65675 KJE65537:KKU65675 KTA65537:KUQ65675 LCW65537:LEM65675 LMS65537:LOI65675 LWO65537:LYE65675 MGK65537:MIA65675 MQG65537:MRW65675 NAC65537:NBS65675 NJY65537:NLO65675 NTU65537:NVK65675 ODQ65537:OFG65675 ONM65537:OPC65675 OXI65537:OYY65675 PHE65537:PIU65675 PRA65537:PSQ65675 QAW65537:QCM65675 QKS65537:QMI65675 QUO65537:QWE65675 REK65537:RGA65675 ROG65537:RPW65675 RYC65537:RZS65675 SHY65537:SJO65675 SRU65537:STK65675 TBQ65537:TDG65675 TLM65537:TNC65675 TVI65537:TWY65675 UFE65537:UGU65675 UPA65537:UQQ65675 UYW65537:VAM65675 VIS65537:VKI65675 VSO65537:VUE65675 WCK65537:WEA65675 WMG65537:WNW65675 WWC65537:WXS65675 U131073:BK131211 JQ131073:LG131211 TM131073:VC131211 ADI131073:AEY131211 ANE131073:AOU131211 AXA131073:AYQ131211 BGW131073:BIM131211 BQS131073:BSI131211 CAO131073:CCE131211 CKK131073:CMA131211 CUG131073:CVW131211 DEC131073:DFS131211 DNY131073:DPO131211 DXU131073:DZK131211 EHQ131073:EJG131211 ERM131073:ETC131211 FBI131073:FCY131211 FLE131073:FMU131211 FVA131073:FWQ131211 GEW131073:GGM131211 GOS131073:GQI131211 GYO131073:HAE131211 HIK131073:HKA131211 HSG131073:HTW131211 ICC131073:IDS131211 ILY131073:INO131211 IVU131073:IXK131211 JFQ131073:JHG131211 JPM131073:JRC131211 JZI131073:KAY131211 KJE131073:KKU131211 KTA131073:KUQ131211 LCW131073:LEM131211 LMS131073:LOI131211 LWO131073:LYE131211 MGK131073:MIA131211 MQG131073:MRW131211 NAC131073:NBS131211 NJY131073:NLO131211 NTU131073:NVK131211 ODQ131073:OFG131211 ONM131073:OPC131211 OXI131073:OYY131211 PHE131073:PIU131211 PRA131073:PSQ131211 QAW131073:QCM131211 QKS131073:QMI131211 QUO131073:QWE131211 REK131073:RGA131211 ROG131073:RPW131211 RYC131073:RZS131211 SHY131073:SJO131211 SRU131073:STK131211 TBQ131073:TDG131211 TLM131073:TNC131211 TVI131073:TWY131211 UFE131073:UGU131211 UPA131073:UQQ131211 UYW131073:VAM131211 VIS131073:VKI131211 VSO131073:VUE131211 WCK131073:WEA131211 WMG131073:WNW131211 WWC131073:WXS131211 U196609:BK196747 JQ196609:LG196747 TM196609:VC196747 ADI196609:AEY196747 ANE196609:AOU196747 AXA196609:AYQ196747 BGW196609:BIM196747 BQS196609:BSI196747 CAO196609:CCE196747 CKK196609:CMA196747 CUG196609:CVW196747 DEC196609:DFS196747 DNY196609:DPO196747 DXU196609:DZK196747 EHQ196609:EJG196747 ERM196609:ETC196747 FBI196609:FCY196747 FLE196609:FMU196747 FVA196609:FWQ196747 GEW196609:GGM196747 GOS196609:GQI196747 GYO196609:HAE196747 HIK196609:HKA196747 HSG196609:HTW196747 ICC196609:IDS196747 ILY196609:INO196747 IVU196609:IXK196747 JFQ196609:JHG196747 JPM196609:JRC196747 JZI196609:KAY196747 KJE196609:KKU196747 KTA196609:KUQ196747 LCW196609:LEM196747 LMS196609:LOI196747 LWO196609:LYE196747 MGK196609:MIA196747 MQG196609:MRW196747 NAC196609:NBS196747 NJY196609:NLO196747 NTU196609:NVK196747 ODQ196609:OFG196747 ONM196609:OPC196747 OXI196609:OYY196747 PHE196609:PIU196747 PRA196609:PSQ196747 QAW196609:QCM196747 QKS196609:QMI196747 QUO196609:QWE196747 REK196609:RGA196747 ROG196609:RPW196747 RYC196609:RZS196747 SHY196609:SJO196747 SRU196609:STK196747 TBQ196609:TDG196747 TLM196609:TNC196747 TVI196609:TWY196747 UFE196609:UGU196747 UPA196609:UQQ196747 UYW196609:VAM196747 VIS196609:VKI196747 VSO196609:VUE196747 WCK196609:WEA196747 WMG196609:WNW196747 WWC196609:WXS196747 U262145:BK262283 JQ262145:LG262283 TM262145:VC262283 ADI262145:AEY262283 ANE262145:AOU262283 AXA262145:AYQ262283 BGW262145:BIM262283 BQS262145:BSI262283 CAO262145:CCE262283 CKK262145:CMA262283 CUG262145:CVW262283 DEC262145:DFS262283 DNY262145:DPO262283 DXU262145:DZK262283 EHQ262145:EJG262283 ERM262145:ETC262283 FBI262145:FCY262283 FLE262145:FMU262283 FVA262145:FWQ262283 GEW262145:GGM262283 GOS262145:GQI262283 GYO262145:HAE262283 HIK262145:HKA262283 HSG262145:HTW262283 ICC262145:IDS262283 ILY262145:INO262283 IVU262145:IXK262283 JFQ262145:JHG262283 JPM262145:JRC262283 JZI262145:KAY262283 KJE262145:KKU262283 KTA262145:KUQ262283 LCW262145:LEM262283 LMS262145:LOI262283 LWO262145:LYE262283 MGK262145:MIA262283 MQG262145:MRW262283 NAC262145:NBS262283 NJY262145:NLO262283 NTU262145:NVK262283 ODQ262145:OFG262283 ONM262145:OPC262283 OXI262145:OYY262283 PHE262145:PIU262283 PRA262145:PSQ262283 QAW262145:QCM262283 QKS262145:QMI262283 QUO262145:QWE262283 REK262145:RGA262283 ROG262145:RPW262283 RYC262145:RZS262283 SHY262145:SJO262283 SRU262145:STK262283 TBQ262145:TDG262283 TLM262145:TNC262283 TVI262145:TWY262283 UFE262145:UGU262283 UPA262145:UQQ262283 UYW262145:VAM262283 VIS262145:VKI262283 VSO262145:VUE262283 WCK262145:WEA262283 WMG262145:WNW262283 WWC262145:WXS262283 U327681:BK327819 JQ327681:LG327819 TM327681:VC327819 ADI327681:AEY327819 ANE327681:AOU327819 AXA327681:AYQ327819 BGW327681:BIM327819 BQS327681:BSI327819 CAO327681:CCE327819 CKK327681:CMA327819 CUG327681:CVW327819 DEC327681:DFS327819 DNY327681:DPO327819 DXU327681:DZK327819 EHQ327681:EJG327819 ERM327681:ETC327819 FBI327681:FCY327819 FLE327681:FMU327819 FVA327681:FWQ327819 GEW327681:GGM327819 GOS327681:GQI327819 GYO327681:HAE327819 HIK327681:HKA327819 HSG327681:HTW327819 ICC327681:IDS327819 ILY327681:INO327819 IVU327681:IXK327819 JFQ327681:JHG327819 JPM327681:JRC327819 JZI327681:KAY327819 KJE327681:KKU327819 KTA327681:KUQ327819 LCW327681:LEM327819 LMS327681:LOI327819 LWO327681:LYE327819 MGK327681:MIA327819 MQG327681:MRW327819 NAC327681:NBS327819 NJY327681:NLO327819 NTU327681:NVK327819 ODQ327681:OFG327819 ONM327681:OPC327819 OXI327681:OYY327819 PHE327681:PIU327819 PRA327681:PSQ327819 QAW327681:QCM327819 QKS327681:QMI327819 QUO327681:QWE327819 REK327681:RGA327819 ROG327681:RPW327819 RYC327681:RZS327819 SHY327681:SJO327819 SRU327681:STK327819 TBQ327681:TDG327819 TLM327681:TNC327819 TVI327681:TWY327819 UFE327681:UGU327819 UPA327681:UQQ327819 UYW327681:VAM327819 VIS327681:VKI327819 VSO327681:VUE327819 WCK327681:WEA327819 WMG327681:WNW327819 WWC327681:WXS327819 U393217:BK393355 JQ393217:LG393355 TM393217:VC393355 ADI393217:AEY393355 ANE393217:AOU393355 AXA393217:AYQ393355 BGW393217:BIM393355 BQS393217:BSI393355 CAO393217:CCE393355 CKK393217:CMA393355 CUG393217:CVW393355 DEC393217:DFS393355 DNY393217:DPO393355 DXU393217:DZK393355 EHQ393217:EJG393355 ERM393217:ETC393355 FBI393217:FCY393355 FLE393217:FMU393355 FVA393217:FWQ393355 GEW393217:GGM393355 GOS393217:GQI393355 GYO393217:HAE393355 HIK393217:HKA393355 HSG393217:HTW393355 ICC393217:IDS393355 ILY393217:INO393355 IVU393217:IXK393355 JFQ393217:JHG393355 JPM393217:JRC393355 JZI393217:KAY393355 KJE393217:KKU393355 KTA393217:KUQ393355 LCW393217:LEM393355 LMS393217:LOI393355 LWO393217:LYE393355 MGK393217:MIA393355 MQG393217:MRW393355 NAC393217:NBS393355 NJY393217:NLO393355 NTU393217:NVK393355 ODQ393217:OFG393355 ONM393217:OPC393355 OXI393217:OYY393355 PHE393217:PIU393355 PRA393217:PSQ393355 QAW393217:QCM393355 QKS393217:QMI393355 QUO393217:QWE393355 REK393217:RGA393355 ROG393217:RPW393355 RYC393217:RZS393355 SHY393217:SJO393355 SRU393217:STK393355 TBQ393217:TDG393355 TLM393217:TNC393355 TVI393217:TWY393355 UFE393217:UGU393355 UPA393217:UQQ393355 UYW393217:VAM393355 VIS393217:VKI393355 VSO393217:VUE393355 WCK393217:WEA393355 WMG393217:WNW393355 WWC393217:WXS393355 U458753:BK458891 JQ458753:LG458891 TM458753:VC458891 ADI458753:AEY458891 ANE458753:AOU458891 AXA458753:AYQ458891 BGW458753:BIM458891 BQS458753:BSI458891 CAO458753:CCE458891 CKK458753:CMA458891 CUG458753:CVW458891 DEC458753:DFS458891 DNY458753:DPO458891 DXU458753:DZK458891 EHQ458753:EJG458891 ERM458753:ETC458891 FBI458753:FCY458891 FLE458753:FMU458891 FVA458753:FWQ458891 GEW458753:GGM458891 GOS458753:GQI458891 GYO458753:HAE458891 HIK458753:HKA458891 HSG458753:HTW458891 ICC458753:IDS458891 ILY458753:INO458891 IVU458753:IXK458891 JFQ458753:JHG458891 JPM458753:JRC458891 JZI458753:KAY458891 KJE458753:KKU458891 KTA458753:KUQ458891 LCW458753:LEM458891 LMS458753:LOI458891 LWO458753:LYE458891 MGK458753:MIA458891 MQG458753:MRW458891 NAC458753:NBS458891 NJY458753:NLO458891 NTU458753:NVK458891 ODQ458753:OFG458891 ONM458753:OPC458891 OXI458753:OYY458891 PHE458753:PIU458891 PRA458753:PSQ458891 QAW458753:QCM458891 QKS458753:QMI458891 QUO458753:QWE458891 REK458753:RGA458891 ROG458753:RPW458891 RYC458753:RZS458891 SHY458753:SJO458891 SRU458753:STK458891 TBQ458753:TDG458891 TLM458753:TNC458891 TVI458753:TWY458891 UFE458753:UGU458891 UPA458753:UQQ458891 UYW458753:VAM458891 VIS458753:VKI458891 VSO458753:VUE458891 WCK458753:WEA458891 WMG458753:WNW458891 WWC458753:WXS458891 U524289:BK524427 JQ524289:LG524427 TM524289:VC524427 ADI524289:AEY524427 ANE524289:AOU524427 AXA524289:AYQ524427 BGW524289:BIM524427 BQS524289:BSI524427 CAO524289:CCE524427 CKK524289:CMA524427 CUG524289:CVW524427 DEC524289:DFS524427 DNY524289:DPO524427 DXU524289:DZK524427 EHQ524289:EJG524427 ERM524289:ETC524427 FBI524289:FCY524427 FLE524289:FMU524427 FVA524289:FWQ524427 GEW524289:GGM524427 GOS524289:GQI524427 GYO524289:HAE524427 HIK524289:HKA524427 HSG524289:HTW524427 ICC524289:IDS524427 ILY524289:INO524427 IVU524289:IXK524427 JFQ524289:JHG524427 JPM524289:JRC524427 JZI524289:KAY524427 KJE524289:KKU524427 KTA524289:KUQ524427 LCW524289:LEM524427 LMS524289:LOI524427 LWO524289:LYE524427 MGK524289:MIA524427 MQG524289:MRW524427 NAC524289:NBS524427 NJY524289:NLO524427 NTU524289:NVK524427 ODQ524289:OFG524427 ONM524289:OPC524427 OXI524289:OYY524427 PHE524289:PIU524427 PRA524289:PSQ524427 QAW524289:QCM524427 QKS524289:QMI524427 QUO524289:QWE524427 REK524289:RGA524427 ROG524289:RPW524427 RYC524289:RZS524427 SHY524289:SJO524427 SRU524289:STK524427 TBQ524289:TDG524427 TLM524289:TNC524427 TVI524289:TWY524427 UFE524289:UGU524427 UPA524289:UQQ524427 UYW524289:VAM524427 VIS524289:VKI524427 VSO524289:VUE524427 WCK524289:WEA524427 WMG524289:WNW524427 WWC524289:WXS524427 U589825:BK589963 JQ589825:LG589963 TM589825:VC589963 ADI589825:AEY589963 ANE589825:AOU589963 AXA589825:AYQ589963 BGW589825:BIM589963 BQS589825:BSI589963 CAO589825:CCE589963 CKK589825:CMA589963 CUG589825:CVW589963 DEC589825:DFS589963 DNY589825:DPO589963 DXU589825:DZK589963 EHQ589825:EJG589963 ERM589825:ETC589963 FBI589825:FCY589963 FLE589825:FMU589963 FVA589825:FWQ589963 GEW589825:GGM589963 GOS589825:GQI589963 GYO589825:HAE589963 HIK589825:HKA589963 HSG589825:HTW589963 ICC589825:IDS589963 ILY589825:INO589963 IVU589825:IXK589963 JFQ589825:JHG589963 JPM589825:JRC589963 JZI589825:KAY589963 KJE589825:KKU589963 KTA589825:KUQ589963 LCW589825:LEM589963 LMS589825:LOI589963 LWO589825:LYE589963 MGK589825:MIA589963 MQG589825:MRW589963 NAC589825:NBS589963 NJY589825:NLO589963 NTU589825:NVK589963 ODQ589825:OFG589963 ONM589825:OPC589963 OXI589825:OYY589963 PHE589825:PIU589963 PRA589825:PSQ589963 QAW589825:QCM589963 QKS589825:QMI589963 QUO589825:QWE589963 REK589825:RGA589963 ROG589825:RPW589963 RYC589825:RZS589963 SHY589825:SJO589963 SRU589825:STK589963 TBQ589825:TDG589963 TLM589825:TNC589963 TVI589825:TWY589963 UFE589825:UGU589963 UPA589825:UQQ589963 UYW589825:VAM589963 VIS589825:VKI589963 VSO589825:VUE589963 WCK589825:WEA589963 WMG589825:WNW589963 WWC589825:WXS589963 U655361:BK655499 JQ655361:LG655499 TM655361:VC655499 ADI655361:AEY655499 ANE655361:AOU655499 AXA655361:AYQ655499 BGW655361:BIM655499 BQS655361:BSI655499 CAO655361:CCE655499 CKK655361:CMA655499 CUG655361:CVW655499 DEC655361:DFS655499 DNY655361:DPO655499 DXU655361:DZK655499 EHQ655361:EJG655499 ERM655361:ETC655499 FBI655361:FCY655499 FLE655361:FMU655499 FVA655361:FWQ655499 GEW655361:GGM655499 GOS655361:GQI655499 GYO655361:HAE655499 HIK655361:HKA655499 HSG655361:HTW655499 ICC655361:IDS655499 ILY655361:INO655499 IVU655361:IXK655499 JFQ655361:JHG655499 JPM655361:JRC655499 JZI655361:KAY655499 KJE655361:KKU655499 KTA655361:KUQ655499 LCW655361:LEM655499 LMS655361:LOI655499 LWO655361:LYE655499 MGK655361:MIA655499 MQG655361:MRW655499 NAC655361:NBS655499 NJY655361:NLO655499 NTU655361:NVK655499 ODQ655361:OFG655499 ONM655361:OPC655499 OXI655361:OYY655499 PHE655361:PIU655499 PRA655361:PSQ655499 QAW655361:QCM655499 QKS655361:QMI655499 QUO655361:QWE655499 REK655361:RGA655499 ROG655361:RPW655499 RYC655361:RZS655499 SHY655361:SJO655499 SRU655361:STK655499 TBQ655361:TDG655499 TLM655361:TNC655499 TVI655361:TWY655499 UFE655361:UGU655499 UPA655361:UQQ655499 UYW655361:VAM655499 VIS655361:VKI655499 VSO655361:VUE655499 WCK655361:WEA655499 WMG655361:WNW655499 WWC655361:WXS655499 U720897:BK721035 JQ720897:LG721035 TM720897:VC721035 ADI720897:AEY721035 ANE720897:AOU721035 AXA720897:AYQ721035 BGW720897:BIM721035 BQS720897:BSI721035 CAO720897:CCE721035 CKK720897:CMA721035 CUG720897:CVW721035 DEC720897:DFS721035 DNY720897:DPO721035 DXU720897:DZK721035 EHQ720897:EJG721035 ERM720897:ETC721035 FBI720897:FCY721035 FLE720897:FMU721035 FVA720897:FWQ721035 GEW720897:GGM721035 GOS720897:GQI721035 GYO720897:HAE721035 HIK720897:HKA721035 HSG720897:HTW721035 ICC720897:IDS721035 ILY720897:INO721035 IVU720897:IXK721035 JFQ720897:JHG721035 JPM720897:JRC721035 JZI720897:KAY721035 KJE720897:KKU721035 KTA720897:KUQ721035 LCW720897:LEM721035 LMS720897:LOI721035 LWO720897:LYE721035 MGK720897:MIA721035 MQG720897:MRW721035 NAC720897:NBS721035 NJY720897:NLO721035 NTU720897:NVK721035 ODQ720897:OFG721035 ONM720897:OPC721035 OXI720897:OYY721035 PHE720897:PIU721035 PRA720897:PSQ721035 QAW720897:QCM721035 QKS720897:QMI721035 QUO720897:QWE721035 REK720897:RGA721035 ROG720897:RPW721035 RYC720897:RZS721035 SHY720897:SJO721035 SRU720897:STK721035 TBQ720897:TDG721035 TLM720897:TNC721035 TVI720897:TWY721035 UFE720897:UGU721035 UPA720897:UQQ721035 UYW720897:VAM721035 VIS720897:VKI721035 VSO720897:VUE721035 WCK720897:WEA721035 WMG720897:WNW721035 WWC720897:WXS721035 U786433:BK786571 JQ786433:LG786571 TM786433:VC786571 ADI786433:AEY786571 ANE786433:AOU786571 AXA786433:AYQ786571 BGW786433:BIM786571 BQS786433:BSI786571 CAO786433:CCE786571 CKK786433:CMA786571 CUG786433:CVW786571 DEC786433:DFS786571 DNY786433:DPO786571 DXU786433:DZK786571 EHQ786433:EJG786571 ERM786433:ETC786571 FBI786433:FCY786571 FLE786433:FMU786571 FVA786433:FWQ786571 GEW786433:GGM786571 GOS786433:GQI786571 GYO786433:HAE786571 HIK786433:HKA786571 HSG786433:HTW786571 ICC786433:IDS786571 ILY786433:INO786571 IVU786433:IXK786571 JFQ786433:JHG786571 JPM786433:JRC786571 JZI786433:KAY786571 KJE786433:KKU786571 KTA786433:KUQ786571 LCW786433:LEM786571 LMS786433:LOI786571 LWO786433:LYE786571 MGK786433:MIA786571 MQG786433:MRW786571 NAC786433:NBS786571 NJY786433:NLO786571 NTU786433:NVK786571 ODQ786433:OFG786571 ONM786433:OPC786571 OXI786433:OYY786571 PHE786433:PIU786571 PRA786433:PSQ786571 QAW786433:QCM786571 QKS786433:QMI786571 QUO786433:QWE786571 REK786433:RGA786571 ROG786433:RPW786571 RYC786433:RZS786571 SHY786433:SJO786571 SRU786433:STK786571 TBQ786433:TDG786571 TLM786433:TNC786571 TVI786433:TWY786571 UFE786433:UGU786571 UPA786433:UQQ786571 UYW786433:VAM786571 VIS786433:VKI786571 VSO786433:VUE786571 WCK786433:WEA786571 WMG786433:WNW786571 WWC786433:WXS786571 U851969:BK852107 JQ851969:LG852107 TM851969:VC852107 ADI851969:AEY852107 ANE851969:AOU852107 AXA851969:AYQ852107 BGW851969:BIM852107 BQS851969:BSI852107 CAO851969:CCE852107 CKK851969:CMA852107 CUG851969:CVW852107 DEC851969:DFS852107 DNY851969:DPO852107 DXU851969:DZK852107 EHQ851969:EJG852107 ERM851969:ETC852107 FBI851969:FCY852107 FLE851969:FMU852107 FVA851969:FWQ852107 GEW851969:GGM852107 GOS851969:GQI852107 GYO851969:HAE852107 HIK851969:HKA852107 HSG851969:HTW852107 ICC851969:IDS852107 ILY851969:INO852107 IVU851969:IXK852107 JFQ851969:JHG852107 JPM851969:JRC852107 JZI851969:KAY852107 KJE851969:KKU852107 KTA851969:KUQ852107 LCW851969:LEM852107 LMS851969:LOI852107 LWO851969:LYE852107 MGK851969:MIA852107 MQG851969:MRW852107 NAC851969:NBS852107 NJY851969:NLO852107 NTU851969:NVK852107 ODQ851969:OFG852107 ONM851969:OPC852107 OXI851969:OYY852107 PHE851969:PIU852107 PRA851969:PSQ852107 QAW851969:QCM852107 QKS851969:QMI852107 QUO851969:QWE852107 REK851969:RGA852107 ROG851969:RPW852107 RYC851969:RZS852107 SHY851969:SJO852107 SRU851969:STK852107 TBQ851969:TDG852107 TLM851969:TNC852107 TVI851969:TWY852107 UFE851969:UGU852107 UPA851969:UQQ852107 UYW851969:VAM852107 VIS851969:VKI852107 VSO851969:VUE852107 WCK851969:WEA852107 WMG851969:WNW852107 WWC851969:WXS852107 U917505:BK917643 JQ917505:LG917643 TM917505:VC917643 ADI917505:AEY917643 ANE917505:AOU917643 AXA917505:AYQ917643 BGW917505:BIM917643 BQS917505:BSI917643 CAO917505:CCE917643 CKK917505:CMA917643 CUG917505:CVW917643 DEC917505:DFS917643 DNY917505:DPO917643 DXU917505:DZK917643 EHQ917505:EJG917643 ERM917505:ETC917643 FBI917505:FCY917643 FLE917505:FMU917643 FVA917505:FWQ917643 GEW917505:GGM917643 GOS917505:GQI917643 GYO917505:HAE917643 HIK917505:HKA917643 HSG917505:HTW917643 ICC917505:IDS917643 ILY917505:INO917643 IVU917505:IXK917643 JFQ917505:JHG917643 JPM917505:JRC917643 JZI917505:KAY917643 KJE917505:KKU917643 KTA917505:KUQ917643 LCW917505:LEM917643 LMS917505:LOI917643 LWO917505:LYE917643 MGK917505:MIA917643 MQG917505:MRW917643 NAC917505:NBS917643 NJY917505:NLO917643 NTU917505:NVK917643 ODQ917505:OFG917643 ONM917505:OPC917643 OXI917505:OYY917643 PHE917505:PIU917643 PRA917505:PSQ917643 QAW917505:QCM917643 QKS917505:QMI917643 QUO917505:QWE917643 REK917505:RGA917643 ROG917505:RPW917643 RYC917505:RZS917643 SHY917505:SJO917643 SRU917505:STK917643 TBQ917505:TDG917643 TLM917505:TNC917643 TVI917505:TWY917643 UFE917505:UGU917643 UPA917505:UQQ917643 UYW917505:VAM917643 VIS917505:VKI917643 VSO917505:VUE917643 WCK917505:WEA917643 WMG917505:WNW917643 WWC917505:WXS917643 U983041:BK983179 JQ983041:LG983179 TM983041:VC983179 ADI983041:AEY983179 ANE983041:AOU983179 AXA983041:AYQ983179 BGW983041:BIM983179 BQS983041:BSI983179 CAO983041:CCE983179 CKK983041:CMA983179 CUG983041:CVW983179 DEC983041:DFS983179 DNY983041:DPO983179 DXU983041:DZK983179 EHQ983041:EJG983179 ERM983041:ETC983179 FBI983041:FCY983179 FLE983041:FMU983179 FVA983041:FWQ983179 GEW983041:GGM983179 GOS983041:GQI983179 GYO983041:HAE983179 HIK983041:HKA983179 HSG983041:HTW983179 ICC983041:IDS983179 ILY983041:INO983179 IVU983041:IXK983179 JFQ983041:JHG983179 JPM983041:JRC983179 JZI983041:KAY983179 KJE983041:KKU983179 KTA983041:KUQ983179 LCW983041:LEM983179 LMS983041:LOI983179 LWO983041:LYE983179 MGK983041:MIA983179 MQG983041:MRW983179 NAC983041:NBS983179 NJY983041:NLO983179 NTU983041:NVK983179 ODQ983041:OFG983179 ONM983041:OPC983179 OXI983041:OYY983179 PHE983041:PIU983179 PRA983041:PSQ983179 QAW983041:QCM983179 QKS983041:QMI983179 QUO983041:QWE983179 REK983041:RGA983179 ROG983041:RPW983179 RYC983041:RZS983179 SHY983041:SJO983179 SRU983041:STK983179 TBQ983041:TDG983179 TLM983041:TNC983179 TVI983041:TWY983179 UFE983041:UGU983179 UPA983041:UQQ983179 UYW983041:VAM983179 VIS983041:VKI983179 VSO983041:VUE983179 WCK983041:WEA983179 WMG983041:WNW983179 WWC983041:WXS983179 CB1:IV1048576 LX1:SR1048576 VT1:ACN1048576 AFP1:AMJ1048576 APL1:AWF1048576 AZH1:BGB1048576 BJD1:BPX1048576 BSZ1:BZT1048576 CCV1:CJP1048576 CMR1:CTL1048576 CWN1:DDH1048576 DGJ1:DND1048576 DQF1:DWZ1048576 EAB1:EGV1048576 EJX1:EQR1048576 ETT1:FAN1048576 FDP1:FKJ1048576 FNL1:FUF1048576 FXH1:GEB1048576 GHD1:GNX1048576 GQZ1:GXT1048576 HAV1:HHP1048576 HKR1:HRL1048576 HUN1:IBH1048576 IEJ1:ILD1048576 IOF1:IUZ1048576 IYB1:JEV1048576 JHX1:JOR1048576 JRT1:JYN1048576 KBP1:KIJ1048576 KLL1:KSF1048576 KVH1:LCB1048576 LFD1:LLX1048576 LOZ1:LVT1048576 LYV1:MFP1048576 MIR1:MPL1048576 MSN1:MZH1048576 NCJ1:NJD1048576 NMF1:NSZ1048576 NWB1:OCV1048576 OFX1:OMR1048576 OPT1:OWN1048576 OZP1:PGJ1048576 PJL1:PQF1048576 PTH1:QAB1048576 QDD1:QJX1048576 QMZ1:QTT1048576 QWV1:RDP1048576 RGR1:RNL1048576 RQN1:RXH1048576 SAJ1:SHD1048576 SKF1:SQZ1048576 SUB1:TAV1048576 TDX1:TKR1048576 TNT1:TUN1048576 TXP1:UEJ1048576 UHL1:UOF1048576 URH1:UYB1048576 VBD1:VHX1048576 VKZ1:VRT1048576 VUV1:WBP1048576 WER1:WLL1048576 WON1:WVH1048576 WYJ1:XFD1048576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workbookViewId="0">
      <selection sqref="A1:XFD1048576"/>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8"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45" hidden="1" customWidth="1"/>
    <col min="65" max="78" width="12.7109375" style="40" hidden="1" customWidth="1"/>
    <col min="79" max="79" width="12.7109375" style="245"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2" t="s">
        <v>0</v>
      </c>
      <c r="B1" s="5"/>
      <c r="C1" s="5"/>
      <c r="D1" s="5"/>
      <c r="E1" s="5"/>
      <c r="F1" s="5"/>
      <c r="G1" s="5"/>
      <c r="H1" s="5"/>
      <c r="I1" s="5"/>
      <c r="J1" s="5"/>
      <c r="K1" s="5"/>
      <c r="O1" s="10"/>
      <c r="BL1" s="200"/>
      <c r="CA1" s="200"/>
    </row>
    <row r="2" spans="1:79" s="6" customFormat="1" ht="12.75" customHeight="1" x14ac:dyDescent="0.2">
      <c r="A2" s="152" t="str">
        <f>CONCATENATE("COMUNA: ",[4]NOMBRE!B2," - ","( ",[4]NOMBRE!C2,[4]NOMBRE!D2,[4]NOMBRE!E2,[4]NOMBRE!F2,[4]NOMBRE!G2," )")</f>
        <v>COMUNA: Linares - ( 07401 )</v>
      </c>
      <c r="B2" s="5"/>
      <c r="C2" s="5"/>
      <c r="D2" s="5"/>
      <c r="E2" s="5"/>
      <c r="F2" s="5"/>
      <c r="G2" s="5"/>
      <c r="H2" s="5"/>
      <c r="I2" s="5"/>
      <c r="J2" s="5"/>
      <c r="K2" s="5"/>
      <c r="O2" s="10"/>
      <c r="BL2" s="200"/>
      <c r="CA2" s="200"/>
    </row>
    <row r="3" spans="1:79" s="6" customFormat="1" ht="12.75" customHeight="1" x14ac:dyDescent="0.2">
      <c r="A3" s="152" t="str">
        <f>CONCATENATE("ESTABLECIMIENTO/ESTRATEGIA: ",[4]NOMBRE!B3," - ","( ",[4]NOMBRE!C3,[4]NOMBRE!D3,[4]NOMBRE!E3,[4]NOMBRE!F3,[4]NOMBRE!G3,[4]NOMBRE!H3," )")</f>
        <v>ESTABLECIMIENTO/ESTRATEGIA: Hospital Presidente Carlos Ibáñez del Campo - ( 116108 )</v>
      </c>
      <c r="B3" s="5"/>
      <c r="C3" s="5"/>
      <c r="D3" s="7"/>
      <c r="E3" s="5"/>
      <c r="F3" s="5"/>
      <c r="G3" s="5"/>
      <c r="H3" s="5"/>
      <c r="I3" s="5"/>
      <c r="J3" s="5"/>
      <c r="K3" s="5"/>
      <c r="O3" s="10"/>
      <c r="BL3" s="200"/>
      <c r="CA3" s="200"/>
    </row>
    <row r="4" spans="1:79" s="6" customFormat="1" ht="12.75" customHeight="1" x14ac:dyDescent="0.2">
      <c r="A4" s="152" t="str">
        <f>CONCATENATE("MES: ",[4]NOMBRE!B6," - ","( ",[4]NOMBRE!C6,[4]NOMBRE!D6," )")</f>
        <v>MES: DICIEMBRE - ( 12 )</v>
      </c>
      <c r="B4" s="5"/>
      <c r="C4" s="5"/>
      <c r="D4" s="5"/>
      <c r="E4" s="5"/>
      <c r="F4" s="5"/>
      <c r="G4" s="5"/>
      <c r="H4" s="5"/>
      <c r="I4" s="5"/>
      <c r="J4" s="5"/>
      <c r="K4" s="5"/>
      <c r="O4" s="10"/>
      <c r="BL4" s="200"/>
      <c r="CA4" s="200"/>
    </row>
    <row r="5" spans="1:79" s="6" customFormat="1" ht="12.75" customHeight="1" x14ac:dyDescent="0.2">
      <c r="A5" s="4" t="str">
        <f>CONCATENATE("AÑO: ",[4]NOMBRE!B7)</f>
        <v>AÑO: 2016</v>
      </c>
      <c r="B5" s="5"/>
      <c r="C5" s="5"/>
      <c r="D5" s="5"/>
      <c r="E5" s="5"/>
      <c r="F5" s="5"/>
      <c r="G5" s="5"/>
      <c r="H5" s="5"/>
      <c r="I5" s="5"/>
      <c r="J5" s="5"/>
      <c r="K5" s="5"/>
      <c r="O5" s="10"/>
      <c r="BL5" s="200"/>
      <c r="CA5" s="200"/>
    </row>
    <row r="6" spans="1:79" s="1" customFormat="1" ht="39.75" customHeight="1" x14ac:dyDescent="0.15">
      <c r="A6" s="779" t="s">
        <v>1</v>
      </c>
      <c r="B6" s="779"/>
      <c r="C6" s="779"/>
      <c r="D6" s="779"/>
      <c r="E6" s="779"/>
      <c r="F6" s="779"/>
      <c r="G6" s="779"/>
      <c r="H6" s="779"/>
      <c r="I6" s="779"/>
      <c r="J6" s="779"/>
      <c r="K6" s="779"/>
      <c r="L6" s="779"/>
      <c r="M6" s="779"/>
      <c r="N6" s="779"/>
      <c r="O6" s="779"/>
      <c r="P6" s="33"/>
      <c r="Q6" s="33"/>
      <c r="R6" s="33"/>
      <c r="S6" s="33"/>
      <c r="T6" s="2"/>
      <c r="U6" s="2"/>
      <c r="V6" s="2"/>
      <c r="W6" s="2"/>
      <c r="X6" s="2"/>
      <c r="Y6" s="2"/>
      <c r="BL6" s="201"/>
      <c r="CA6" s="201"/>
    </row>
    <row r="7" spans="1:79" s="1" customFormat="1" ht="45" customHeight="1" x14ac:dyDescent="0.2">
      <c r="A7" s="47" t="s">
        <v>2</v>
      </c>
      <c r="B7" s="47"/>
      <c r="C7" s="47"/>
      <c r="D7" s="47"/>
      <c r="E7" s="47"/>
      <c r="F7" s="47"/>
      <c r="G7" s="47"/>
      <c r="H7" s="47"/>
      <c r="I7" s="47"/>
      <c r="J7" s="47"/>
      <c r="K7" s="47"/>
      <c r="L7" s="47"/>
      <c r="M7" s="47"/>
      <c r="N7" s="48"/>
      <c r="O7" s="48"/>
      <c r="P7" s="38"/>
      <c r="Q7" s="38"/>
      <c r="R7" s="38"/>
      <c r="S7" s="38"/>
      <c r="T7" s="2"/>
      <c r="U7" s="2"/>
      <c r="V7" s="2"/>
      <c r="W7" s="2"/>
      <c r="X7" s="2"/>
      <c r="Y7" s="2"/>
      <c r="BL7" s="201"/>
      <c r="CA7" s="201"/>
    </row>
    <row r="8" spans="1:79" s="3" customFormat="1" ht="47.25" customHeight="1" x14ac:dyDescent="0.15">
      <c r="A8" s="642" t="s">
        <v>3</v>
      </c>
      <c r="B8" s="644" t="s">
        <v>4</v>
      </c>
      <c r="C8" s="710" t="s">
        <v>5</v>
      </c>
      <c r="D8" s="713"/>
      <c r="E8" s="713"/>
      <c r="F8" s="713"/>
      <c r="G8" s="713"/>
      <c r="H8" s="713"/>
      <c r="I8" s="713"/>
      <c r="J8" s="713"/>
      <c r="K8" s="713"/>
      <c r="L8" s="713"/>
      <c r="M8" s="713"/>
      <c r="N8" s="713"/>
      <c r="O8" s="713"/>
      <c r="P8" s="713"/>
      <c r="Q8" s="713"/>
      <c r="R8" s="713"/>
      <c r="S8" s="709"/>
      <c r="T8" s="710" t="s">
        <v>6</v>
      </c>
      <c r="U8" s="709"/>
      <c r="V8" s="644" t="s">
        <v>7</v>
      </c>
      <c r="W8" s="710" t="s">
        <v>8</v>
      </c>
      <c r="X8" s="713"/>
      <c r="Y8" s="713"/>
      <c r="Z8" s="709"/>
      <c r="AA8" s="644" t="s">
        <v>9</v>
      </c>
      <c r="AB8" s="1"/>
      <c r="AC8" s="1"/>
      <c r="AD8" s="1"/>
      <c r="AE8" s="1"/>
      <c r="AF8" s="1"/>
      <c r="AG8" s="1"/>
      <c r="AH8" s="1"/>
      <c r="AI8" s="1"/>
      <c r="AJ8" s="1"/>
      <c r="AK8" s="1"/>
      <c r="AL8" s="1"/>
      <c r="AM8" s="1"/>
      <c r="BL8" s="201"/>
      <c r="CA8" s="201"/>
    </row>
    <row r="9" spans="1:79" s="3" customFormat="1" ht="53.25" customHeight="1" x14ac:dyDescent="0.15">
      <c r="A9" s="643"/>
      <c r="B9" s="645"/>
      <c r="C9" s="49" t="s">
        <v>10</v>
      </c>
      <c r="D9" s="166" t="s">
        <v>11</v>
      </c>
      <c r="E9" s="16" t="s">
        <v>12</v>
      </c>
      <c r="F9" s="16" t="s">
        <v>13</v>
      </c>
      <c r="G9" s="16" t="s">
        <v>14</v>
      </c>
      <c r="H9" s="12" t="s">
        <v>15</v>
      </c>
      <c r="I9" s="12" t="s">
        <v>16</v>
      </c>
      <c r="J9" s="12" t="s">
        <v>17</v>
      </c>
      <c r="K9" s="12" t="s">
        <v>18</v>
      </c>
      <c r="L9" s="12" t="s">
        <v>19</v>
      </c>
      <c r="M9" s="12" t="s">
        <v>20</v>
      </c>
      <c r="N9" s="12" t="s">
        <v>21</v>
      </c>
      <c r="O9" s="12" t="s">
        <v>22</v>
      </c>
      <c r="P9" s="12" t="s">
        <v>23</v>
      </c>
      <c r="Q9" s="12" t="s">
        <v>24</v>
      </c>
      <c r="R9" s="12" t="s">
        <v>25</v>
      </c>
      <c r="S9" s="13" t="s">
        <v>26</v>
      </c>
      <c r="T9" s="50" t="s">
        <v>27</v>
      </c>
      <c r="U9" s="18" t="s">
        <v>28</v>
      </c>
      <c r="V9" s="645"/>
      <c r="W9" s="17" t="s">
        <v>29</v>
      </c>
      <c r="X9" s="51" t="s">
        <v>30</v>
      </c>
      <c r="Y9" s="51" t="s">
        <v>31</v>
      </c>
      <c r="Z9" s="18" t="s">
        <v>32</v>
      </c>
      <c r="AA9" s="645"/>
      <c r="AB9" s="1"/>
      <c r="AC9" s="1"/>
      <c r="AD9" s="1"/>
      <c r="AE9" s="1"/>
      <c r="AF9" s="1"/>
      <c r="AG9" s="1"/>
      <c r="AH9" s="1"/>
      <c r="AI9" s="1"/>
      <c r="AJ9" s="1"/>
      <c r="AK9" s="1"/>
      <c r="AL9" s="1"/>
      <c r="AM9" s="1"/>
      <c r="BL9" s="201"/>
      <c r="CA9" s="201"/>
    </row>
    <row r="10" spans="1:79" s="3" customFormat="1" ht="15.75" customHeight="1" x14ac:dyDescent="0.15">
      <c r="A10" s="52" t="s">
        <v>33</v>
      </c>
      <c r="B10" s="101">
        <f>SUM(C10:S10)</f>
        <v>4465</v>
      </c>
      <c r="C10" s="129">
        <v>962</v>
      </c>
      <c r="D10" s="129">
        <v>403</v>
      </c>
      <c r="E10" s="107">
        <v>262</v>
      </c>
      <c r="F10" s="107">
        <v>241</v>
      </c>
      <c r="G10" s="107">
        <v>194</v>
      </c>
      <c r="H10" s="107">
        <v>226</v>
      </c>
      <c r="I10" s="107">
        <v>166</v>
      </c>
      <c r="J10" s="107">
        <v>203</v>
      </c>
      <c r="K10" s="107">
        <v>189</v>
      </c>
      <c r="L10" s="107">
        <v>186</v>
      </c>
      <c r="M10" s="107">
        <v>225</v>
      </c>
      <c r="N10" s="107">
        <v>199</v>
      </c>
      <c r="O10" s="107">
        <v>185</v>
      </c>
      <c r="P10" s="107">
        <v>202</v>
      </c>
      <c r="Q10" s="107">
        <v>195</v>
      </c>
      <c r="R10" s="107">
        <v>161</v>
      </c>
      <c r="S10" s="115">
        <v>266</v>
      </c>
      <c r="T10" s="106">
        <v>2293</v>
      </c>
      <c r="U10" s="124">
        <v>2172</v>
      </c>
      <c r="V10" s="138">
        <v>4261</v>
      </c>
      <c r="W10" s="106">
        <v>322</v>
      </c>
      <c r="X10" s="107">
        <v>81</v>
      </c>
      <c r="Y10" s="107">
        <v>179</v>
      </c>
      <c r="Z10" s="124">
        <v>596</v>
      </c>
      <c r="AA10" s="124">
        <v>4</v>
      </c>
      <c r="AB10" s="170" t="str">
        <f>+BP10&amp;BQ10&amp;BR10&amp;BS10</f>
        <v/>
      </c>
      <c r="AE10" s="1"/>
      <c r="AF10" s="1"/>
      <c r="AM10" s="1"/>
      <c r="BL10" s="201"/>
      <c r="BP10" s="73" t="str">
        <f>IF($B10&lt;&gt;($T10+$U10)," El número atenciones según sexo NO puede ser diferente al Total.","")</f>
        <v/>
      </c>
      <c r="BQ10" s="36" t="str">
        <f>IF($B10=0,"",IF($V10="",IF($B10="",""," No olvide escribir la columna Beneficiarios."),""))</f>
        <v/>
      </c>
      <c r="BR10" s="36" t="str">
        <f>IF($B10&lt;$V10," El número de Beneficiarios NO puede ser mayor que el Total.","")</f>
        <v/>
      </c>
      <c r="BS10" s="154" t="s">
        <v>34</v>
      </c>
      <c r="BT10" s="155">
        <f>IF($B10&lt;&gt;($T10+$U10),1,0)</f>
        <v>0</v>
      </c>
      <c r="BU10" s="155">
        <f>IF($B10&lt;$V10,1,0)</f>
        <v>0</v>
      </c>
      <c r="BV10" s="155">
        <f>IF($B10=0,"",IF($V10="",IF($B10="","",1),0))</f>
        <v>0</v>
      </c>
      <c r="BW10" s="155">
        <f>IF(B10=0,"",IF(AND(B10&lt;&gt;0,W10="",X10="",Y10="",Z10=""),1,0))</f>
        <v>0</v>
      </c>
      <c r="BX10" s="19"/>
      <c r="CA10" s="201"/>
    </row>
    <row r="11" spans="1:79" s="3" customFormat="1" ht="21.75" customHeight="1" x14ac:dyDescent="0.15">
      <c r="A11" s="31" t="s">
        <v>35</v>
      </c>
      <c r="B11" s="109">
        <f>SUM(C11:S11)</f>
        <v>420</v>
      </c>
      <c r="C11" s="149"/>
      <c r="D11" s="149"/>
      <c r="E11" s="144">
        <v>5</v>
      </c>
      <c r="F11" s="144">
        <v>41</v>
      </c>
      <c r="G11" s="144">
        <v>88</v>
      </c>
      <c r="H11" s="144">
        <v>101</v>
      </c>
      <c r="I11" s="144">
        <v>70</v>
      </c>
      <c r="J11" s="144">
        <v>49</v>
      </c>
      <c r="K11" s="144">
        <v>32</v>
      </c>
      <c r="L11" s="144">
        <v>14</v>
      </c>
      <c r="M11" s="144">
        <v>9</v>
      </c>
      <c r="N11" s="144">
        <v>3</v>
      </c>
      <c r="O11" s="144"/>
      <c r="P11" s="144">
        <v>4</v>
      </c>
      <c r="Q11" s="144">
        <v>3</v>
      </c>
      <c r="R11" s="144">
        <v>1</v>
      </c>
      <c r="S11" s="132"/>
      <c r="T11" s="104"/>
      <c r="U11" s="133">
        <v>420</v>
      </c>
      <c r="V11" s="147">
        <v>403</v>
      </c>
      <c r="W11" s="143">
        <v>18</v>
      </c>
      <c r="X11" s="144">
        <v>1</v>
      </c>
      <c r="Y11" s="144">
        <v>8</v>
      </c>
      <c r="Z11" s="133">
        <v>49</v>
      </c>
      <c r="AA11" s="133"/>
      <c r="AB11" s="170" t="str">
        <f>+BP11&amp;BQ11&amp;BR11&amp;BS11</f>
        <v/>
      </c>
      <c r="AC11" s="6"/>
      <c r="AD11" s="6"/>
      <c r="AE11" s="1"/>
      <c r="AF11" s="1"/>
      <c r="AM11" s="1"/>
      <c r="BL11" s="201"/>
      <c r="BP11" s="73" t="str">
        <f>IF($B11&lt;&gt;($T11+$U11)," El número atenciones según sexo NO puede ser diferente al Total.","")</f>
        <v/>
      </c>
      <c r="BQ11" s="36" t="str">
        <f>IF($B11=0,"",IF($V11="",IF($B11="",""," No olvide escribir la columna Beneficiarios."),""))</f>
        <v/>
      </c>
      <c r="BR11" s="36" t="str">
        <f>IF($B11&lt;$V11," El número de Beneficiarios NO puede ser mayor que el Total.","")</f>
        <v/>
      </c>
      <c r="BS11" s="154" t="s">
        <v>34</v>
      </c>
      <c r="BT11" s="155">
        <f>IF($B11&lt;&gt;($T11+$U11),1,0)</f>
        <v>0</v>
      </c>
      <c r="BU11" s="155">
        <f>IF($B11&lt;$V11,1,0)</f>
        <v>0</v>
      </c>
      <c r="BV11" s="155">
        <f>IF($B11=0,"",IF($V11="",IF($B11="","",1),0))</f>
        <v>0</v>
      </c>
      <c r="BW11" s="155">
        <f>IF(B11=0,"",IF(AND(B11&lt;&gt;0,W11="",X11="",Y11="",Z11=""),1,0))</f>
        <v>0</v>
      </c>
      <c r="BX11" s="19"/>
      <c r="CA11" s="201"/>
    </row>
    <row r="12" spans="1:79" s="3" customFormat="1" ht="15.75" customHeight="1" x14ac:dyDescent="0.15">
      <c r="A12" s="23" t="s">
        <v>36</v>
      </c>
      <c r="B12" s="103">
        <f>SUM(C12:S12)</f>
        <v>235</v>
      </c>
      <c r="C12" s="131"/>
      <c r="D12" s="131"/>
      <c r="E12" s="98">
        <v>3</v>
      </c>
      <c r="F12" s="98">
        <v>41</v>
      </c>
      <c r="G12" s="98">
        <v>41</v>
      </c>
      <c r="H12" s="98">
        <v>58</v>
      </c>
      <c r="I12" s="98">
        <v>36</v>
      </c>
      <c r="J12" s="98">
        <v>29</v>
      </c>
      <c r="K12" s="98">
        <v>13</v>
      </c>
      <c r="L12" s="98">
        <v>4</v>
      </c>
      <c r="M12" s="98">
        <v>3</v>
      </c>
      <c r="N12" s="98">
        <v>5</v>
      </c>
      <c r="O12" s="98"/>
      <c r="P12" s="98"/>
      <c r="Q12" s="98">
        <v>2</v>
      </c>
      <c r="R12" s="98"/>
      <c r="S12" s="99"/>
      <c r="T12" s="116"/>
      <c r="U12" s="100">
        <v>235</v>
      </c>
      <c r="V12" s="146">
        <v>232</v>
      </c>
      <c r="W12" s="116"/>
      <c r="X12" s="117"/>
      <c r="Y12" s="117"/>
      <c r="Z12" s="118"/>
      <c r="AA12" s="118"/>
      <c r="AB12" s="170" t="str">
        <f>+BP12&amp;BQ12&amp;BR12&amp;BS12</f>
        <v/>
      </c>
      <c r="AC12" s="6"/>
      <c r="AD12" s="6"/>
      <c r="AE12" s="1"/>
      <c r="AF12" s="1"/>
      <c r="AM12" s="1"/>
      <c r="BL12" s="201"/>
      <c r="BP12" s="73" t="str">
        <f>IF($B12&lt;&gt;($T12+$U12)," El número atenciones según sexo NO puede ser diferente al Total.","")</f>
        <v/>
      </c>
      <c r="BQ12" s="36" t="str">
        <f>IF($B12=0,"",IF($V12="",IF($B12="",""," No olvide escribir la columna Beneficiarios."),""))</f>
        <v/>
      </c>
      <c r="BR12" s="36" t="str">
        <f>IF($B12&lt;$V12," El número de Beneficiarios NO puede ser mayor que el Total.","")</f>
        <v/>
      </c>
      <c r="BS12" s="154"/>
      <c r="BT12" s="155">
        <f>IF($B12&lt;&gt;($T12+$U12),1,0)</f>
        <v>0</v>
      </c>
      <c r="BU12" s="155">
        <f>IF($B12&lt;$V12,1,0)</f>
        <v>0</v>
      </c>
      <c r="BV12" s="155">
        <f>IF($B12=0,"",IF($V12="",IF($B12="","",1),0))</f>
        <v>0</v>
      </c>
      <c r="BW12" s="155"/>
      <c r="BX12" s="19"/>
      <c r="CA12" s="201"/>
    </row>
    <row r="13" spans="1:79" s="1" customFormat="1" ht="30" customHeight="1" x14ac:dyDescent="0.2">
      <c r="A13" s="53" t="s">
        <v>37</v>
      </c>
      <c r="B13" s="53"/>
      <c r="C13" s="53"/>
      <c r="D13" s="53"/>
      <c r="E13" s="53"/>
      <c r="F13" s="53"/>
      <c r="G13" s="53"/>
      <c r="H13" s="53"/>
      <c r="I13" s="53"/>
      <c r="J13" s="53"/>
      <c r="K13" s="53"/>
      <c r="L13" s="53"/>
      <c r="M13" s="53"/>
      <c r="N13" s="54"/>
      <c r="O13" s="54"/>
      <c r="P13" s="42"/>
      <c r="Q13" s="42"/>
      <c r="R13" s="42"/>
      <c r="S13" s="42"/>
      <c r="T13" s="2"/>
      <c r="U13" s="2"/>
      <c r="V13" s="2"/>
      <c r="W13" s="2"/>
      <c r="X13" s="2"/>
      <c r="Y13" s="2"/>
      <c r="BL13" s="201"/>
      <c r="CA13" s="201"/>
    </row>
    <row r="14" spans="1:79" s="3" customFormat="1" ht="24" customHeight="1" x14ac:dyDescent="0.15">
      <c r="A14" s="44" t="s">
        <v>38</v>
      </c>
      <c r="B14" s="311" t="s">
        <v>4</v>
      </c>
      <c r="C14" s="49" t="s">
        <v>10</v>
      </c>
      <c r="D14" s="166" t="s">
        <v>11</v>
      </c>
      <c r="E14" s="16" t="s">
        <v>12</v>
      </c>
      <c r="F14" s="16" t="s">
        <v>13</v>
      </c>
      <c r="G14" s="16" t="s">
        <v>14</v>
      </c>
      <c r="H14" s="12" t="s">
        <v>15</v>
      </c>
      <c r="I14" s="12" t="s">
        <v>16</v>
      </c>
      <c r="J14" s="12" t="s">
        <v>17</v>
      </c>
      <c r="K14" s="12" t="s">
        <v>18</v>
      </c>
      <c r="L14" s="12" t="s">
        <v>19</v>
      </c>
      <c r="M14" s="12" t="s">
        <v>20</v>
      </c>
      <c r="N14" s="12" t="s">
        <v>21</v>
      </c>
      <c r="O14" s="12" t="s">
        <v>22</v>
      </c>
      <c r="P14" s="12" t="s">
        <v>23</v>
      </c>
      <c r="Q14" s="12" t="s">
        <v>24</v>
      </c>
      <c r="R14" s="12" t="s">
        <v>25</v>
      </c>
      <c r="S14" s="13" t="s">
        <v>26</v>
      </c>
      <c r="T14" s="2"/>
      <c r="U14" s="2"/>
      <c r="V14" s="2"/>
      <c r="W14" s="2"/>
      <c r="X14" s="2"/>
      <c r="Y14" s="2"/>
      <c r="Z14" s="1"/>
      <c r="AA14" s="1"/>
      <c r="AB14" s="1"/>
      <c r="AC14" s="1"/>
      <c r="AD14" s="1"/>
      <c r="AE14" s="1"/>
      <c r="AL14" s="1"/>
      <c r="BL14" s="201"/>
      <c r="BP14" s="1"/>
      <c r="BQ14" s="1"/>
      <c r="BR14" s="1"/>
      <c r="BS14" s="1"/>
      <c r="BT14" s="1"/>
      <c r="BU14" s="1"/>
      <c r="CA14" s="201"/>
    </row>
    <row r="15" spans="1:79" s="3" customFormat="1" ht="15.75" customHeight="1" x14ac:dyDescent="0.15">
      <c r="A15" s="74" t="s">
        <v>39</v>
      </c>
      <c r="B15" s="101">
        <f t="shared" ref="B15:B21" si="0">SUM(C15:S15)</f>
        <v>22</v>
      </c>
      <c r="C15" s="106"/>
      <c r="D15" s="107">
        <v>1</v>
      </c>
      <c r="E15" s="107"/>
      <c r="F15" s="107">
        <v>2</v>
      </c>
      <c r="G15" s="107"/>
      <c r="H15" s="107">
        <v>2</v>
      </c>
      <c r="I15" s="107"/>
      <c r="J15" s="107">
        <v>1</v>
      </c>
      <c r="K15" s="107">
        <v>1</v>
      </c>
      <c r="L15" s="107">
        <v>1</v>
      </c>
      <c r="M15" s="107">
        <v>2</v>
      </c>
      <c r="N15" s="107"/>
      <c r="O15" s="107">
        <v>4</v>
      </c>
      <c r="P15" s="107">
        <v>1</v>
      </c>
      <c r="Q15" s="107">
        <v>5</v>
      </c>
      <c r="R15" s="107"/>
      <c r="S15" s="124">
        <v>2</v>
      </c>
      <c r="U15" s="2"/>
      <c r="V15" s="2"/>
      <c r="W15" s="2"/>
      <c r="X15" s="2"/>
      <c r="Y15" s="2"/>
      <c r="Z15" s="1"/>
      <c r="AA15" s="1"/>
      <c r="AB15" s="1"/>
      <c r="AC15" s="1"/>
      <c r="AD15" s="1"/>
      <c r="AE15" s="1"/>
      <c r="AL15" s="1"/>
      <c r="BL15" s="201"/>
      <c r="BP15" s="1"/>
      <c r="BQ15" s="19"/>
      <c r="BR15" s="1"/>
      <c r="BS15" s="1"/>
      <c r="BT15" s="19"/>
      <c r="BU15" s="1"/>
      <c r="CA15" s="201"/>
    </row>
    <row r="16" spans="1:79" s="3" customFormat="1" ht="15.75" customHeight="1" x14ac:dyDescent="0.15">
      <c r="A16" s="75" t="s">
        <v>40</v>
      </c>
      <c r="B16" s="102">
        <f t="shared" si="0"/>
        <v>79</v>
      </c>
      <c r="C16" s="94">
        <v>5</v>
      </c>
      <c r="D16" s="95"/>
      <c r="E16" s="95"/>
      <c r="F16" s="95">
        <v>2</v>
      </c>
      <c r="G16" s="95">
        <v>1</v>
      </c>
      <c r="H16" s="95">
        <v>2</v>
      </c>
      <c r="I16" s="95">
        <v>1</v>
      </c>
      <c r="J16" s="95">
        <v>4</v>
      </c>
      <c r="K16" s="95">
        <v>3</v>
      </c>
      <c r="L16" s="95">
        <v>6</v>
      </c>
      <c r="M16" s="95">
        <v>4</v>
      </c>
      <c r="N16" s="95">
        <v>5</v>
      </c>
      <c r="O16" s="95">
        <v>4</v>
      </c>
      <c r="P16" s="95">
        <v>7</v>
      </c>
      <c r="Q16" s="95">
        <v>12</v>
      </c>
      <c r="R16" s="95">
        <v>7</v>
      </c>
      <c r="S16" s="90">
        <v>16</v>
      </c>
      <c r="T16" s="170" t="str">
        <f>+BQ16</f>
        <v xml:space="preserve"> </v>
      </c>
      <c r="U16" s="2"/>
      <c r="V16" s="2"/>
      <c r="W16" s="2"/>
      <c r="X16" s="2"/>
      <c r="Y16" s="2"/>
      <c r="Z16" s="1"/>
      <c r="AA16" s="1"/>
      <c r="AB16" s="1"/>
      <c r="AC16" s="1"/>
      <c r="AD16" s="1"/>
      <c r="AE16" s="1"/>
      <c r="AL16" s="1"/>
      <c r="BL16" s="201"/>
      <c r="BP16" s="1"/>
      <c r="BQ16" s="73" t="str">
        <f>IF(SUM($B$10)=0," ",(IF(AND((SUM($B$10)=$B$21))," ","El nº de atenciones Sección A.1 debe ser igual al nº de categorizaciones ")))</f>
        <v xml:space="preserve"> </v>
      </c>
      <c r="BR16" s="1"/>
      <c r="BS16" s="1"/>
      <c r="BT16" s="19"/>
      <c r="BU16" s="1"/>
      <c r="CA16" s="201"/>
    </row>
    <row r="17" spans="1:79" s="3" customFormat="1" ht="15.75" customHeight="1" x14ac:dyDescent="0.15">
      <c r="A17" s="75" t="s">
        <v>41</v>
      </c>
      <c r="B17" s="102">
        <f t="shared" si="0"/>
        <v>3127</v>
      </c>
      <c r="C17" s="94">
        <v>518</v>
      </c>
      <c r="D17" s="95">
        <v>195</v>
      </c>
      <c r="E17" s="95">
        <v>133</v>
      </c>
      <c r="F17" s="95">
        <v>175</v>
      </c>
      <c r="G17" s="95">
        <v>144</v>
      </c>
      <c r="H17" s="95">
        <v>169</v>
      </c>
      <c r="I17" s="95">
        <v>128</v>
      </c>
      <c r="J17" s="95">
        <v>167</v>
      </c>
      <c r="K17" s="95">
        <v>159</v>
      </c>
      <c r="L17" s="95">
        <v>141</v>
      </c>
      <c r="M17" s="95">
        <v>179</v>
      </c>
      <c r="N17" s="95">
        <v>163</v>
      </c>
      <c r="O17" s="95">
        <v>149</v>
      </c>
      <c r="P17" s="95">
        <v>168</v>
      </c>
      <c r="Q17" s="95">
        <v>162</v>
      </c>
      <c r="R17" s="95">
        <v>142</v>
      </c>
      <c r="S17" s="90">
        <v>235</v>
      </c>
      <c r="T17" s="173" t="str">
        <f>+BQ17</f>
        <v xml:space="preserve"> </v>
      </c>
      <c r="U17" s="2"/>
      <c r="V17" s="2"/>
      <c r="W17" s="2"/>
      <c r="X17" s="2"/>
      <c r="Y17" s="2"/>
      <c r="Z17" s="1"/>
      <c r="AA17" s="1"/>
      <c r="AB17" s="1"/>
      <c r="AC17" s="1"/>
      <c r="AD17" s="1"/>
      <c r="AE17" s="1"/>
      <c r="AL17" s="1"/>
      <c r="BL17" s="201"/>
      <c r="BP17" s="1"/>
      <c r="BQ17" s="73" t="str">
        <f>IF($B$25=0," ",(IF(AND((($B$25)=$B$21))," ","El nº de atenciones Sección B debe ser igual al nº de categorizaciones ")))</f>
        <v xml:space="preserve"> </v>
      </c>
      <c r="BR17" s="1"/>
      <c r="BS17" s="1"/>
      <c r="BT17" s="19"/>
      <c r="BU17" s="1"/>
      <c r="CA17" s="201"/>
    </row>
    <row r="18" spans="1:79" s="3" customFormat="1" ht="15.75" customHeight="1" x14ac:dyDescent="0.15">
      <c r="A18" s="75" t="s">
        <v>42</v>
      </c>
      <c r="B18" s="102">
        <f t="shared" si="0"/>
        <v>1133</v>
      </c>
      <c r="C18" s="94">
        <v>408</v>
      </c>
      <c r="D18" s="95">
        <v>196</v>
      </c>
      <c r="E18" s="95">
        <v>117</v>
      </c>
      <c r="F18" s="95">
        <v>58</v>
      </c>
      <c r="G18" s="95">
        <v>42</v>
      </c>
      <c r="H18" s="95">
        <v>42</v>
      </c>
      <c r="I18" s="95">
        <v>33</v>
      </c>
      <c r="J18" s="95">
        <v>29</v>
      </c>
      <c r="K18" s="95">
        <v>23</v>
      </c>
      <c r="L18" s="95">
        <v>32</v>
      </c>
      <c r="M18" s="95">
        <v>36</v>
      </c>
      <c r="N18" s="95">
        <v>29</v>
      </c>
      <c r="O18" s="95">
        <v>27</v>
      </c>
      <c r="P18" s="95">
        <v>24</v>
      </c>
      <c r="Q18" s="95">
        <v>14</v>
      </c>
      <c r="R18" s="95">
        <v>11</v>
      </c>
      <c r="S18" s="90">
        <v>12</v>
      </c>
      <c r="T18" s="173"/>
      <c r="U18" s="2"/>
      <c r="V18" s="2"/>
      <c r="W18" s="2"/>
      <c r="X18" s="2"/>
      <c r="Y18" s="2"/>
      <c r="Z18" s="1"/>
      <c r="AA18" s="1"/>
      <c r="AB18" s="1"/>
      <c r="AC18" s="1"/>
      <c r="AD18" s="1"/>
      <c r="AE18" s="1"/>
      <c r="AL18" s="1"/>
      <c r="BL18" s="201"/>
      <c r="BP18" s="1"/>
      <c r="BQ18" s="19"/>
      <c r="BR18" s="1"/>
      <c r="BS18" s="1"/>
      <c r="BT18" s="19"/>
      <c r="BU18" s="1"/>
      <c r="CA18" s="201"/>
    </row>
    <row r="19" spans="1:79" s="3" customFormat="1" ht="15.75" customHeight="1" x14ac:dyDescent="0.15">
      <c r="A19" s="76" t="s">
        <v>43</v>
      </c>
      <c r="B19" s="110">
        <f t="shared" si="0"/>
        <v>88</v>
      </c>
      <c r="C19" s="111">
        <v>25</v>
      </c>
      <c r="D19" s="112">
        <v>9</v>
      </c>
      <c r="E19" s="112">
        <v>12</v>
      </c>
      <c r="F19" s="112">
        <v>3</v>
      </c>
      <c r="G19" s="112">
        <v>5</v>
      </c>
      <c r="H19" s="112">
        <v>11</v>
      </c>
      <c r="I19" s="112">
        <v>4</v>
      </c>
      <c r="J19" s="112">
        <v>2</v>
      </c>
      <c r="K19" s="112">
        <v>3</v>
      </c>
      <c r="L19" s="112">
        <v>6</v>
      </c>
      <c r="M19" s="112">
        <v>3</v>
      </c>
      <c r="N19" s="112">
        <v>2</v>
      </c>
      <c r="O19" s="112">
        <v>1</v>
      </c>
      <c r="P19" s="112">
        <v>1</v>
      </c>
      <c r="Q19" s="112"/>
      <c r="R19" s="112">
        <v>1</v>
      </c>
      <c r="S19" s="91"/>
      <c r="T19" s="2"/>
      <c r="U19" s="2"/>
      <c r="V19" s="2"/>
      <c r="W19" s="2"/>
      <c r="X19" s="2"/>
      <c r="Y19" s="2"/>
      <c r="Z19" s="1"/>
      <c r="AA19" s="1"/>
      <c r="AB19" s="1"/>
      <c r="AC19" s="1"/>
      <c r="AD19" s="1"/>
      <c r="AE19" s="1"/>
      <c r="AL19" s="1"/>
      <c r="BL19" s="201"/>
      <c r="BP19" s="1"/>
      <c r="BQ19" s="73" t="str">
        <f>IF(AND([4]NOMBRE!$B$4="Establecimiento de Menor Complejidad (EMENC)",(SUM($C$53:$C$57)&lt;&gt;0),($B$21&lt;&gt;SUM($C$53:$C$57))),"No olvide registrar el nº de categorizaciones en la seccion A.2","")</f>
        <v/>
      </c>
      <c r="BR19" s="1"/>
      <c r="BS19" s="1"/>
      <c r="BT19" s="19"/>
      <c r="BU19" s="1"/>
      <c r="CA19" s="201"/>
    </row>
    <row r="20" spans="1:79" s="3" customFormat="1" ht="15.75" customHeight="1" x14ac:dyDescent="0.15">
      <c r="A20" s="77" t="s">
        <v>44</v>
      </c>
      <c r="B20" s="103">
        <f t="shared" si="0"/>
        <v>16</v>
      </c>
      <c r="C20" s="97">
        <v>6</v>
      </c>
      <c r="D20" s="98">
        <v>2</v>
      </c>
      <c r="E20" s="98"/>
      <c r="F20" s="98">
        <v>1</v>
      </c>
      <c r="G20" s="98">
        <v>2</v>
      </c>
      <c r="H20" s="98"/>
      <c r="I20" s="98"/>
      <c r="J20" s="98"/>
      <c r="K20" s="98"/>
      <c r="L20" s="98"/>
      <c r="M20" s="98">
        <v>1</v>
      </c>
      <c r="N20" s="98"/>
      <c r="O20" s="98"/>
      <c r="P20" s="98">
        <v>1</v>
      </c>
      <c r="Q20" s="98">
        <v>2</v>
      </c>
      <c r="R20" s="98"/>
      <c r="S20" s="100">
        <v>1</v>
      </c>
      <c r="T20" s="2"/>
      <c r="U20" s="2"/>
      <c r="V20" s="2"/>
      <c r="W20" s="2"/>
      <c r="X20" s="2"/>
      <c r="Y20" s="2"/>
      <c r="Z20" s="1"/>
      <c r="AA20" s="1"/>
      <c r="AB20" s="1"/>
      <c r="AC20" s="1"/>
      <c r="AD20" s="1"/>
      <c r="AE20" s="1"/>
      <c r="AL20" s="1"/>
      <c r="BL20" s="201"/>
      <c r="BP20" s="1"/>
      <c r="BQ20" s="19"/>
      <c r="BR20" s="1"/>
      <c r="BS20" s="1"/>
      <c r="BT20" s="19"/>
      <c r="BU20" s="1"/>
      <c r="CA20" s="201"/>
    </row>
    <row r="21" spans="1:79" s="3" customFormat="1" ht="15.75" customHeight="1" x14ac:dyDescent="0.15">
      <c r="A21" s="22" t="s">
        <v>45</v>
      </c>
      <c r="B21" s="119">
        <f t="shared" si="0"/>
        <v>4465</v>
      </c>
      <c r="C21" s="120">
        <f>SUM(C15:C20)</f>
        <v>962</v>
      </c>
      <c r="D21" s="121">
        <f>SUM(D15:D20)</f>
        <v>403</v>
      </c>
      <c r="E21" s="121">
        <f>SUM(E15:E20)</f>
        <v>262</v>
      </c>
      <c r="F21" s="121">
        <f t="shared" ref="F21:S21" si="1">SUM(F15:F20)</f>
        <v>241</v>
      </c>
      <c r="G21" s="121">
        <f t="shared" si="1"/>
        <v>194</v>
      </c>
      <c r="H21" s="121">
        <f t="shared" si="1"/>
        <v>226</v>
      </c>
      <c r="I21" s="121">
        <f t="shared" si="1"/>
        <v>166</v>
      </c>
      <c r="J21" s="121">
        <f t="shared" si="1"/>
        <v>203</v>
      </c>
      <c r="K21" s="121">
        <f t="shared" si="1"/>
        <v>189</v>
      </c>
      <c r="L21" s="121">
        <f t="shared" si="1"/>
        <v>186</v>
      </c>
      <c r="M21" s="121">
        <f t="shared" si="1"/>
        <v>225</v>
      </c>
      <c r="N21" s="121">
        <f t="shared" si="1"/>
        <v>199</v>
      </c>
      <c r="O21" s="121">
        <f t="shared" si="1"/>
        <v>185</v>
      </c>
      <c r="P21" s="121">
        <f t="shared" si="1"/>
        <v>202</v>
      </c>
      <c r="Q21" s="121">
        <f t="shared" si="1"/>
        <v>195</v>
      </c>
      <c r="R21" s="121">
        <f t="shared" si="1"/>
        <v>161</v>
      </c>
      <c r="S21" s="122">
        <f t="shared" si="1"/>
        <v>266</v>
      </c>
      <c r="T21" s="173" t="str">
        <f>+BQ21&amp;BP21</f>
        <v/>
      </c>
      <c r="U21" s="2"/>
      <c r="V21" s="2"/>
      <c r="W21" s="2"/>
      <c r="Y21" s="2"/>
      <c r="Z21" s="1"/>
      <c r="AA21" s="1"/>
      <c r="AB21" s="6"/>
      <c r="AC21" s="1"/>
      <c r="AD21" s="1"/>
      <c r="AE21" s="1"/>
      <c r="AL21" s="1"/>
      <c r="BL21" s="201"/>
      <c r="BP21" s="19"/>
      <c r="BQ21" s="73" t="str">
        <f>IF($B21&lt;&gt;SUM($C21:$S21),"NO ALTERE LAS FÓRMULAS, la suma de las edades NO es igual al Total. ","")</f>
        <v/>
      </c>
      <c r="BR21" s="19"/>
      <c r="BS21" s="19"/>
      <c r="BT21" s="19"/>
      <c r="BU21" s="155">
        <f>IF(B21&lt;&gt;SUM(C21:S21),1,0)</f>
        <v>0</v>
      </c>
      <c r="CA21" s="201"/>
    </row>
    <row r="22" spans="1:79" s="1" customFormat="1" ht="30" customHeight="1" x14ac:dyDescent="0.2">
      <c r="A22" s="47" t="s">
        <v>46</v>
      </c>
      <c r="B22" s="47"/>
      <c r="C22" s="47"/>
      <c r="D22" s="47"/>
      <c r="E22" s="47"/>
      <c r="F22" s="47"/>
      <c r="G22" s="47"/>
      <c r="H22" s="47"/>
      <c r="I22" s="47"/>
      <c r="J22" s="47"/>
      <c r="K22" s="47"/>
      <c r="L22" s="47"/>
      <c r="M22" s="47"/>
      <c r="N22" s="6"/>
      <c r="O22" s="6"/>
      <c r="P22" s="6"/>
      <c r="Q22" s="6"/>
      <c r="R22" s="6"/>
      <c r="S22" s="6"/>
      <c r="T22" s="2"/>
      <c r="U22" s="2"/>
      <c r="V22" s="2"/>
      <c r="W22" s="2"/>
      <c r="X22" s="2"/>
      <c r="Y22" s="2"/>
      <c r="BL22" s="201"/>
      <c r="CA22" s="201"/>
    </row>
    <row r="23" spans="1:79" s="3" customFormat="1" ht="29.25" customHeight="1" x14ac:dyDescent="0.15">
      <c r="A23" s="644" t="s">
        <v>47</v>
      </c>
      <c r="B23" s="644" t="s">
        <v>4</v>
      </c>
      <c r="C23" s="713" t="s">
        <v>5</v>
      </c>
      <c r="D23" s="713"/>
      <c r="E23" s="713"/>
      <c r="F23" s="713"/>
      <c r="G23" s="713"/>
      <c r="H23" s="713"/>
      <c r="I23" s="713"/>
      <c r="J23" s="713"/>
      <c r="K23" s="713"/>
      <c r="L23" s="713"/>
      <c r="M23" s="713"/>
      <c r="N23" s="713"/>
      <c r="O23" s="713"/>
      <c r="P23" s="713"/>
      <c r="Q23" s="713"/>
      <c r="R23" s="713"/>
      <c r="S23" s="709"/>
      <c r="T23" s="713" t="s">
        <v>6</v>
      </c>
      <c r="U23" s="709"/>
      <c r="V23" s="644" t="s">
        <v>48</v>
      </c>
      <c r="W23" s="710" t="s">
        <v>49</v>
      </c>
      <c r="X23" s="713"/>
      <c r="Y23" s="709"/>
      <c r="Z23" s="1"/>
      <c r="AA23" s="1"/>
      <c r="AB23" s="1"/>
      <c r="AC23" s="1"/>
      <c r="AD23" s="1"/>
      <c r="AE23" s="1"/>
      <c r="AL23" s="1"/>
      <c r="BL23" s="201"/>
      <c r="BP23" s="1"/>
      <c r="BQ23" s="1"/>
      <c r="BR23" s="1"/>
      <c r="BS23" s="1"/>
      <c r="BT23" s="1"/>
      <c r="BU23" s="1"/>
      <c r="CA23" s="201"/>
    </row>
    <row r="24" spans="1:79" s="3" customFormat="1" ht="33.75" customHeight="1" x14ac:dyDescent="0.15">
      <c r="A24" s="645"/>
      <c r="B24" s="645"/>
      <c r="C24" s="49" t="s">
        <v>10</v>
      </c>
      <c r="D24" s="166" t="s">
        <v>11</v>
      </c>
      <c r="E24" s="16" t="s">
        <v>12</v>
      </c>
      <c r="F24" s="16" t="s">
        <v>13</v>
      </c>
      <c r="G24" s="16" t="s">
        <v>14</v>
      </c>
      <c r="H24" s="12" t="s">
        <v>15</v>
      </c>
      <c r="I24" s="12" t="s">
        <v>16</v>
      </c>
      <c r="J24" s="12" t="s">
        <v>17</v>
      </c>
      <c r="K24" s="12" t="s">
        <v>18</v>
      </c>
      <c r="L24" s="12" t="s">
        <v>19</v>
      </c>
      <c r="M24" s="12" t="s">
        <v>20</v>
      </c>
      <c r="N24" s="12" t="s">
        <v>21</v>
      </c>
      <c r="O24" s="12" t="s">
        <v>22</v>
      </c>
      <c r="P24" s="12" t="s">
        <v>23</v>
      </c>
      <c r="Q24" s="12" t="s">
        <v>24</v>
      </c>
      <c r="R24" s="12" t="s">
        <v>25</v>
      </c>
      <c r="S24" s="13" t="s">
        <v>26</v>
      </c>
      <c r="T24" s="50" t="s">
        <v>27</v>
      </c>
      <c r="U24" s="18" t="s">
        <v>28</v>
      </c>
      <c r="V24" s="645"/>
      <c r="W24" s="17" t="s">
        <v>29</v>
      </c>
      <c r="X24" s="51" t="s">
        <v>50</v>
      </c>
      <c r="Y24" s="18" t="s">
        <v>51</v>
      </c>
      <c r="Z24" s="1"/>
      <c r="AA24" s="1"/>
      <c r="AB24" s="1"/>
      <c r="AC24" s="1"/>
      <c r="AD24" s="1"/>
      <c r="AE24" s="1"/>
      <c r="AL24" s="1"/>
      <c r="BL24" s="201"/>
      <c r="BP24" s="1"/>
      <c r="BQ24" s="1"/>
      <c r="BR24" s="1"/>
      <c r="BS24" s="1"/>
      <c r="BT24" s="1"/>
      <c r="BU24" s="1"/>
      <c r="CA24" s="201"/>
    </row>
    <row r="25" spans="1:79" s="3" customFormat="1" ht="15.75" customHeight="1" x14ac:dyDescent="0.15">
      <c r="A25" s="30" t="s">
        <v>52</v>
      </c>
      <c r="B25" s="150">
        <f>SUM(C25:S25)</f>
        <v>0</v>
      </c>
      <c r="C25" s="106"/>
      <c r="D25" s="129"/>
      <c r="E25" s="107"/>
      <c r="F25" s="107"/>
      <c r="G25" s="107"/>
      <c r="H25" s="115"/>
      <c r="I25" s="115"/>
      <c r="J25" s="115"/>
      <c r="K25" s="115"/>
      <c r="L25" s="115"/>
      <c r="M25" s="115"/>
      <c r="N25" s="115"/>
      <c r="O25" s="115"/>
      <c r="P25" s="115"/>
      <c r="Q25" s="115"/>
      <c r="R25" s="115"/>
      <c r="S25" s="124"/>
      <c r="T25" s="106"/>
      <c r="U25" s="107"/>
      <c r="V25" s="86"/>
      <c r="W25" s="106"/>
      <c r="X25" s="107"/>
      <c r="Y25" s="124"/>
      <c r="Z25" s="170" t="str">
        <f>+BP25&amp;BQ25&amp;BR25&amp;BS25</f>
        <v/>
      </c>
      <c r="AA25" s="15"/>
      <c r="AD25" s="1"/>
      <c r="AE25" s="1"/>
      <c r="AL25" s="1"/>
      <c r="BL25" s="201"/>
      <c r="BP25" s="73" t="str">
        <f>IF($B25&lt;&gt;($T25+$U25)," El número atenciones según sexo NO puede ser diferente al Total.","")</f>
        <v/>
      </c>
      <c r="BQ25" s="73" t="str">
        <f>IF($B25=0,"",IF($V25="",IF($B25="",""," No olvide escribir la columna Beneficiarios."),""))</f>
        <v/>
      </c>
      <c r="BR25" s="73" t="str">
        <f>IF($B25&lt;$V25," El número de Beneficiarios NO puede ser mayor que el Total.","")</f>
        <v/>
      </c>
      <c r="BS25" s="73" t="str">
        <f>IF($B25&lt;&gt;SUM($C25:$S25),"NO ALTERE LAS FÓRMULAS, la suma de las edades NO es igual al Total. ","")</f>
        <v/>
      </c>
      <c r="BT25" s="155">
        <f>IF($B25&lt;&gt;($T25+$U25),1,0)</f>
        <v>0</v>
      </c>
      <c r="BU25" s="155">
        <f>IF($B25&lt;$V25,1,0)</f>
        <v>0</v>
      </c>
      <c r="BV25" s="155" t="str">
        <f>IF($B25=0,"",IF($V25="",IF($B25="","",1),0))</f>
        <v/>
      </c>
      <c r="BW25" s="155">
        <f>IF($B25&lt;&gt;SUM($C25:$S25),1,0)</f>
        <v>0</v>
      </c>
      <c r="CA25" s="201"/>
    </row>
    <row r="26" spans="1:79" s="3" customFormat="1" ht="15.75" customHeight="1" x14ac:dyDescent="0.15">
      <c r="A26" s="32" t="s">
        <v>53</v>
      </c>
      <c r="B26" s="140">
        <f>SUM(C26:S26)</f>
        <v>0</v>
      </c>
      <c r="C26" s="97"/>
      <c r="D26" s="131"/>
      <c r="E26" s="98"/>
      <c r="F26" s="98"/>
      <c r="G26" s="98"/>
      <c r="H26" s="99"/>
      <c r="I26" s="99"/>
      <c r="J26" s="99"/>
      <c r="K26" s="99"/>
      <c r="L26" s="99"/>
      <c r="M26" s="99"/>
      <c r="N26" s="99"/>
      <c r="O26" s="99"/>
      <c r="P26" s="99"/>
      <c r="Q26" s="99"/>
      <c r="R26" s="99"/>
      <c r="S26" s="100"/>
      <c r="T26" s="97"/>
      <c r="U26" s="98"/>
      <c r="V26" s="89"/>
      <c r="W26" s="97"/>
      <c r="X26" s="98"/>
      <c r="Y26" s="100"/>
      <c r="Z26" s="170" t="str">
        <f>+BP26&amp;BQ26&amp;BR26&amp;BS26</f>
        <v/>
      </c>
      <c r="AA26" s="15"/>
      <c r="AB26" s="6"/>
      <c r="AC26" s="6"/>
      <c r="AD26" s="1"/>
      <c r="AE26" s="1"/>
      <c r="AL26" s="1"/>
      <c r="BL26" s="201"/>
      <c r="BP26" s="73" t="str">
        <f>IF($B26&lt;&gt;($T26+$U26)," El número atenciones según sexo NO puede ser diferente al Total.","")</f>
        <v/>
      </c>
      <c r="BQ26" s="73" t="str">
        <f>IF($B26=0,"",IF($V26="",IF($B26="",""," No olvide escribir la columna Beneficiarios."),""))</f>
        <v/>
      </c>
      <c r="BR26" s="73" t="str">
        <f>IF($B26&lt;$V26," El número de Beneficiarios NO puede ser mayor que el Total.","")</f>
        <v/>
      </c>
      <c r="BS26" s="73" t="str">
        <f>IF($B26&lt;&gt;SUM($C26:$S26),"NO ALTERE LAS FÓRMULAS, la suma de las edades NO es igual al Total. ","")</f>
        <v/>
      </c>
      <c r="BT26" s="155">
        <f>IF($B26&lt;&gt;($T26+$U26),1,0)</f>
        <v>0</v>
      </c>
      <c r="BU26" s="155">
        <f>IF($B26&lt;$V26,1,0)</f>
        <v>0</v>
      </c>
      <c r="BV26" s="155" t="str">
        <f>IF($B26=0,"",IF($V26="",IF($B26="","",1),0))</f>
        <v/>
      </c>
      <c r="BW26" s="155">
        <f>IF($B26&lt;&gt;SUM($C26:$S26),1,0)</f>
        <v>0</v>
      </c>
      <c r="CA26" s="201"/>
    </row>
    <row r="27" spans="1:79" s="1" customFormat="1" ht="30" customHeight="1" x14ac:dyDescent="0.2">
      <c r="A27" s="53" t="s">
        <v>54</v>
      </c>
      <c r="B27" s="53"/>
      <c r="C27" s="53"/>
      <c r="D27" s="53"/>
      <c r="E27" s="53"/>
      <c r="F27" s="53"/>
      <c r="G27" s="53"/>
      <c r="H27" s="53"/>
      <c r="I27" s="317"/>
      <c r="J27" s="317"/>
      <c r="K27" s="317"/>
      <c r="L27" s="317"/>
      <c r="M27" s="317"/>
      <c r="N27" s="317"/>
      <c r="O27" s="317"/>
      <c r="P27" s="42"/>
      <c r="Q27" s="42"/>
      <c r="R27" s="42"/>
      <c r="S27" s="42"/>
      <c r="T27" s="2"/>
      <c r="U27" s="2"/>
      <c r="V27" s="2"/>
      <c r="W27" s="2"/>
      <c r="X27" s="2"/>
      <c r="Y27" s="2"/>
      <c r="BL27" s="201"/>
      <c r="CA27" s="201"/>
    </row>
    <row r="28" spans="1:79" s="3" customFormat="1" ht="33" customHeight="1" x14ac:dyDescent="0.15">
      <c r="A28" s="44" t="s">
        <v>55</v>
      </c>
      <c r="B28" s="311" t="s">
        <v>4</v>
      </c>
      <c r="C28" s="311" t="s">
        <v>56</v>
      </c>
      <c r="D28" s="311" t="s">
        <v>57</v>
      </c>
      <c r="E28" s="311" t="s">
        <v>58</v>
      </c>
      <c r="F28" s="159"/>
      <c r="G28" s="5"/>
      <c r="H28" s="5"/>
      <c r="I28" s="5"/>
      <c r="J28" s="5"/>
      <c r="K28" s="5"/>
      <c r="L28" s="5"/>
      <c r="M28" s="5"/>
      <c r="N28" s="153" t="s">
        <v>59</v>
      </c>
      <c r="O28" s="5"/>
      <c r="P28" s="5"/>
      <c r="Q28" s="5"/>
      <c r="R28" s="2"/>
      <c r="S28" s="2"/>
      <c r="T28" s="2"/>
      <c r="U28" s="2"/>
      <c r="V28" s="2"/>
      <c r="W28" s="2"/>
      <c r="X28" s="1"/>
      <c r="Y28" s="1"/>
      <c r="Z28" s="1"/>
      <c r="AA28" s="1"/>
      <c r="AB28" s="1"/>
      <c r="AC28" s="1"/>
      <c r="AJ28" s="1"/>
      <c r="BL28" s="201"/>
      <c r="BN28" s="1"/>
      <c r="BO28" s="1"/>
      <c r="BP28" s="1"/>
      <c r="BQ28" s="1"/>
      <c r="BR28" s="1"/>
      <c r="BS28" s="1"/>
      <c r="BT28" s="1"/>
      <c r="BU28" s="1"/>
      <c r="CA28" s="201"/>
    </row>
    <row r="29" spans="1:79" s="3" customFormat="1" ht="15.75" customHeight="1" x14ac:dyDescent="0.15">
      <c r="A29" s="78" t="s">
        <v>60</v>
      </c>
      <c r="B29" s="134">
        <f>SUM(C29:E29)</f>
        <v>401</v>
      </c>
      <c r="C29" s="86">
        <v>396</v>
      </c>
      <c r="D29" s="86">
        <v>5</v>
      </c>
      <c r="E29" s="86"/>
      <c r="F29" s="5"/>
      <c r="G29" s="5"/>
      <c r="H29" s="6"/>
      <c r="I29" s="6"/>
      <c r="J29" s="6"/>
      <c r="K29" s="6"/>
      <c r="L29" s="6"/>
      <c r="M29" s="6"/>
      <c r="N29" s="6"/>
      <c r="O29" s="6"/>
      <c r="P29" s="6"/>
      <c r="Q29" s="6"/>
      <c r="R29" s="2"/>
      <c r="S29" s="2"/>
      <c r="T29" s="2"/>
      <c r="U29" s="2"/>
      <c r="V29" s="2"/>
      <c r="W29" s="2"/>
      <c r="X29" s="1"/>
      <c r="Y29" s="1"/>
      <c r="Z29" s="1"/>
      <c r="AA29" s="1"/>
      <c r="AB29" s="1"/>
      <c r="AC29" s="1"/>
      <c r="AJ29" s="1"/>
      <c r="BL29" s="201"/>
      <c r="BO29" s="1"/>
      <c r="BP29" s="19"/>
      <c r="BT29" s="19"/>
      <c r="CA29" s="201"/>
    </row>
    <row r="30" spans="1:79" s="3" customFormat="1" ht="15.75" customHeight="1" x14ac:dyDescent="0.15">
      <c r="A30" s="60" t="s">
        <v>61</v>
      </c>
      <c r="B30" s="93">
        <f t="shared" ref="B30:B41" si="2">SUM(C30:E30)</f>
        <v>0</v>
      </c>
      <c r="C30" s="87"/>
      <c r="D30" s="87"/>
      <c r="E30" s="87"/>
      <c r="F30" s="5"/>
      <c r="G30" s="5"/>
      <c r="H30" s="6"/>
      <c r="I30" s="6"/>
      <c r="J30" s="6"/>
      <c r="K30" s="6"/>
      <c r="L30" s="6"/>
      <c r="M30" s="6"/>
      <c r="N30" s="6"/>
      <c r="O30" s="6"/>
      <c r="P30" s="6"/>
      <c r="Q30" s="6"/>
      <c r="R30" s="2"/>
      <c r="S30" s="2"/>
      <c r="T30" s="2"/>
      <c r="U30" s="2"/>
      <c r="V30" s="2"/>
      <c r="W30" s="2"/>
      <c r="X30" s="1"/>
      <c r="Y30" s="1"/>
      <c r="Z30" s="1"/>
      <c r="AA30" s="1"/>
      <c r="AB30" s="1"/>
      <c r="AC30" s="1"/>
      <c r="AJ30" s="1"/>
      <c r="BL30" s="201"/>
      <c r="BO30" s="1"/>
      <c r="BP30" s="19"/>
      <c r="BT30" s="19"/>
      <c r="CA30" s="201"/>
    </row>
    <row r="31" spans="1:79" s="3" customFormat="1" ht="15.75" customHeight="1" x14ac:dyDescent="0.15">
      <c r="A31" s="60" t="s">
        <v>62</v>
      </c>
      <c r="B31" s="93">
        <f t="shared" si="2"/>
        <v>0</v>
      </c>
      <c r="C31" s="87"/>
      <c r="D31" s="87"/>
      <c r="E31" s="87"/>
      <c r="F31" s="5"/>
      <c r="G31" s="5"/>
      <c r="H31" s="6"/>
      <c r="I31" s="6"/>
      <c r="J31" s="6"/>
      <c r="K31" s="6"/>
      <c r="L31" s="6"/>
      <c r="M31" s="6"/>
      <c r="N31" s="6"/>
      <c r="O31" s="6"/>
      <c r="P31" s="6"/>
      <c r="Q31" s="6"/>
      <c r="R31" s="2"/>
      <c r="S31" s="2"/>
      <c r="T31" s="2"/>
      <c r="U31" s="2"/>
      <c r="V31" s="2"/>
      <c r="W31" s="2"/>
      <c r="X31" s="1"/>
      <c r="Y31" s="1"/>
      <c r="Z31" s="1"/>
      <c r="AA31" s="1"/>
      <c r="AB31" s="1"/>
      <c r="AC31" s="1"/>
      <c r="AJ31" s="1"/>
      <c r="BL31" s="201"/>
      <c r="BO31" s="1"/>
      <c r="BP31" s="19"/>
      <c r="BT31" s="19"/>
      <c r="CA31" s="201"/>
    </row>
    <row r="32" spans="1:79" s="3" customFormat="1" ht="15.75" customHeight="1" x14ac:dyDescent="0.15">
      <c r="A32" s="60" t="s">
        <v>63</v>
      </c>
      <c r="B32" s="93">
        <f t="shared" si="2"/>
        <v>370</v>
      </c>
      <c r="C32" s="87">
        <v>370</v>
      </c>
      <c r="D32" s="87"/>
      <c r="E32" s="87"/>
      <c r="F32" s="5"/>
      <c r="G32" s="5"/>
      <c r="H32" s="6"/>
      <c r="I32" s="6"/>
      <c r="J32" s="6"/>
      <c r="K32" s="6"/>
      <c r="L32" s="6"/>
      <c r="M32" s="6"/>
      <c r="N32" s="6"/>
      <c r="O32" s="6"/>
      <c r="P32" s="6"/>
      <c r="Q32" s="6"/>
      <c r="R32" s="2"/>
      <c r="S32" s="2"/>
      <c r="T32" s="2"/>
      <c r="U32" s="2"/>
      <c r="V32" s="2"/>
      <c r="W32" s="2"/>
      <c r="X32" s="1"/>
      <c r="Y32" s="1"/>
      <c r="Z32" s="1"/>
      <c r="AA32" s="1"/>
      <c r="AB32" s="1"/>
      <c r="AC32" s="1"/>
      <c r="AJ32" s="1"/>
      <c r="BL32" s="201"/>
      <c r="BO32" s="1"/>
      <c r="BP32" s="19"/>
      <c r="BT32" s="19"/>
      <c r="CA32" s="201"/>
    </row>
    <row r="33" spans="1:79" s="3" customFormat="1" ht="15.75" customHeight="1" x14ac:dyDescent="0.15">
      <c r="A33" s="60" t="s">
        <v>64</v>
      </c>
      <c r="B33" s="93">
        <f t="shared" si="2"/>
        <v>0</v>
      </c>
      <c r="C33" s="87"/>
      <c r="D33" s="87"/>
      <c r="E33" s="87"/>
      <c r="F33" s="5"/>
      <c r="G33" s="5"/>
      <c r="H33" s="6"/>
      <c r="I33" s="6"/>
      <c r="J33" s="6"/>
      <c r="K33" s="6"/>
      <c r="L33" s="6"/>
      <c r="M33" s="6"/>
      <c r="N33" s="6"/>
      <c r="O33" s="6"/>
      <c r="P33" s="6"/>
      <c r="Q33" s="6"/>
      <c r="R33" s="2"/>
      <c r="S33" s="2"/>
      <c r="T33" s="2"/>
      <c r="U33" s="2"/>
      <c r="V33" s="2"/>
      <c r="W33" s="2"/>
      <c r="X33" s="1"/>
      <c r="Y33" s="1"/>
      <c r="Z33" s="1"/>
      <c r="AA33" s="1"/>
      <c r="AB33" s="1"/>
      <c r="AC33" s="1"/>
      <c r="AJ33" s="1"/>
      <c r="BL33" s="201"/>
      <c r="BO33" s="1"/>
      <c r="BP33" s="19"/>
      <c r="BT33" s="19"/>
      <c r="CA33" s="201"/>
    </row>
    <row r="34" spans="1:79" s="3" customFormat="1" ht="15.75" customHeight="1" x14ac:dyDescent="0.15">
      <c r="A34" s="60" t="s">
        <v>65</v>
      </c>
      <c r="B34" s="93">
        <f t="shared" si="2"/>
        <v>0</v>
      </c>
      <c r="C34" s="87"/>
      <c r="D34" s="87"/>
      <c r="E34" s="87"/>
      <c r="F34" s="5"/>
      <c r="G34" s="5"/>
      <c r="H34" s="6"/>
      <c r="I34" s="6"/>
      <c r="J34" s="6"/>
      <c r="K34" s="6"/>
      <c r="L34" s="6"/>
      <c r="M34" s="6"/>
      <c r="N34" s="6"/>
      <c r="O34" s="6"/>
      <c r="P34" s="6"/>
      <c r="Q34" s="6"/>
      <c r="R34" s="2"/>
      <c r="S34" s="2"/>
      <c r="T34" s="2"/>
      <c r="U34" s="2"/>
      <c r="V34" s="2"/>
      <c r="W34" s="2"/>
      <c r="X34" s="1"/>
      <c r="Y34" s="1"/>
      <c r="Z34" s="1"/>
      <c r="AA34" s="1"/>
      <c r="AB34" s="1"/>
      <c r="AC34" s="1"/>
      <c r="AJ34" s="1"/>
      <c r="BL34" s="201"/>
      <c r="BO34" s="1"/>
      <c r="BP34" s="19"/>
      <c r="BT34" s="19"/>
      <c r="CA34" s="201"/>
    </row>
    <row r="35" spans="1:79" s="3" customFormat="1" ht="15.75" customHeight="1" x14ac:dyDescent="0.15">
      <c r="A35" s="60" t="s">
        <v>66</v>
      </c>
      <c r="B35" s="93">
        <f t="shared" si="2"/>
        <v>69</v>
      </c>
      <c r="C35" s="87">
        <v>69</v>
      </c>
      <c r="D35" s="87"/>
      <c r="E35" s="87"/>
      <c r="F35" s="5"/>
      <c r="G35" s="5"/>
      <c r="H35" s="6"/>
      <c r="I35" s="6"/>
      <c r="J35" s="6"/>
      <c r="K35" s="6"/>
      <c r="L35" s="6"/>
      <c r="M35" s="6"/>
      <c r="N35" s="6"/>
      <c r="O35" s="6"/>
      <c r="P35" s="6"/>
      <c r="Q35" s="6"/>
      <c r="R35" s="2"/>
      <c r="S35" s="2"/>
      <c r="T35" s="2"/>
      <c r="U35" s="2"/>
      <c r="V35" s="2"/>
      <c r="W35" s="2"/>
      <c r="X35" s="1"/>
      <c r="Y35" s="1"/>
      <c r="Z35" s="1"/>
      <c r="AA35" s="1"/>
      <c r="AB35" s="1"/>
      <c r="AC35" s="1"/>
      <c r="AJ35" s="1"/>
      <c r="BL35" s="201"/>
      <c r="BO35" s="1"/>
      <c r="BP35" s="19"/>
      <c r="BT35" s="19"/>
      <c r="BV35" s="1"/>
      <c r="BW35" s="1"/>
      <c r="CA35" s="201"/>
    </row>
    <row r="36" spans="1:79" s="3" customFormat="1" ht="15.75" customHeight="1" x14ac:dyDescent="0.15">
      <c r="A36" s="60" t="s">
        <v>67</v>
      </c>
      <c r="B36" s="93">
        <f t="shared" si="2"/>
        <v>17</v>
      </c>
      <c r="C36" s="87"/>
      <c r="D36" s="87">
        <v>17</v>
      </c>
      <c r="E36" s="87"/>
      <c r="F36" s="5"/>
      <c r="G36" s="5"/>
      <c r="H36" s="6"/>
      <c r="I36" s="6"/>
      <c r="J36" s="6"/>
      <c r="K36" s="6"/>
      <c r="L36" s="6"/>
      <c r="M36" s="6"/>
      <c r="N36" s="6"/>
      <c r="O36" s="6"/>
      <c r="P36" s="6"/>
      <c r="Q36" s="6"/>
      <c r="R36" s="2"/>
      <c r="S36" s="2"/>
      <c r="T36" s="2"/>
      <c r="U36" s="2"/>
      <c r="V36" s="2"/>
      <c r="W36" s="2"/>
      <c r="X36" s="1"/>
      <c r="Y36" s="1"/>
      <c r="Z36" s="1"/>
      <c r="AA36" s="1"/>
      <c r="AB36" s="1"/>
      <c r="AC36" s="1"/>
      <c r="AJ36" s="1"/>
      <c r="BL36" s="201"/>
      <c r="BO36" s="1"/>
      <c r="BP36" s="19"/>
      <c r="BT36" s="19"/>
      <c r="CA36" s="201"/>
    </row>
    <row r="37" spans="1:79" s="3" customFormat="1" ht="15.75" customHeight="1" x14ac:dyDescent="0.15">
      <c r="A37" s="60" t="s">
        <v>68</v>
      </c>
      <c r="B37" s="93">
        <f t="shared" si="2"/>
        <v>0</v>
      </c>
      <c r="C37" s="87"/>
      <c r="D37" s="87"/>
      <c r="E37" s="87"/>
      <c r="F37" s="5"/>
      <c r="G37" s="55"/>
      <c r="H37" s="55"/>
      <c r="I37" s="6"/>
      <c r="J37" s="6"/>
      <c r="K37" s="6"/>
      <c r="L37" s="6"/>
      <c r="M37" s="6"/>
      <c r="N37" s="6"/>
      <c r="O37" s="6"/>
      <c r="P37" s="6"/>
      <c r="Q37" s="6"/>
      <c r="R37" s="2"/>
      <c r="S37" s="2"/>
      <c r="T37" s="2"/>
      <c r="U37" s="2"/>
      <c r="V37" s="2"/>
      <c r="W37" s="2"/>
      <c r="X37" s="1"/>
      <c r="Y37" s="1"/>
      <c r="Z37" s="1"/>
      <c r="AA37" s="1"/>
      <c r="AB37" s="1"/>
      <c r="AC37" s="1"/>
      <c r="AJ37" s="1"/>
      <c r="BL37" s="201"/>
      <c r="BO37" s="1"/>
      <c r="BP37" s="19"/>
      <c r="BT37" s="19"/>
      <c r="CA37" s="201"/>
    </row>
    <row r="38" spans="1:79" s="3" customFormat="1" ht="15.75" customHeight="1" x14ac:dyDescent="0.15">
      <c r="A38" s="60" t="s">
        <v>69</v>
      </c>
      <c r="B38" s="93">
        <f t="shared" si="2"/>
        <v>0</v>
      </c>
      <c r="C38" s="87"/>
      <c r="D38" s="87"/>
      <c r="E38" s="87"/>
      <c r="F38" s="5"/>
      <c r="G38" s="55"/>
      <c r="H38" s="55"/>
      <c r="I38" s="6"/>
      <c r="J38" s="6"/>
      <c r="K38" s="6"/>
      <c r="L38" s="6"/>
      <c r="M38" s="6"/>
      <c r="N38" s="6"/>
      <c r="O38" s="6"/>
      <c r="P38" s="6"/>
      <c r="Q38" s="6"/>
      <c r="R38" s="2"/>
      <c r="S38" s="2"/>
      <c r="T38" s="2"/>
      <c r="U38" s="2"/>
      <c r="V38" s="2"/>
      <c r="W38" s="2"/>
      <c r="X38" s="1"/>
      <c r="Y38" s="1"/>
      <c r="Z38" s="1"/>
      <c r="AA38" s="1"/>
      <c r="AB38" s="1"/>
      <c r="AC38" s="1"/>
      <c r="AJ38" s="1"/>
      <c r="BL38" s="201"/>
      <c r="BP38" s="19"/>
      <c r="BT38" s="19"/>
      <c r="CA38" s="201"/>
    </row>
    <row r="39" spans="1:79" s="3" customFormat="1" ht="24" customHeight="1" x14ac:dyDescent="0.15">
      <c r="A39" s="60" t="s">
        <v>70</v>
      </c>
      <c r="B39" s="93">
        <f t="shared" si="2"/>
        <v>0</v>
      </c>
      <c r="C39" s="87"/>
      <c r="D39" s="87"/>
      <c r="E39" s="87"/>
      <c r="F39" s="5"/>
      <c r="G39" s="55"/>
      <c r="H39" s="55"/>
      <c r="I39" s="6"/>
      <c r="J39" s="6"/>
      <c r="K39" s="6"/>
      <c r="L39" s="6"/>
      <c r="M39" s="6"/>
      <c r="N39" s="6"/>
      <c r="O39" s="6"/>
      <c r="P39" s="6"/>
      <c r="Q39" s="6"/>
      <c r="R39" s="2"/>
      <c r="S39" s="2"/>
      <c r="T39" s="2"/>
      <c r="U39" s="2"/>
      <c r="V39" s="2"/>
      <c r="W39" s="2"/>
      <c r="X39" s="1"/>
      <c r="Y39" s="1"/>
      <c r="Z39" s="1"/>
      <c r="AA39" s="1"/>
      <c r="AB39" s="1"/>
      <c r="AC39" s="1"/>
      <c r="AJ39" s="1"/>
      <c r="BL39" s="201"/>
      <c r="BP39" s="19"/>
      <c r="BT39" s="19"/>
      <c r="CA39" s="201"/>
    </row>
    <row r="40" spans="1:79" s="3" customFormat="1" ht="16.5" customHeight="1" x14ac:dyDescent="0.15">
      <c r="A40" s="167" t="s">
        <v>71</v>
      </c>
      <c r="B40" s="93">
        <f t="shared" si="2"/>
        <v>0</v>
      </c>
      <c r="C40" s="88"/>
      <c r="D40" s="88"/>
      <c r="E40" s="88"/>
      <c r="F40" s="5"/>
      <c r="G40" s="55"/>
      <c r="H40" s="55"/>
      <c r="I40" s="6"/>
      <c r="J40" s="6"/>
      <c r="K40" s="6"/>
      <c r="L40" s="6"/>
      <c r="M40" s="6"/>
      <c r="N40" s="6"/>
      <c r="O40" s="6"/>
      <c r="P40" s="6"/>
      <c r="Q40" s="6"/>
      <c r="R40" s="2"/>
      <c r="S40" s="2"/>
      <c r="T40" s="2"/>
      <c r="U40" s="2"/>
      <c r="V40" s="2"/>
      <c r="W40" s="2"/>
      <c r="X40" s="1"/>
      <c r="Y40" s="1"/>
      <c r="Z40" s="1"/>
      <c r="AA40" s="1"/>
      <c r="AB40" s="1"/>
      <c r="AC40" s="1"/>
      <c r="AJ40" s="1"/>
      <c r="BL40" s="201"/>
      <c r="BP40" s="19"/>
      <c r="BT40" s="19"/>
      <c r="CA40" s="201"/>
    </row>
    <row r="41" spans="1:79" s="3" customFormat="1" ht="16.5" customHeight="1" x14ac:dyDescent="0.15">
      <c r="A41" s="60" t="s">
        <v>72</v>
      </c>
      <c r="B41" s="93">
        <f t="shared" si="2"/>
        <v>7</v>
      </c>
      <c r="C41" s="137">
        <v>7</v>
      </c>
      <c r="D41" s="137"/>
      <c r="E41" s="137"/>
      <c r="F41" s="5"/>
      <c r="G41" s="55"/>
      <c r="H41" s="55"/>
      <c r="I41" s="6"/>
      <c r="J41" s="6"/>
      <c r="K41" s="6"/>
      <c r="L41" s="6"/>
      <c r="M41" s="6"/>
      <c r="N41" s="6"/>
      <c r="O41" s="6"/>
      <c r="P41" s="6"/>
      <c r="Q41" s="6"/>
      <c r="R41" s="2"/>
      <c r="S41" s="2"/>
      <c r="T41" s="2"/>
      <c r="U41" s="2"/>
      <c r="V41" s="2"/>
      <c r="W41" s="2"/>
      <c r="X41" s="1"/>
      <c r="Y41" s="1"/>
      <c r="Z41" s="1"/>
      <c r="AA41" s="1"/>
      <c r="AB41" s="1"/>
      <c r="AC41" s="1"/>
      <c r="AJ41" s="1"/>
      <c r="BL41" s="201"/>
      <c r="BP41" s="19"/>
      <c r="BT41" s="19"/>
      <c r="CA41" s="201"/>
    </row>
    <row r="42" spans="1:79" s="3" customFormat="1" ht="15.75" customHeight="1" x14ac:dyDescent="0.15">
      <c r="A42" s="22" t="s">
        <v>45</v>
      </c>
      <c r="B42" s="119">
        <f>+SUM(C42:E42)</f>
        <v>864</v>
      </c>
      <c r="C42" s="119">
        <f>+SUM(C29:C41)</f>
        <v>842</v>
      </c>
      <c r="D42" s="119">
        <f>+SUM(D29:D41)</f>
        <v>22</v>
      </c>
      <c r="E42" s="119">
        <f>+SUM(E29:E41)</f>
        <v>0</v>
      </c>
      <c r="F42" s="5"/>
      <c r="G42" s="55"/>
      <c r="H42" s="55"/>
      <c r="I42" s="5"/>
      <c r="J42" s="6"/>
      <c r="K42" s="6"/>
      <c r="L42" s="6"/>
      <c r="M42" s="6"/>
      <c r="N42" s="6"/>
      <c r="O42" s="6"/>
      <c r="P42" s="6"/>
      <c r="Q42" s="6"/>
      <c r="R42" s="2"/>
      <c r="S42" s="2"/>
      <c r="T42" s="2"/>
      <c r="U42" s="2"/>
      <c r="W42" s="2"/>
      <c r="X42" s="1"/>
      <c r="Y42" s="1"/>
      <c r="AA42" s="1"/>
      <c r="AB42" s="1"/>
      <c r="AC42" s="1"/>
      <c r="AJ42" s="1"/>
      <c r="BL42" s="201"/>
      <c r="BN42" s="19"/>
      <c r="BQ42" s="19"/>
      <c r="BU42" s="19"/>
      <c r="CA42" s="201"/>
    </row>
    <row r="43" spans="1:79" s="1" customFormat="1" ht="30" customHeight="1" x14ac:dyDescent="0.2">
      <c r="A43" s="318" t="s">
        <v>73</v>
      </c>
      <c r="B43" s="56"/>
      <c r="C43" s="57"/>
      <c r="D43" s="57"/>
      <c r="E43" s="57"/>
      <c r="F43" s="57"/>
      <c r="G43" s="57"/>
      <c r="H43" s="57"/>
      <c r="I43" s="57"/>
      <c r="J43" s="57"/>
      <c r="K43" s="57"/>
      <c r="T43" s="2"/>
      <c r="U43" s="2"/>
      <c r="V43" s="2"/>
      <c r="W43" s="2"/>
      <c r="X43" s="2"/>
      <c r="Y43" s="2"/>
      <c r="BL43" s="201"/>
      <c r="CA43" s="201"/>
    </row>
    <row r="44" spans="1:79" s="3" customFormat="1" ht="15" customHeight="1" x14ac:dyDescent="0.15">
      <c r="A44" s="647" t="s">
        <v>47</v>
      </c>
      <c r="B44" s="649"/>
      <c r="C44" s="644" t="s">
        <v>4</v>
      </c>
      <c r="D44" s="710" t="s">
        <v>5</v>
      </c>
      <c r="E44" s="713"/>
      <c r="F44" s="713"/>
      <c r="G44" s="713"/>
      <c r="H44" s="713"/>
      <c r="I44" s="713"/>
      <c r="J44" s="713"/>
      <c r="K44" s="713"/>
      <c r="L44" s="713"/>
      <c r="M44" s="713"/>
      <c r="N44" s="713"/>
      <c r="O44" s="713"/>
      <c r="P44" s="713"/>
      <c r="Q44" s="713"/>
      <c r="R44" s="713"/>
      <c r="S44" s="713"/>
      <c r="T44" s="709"/>
      <c r="U44" s="710" t="s">
        <v>6</v>
      </c>
      <c r="V44" s="709"/>
      <c r="W44" s="644" t="s">
        <v>7</v>
      </c>
      <c r="X44" s="2"/>
      <c r="Y44" s="2"/>
      <c r="Z44" s="1"/>
      <c r="AA44" s="1"/>
      <c r="AB44" s="1"/>
      <c r="AC44" s="1"/>
      <c r="AD44" s="1"/>
      <c r="AE44" s="1"/>
      <c r="AL44" s="1"/>
      <c r="BL44" s="201"/>
      <c r="CA44" s="201"/>
    </row>
    <row r="45" spans="1:79" s="3" customFormat="1" ht="23.25" customHeight="1" x14ac:dyDescent="0.15">
      <c r="A45" s="650"/>
      <c r="B45" s="652"/>
      <c r="C45" s="691"/>
      <c r="D45" s="49" t="s">
        <v>10</v>
      </c>
      <c r="E45" s="166" t="s">
        <v>11</v>
      </c>
      <c r="F45" s="16" t="s">
        <v>12</v>
      </c>
      <c r="G45" s="16" t="s">
        <v>13</v>
      </c>
      <c r="H45" s="16" t="s">
        <v>14</v>
      </c>
      <c r="I45" s="12" t="s">
        <v>15</v>
      </c>
      <c r="J45" s="12" t="s">
        <v>16</v>
      </c>
      <c r="K45" s="12" t="s">
        <v>17</v>
      </c>
      <c r="L45" s="12" t="s">
        <v>18</v>
      </c>
      <c r="M45" s="12" t="s">
        <v>19</v>
      </c>
      <c r="N45" s="12" t="s">
        <v>20</v>
      </c>
      <c r="O45" s="12" t="s">
        <v>21</v>
      </c>
      <c r="P45" s="12" t="s">
        <v>22</v>
      </c>
      <c r="Q45" s="12" t="s">
        <v>23</v>
      </c>
      <c r="R45" s="12" t="s">
        <v>24</v>
      </c>
      <c r="S45" s="12" t="s">
        <v>25</v>
      </c>
      <c r="T45" s="13" t="s">
        <v>26</v>
      </c>
      <c r="U45" s="17" t="s">
        <v>27</v>
      </c>
      <c r="V45" s="18" t="s">
        <v>28</v>
      </c>
      <c r="W45" s="645"/>
      <c r="X45" s="2"/>
      <c r="Y45" s="2"/>
      <c r="Z45" s="1"/>
      <c r="AA45" s="1"/>
      <c r="AB45" s="1"/>
      <c r="AC45" s="1"/>
      <c r="AD45" s="1"/>
      <c r="AE45" s="1"/>
      <c r="AL45" s="1"/>
      <c r="BL45" s="201"/>
      <c r="CA45" s="201"/>
    </row>
    <row r="46" spans="1:79" s="3" customFormat="1" ht="15.75" customHeight="1" x14ac:dyDescent="0.15">
      <c r="A46" s="797" t="s">
        <v>52</v>
      </c>
      <c r="B46" s="798"/>
      <c r="C46" s="101">
        <f>SUM(D46:T46)</f>
        <v>0</v>
      </c>
      <c r="D46" s="106"/>
      <c r="E46" s="129"/>
      <c r="F46" s="107"/>
      <c r="G46" s="107"/>
      <c r="H46" s="107"/>
      <c r="I46" s="115"/>
      <c r="J46" s="115"/>
      <c r="K46" s="115"/>
      <c r="L46" s="115"/>
      <c r="M46" s="115"/>
      <c r="N46" s="115"/>
      <c r="O46" s="115"/>
      <c r="P46" s="115"/>
      <c r="Q46" s="115"/>
      <c r="R46" s="115"/>
      <c r="S46" s="115"/>
      <c r="T46" s="124"/>
      <c r="U46" s="106"/>
      <c r="V46" s="124"/>
      <c r="W46" s="86"/>
      <c r="X46" s="170" t="str">
        <f>+BP46&amp;BQ46&amp;BR46&amp;BS46</f>
        <v/>
      </c>
      <c r="AA46" s="15"/>
      <c r="AD46" s="1"/>
      <c r="AE46" s="1"/>
      <c r="AL46" s="1"/>
      <c r="BL46" s="201"/>
      <c r="BO46" s="1"/>
      <c r="BP46" s="73" t="str">
        <f>IF($C46&lt;&gt;($U46+$V46)," El número atenciones según sexo NO puede ser diferente al Total.","")</f>
        <v/>
      </c>
      <c r="BQ46" s="73" t="str">
        <f>IF($C46=0,"",IF($W46="",IF($C46="",""," No olvide escribir la columna Beneficiarios."),""))</f>
        <v/>
      </c>
      <c r="BR46" s="73" t="str">
        <f>IF($C46&lt;$W46," El número de Beneficiarios NO puede ser mayor que el Total.","")</f>
        <v/>
      </c>
      <c r="BS46" s="73" t="str">
        <f>IF($C46&lt;&gt;SUM($D46:$T46),"NO ALTERE LAS FÓRMULAS, la suma de las edades NO es igual al Total. ","")</f>
        <v/>
      </c>
      <c r="BT46" s="155">
        <f>IF($C46&lt;&gt;($U46+$V46),1,0)</f>
        <v>0</v>
      </c>
      <c r="BU46" s="155">
        <f>IF($C46&lt;$W46,1,0)</f>
        <v>0</v>
      </c>
      <c r="BV46" s="155" t="str">
        <f>IF($C46=0,"",IF($W46="",IF($C46="","",1),0))</f>
        <v/>
      </c>
      <c r="BW46" s="155">
        <f>IF($C46&lt;&gt;SUM($D46:$T46),1,0)</f>
        <v>0</v>
      </c>
      <c r="CA46" s="201"/>
    </row>
    <row r="47" spans="1:79" s="3" customFormat="1" ht="15.75" customHeight="1" x14ac:dyDescent="0.15">
      <c r="A47" s="793" t="s">
        <v>74</v>
      </c>
      <c r="B47" s="794"/>
      <c r="C47" s="102">
        <f>SUM(D47:T47)</f>
        <v>0</v>
      </c>
      <c r="D47" s="94"/>
      <c r="E47" s="130"/>
      <c r="F47" s="95"/>
      <c r="G47" s="95"/>
      <c r="H47" s="95"/>
      <c r="I47" s="96"/>
      <c r="J47" s="96"/>
      <c r="K47" s="96"/>
      <c r="L47" s="96"/>
      <c r="M47" s="96"/>
      <c r="N47" s="96"/>
      <c r="O47" s="96"/>
      <c r="P47" s="96"/>
      <c r="Q47" s="96"/>
      <c r="R47" s="96"/>
      <c r="S47" s="96"/>
      <c r="T47" s="90"/>
      <c r="U47" s="94"/>
      <c r="V47" s="90"/>
      <c r="W47" s="87"/>
      <c r="X47" s="170" t="str">
        <f>+BP47&amp;BQ47&amp;BR47&amp;BS47</f>
        <v/>
      </c>
      <c r="AA47" s="15"/>
      <c r="AD47" s="1"/>
      <c r="AE47" s="1"/>
      <c r="AL47" s="1"/>
      <c r="BL47" s="201"/>
      <c r="BO47" s="1"/>
      <c r="BP47" s="73" t="str">
        <f>IF($C47&lt;&gt;($U47+$V47)," El número atenciones según sexo NO puede ser diferente al Total.","")</f>
        <v/>
      </c>
      <c r="BQ47" s="73" t="str">
        <f>IF($C47=0,"",IF($W47="",IF($C47="",""," No olvide escribir la columna Beneficiarios."),""))</f>
        <v/>
      </c>
      <c r="BR47" s="73" t="str">
        <f>IF($C47&lt;$W47," El número de Beneficiarios NO puede ser mayor que el Total.","")</f>
        <v/>
      </c>
      <c r="BS47" s="73" t="str">
        <f>IF($C47&lt;&gt;SUM($D47:$T47),"NO ALTERE LAS FÓRMULAS, la suma de las edades NO es igual al Total. ","")</f>
        <v/>
      </c>
      <c r="BT47" s="155">
        <f>IF($C47&lt;&gt;($U47+$V47),1,0)</f>
        <v>0</v>
      </c>
      <c r="BU47" s="155">
        <f>IF($C47&lt;$W47,1,0)</f>
        <v>0</v>
      </c>
      <c r="BV47" s="155" t="str">
        <f>IF($C47=0,"",IF($W47="",IF($C47="","",1),0))</f>
        <v/>
      </c>
      <c r="BW47" s="155">
        <f>IF($C47&lt;&gt;SUM($D47:$T47),1,0)</f>
        <v>0</v>
      </c>
      <c r="CA47" s="201"/>
    </row>
    <row r="48" spans="1:79" s="3" customFormat="1" ht="15.75" customHeight="1" x14ac:dyDescent="0.15">
      <c r="A48" s="804" t="s">
        <v>53</v>
      </c>
      <c r="B48" s="805"/>
      <c r="C48" s="102">
        <f>SUM(D48:T48)</f>
        <v>0</v>
      </c>
      <c r="D48" s="94"/>
      <c r="E48" s="130"/>
      <c r="F48" s="95"/>
      <c r="G48" s="95"/>
      <c r="H48" s="95"/>
      <c r="I48" s="96"/>
      <c r="J48" s="96"/>
      <c r="K48" s="96"/>
      <c r="L48" s="96"/>
      <c r="M48" s="96"/>
      <c r="N48" s="96"/>
      <c r="O48" s="96"/>
      <c r="P48" s="96"/>
      <c r="Q48" s="96"/>
      <c r="R48" s="96"/>
      <c r="S48" s="96"/>
      <c r="T48" s="90"/>
      <c r="U48" s="94"/>
      <c r="V48" s="90"/>
      <c r="W48" s="87"/>
      <c r="X48" s="170" t="str">
        <f>+BP48&amp;BQ48&amp;BR48&amp;BS48</f>
        <v/>
      </c>
      <c r="AA48" s="15"/>
      <c r="AD48" s="1"/>
      <c r="AE48" s="1"/>
      <c r="AL48" s="1"/>
      <c r="BL48" s="201"/>
      <c r="BO48" s="1"/>
      <c r="BP48" s="73" t="str">
        <f>IF($C48&lt;&gt;($U48+$V48)," El número atenciones según sexo NO puede ser diferente al Total.","")</f>
        <v/>
      </c>
      <c r="BQ48" s="73" t="str">
        <f>IF($C48=0,"",IF($W48="",IF($C48="",""," No olvide escribir la columna Beneficiarios."),""))</f>
        <v/>
      </c>
      <c r="BR48" s="73" t="str">
        <f>IF($C48&lt;$W48," El número de Beneficiarios NO puede ser mayor que el Total.","")</f>
        <v/>
      </c>
      <c r="BS48" s="73" t="str">
        <f>IF($C48&lt;&gt;SUM($D48:$T48),"NO ALTERE LAS FÓRMULAS, la suma de las edades NO es igual al Total. ","")</f>
        <v/>
      </c>
      <c r="BT48" s="155">
        <f>IF($C48&lt;&gt;($U48+$V48),1,0)</f>
        <v>0</v>
      </c>
      <c r="BU48" s="155">
        <f>IF($C48&lt;$W48,1,0)</f>
        <v>0</v>
      </c>
      <c r="BV48" s="155" t="str">
        <f>IF($C48=0,"",IF($W48="",IF($C48="","",1),0))</f>
        <v/>
      </c>
      <c r="BW48" s="155">
        <f>IF($C48&lt;&gt;SUM($D48:$T48),1,0)</f>
        <v>0</v>
      </c>
      <c r="CA48" s="201"/>
    </row>
    <row r="49" spans="1:79" s="3" customFormat="1" ht="15.75" customHeight="1" x14ac:dyDescent="0.15">
      <c r="A49" s="806" t="s">
        <v>75</v>
      </c>
      <c r="B49" s="807"/>
      <c r="C49" s="103">
        <f>SUM(D49:T49)</f>
        <v>0</v>
      </c>
      <c r="D49" s="97"/>
      <c r="E49" s="131"/>
      <c r="F49" s="98"/>
      <c r="G49" s="98"/>
      <c r="H49" s="98"/>
      <c r="I49" s="99"/>
      <c r="J49" s="99"/>
      <c r="K49" s="99"/>
      <c r="L49" s="99"/>
      <c r="M49" s="99"/>
      <c r="N49" s="99"/>
      <c r="O49" s="99"/>
      <c r="P49" s="99"/>
      <c r="Q49" s="99"/>
      <c r="R49" s="99"/>
      <c r="S49" s="99"/>
      <c r="T49" s="100"/>
      <c r="U49" s="97"/>
      <c r="V49" s="100"/>
      <c r="W49" s="89"/>
      <c r="X49" s="170" t="str">
        <f>+BP49&amp;BQ49&amp;BR49&amp;BS49</f>
        <v/>
      </c>
      <c r="AA49" s="15"/>
      <c r="AD49" s="1"/>
      <c r="AE49" s="1"/>
      <c r="AL49" s="1"/>
      <c r="BL49" s="201"/>
      <c r="BO49" s="1"/>
      <c r="BP49" s="73" t="str">
        <f>IF($C49&lt;&gt;($U49+$V49)," El número atenciones según sexo NO puede ser diferente al Total.","")</f>
        <v/>
      </c>
      <c r="BQ49" s="73" t="str">
        <f>IF($C49=0,"",IF($W49="",IF($C49="",""," No olvide escribir la columna Beneficiarios."),""))</f>
        <v/>
      </c>
      <c r="BR49" s="73" t="str">
        <f>IF($C49&lt;$W49," El número de Beneficiarios NO puede ser mayor que el Total.","")</f>
        <v/>
      </c>
      <c r="BS49" s="73" t="str">
        <f>IF($C49&lt;&gt;SUM($D49:$T49),"NO ALTERE LAS FÓRMULAS, la suma de las edades NO es igual al Total. ","")</f>
        <v/>
      </c>
      <c r="BT49" s="155">
        <f>IF($C49&lt;&gt;($U49+$V49),1,0)</f>
        <v>0</v>
      </c>
      <c r="BU49" s="155">
        <f>IF($C49&lt;$W49,1,0)</f>
        <v>0</v>
      </c>
      <c r="BV49" s="155" t="str">
        <f>IF($C49=0,"",IF($W49="",IF($C49="","",1),0))</f>
        <v/>
      </c>
      <c r="BW49" s="155">
        <f>IF($C49&lt;&gt;SUM($D49:$T49),1,0)</f>
        <v>0</v>
      </c>
      <c r="CA49" s="201"/>
    </row>
    <row r="50" spans="1:79" s="3" customFormat="1" ht="30" customHeight="1" x14ac:dyDescent="0.2">
      <c r="A50" s="58" t="s">
        <v>76</v>
      </c>
      <c r="B50" s="58"/>
      <c r="C50" s="58"/>
      <c r="D50" s="58"/>
      <c r="E50" s="58"/>
      <c r="F50" s="58"/>
      <c r="G50" s="58"/>
      <c r="H50" s="58"/>
      <c r="I50" s="58"/>
      <c r="J50" s="58"/>
      <c r="K50" s="58"/>
      <c r="L50" s="59"/>
      <c r="M50" s="48"/>
      <c r="N50" s="48"/>
      <c r="O50" s="38"/>
      <c r="P50" s="38"/>
      <c r="Q50" s="38"/>
      <c r="R50" s="38"/>
      <c r="S50" s="2"/>
      <c r="T50" s="2"/>
      <c r="U50" s="2"/>
      <c r="V50" s="2"/>
      <c r="W50" s="2"/>
      <c r="X50" s="173"/>
      <c r="Y50" s="1"/>
      <c r="Z50" s="1"/>
      <c r="AA50" s="1"/>
      <c r="AB50" s="1"/>
      <c r="AC50" s="1"/>
      <c r="AD50" s="1"/>
      <c r="AK50" s="1"/>
      <c r="BL50" s="201"/>
      <c r="BO50" s="1"/>
      <c r="BP50" s="1"/>
      <c r="BQ50" s="1"/>
      <c r="BR50" s="1"/>
      <c r="BS50" s="1"/>
      <c r="BT50" s="1"/>
      <c r="BU50" s="1"/>
      <c r="CA50" s="201"/>
    </row>
    <row r="51" spans="1:79" s="3" customFormat="1" ht="15" customHeight="1" x14ac:dyDescent="0.15">
      <c r="A51" s="647" t="s">
        <v>47</v>
      </c>
      <c r="B51" s="649"/>
      <c r="C51" s="644" t="s">
        <v>4</v>
      </c>
      <c r="D51" s="710" t="s">
        <v>5</v>
      </c>
      <c r="E51" s="713"/>
      <c r="F51" s="713"/>
      <c r="G51" s="713"/>
      <c r="H51" s="713"/>
      <c r="I51" s="713"/>
      <c r="J51" s="713"/>
      <c r="K51" s="713"/>
      <c r="L51" s="713"/>
      <c r="M51" s="713"/>
      <c r="N51" s="713"/>
      <c r="O51" s="713"/>
      <c r="P51" s="713"/>
      <c r="Q51" s="713"/>
      <c r="R51" s="713"/>
      <c r="S51" s="713"/>
      <c r="T51" s="709"/>
      <c r="U51" s="710" t="s">
        <v>6</v>
      </c>
      <c r="V51" s="709"/>
      <c r="W51" s="644" t="s">
        <v>7</v>
      </c>
      <c r="X51" s="173"/>
      <c r="Y51" s="2"/>
      <c r="Z51" s="1"/>
      <c r="AA51" s="1"/>
      <c r="AB51" s="1"/>
      <c r="AC51" s="1"/>
      <c r="AD51" s="1"/>
      <c r="AE51" s="1"/>
      <c r="AL51" s="1"/>
      <c r="BL51" s="201"/>
      <c r="BO51" s="1"/>
      <c r="BP51" s="1"/>
      <c r="BQ51" s="1"/>
      <c r="BR51" s="1"/>
      <c r="BS51" s="1"/>
      <c r="BT51" s="1"/>
      <c r="BU51" s="1"/>
      <c r="CA51" s="201"/>
    </row>
    <row r="52" spans="1:79" s="3" customFormat="1" ht="25.5" customHeight="1" x14ac:dyDescent="0.15">
      <c r="A52" s="650"/>
      <c r="B52" s="652"/>
      <c r="C52" s="645"/>
      <c r="D52" s="49" t="s">
        <v>10</v>
      </c>
      <c r="E52" s="166" t="s">
        <v>11</v>
      </c>
      <c r="F52" s="16" t="s">
        <v>12</v>
      </c>
      <c r="G52" s="16" t="s">
        <v>13</v>
      </c>
      <c r="H52" s="16" t="s">
        <v>14</v>
      </c>
      <c r="I52" s="12" t="s">
        <v>15</v>
      </c>
      <c r="J52" s="12" t="s">
        <v>16</v>
      </c>
      <c r="K52" s="12" t="s">
        <v>17</v>
      </c>
      <c r="L52" s="12" t="s">
        <v>18</v>
      </c>
      <c r="M52" s="12" t="s">
        <v>19</v>
      </c>
      <c r="N52" s="12" t="s">
        <v>20</v>
      </c>
      <c r="O52" s="12" t="s">
        <v>21</v>
      </c>
      <c r="P52" s="12" t="s">
        <v>22</v>
      </c>
      <c r="Q52" s="12" t="s">
        <v>23</v>
      </c>
      <c r="R52" s="12" t="s">
        <v>24</v>
      </c>
      <c r="S52" s="12" t="s">
        <v>25</v>
      </c>
      <c r="T52" s="13" t="s">
        <v>26</v>
      </c>
      <c r="U52" s="11" t="s">
        <v>27</v>
      </c>
      <c r="V52" s="29" t="s">
        <v>28</v>
      </c>
      <c r="W52" s="645"/>
      <c r="X52" s="173">
        <f>+BQ20</f>
        <v>0</v>
      </c>
      <c r="Y52" s="2"/>
      <c r="Z52" s="1"/>
      <c r="AA52" s="1"/>
      <c r="AB52" s="1"/>
      <c r="AC52" s="1"/>
      <c r="AD52" s="1"/>
      <c r="AE52" s="1"/>
      <c r="AL52" s="1"/>
      <c r="BL52" s="201"/>
      <c r="BP52" s="1"/>
      <c r="BQ52" s="1"/>
      <c r="BR52" s="1"/>
      <c r="BS52" s="1"/>
      <c r="BT52" s="1"/>
      <c r="BU52" s="1"/>
      <c r="CA52" s="201"/>
    </row>
    <row r="53" spans="1:79" s="3" customFormat="1" ht="15.75" customHeight="1" x14ac:dyDescent="0.15">
      <c r="A53" s="797" t="s">
        <v>52</v>
      </c>
      <c r="B53" s="798"/>
      <c r="C53" s="101">
        <f>SUM(D53:T53)</f>
        <v>0</v>
      </c>
      <c r="D53" s="106"/>
      <c r="E53" s="129"/>
      <c r="F53" s="107"/>
      <c r="G53" s="107"/>
      <c r="H53" s="107"/>
      <c r="I53" s="115"/>
      <c r="J53" s="115"/>
      <c r="K53" s="115"/>
      <c r="L53" s="115"/>
      <c r="M53" s="115"/>
      <c r="N53" s="115"/>
      <c r="O53" s="115"/>
      <c r="P53" s="115"/>
      <c r="Q53" s="115"/>
      <c r="R53" s="115"/>
      <c r="S53" s="115"/>
      <c r="T53" s="124"/>
      <c r="U53" s="106"/>
      <c r="V53" s="124"/>
      <c r="W53" s="86"/>
      <c r="X53" s="170" t="str">
        <f>+BP53&amp;BQ53&amp;BR53&amp;BS53</f>
        <v/>
      </c>
      <c r="AA53" s="15"/>
      <c r="AD53" s="1"/>
      <c r="AE53" s="1"/>
      <c r="AL53" s="1"/>
      <c r="BL53" s="201"/>
      <c r="BP53" s="73" t="str">
        <f>IF($C53&lt;&gt;($U53+$V53)," El número atenciones según sexo NO puede ser diferente al Total.","")</f>
        <v/>
      </c>
      <c r="BQ53" s="73" t="str">
        <f>IF($C53=0,"",IF($W53="",IF($C53="",""," No olvide escribir la columna Beneficiarios."),""))</f>
        <v/>
      </c>
      <c r="BR53" s="73" t="str">
        <f>IF($C53&lt;$W53," El número de Beneficiarios NO puede ser mayor que el Total.","")</f>
        <v/>
      </c>
      <c r="BS53" s="73" t="str">
        <f>IF($C53&lt;&gt;SUM($D53:$T53),"NO ALTERE LAS FÓRMULAS, la suma de las edades NO es igual al Total. ","")</f>
        <v/>
      </c>
      <c r="BT53" s="155">
        <f>IF($C53&lt;&gt;($U53+$V53),1,0)</f>
        <v>0</v>
      </c>
      <c r="BU53" s="155">
        <f>IF($C53&lt;$W53,1,0)</f>
        <v>0</v>
      </c>
      <c r="BV53" s="155" t="str">
        <f>IF($C53=0,"",IF($W53="",IF($C53="","",1),0))</f>
        <v/>
      </c>
      <c r="BW53" s="155">
        <f>IF($C53&lt;&gt;SUM($D53:$T53),1,0)</f>
        <v>0</v>
      </c>
      <c r="CA53" s="201"/>
    </row>
    <row r="54" spans="1:79" s="3" customFormat="1" ht="15.75" customHeight="1" x14ac:dyDescent="0.15">
      <c r="A54" s="793" t="s">
        <v>74</v>
      </c>
      <c r="B54" s="794"/>
      <c r="C54" s="102">
        <f>SUM(D54:T54)</f>
        <v>0</v>
      </c>
      <c r="D54" s="94"/>
      <c r="E54" s="130"/>
      <c r="F54" s="95"/>
      <c r="G54" s="95"/>
      <c r="H54" s="95"/>
      <c r="I54" s="96"/>
      <c r="J54" s="96"/>
      <c r="K54" s="96"/>
      <c r="L54" s="96"/>
      <c r="M54" s="96"/>
      <c r="N54" s="96"/>
      <c r="O54" s="96"/>
      <c r="P54" s="96"/>
      <c r="Q54" s="96"/>
      <c r="R54" s="96"/>
      <c r="S54" s="96"/>
      <c r="T54" s="90"/>
      <c r="U54" s="94"/>
      <c r="V54" s="90"/>
      <c r="W54" s="87"/>
      <c r="X54" s="170" t="str">
        <f>+BP54&amp;BQ54&amp;BR54&amp;BS54</f>
        <v/>
      </c>
      <c r="AA54" s="15"/>
      <c r="AD54" s="1"/>
      <c r="AE54" s="1"/>
      <c r="AL54" s="1"/>
      <c r="BL54" s="201"/>
      <c r="BP54" s="73" t="str">
        <f>IF($C54&lt;&gt;($U54+$V54)," El número atenciones según sexo NO puede ser diferente al Total.","")</f>
        <v/>
      </c>
      <c r="BQ54" s="73" t="str">
        <f>IF($C54=0,"",IF($W54="",IF($C54="",""," No olvide escribir la columna Beneficiarios."),""))</f>
        <v/>
      </c>
      <c r="BR54" s="73" t="str">
        <f>IF($C54&lt;$W54," El número de Beneficiarios NO puede ser mayor que el Total.","")</f>
        <v/>
      </c>
      <c r="BS54" s="73" t="str">
        <f>IF($C54&lt;&gt;SUM($D54:$T54),"NO ALTERE LAS FÓRMULAS, la suma de las edades NO es igual al Total. ","")</f>
        <v/>
      </c>
      <c r="BT54" s="155">
        <f>IF($C54&lt;&gt;($U54+$V54),1,0)</f>
        <v>0</v>
      </c>
      <c r="BU54" s="155">
        <f>IF($C54&lt;$W54,1,0)</f>
        <v>0</v>
      </c>
      <c r="BV54" s="155" t="str">
        <f>IF($C54=0,"",IF($W54="",IF($C54="","",1),0))</f>
        <v/>
      </c>
      <c r="BW54" s="155">
        <f>IF($C54&lt;&gt;SUM($D54:$T54),1,0)</f>
        <v>0</v>
      </c>
      <c r="CA54" s="201"/>
    </row>
    <row r="55" spans="1:79" s="3" customFormat="1" ht="15.75" customHeight="1" x14ac:dyDescent="0.15">
      <c r="A55" s="793" t="s">
        <v>53</v>
      </c>
      <c r="B55" s="794"/>
      <c r="C55" s="102">
        <f>SUM(D55:T55)</f>
        <v>0</v>
      </c>
      <c r="D55" s="94"/>
      <c r="E55" s="130"/>
      <c r="F55" s="95"/>
      <c r="G55" s="95"/>
      <c r="H55" s="95"/>
      <c r="I55" s="96"/>
      <c r="J55" s="96"/>
      <c r="K55" s="96"/>
      <c r="L55" s="96"/>
      <c r="M55" s="96"/>
      <c r="N55" s="96"/>
      <c r="O55" s="96"/>
      <c r="P55" s="96"/>
      <c r="Q55" s="96"/>
      <c r="R55" s="96"/>
      <c r="S55" s="96"/>
      <c r="T55" s="90"/>
      <c r="U55" s="94"/>
      <c r="V55" s="90"/>
      <c r="W55" s="87"/>
      <c r="X55" s="170" t="str">
        <f>+BP55&amp;BQ55&amp;BR55&amp;BS55</f>
        <v/>
      </c>
      <c r="AA55" s="15"/>
      <c r="AD55" s="1"/>
      <c r="AE55" s="1"/>
      <c r="AL55" s="1"/>
      <c r="BL55" s="201"/>
      <c r="BP55" s="73" t="str">
        <f>IF($C55&lt;&gt;($U55+$V55)," El número atenciones según sexo NO puede ser diferente al Total.","")</f>
        <v/>
      </c>
      <c r="BQ55" s="73" t="str">
        <f>IF($C55=0,"",IF($W55="",IF($C55="",""," No olvide escribir la columna Beneficiarios."),""))</f>
        <v/>
      </c>
      <c r="BR55" s="73" t="str">
        <f>IF($C55&lt;$W55," El número de Beneficiarios NO puede ser mayor que el Total.","")</f>
        <v/>
      </c>
      <c r="BS55" s="73" t="str">
        <f>IF($C55&lt;&gt;SUM($D55:$T55),"NO ALTERE LAS FÓRMULAS, la suma de las edades NO es igual al Total. ","")</f>
        <v/>
      </c>
      <c r="BT55" s="155">
        <f>IF($C55&lt;&gt;($U55+$V55),1,0)</f>
        <v>0</v>
      </c>
      <c r="BU55" s="155">
        <f>IF($C55&lt;$W55,1,0)</f>
        <v>0</v>
      </c>
      <c r="BV55" s="155" t="str">
        <f>IF($C55=0,"",IF($W55="",IF($C55="","",1),0))</f>
        <v/>
      </c>
      <c r="BW55" s="155">
        <f>IF($C55&lt;&gt;SUM($D55:$T55),1,0)</f>
        <v>0</v>
      </c>
      <c r="CA55" s="201"/>
    </row>
    <row r="56" spans="1:79" s="3" customFormat="1" ht="15.75" customHeight="1" x14ac:dyDescent="0.15">
      <c r="A56" s="793" t="s">
        <v>77</v>
      </c>
      <c r="B56" s="794"/>
      <c r="C56" s="102">
        <f>SUM(D56:T56)</f>
        <v>0</v>
      </c>
      <c r="D56" s="94"/>
      <c r="E56" s="130"/>
      <c r="F56" s="95"/>
      <c r="G56" s="95"/>
      <c r="H56" s="95"/>
      <c r="I56" s="96"/>
      <c r="J56" s="96"/>
      <c r="K56" s="96"/>
      <c r="L56" s="96"/>
      <c r="M56" s="96"/>
      <c r="N56" s="96"/>
      <c r="O56" s="96"/>
      <c r="P56" s="96"/>
      <c r="Q56" s="96"/>
      <c r="R56" s="96"/>
      <c r="S56" s="96"/>
      <c r="T56" s="90"/>
      <c r="U56" s="94"/>
      <c r="V56" s="90"/>
      <c r="W56" s="87"/>
      <c r="X56" s="170" t="str">
        <f>+BP56&amp;BQ56&amp;BR56&amp;BS56</f>
        <v/>
      </c>
      <c r="AA56" s="15"/>
      <c r="AD56" s="1"/>
      <c r="AE56" s="1"/>
      <c r="AL56" s="1"/>
      <c r="BL56" s="201"/>
      <c r="BP56" s="73" t="str">
        <f>IF($C56&lt;&gt;($U56+$V56)," El número atenciones según sexo NO puede ser diferente al Total.","")</f>
        <v/>
      </c>
      <c r="BQ56" s="73" t="str">
        <f>IF($C56=0,"",IF($W56="",IF($C56="",""," No olvide escribir la columna Beneficiarios."),""))</f>
        <v/>
      </c>
      <c r="BR56" s="73" t="str">
        <f>IF($C56&lt;$W56," El número de Beneficiarios NO puede ser mayor que el Total.","")</f>
        <v/>
      </c>
      <c r="BS56" s="73" t="str">
        <f>IF($C56&lt;&gt;SUM($D56:$T56),"NO ALTERE LAS FÓRMULAS, la suma de las edades NO es igual al Total. ","")</f>
        <v/>
      </c>
      <c r="BT56" s="155">
        <f>IF($C56&lt;&gt;($U56+$V56),1,0)</f>
        <v>0</v>
      </c>
      <c r="BU56" s="155">
        <f>IF($C56&lt;$W56,1,0)</f>
        <v>0</v>
      </c>
      <c r="BV56" s="155" t="str">
        <f>IF($C56=0,"",IF($W56="",IF($C56="","",1),0))</f>
        <v/>
      </c>
      <c r="BW56" s="155">
        <f>IF($C56&lt;&gt;SUM($D56:$T56),1,0)</f>
        <v>0</v>
      </c>
      <c r="CA56" s="201"/>
    </row>
    <row r="57" spans="1:79" s="3" customFormat="1" ht="15.75" customHeight="1" x14ac:dyDescent="0.15">
      <c r="A57" s="795" t="s">
        <v>78</v>
      </c>
      <c r="B57" s="796"/>
      <c r="C57" s="103">
        <f>SUM(D57:T57)</f>
        <v>0</v>
      </c>
      <c r="D57" s="97"/>
      <c r="E57" s="131"/>
      <c r="F57" s="98"/>
      <c r="G57" s="98"/>
      <c r="H57" s="98"/>
      <c r="I57" s="99"/>
      <c r="J57" s="99"/>
      <c r="K57" s="99"/>
      <c r="L57" s="99"/>
      <c r="M57" s="99"/>
      <c r="N57" s="99"/>
      <c r="O57" s="99"/>
      <c r="P57" s="99"/>
      <c r="Q57" s="99"/>
      <c r="R57" s="99"/>
      <c r="S57" s="99"/>
      <c r="T57" s="100"/>
      <c r="U57" s="97"/>
      <c r="V57" s="100"/>
      <c r="W57" s="89"/>
      <c r="X57" s="170" t="str">
        <f>+BP57&amp;BQ57&amp;BR57&amp;BS57</f>
        <v/>
      </c>
      <c r="AA57" s="15"/>
      <c r="AD57" s="1"/>
      <c r="AE57" s="1"/>
      <c r="AL57" s="1"/>
      <c r="BL57" s="201"/>
      <c r="BP57" s="73" t="str">
        <f>IF($C57&lt;&gt;($U57+$V57)," El número atenciones según sexo NO puede ser diferente al Total.","")</f>
        <v/>
      </c>
      <c r="BQ57" s="73" t="str">
        <f>IF($C57=0,"",IF($W57="",IF($C57="",""," No olvide escribir la columna Beneficiarios."),""))</f>
        <v/>
      </c>
      <c r="BR57" s="73" t="str">
        <f>IF($C57&lt;$W57," El número de Beneficiarios NO puede ser mayor que el Total.","")</f>
        <v/>
      </c>
      <c r="BS57" s="73" t="str">
        <f>IF($C57&lt;&gt;SUM($D57:$T57),"NO ALTERE LAS FÓRMULAS, la suma de las edades NO es igual al Total. ","")</f>
        <v/>
      </c>
      <c r="BT57" s="155">
        <f>IF($C57&lt;&gt;($U57+$V57),1,0)</f>
        <v>0</v>
      </c>
      <c r="BU57" s="155">
        <f>IF($C57&lt;$W57,1,0)</f>
        <v>0</v>
      </c>
      <c r="BV57" s="155" t="str">
        <f>IF($C57=0,"",IF($W57="",IF($C57="","",1),0))</f>
        <v/>
      </c>
      <c r="BW57" s="155">
        <f>IF($C57&lt;&gt;SUM($D57:$T57),1,0)</f>
        <v>0</v>
      </c>
      <c r="CA57" s="201"/>
    </row>
    <row r="58" spans="1:79" s="3" customFormat="1" ht="30" customHeight="1" x14ac:dyDescent="0.2">
      <c r="A58" s="58" t="s">
        <v>79</v>
      </c>
      <c r="B58" s="58"/>
      <c r="C58" s="58"/>
      <c r="D58" s="58"/>
      <c r="E58" s="58"/>
      <c r="F58" s="58"/>
      <c r="G58" s="58"/>
      <c r="H58" s="58"/>
      <c r="I58" s="58"/>
      <c r="J58" s="58"/>
      <c r="K58" s="58"/>
      <c r="L58" s="58"/>
      <c r="M58" s="58"/>
      <c r="N58" s="58"/>
      <c r="O58" s="58"/>
      <c r="P58" s="58"/>
      <c r="Q58" s="58"/>
      <c r="R58" s="58"/>
      <c r="S58" s="58"/>
      <c r="T58" s="58"/>
      <c r="U58" s="58"/>
      <c r="V58" s="58"/>
      <c r="W58" s="2"/>
      <c r="X58" s="173"/>
      <c r="Y58" s="1"/>
      <c r="Z58" s="1"/>
      <c r="AA58" s="1"/>
      <c r="AB58" s="1"/>
      <c r="AC58" s="1"/>
      <c r="AD58" s="1"/>
      <c r="AK58" s="1"/>
      <c r="BL58" s="201"/>
      <c r="BO58" s="1"/>
      <c r="BP58" s="1"/>
      <c r="BQ58" s="1"/>
      <c r="BR58" s="1"/>
      <c r="BS58" s="1"/>
      <c r="BT58" s="1"/>
      <c r="BU58" s="1"/>
      <c r="CA58" s="201"/>
    </row>
    <row r="59" spans="1:79" s="3" customFormat="1" ht="15" customHeight="1" x14ac:dyDescent="0.15">
      <c r="A59" s="647" t="s">
        <v>47</v>
      </c>
      <c r="B59" s="649"/>
      <c r="C59" s="644" t="s">
        <v>4</v>
      </c>
      <c r="D59" s="710" t="s">
        <v>5</v>
      </c>
      <c r="E59" s="713"/>
      <c r="F59" s="713"/>
      <c r="G59" s="713"/>
      <c r="H59" s="713"/>
      <c r="I59" s="713"/>
      <c r="J59" s="713"/>
      <c r="K59" s="713"/>
      <c r="L59" s="713"/>
      <c r="M59" s="713"/>
      <c r="N59" s="713"/>
      <c r="O59" s="713"/>
      <c r="P59" s="713"/>
      <c r="Q59" s="713"/>
      <c r="R59" s="713"/>
      <c r="S59" s="713"/>
      <c r="T59" s="709"/>
      <c r="U59" s="710" t="s">
        <v>6</v>
      </c>
      <c r="V59" s="709"/>
      <c r="W59" s="644" t="s">
        <v>7</v>
      </c>
      <c r="X59" s="173"/>
      <c r="Y59" s="2"/>
      <c r="Z59" s="1"/>
      <c r="AA59" s="1"/>
      <c r="AB59" s="1"/>
      <c r="AC59" s="1"/>
      <c r="AD59" s="1"/>
      <c r="AE59" s="1"/>
      <c r="AL59" s="1"/>
      <c r="BL59" s="201"/>
      <c r="BP59" s="1"/>
      <c r="BQ59" s="1"/>
      <c r="BR59" s="1"/>
      <c r="BS59" s="1"/>
      <c r="BT59" s="1"/>
      <c r="BU59" s="1"/>
      <c r="CA59" s="201"/>
    </row>
    <row r="60" spans="1:79" s="3" customFormat="1" ht="22.5" customHeight="1" x14ac:dyDescent="0.15">
      <c r="A60" s="650"/>
      <c r="B60" s="652"/>
      <c r="C60" s="691"/>
      <c r="D60" s="49" t="s">
        <v>10</v>
      </c>
      <c r="E60" s="166" t="s">
        <v>11</v>
      </c>
      <c r="F60" s="16" t="s">
        <v>12</v>
      </c>
      <c r="G60" s="16" t="s">
        <v>13</v>
      </c>
      <c r="H60" s="16" t="s">
        <v>14</v>
      </c>
      <c r="I60" s="12" t="s">
        <v>15</v>
      </c>
      <c r="J60" s="12" t="s">
        <v>16</v>
      </c>
      <c r="K60" s="12" t="s">
        <v>17</v>
      </c>
      <c r="L60" s="12" t="s">
        <v>18</v>
      </c>
      <c r="M60" s="12" t="s">
        <v>19</v>
      </c>
      <c r="N60" s="12" t="s">
        <v>20</v>
      </c>
      <c r="O60" s="12" t="s">
        <v>21</v>
      </c>
      <c r="P60" s="12" t="s">
        <v>22</v>
      </c>
      <c r="Q60" s="12" t="s">
        <v>23</v>
      </c>
      <c r="R60" s="12" t="s">
        <v>24</v>
      </c>
      <c r="S60" s="12" t="s">
        <v>25</v>
      </c>
      <c r="T60" s="13" t="s">
        <v>26</v>
      </c>
      <c r="U60" s="11" t="s">
        <v>27</v>
      </c>
      <c r="V60" s="29" t="s">
        <v>28</v>
      </c>
      <c r="W60" s="645"/>
      <c r="X60" s="173"/>
      <c r="Y60" s="2"/>
      <c r="Z60" s="1"/>
      <c r="AA60" s="1"/>
      <c r="AB60" s="1"/>
      <c r="AC60" s="1"/>
      <c r="AD60" s="1"/>
      <c r="AE60" s="1"/>
      <c r="AL60" s="1"/>
      <c r="BL60" s="201"/>
      <c r="BP60" s="1"/>
      <c r="BQ60" s="1"/>
      <c r="BR60" s="1"/>
      <c r="BS60" s="1"/>
      <c r="BT60" s="1"/>
      <c r="BU60" s="1"/>
      <c r="CA60" s="201"/>
    </row>
    <row r="61" spans="1:79" s="3" customFormat="1" ht="15.75" customHeight="1" x14ac:dyDescent="0.15">
      <c r="A61" s="801" t="s">
        <v>52</v>
      </c>
      <c r="B61" s="802"/>
      <c r="C61" s="123">
        <f>SUM(D61:T61)</f>
        <v>0</v>
      </c>
      <c r="D61" s="141"/>
      <c r="E61" s="162"/>
      <c r="F61" s="142"/>
      <c r="G61" s="142"/>
      <c r="H61" s="107"/>
      <c r="I61" s="115"/>
      <c r="J61" s="115"/>
      <c r="K61" s="115"/>
      <c r="L61" s="115"/>
      <c r="M61" s="115"/>
      <c r="N61" s="115"/>
      <c r="O61" s="115"/>
      <c r="P61" s="115"/>
      <c r="Q61" s="115"/>
      <c r="R61" s="115"/>
      <c r="S61" s="115"/>
      <c r="T61" s="124"/>
      <c r="U61" s="106"/>
      <c r="V61" s="124"/>
      <c r="W61" s="86"/>
      <c r="X61" s="170" t="str">
        <f>+BP61&amp;BQ61&amp;BR61&amp;BS61</f>
        <v/>
      </c>
      <c r="AA61" s="15"/>
      <c r="AD61" s="1"/>
      <c r="AE61" s="1"/>
      <c r="AL61" s="1"/>
      <c r="BL61" s="201"/>
      <c r="BP61" s="73" t="str">
        <f>IF($C61&lt;&gt;($U61+$V61)," El número atenciones según sexo NO puede ser diferente al Total.","")</f>
        <v/>
      </c>
      <c r="BQ61" s="73" t="str">
        <f>IF($C61=0,"",IF($W61="",IF($C61="",""," No olvide escribir la columna Beneficiarios."),""))</f>
        <v/>
      </c>
      <c r="BR61" s="73" t="str">
        <f>IF($C61&lt;$W61," El número de Beneficiarios NO puede ser mayor que el Total.","")</f>
        <v/>
      </c>
      <c r="BS61" s="73" t="str">
        <f>IF($C61&lt;&gt;SUM($D61:$T61),"NO ALTERE LAS FÓRMULAS, la suma de las edades NO es igual al Total. ","")</f>
        <v/>
      </c>
      <c r="BT61" s="155">
        <f>IF($C61&lt;&gt;($U61+$V61),1,0)</f>
        <v>0</v>
      </c>
      <c r="BU61" s="155">
        <f>IF($C61&lt;$W61,1,0)</f>
        <v>0</v>
      </c>
      <c r="BV61" s="155" t="str">
        <f>IF($C61=0,"",IF($W61="",IF($C61="","",1),0))</f>
        <v/>
      </c>
      <c r="BW61" s="155">
        <f>IF($C61&lt;&gt;SUM($D61:$T61),1,0)</f>
        <v>0</v>
      </c>
      <c r="CA61" s="201"/>
    </row>
    <row r="62" spans="1:79" s="3" customFormat="1" ht="15.75" customHeight="1" x14ac:dyDescent="0.15">
      <c r="A62" s="793" t="s">
        <v>74</v>
      </c>
      <c r="B62" s="794"/>
      <c r="C62" s="102">
        <f>SUM(D62:T62)</f>
        <v>0</v>
      </c>
      <c r="D62" s="94"/>
      <c r="E62" s="130"/>
      <c r="F62" s="95"/>
      <c r="G62" s="95"/>
      <c r="H62" s="95"/>
      <c r="I62" s="96"/>
      <c r="J62" s="96"/>
      <c r="K62" s="96"/>
      <c r="L62" s="96"/>
      <c r="M62" s="96"/>
      <c r="N62" s="96"/>
      <c r="O62" s="96"/>
      <c r="P62" s="96"/>
      <c r="Q62" s="96"/>
      <c r="R62" s="96"/>
      <c r="S62" s="96"/>
      <c r="T62" s="90"/>
      <c r="U62" s="94"/>
      <c r="V62" s="90"/>
      <c r="W62" s="87"/>
      <c r="X62" s="170" t="str">
        <f>+BP62&amp;BQ62&amp;BR62&amp;BS62</f>
        <v/>
      </c>
      <c r="AA62" s="15"/>
      <c r="AD62" s="1"/>
      <c r="AE62" s="1"/>
      <c r="AL62" s="1"/>
      <c r="BL62" s="201"/>
      <c r="BP62" s="73" t="str">
        <f>IF($C62&lt;&gt;($U62+$V62)," El número atenciones según sexo NO puede ser diferente al Total.","")</f>
        <v/>
      </c>
      <c r="BQ62" s="73" t="str">
        <f>IF($C62=0,"",IF($W62="",IF($C62="",""," No olvide escribir la columna Beneficiarios."),""))</f>
        <v/>
      </c>
      <c r="BR62" s="73" t="str">
        <f>IF($C62&lt;$W62," El número de Beneficiarios NO puede ser mayor que el Total.","")</f>
        <v/>
      </c>
      <c r="BS62" s="73" t="str">
        <f>IF($C62&lt;&gt;SUM($D62:$T62),"NO ALTERE LAS FÓRMULAS, la suma de las edades NO es igual al Total. ","")</f>
        <v/>
      </c>
      <c r="BT62" s="155">
        <f>IF($C62&lt;&gt;($U62+$V62),1,0)</f>
        <v>0</v>
      </c>
      <c r="BU62" s="155">
        <f>IF($C62&lt;$W62,1,0)</f>
        <v>0</v>
      </c>
      <c r="BV62" s="155" t="str">
        <f>IF($C62=0,"",IF($W62="",IF($C62="","",1),0))</f>
        <v/>
      </c>
      <c r="BW62" s="155">
        <f>IF($C62&lt;&gt;SUM($D62:$T62),1,0)</f>
        <v>0</v>
      </c>
      <c r="CA62" s="201"/>
    </row>
    <row r="63" spans="1:79" s="3" customFormat="1" ht="15.75" customHeight="1" x14ac:dyDescent="0.15">
      <c r="A63" s="60" t="s">
        <v>53</v>
      </c>
      <c r="B63" s="61"/>
      <c r="C63" s="102">
        <f>SUM(D63:T63)</f>
        <v>0</v>
      </c>
      <c r="D63" s="94"/>
      <c r="E63" s="130"/>
      <c r="F63" s="95"/>
      <c r="G63" s="95"/>
      <c r="H63" s="95"/>
      <c r="I63" s="96"/>
      <c r="J63" s="96"/>
      <c r="K63" s="96"/>
      <c r="L63" s="96"/>
      <c r="M63" s="96"/>
      <c r="N63" s="96"/>
      <c r="O63" s="96"/>
      <c r="P63" s="96"/>
      <c r="Q63" s="96"/>
      <c r="R63" s="96"/>
      <c r="S63" s="96"/>
      <c r="T63" s="90"/>
      <c r="U63" s="94"/>
      <c r="V63" s="90"/>
      <c r="W63" s="87"/>
      <c r="X63" s="170" t="str">
        <f>+BP63&amp;BQ63&amp;BR63&amp;BS63</f>
        <v/>
      </c>
      <c r="AA63" s="15"/>
      <c r="AD63" s="1"/>
      <c r="AE63" s="1"/>
      <c r="AL63" s="1"/>
      <c r="BL63" s="201"/>
      <c r="BP63" s="73" t="str">
        <f>IF($C63&lt;&gt;($U63+$V63)," El número atenciones según sexo NO puede ser diferente al Total.","")</f>
        <v/>
      </c>
      <c r="BQ63" s="73" t="str">
        <f>IF($C63=0,"",IF($W63="",IF($C63="",""," No olvide escribir la columna Beneficiarios."),""))</f>
        <v/>
      </c>
      <c r="BR63" s="73" t="str">
        <f>IF($C63&lt;$W63," El número de Beneficiarios NO puede ser mayor que el Total.","")</f>
        <v/>
      </c>
      <c r="BS63" s="73" t="str">
        <f>IF($C63&lt;&gt;SUM($D63:$T63),"NO ALTERE LAS FÓRMULAS, la suma de las edades NO es igual al Total. ","")</f>
        <v/>
      </c>
      <c r="BT63" s="155">
        <f>IF($C63&lt;&gt;($U63+$V63),1,0)</f>
        <v>0</v>
      </c>
      <c r="BU63" s="155">
        <f>IF($C63&lt;$W63,1,0)</f>
        <v>0</v>
      </c>
      <c r="BV63" s="155" t="str">
        <f>IF($C63=0,"",IF($W63="",IF($C63="","",1),0))</f>
        <v/>
      </c>
      <c r="BW63" s="155">
        <f>IF($C63&lt;&gt;SUM($D63:$T63),1,0)</f>
        <v>0</v>
      </c>
      <c r="CA63" s="201"/>
    </row>
    <row r="64" spans="1:79" s="3" customFormat="1" ht="15.75" customHeight="1" x14ac:dyDescent="0.15">
      <c r="A64" s="799" t="s">
        <v>77</v>
      </c>
      <c r="B64" s="800"/>
      <c r="C64" s="110">
        <f>SUM(D64:T64)</f>
        <v>0</v>
      </c>
      <c r="D64" s="111"/>
      <c r="E64" s="139"/>
      <c r="F64" s="112"/>
      <c r="G64" s="112"/>
      <c r="H64" s="112"/>
      <c r="I64" s="113"/>
      <c r="J64" s="113"/>
      <c r="K64" s="113"/>
      <c r="L64" s="113"/>
      <c r="M64" s="113"/>
      <c r="N64" s="113"/>
      <c r="O64" s="113"/>
      <c r="P64" s="113"/>
      <c r="Q64" s="113"/>
      <c r="R64" s="113"/>
      <c r="S64" s="113"/>
      <c r="T64" s="91"/>
      <c r="U64" s="111"/>
      <c r="V64" s="91"/>
      <c r="W64" s="88"/>
      <c r="X64" s="170" t="str">
        <f>+BP64&amp;BQ64&amp;BR64&amp;BS64</f>
        <v/>
      </c>
      <c r="AA64" s="15"/>
      <c r="AD64" s="1"/>
      <c r="AE64" s="1"/>
      <c r="AL64" s="1"/>
      <c r="BL64" s="201"/>
      <c r="BP64" s="73" t="str">
        <f>IF($C64&lt;&gt;($U64+$V64)," El número atenciones según sexo NO puede ser diferente al Total.","")</f>
        <v/>
      </c>
      <c r="BQ64" s="73" t="str">
        <f>IF($C64=0,"",IF($W64="",IF($C64="",""," No olvide escribir la columna Beneficiarios."),""))</f>
        <v/>
      </c>
      <c r="BR64" s="73" t="str">
        <f>IF($C64&lt;$W64," El número de Beneficiarios NO puede ser mayor que el Total.","")</f>
        <v/>
      </c>
      <c r="BS64" s="73" t="str">
        <f>IF($C64&lt;&gt;SUM($D64:$T64),"NO ALTERE LAS FÓRMULAS, la suma de las edades NO es igual al Total. ","")</f>
        <v/>
      </c>
      <c r="BT64" s="155">
        <f>IF($C64&lt;&gt;($U64+$V64),1,0)</f>
        <v>0</v>
      </c>
      <c r="BU64" s="155">
        <f>IF($C64&lt;$W64,1,0)</f>
        <v>0</v>
      </c>
      <c r="BV64" s="155" t="str">
        <f>IF($C64=0,"",IF($W64="",IF($C64="","",1),0))</f>
        <v/>
      </c>
      <c r="BW64" s="155">
        <f>IF($C64&lt;&gt;SUM($D64:$T64),1,0)</f>
        <v>0</v>
      </c>
      <c r="CA64" s="201"/>
    </row>
    <row r="65" spans="1:88" s="3" customFormat="1" ht="15.75" customHeight="1" x14ac:dyDescent="0.15">
      <c r="A65" s="198" t="s">
        <v>78</v>
      </c>
      <c r="B65" s="199"/>
      <c r="C65" s="103">
        <f>SUM(D65:T65)</f>
        <v>0</v>
      </c>
      <c r="D65" s="97"/>
      <c r="E65" s="131"/>
      <c r="F65" s="98"/>
      <c r="G65" s="98"/>
      <c r="H65" s="98"/>
      <c r="I65" s="99"/>
      <c r="J65" s="99"/>
      <c r="K65" s="99"/>
      <c r="L65" s="99"/>
      <c r="M65" s="99"/>
      <c r="N65" s="99"/>
      <c r="O65" s="99"/>
      <c r="P65" s="99"/>
      <c r="Q65" s="99"/>
      <c r="R65" s="99"/>
      <c r="S65" s="99"/>
      <c r="T65" s="100"/>
      <c r="U65" s="97"/>
      <c r="V65" s="100"/>
      <c r="W65" s="89"/>
      <c r="X65" s="170" t="str">
        <f>+BP65&amp;BQ65&amp;BR65&amp;BS65</f>
        <v/>
      </c>
      <c r="AA65" s="15"/>
      <c r="AD65" s="1"/>
      <c r="AE65" s="1"/>
      <c r="AL65" s="1"/>
      <c r="BL65" s="201"/>
      <c r="BP65" s="73" t="str">
        <f>IF($C65&lt;&gt;($U65+$V65)," El número atenciones según sexo NO puede ser diferente al Total.","")</f>
        <v/>
      </c>
      <c r="BQ65" s="73" t="str">
        <f>IF($C65=0,"",IF($W65="",IF($C65="",""," No olvide escribir la columna Beneficiarios."),""))</f>
        <v/>
      </c>
      <c r="BR65" s="73" t="str">
        <f>IF($C65&lt;$W65," El número de Beneficiarios NO puede ser mayor que el Total.","")</f>
        <v/>
      </c>
      <c r="BS65" s="73" t="str">
        <f>IF($C65&lt;&gt;SUM($D65:$T65),"NO ALTERE LAS FÓRMULAS, la suma de las edades NO es igual al Total. ","")</f>
        <v/>
      </c>
      <c r="BT65" s="155">
        <f>IF($C65&lt;&gt;($U65+$V65),1,0)</f>
        <v>0</v>
      </c>
      <c r="BU65" s="155">
        <f>IF($C65&lt;$W65,1,0)</f>
        <v>0</v>
      </c>
      <c r="BV65" s="155" t="str">
        <f>IF($C65=0,"",IF($W65="",IF($C65="","",1),0))</f>
        <v/>
      </c>
      <c r="BW65" s="155">
        <f>IF($C65&lt;&gt;SUM($D65:$T65),1,0)</f>
        <v>0</v>
      </c>
      <c r="CA65" s="201"/>
    </row>
    <row r="66" spans="1:88" s="1" customFormat="1" ht="30" customHeight="1" x14ac:dyDescent="0.2">
      <c r="A66" s="63" t="s">
        <v>80</v>
      </c>
      <c r="D66" s="2"/>
      <c r="E66" s="2"/>
      <c r="P66" s="14"/>
      <c r="Q66" s="14"/>
      <c r="R66" s="14"/>
      <c r="S66" s="14"/>
      <c r="T66" s="2"/>
      <c r="U66" s="2"/>
      <c r="V66" s="2"/>
      <c r="W66" s="2"/>
      <c r="X66" s="173"/>
      <c r="Y66" s="2"/>
      <c r="BL66" s="201"/>
      <c r="CA66" s="201"/>
    </row>
    <row r="67" spans="1:88" s="3" customFormat="1" ht="35.25" customHeight="1" x14ac:dyDescent="0.15">
      <c r="A67" s="656" t="s">
        <v>81</v>
      </c>
      <c r="B67" s="656"/>
      <c r="C67" s="311" t="s">
        <v>45</v>
      </c>
      <c r="D67" s="1"/>
      <c r="E67" s="1"/>
      <c r="F67" s="1"/>
      <c r="G67" s="1"/>
      <c r="H67" s="26"/>
      <c r="I67" s="1"/>
      <c r="J67" s="1"/>
      <c r="K67" s="1"/>
      <c r="Q67" s="1"/>
      <c r="R67" s="1"/>
      <c r="S67" s="1"/>
      <c r="T67" s="2"/>
      <c r="U67" s="2"/>
      <c r="V67" s="2"/>
      <c r="W67" s="2"/>
      <c r="X67" s="2"/>
      <c r="Y67" s="2"/>
      <c r="Z67" s="1"/>
      <c r="AA67" s="1"/>
      <c r="AB67" s="1"/>
      <c r="AC67" s="1"/>
      <c r="AD67" s="1"/>
      <c r="AE67" s="1"/>
      <c r="AL67" s="1"/>
      <c r="BL67" s="201"/>
      <c r="BP67" s="1"/>
      <c r="BQ67" s="1"/>
      <c r="BR67" s="1"/>
      <c r="BS67" s="1"/>
      <c r="BT67" s="1"/>
      <c r="BU67" s="1"/>
      <c r="CA67" s="201"/>
    </row>
    <row r="68" spans="1:88" s="3" customFormat="1" ht="27.75" customHeight="1" x14ac:dyDescent="0.15">
      <c r="A68" s="803" t="s">
        <v>82</v>
      </c>
      <c r="B68" s="803"/>
      <c r="C68" s="102">
        <f>SUM(C69:C76)</f>
        <v>826</v>
      </c>
      <c r="D68" s="202" t="str">
        <f>+BP68</f>
        <v/>
      </c>
      <c r="E68" s="1"/>
      <c r="F68" s="26"/>
      <c r="G68" s="1"/>
      <c r="H68" s="1"/>
      <c r="I68" s="1"/>
      <c r="J68" s="1"/>
      <c r="K68" s="1"/>
      <c r="Q68" s="1"/>
      <c r="R68" s="1"/>
      <c r="S68" s="1"/>
      <c r="T68" s="2"/>
      <c r="U68" s="2"/>
      <c r="V68" s="2"/>
      <c r="W68" s="2"/>
      <c r="X68" s="2"/>
      <c r="Y68" s="2"/>
      <c r="Z68" s="1"/>
      <c r="AA68" s="1"/>
      <c r="AB68" s="1"/>
      <c r="AC68" s="1"/>
      <c r="AD68" s="1"/>
      <c r="AE68" s="1"/>
      <c r="AL68" s="1"/>
      <c r="BL68" s="201"/>
      <c r="BP68" s="73" t="str">
        <f>IF($C68&lt;&gt;SUM($C69:$C76),"NO ALTERE LAS FÓRMULAS, el Total NO está calculando bien la sección. ","")</f>
        <v/>
      </c>
      <c r="BQ68" s="1"/>
      <c r="BR68" s="1"/>
      <c r="BS68" s="1"/>
      <c r="BT68" s="155">
        <f>IF($C68&lt;&gt;SUM($C69:$C76),1,0)</f>
        <v>0</v>
      </c>
      <c r="BU68" s="1"/>
      <c r="CA68" s="201"/>
    </row>
    <row r="69" spans="1:88" s="3" customFormat="1" ht="20.25" customHeight="1" x14ac:dyDescent="0.2">
      <c r="A69" s="644" t="s">
        <v>83</v>
      </c>
      <c r="B69" s="79" t="s">
        <v>84</v>
      </c>
      <c r="C69" s="135">
        <v>754</v>
      </c>
      <c r="D69" s="203"/>
      <c r="E69" s="9"/>
      <c r="F69" s="62"/>
      <c r="G69" s="9"/>
      <c r="H69" s="9"/>
      <c r="I69" s="9"/>
      <c r="J69" s="9"/>
      <c r="K69" s="6"/>
      <c r="Q69" s="6"/>
      <c r="R69" s="6"/>
      <c r="S69" s="6"/>
      <c r="T69" s="2"/>
      <c r="U69" s="2"/>
      <c r="V69" s="2"/>
      <c r="W69" s="2"/>
      <c r="X69" s="2"/>
      <c r="Y69" s="2"/>
      <c r="Z69" s="1"/>
      <c r="AA69" s="1"/>
      <c r="AB69" s="1"/>
      <c r="AC69" s="1"/>
      <c r="AD69" s="1"/>
      <c r="AE69" s="1"/>
      <c r="AL69" s="1"/>
      <c r="BL69" s="201"/>
      <c r="CA69" s="201"/>
    </row>
    <row r="70" spans="1:88" s="3" customFormat="1" ht="19.5" customHeight="1" x14ac:dyDescent="0.2">
      <c r="A70" s="691"/>
      <c r="B70" s="314" t="s">
        <v>85</v>
      </c>
      <c r="C70" s="84">
        <v>31</v>
      </c>
      <c r="D70" s="203"/>
      <c r="E70" s="9"/>
      <c r="F70" s="62"/>
      <c r="G70" s="9"/>
      <c r="H70" s="9"/>
      <c r="I70" s="9"/>
      <c r="J70" s="9"/>
      <c r="K70" s="6"/>
      <c r="Q70" s="6"/>
      <c r="R70" s="6"/>
      <c r="S70" s="6"/>
      <c r="T70" s="2"/>
      <c r="U70" s="2"/>
      <c r="V70" s="2"/>
      <c r="W70" s="2"/>
      <c r="X70" s="2"/>
      <c r="Y70" s="2"/>
      <c r="Z70" s="1"/>
      <c r="AA70" s="1"/>
      <c r="AB70" s="1"/>
      <c r="AC70" s="1"/>
      <c r="AD70" s="1"/>
      <c r="AE70" s="1"/>
      <c r="AL70" s="1"/>
      <c r="BL70" s="201"/>
      <c r="BP70" s="1"/>
      <c r="BQ70" s="1"/>
      <c r="BR70" s="1"/>
      <c r="BS70" s="1"/>
      <c r="BT70" s="1"/>
      <c r="BU70" s="1"/>
      <c r="CA70" s="201"/>
    </row>
    <row r="71" spans="1:88" s="3" customFormat="1" ht="23.25" customHeight="1" thickBot="1" x14ac:dyDescent="0.25">
      <c r="A71" s="691"/>
      <c r="B71" s="316" t="s">
        <v>86</v>
      </c>
      <c r="C71" s="148">
        <v>6</v>
      </c>
      <c r="D71" s="203"/>
      <c r="E71" s="9"/>
      <c r="F71" s="62"/>
      <c r="G71" s="9"/>
      <c r="H71" s="9"/>
      <c r="I71" s="9"/>
      <c r="J71" s="9"/>
      <c r="K71" s="6"/>
      <c r="Q71" s="6"/>
      <c r="R71" s="6"/>
      <c r="S71" s="6"/>
      <c r="T71" s="2"/>
      <c r="U71" s="2"/>
      <c r="V71" s="2"/>
      <c r="W71" s="2"/>
      <c r="X71" s="2"/>
      <c r="Y71" s="2"/>
      <c r="Z71" s="1"/>
      <c r="AA71" s="1"/>
      <c r="AB71" s="1"/>
      <c r="AC71" s="1"/>
      <c r="AD71" s="1"/>
      <c r="AE71" s="1"/>
      <c r="AL71" s="1"/>
      <c r="BL71" s="201"/>
      <c r="BP71" s="1"/>
      <c r="BQ71" s="1"/>
      <c r="BR71" s="1"/>
      <c r="BS71" s="1"/>
      <c r="BT71" s="1"/>
      <c r="BU71" s="1"/>
      <c r="CA71" s="201"/>
    </row>
    <row r="72" spans="1:88" s="3" customFormat="1" ht="18" customHeight="1" thickTop="1" x14ac:dyDescent="0.2">
      <c r="A72" s="808" t="s">
        <v>87</v>
      </c>
      <c r="B72" s="809"/>
      <c r="C72" s="163">
        <v>6</v>
      </c>
      <c r="D72" s="204"/>
      <c r="E72" s="9"/>
      <c r="F72" s="9"/>
      <c r="G72" s="9"/>
      <c r="H72" s="9"/>
      <c r="I72" s="9"/>
      <c r="J72" s="6"/>
      <c r="K72" s="6"/>
      <c r="L72" s="25"/>
      <c r="M72" s="15"/>
      <c r="N72" s="15"/>
      <c r="O72" s="15"/>
      <c r="P72" s="15"/>
      <c r="Q72" s="2"/>
      <c r="R72" s="2"/>
      <c r="S72" s="2"/>
      <c r="T72" s="2"/>
      <c r="U72" s="2"/>
      <c r="V72" s="2"/>
      <c r="W72" s="1"/>
      <c r="X72" s="1"/>
      <c r="Y72" s="1"/>
      <c r="Z72" s="1"/>
      <c r="AA72" s="1"/>
      <c r="AB72" s="1"/>
      <c r="AI72" s="1"/>
      <c r="BL72" s="201"/>
      <c r="BM72" s="1"/>
      <c r="BN72" s="1"/>
      <c r="BO72" s="1"/>
      <c r="BP72" s="1"/>
      <c r="BQ72" s="1"/>
      <c r="BR72" s="1"/>
      <c r="CA72" s="201"/>
    </row>
    <row r="73" spans="1:88" s="3" customFormat="1" ht="20.25" customHeight="1" x14ac:dyDescent="0.2">
      <c r="A73" s="781" t="s">
        <v>88</v>
      </c>
      <c r="B73" s="782"/>
      <c r="C73" s="84">
        <v>9</v>
      </c>
      <c r="D73" s="204"/>
      <c r="E73" s="9"/>
      <c r="F73" s="9"/>
      <c r="G73" s="9"/>
      <c r="H73" s="9"/>
      <c r="I73" s="9"/>
      <c r="J73" s="6"/>
      <c r="K73" s="6"/>
      <c r="L73" s="25"/>
      <c r="M73" s="15"/>
      <c r="N73" s="15"/>
      <c r="O73" s="15"/>
      <c r="P73" s="15"/>
      <c r="Q73" s="2"/>
      <c r="R73" s="2"/>
      <c r="S73" s="2"/>
      <c r="T73" s="2"/>
      <c r="U73" s="2"/>
      <c r="V73" s="2"/>
      <c r="W73" s="1"/>
      <c r="X73" s="1"/>
      <c r="Y73" s="1"/>
      <c r="Z73" s="1"/>
      <c r="AA73" s="1"/>
      <c r="AB73" s="1"/>
      <c r="AI73" s="1"/>
      <c r="BL73" s="201"/>
      <c r="BM73" s="1"/>
      <c r="BN73" s="1"/>
      <c r="BO73" s="1"/>
      <c r="BP73" s="1"/>
      <c r="BQ73" s="1"/>
      <c r="BR73" s="1"/>
      <c r="CA73" s="201"/>
    </row>
    <row r="74" spans="1:88" s="3" customFormat="1" ht="20.25" customHeight="1" x14ac:dyDescent="0.2">
      <c r="A74" s="781" t="s">
        <v>89</v>
      </c>
      <c r="B74" s="782"/>
      <c r="C74" s="84">
        <v>18</v>
      </c>
      <c r="D74" s="204"/>
      <c r="E74" s="9"/>
      <c r="F74" s="9"/>
      <c r="G74" s="9"/>
      <c r="H74" s="9"/>
      <c r="I74" s="9"/>
      <c r="J74" s="6"/>
      <c r="K74" s="6"/>
      <c r="L74" s="25"/>
      <c r="M74" s="15"/>
      <c r="N74" s="15"/>
      <c r="O74" s="15"/>
      <c r="P74" s="15"/>
      <c r="Q74" s="2"/>
      <c r="R74" s="2"/>
      <c r="S74" s="2"/>
      <c r="T74" s="2"/>
      <c r="U74" s="2"/>
      <c r="V74" s="2"/>
      <c r="W74" s="1"/>
      <c r="X74" s="1"/>
      <c r="Y74" s="1"/>
      <c r="Z74" s="1"/>
      <c r="AA74" s="1"/>
      <c r="AB74" s="1"/>
      <c r="AI74" s="1"/>
      <c r="BL74" s="201"/>
      <c r="BM74" s="1"/>
      <c r="BN74" s="1"/>
      <c r="BO74" s="1"/>
      <c r="BP74" s="1"/>
      <c r="BQ74" s="1"/>
      <c r="BR74" s="1"/>
      <c r="CA74" s="201"/>
    </row>
    <row r="75" spans="1:88" s="3" customFormat="1" ht="28.5" customHeight="1" x14ac:dyDescent="0.2">
      <c r="A75" s="791" t="s">
        <v>90</v>
      </c>
      <c r="B75" s="792"/>
      <c r="C75" s="84">
        <v>1</v>
      </c>
      <c r="D75" s="204"/>
      <c r="E75" s="9"/>
      <c r="F75" s="9"/>
      <c r="G75" s="9"/>
      <c r="H75" s="9"/>
      <c r="I75" s="9"/>
      <c r="J75" s="6"/>
      <c r="K75" s="6"/>
      <c r="L75" s="25"/>
      <c r="M75" s="15"/>
      <c r="N75" s="15"/>
      <c r="O75" s="15"/>
      <c r="P75" s="15"/>
      <c r="Q75" s="2"/>
      <c r="R75" s="2"/>
      <c r="S75" s="2"/>
      <c r="T75" s="2"/>
      <c r="U75" s="2"/>
      <c r="V75" s="2"/>
      <c r="W75" s="1"/>
      <c r="X75" s="1"/>
      <c r="Y75" s="1"/>
      <c r="Z75" s="1"/>
      <c r="AA75" s="1"/>
      <c r="AB75" s="1"/>
      <c r="AI75" s="1"/>
      <c r="BL75" s="201"/>
      <c r="BM75" s="1"/>
      <c r="BN75" s="1"/>
      <c r="BO75" s="1"/>
      <c r="BP75" s="1"/>
      <c r="BQ75" s="1"/>
      <c r="BR75" s="1"/>
      <c r="BS75" s="1"/>
      <c r="BT75" s="1"/>
      <c r="CA75" s="201"/>
    </row>
    <row r="76" spans="1:88" s="3" customFormat="1" ht="26.25" customHeight="1" x14ac:dyDescent="0.2">
      <c r="A76" s="789" t="s">
        <v>91</v>
      </c>
      <c r="B76" s="790"/>
      <c r="C76" s="85">
        <v>1</v>
      </c>
      <c r="D76" s="204"/>
      <c r="E76" s="9"/>
      <c r="F76" s="9"/>
      <c r="G76" s="9"/>
      <c r="H76" s="9"/>
      <c r="I76" s="9"/>
      <c r="J76" s="6"/>
      <c r="K76" s="6"/>
      <c r="L76" s="25"/>
      <c r="M76" s="15"/>
      <c r="N76" s="15"/>
      <c r="O76" s="15"/>
      <c r="P76" s="15"/>
      <c r="Q76" s="2"/>
      <c r="R76" s="2"/>
      <c r="S76" s="2"/>
      <c r="T76" s="2"/>
      <c r="U76" s="2"/>
      <c r="V76" s="2"/>
      <c r="W76" s="1"/>
      <c r="X76" s="1"/>
      <c r="Y76" s="1"/>
      <c r="Z76" s="1"/>
      <c r="AA76" s="1"/>
      <c r="AB76" s="1"/>
      <c r="AI76" s="1"/>
      <c r="BL76" s="201"/>
      <c r="BM76" s="1"/>
      <c r="BN76" s="1"/>
      <c r="BO76" s="1"/>
      <c r="BP76" s="1"/>
      <c r="BQ76" s="1"/>
      <c r="BR76" s="1"/>
      <c r="CA76" s="201"/>
    </row>
    <row r="77" spans="1:88" s="1" customFormat="1" ht="30" customHeight="1" x14ac:dyDescent="0.2">
      <c r="A77" s="63" t="s">
        <v>164</v>
      </c>
      <c r="B77" s="45"/>
      <c r="C77" s="45"/>
      <c r="D77" s="45"/>
      <c r="E77" s="45"/>
      <c r="F77" s="9"/>
      <c r="G77" s="6"/>
      <c r="H77" s="6"/>
      <c r="I77" s="25"/>
      <c r="J77" s="25"/>
      <c r="K77" s="25"/>
      <c r="L77" s="25"/>
      <c r="M77" s="25"/>
      <c r="N77" s="25"/>
      <c r="O77" s="2"/>
      <c r="P77" s="2"/>
      <c r="Q77" s="2"/>
      <c r="R77" s="2"/>
      <c r="S77" s="2"/>
      <c r="T77" s="2"/>
      <c r="BL77" s="201"/>
      <c r="BV77" s="3"/>
      <c r="BW77" s="3"/>
      <c r="CA77" s="201"/>
      <c r="CE77" s="3"/>
      <c r="CF77" s="3"/>
      <c r="CG77" s="3"/>
      <c r="CH77" s="3"/>
      <c r="CI77" s="3"/>
      <c r="CJ77" s="3"/>
    </row>
    <row r="78" spans="1:88" s="1" customFormat="1" ht="30" customHeight="1" x14ac:dyDescent="0.15">
      <c r="A78" s="788" t="s">
        <v>92</v>
      </c>
      <c r="B78" s="788"/>
      <c r="C78" s="788" t="s">
        <v>45</v>
      </c>
      <c r="D78" s="710" t="s">
        <v>165</v>
      </c>
      <c r="E78" s="709"/>
      <c r="F78" s="740" t="s">
        <v>166</v>
      </c>
      <c r="G78" s="709"/>
      <c r="H78" s="710" t="s">
        <v>167</v>
      </c>
      <c r="I78" s="709"/>
      <c r="J78" s="710" t="s">
        <v>168</v>
      </c>
      <c r="K78" s="709"/>
      <c r="L78" s="710" t="s">
        <v>169</v>
      </c>
      <c r="M78" s="709"/>
      <c r="N78" s="712" t="s">
        <v>170</v>
      </c>
      <c r="O78" s="711"/>
      <c r="P78" s="712" t="s">
        <v>171</v>
      </c>
      <c r="Q78" s="711"/>
      <c r="R78" s="712" t="s">
        <v>172</v>
      </c>
      <c r="S78" s="733"/>
      <c r="T78" s="712" t="s">
        <v>173</v>
      </c>
      <c r="U78" s="733"/>
      <c r="V78" s="724" t="s">
        <v>174</v>
      </c>
      <c r="W78" s="734" t="s">
        <v>175</v>
      </c>
      <c r="X78" s="733"/>
      <c r="Y78" s="733"/>
      <c r="Z78" s="810"/>
      <c r="AA78" s="711" t="s">
        <v>176</v>
      </c>
      <c r="AB78" s="658"/>
      <c r="AC78" s="658"/>
      <c r="AD78" s="658"/>
      <c r="BP78" s="3"/>
      <c r="BQ78" s="3"/>
      <c r="BR78" s="3"/>
      <c r="CE78" s="3"/>
      <c r="CF78" s="3"/>
      <c r="CG78" s="3"/>
      <c r="CH78" s="3"/>
      <c r="CI78" s="3"/>
      <c r="CJ78" s="3"/>
    </row>
    <row r="79" spans="1:88" s="3" customFormat="1" ht="26.25" customHeight="1" x14ac:dyDescent="0.15">
      <c r="A79" s="788"/>
      <c r="B79" s="788"/>
      <c r="C79" s="788"/>
      <c r="D79" s="11" t="s">
        <v>159</v>
      </c>
      <c r="E79" s="29" t="s">
        <v>28</v>
      </c>
      <c r="F79" s="11" t="s">
        <v>159</v>
      </c>
      <c r="G79" s="29" t="s">
        <v>28</v>
      </c>
      <c r="H79" s="11" t="s">
        <v>159</v>
      </c>
      <c r="I79" s="29" t="s">
        <v>28</v>
      </c>
      <c r="J79" s="11" t="s">
        <v>159</v>
      </c>
      <c r="K79" s="29" t="s">
        <v>28</v>
      </c>
      <c r="L79" s="11" t="s">
        <v>159</v>
      </c>
      <c r="M79" s="29" t="s">
        <v>28</v>
      </c>
      <c r="N79" s="11" t="s">
        <v>159</v>
      </c>
      <c r="O79" s="29" t="s">
        <v>28</v>
      </c>
      <c r="P79" s="11" t="s">
        <v>159</v>
      </c>
      <c r="Q79" s="29" t="s">
        <v>28</v>
      </c>
      <c r="R79" s="11" t="s">
        <v>159</v>
      </c>
      <c r="S79" s="28" t="s">
        <v>28</v>
      </c>
      <c r="T79" s="11" t="s">
        <v>159</v>
      </c>
      <c r="U79" s="28" t="s">
        <v>28</v>
      </c>
      <c r="V79" s="725"/>
      <c r="W79" s="205" t="s">
        <v>177</v>
      </c>
      <c r="X79" s="206" t="s">
        <v>178</v>
      </c>
      <c r="Y79" s="307" t="s">
        <v>179</v>
      </c>
      <c r="Z79" s="207" t="s">
        <v>180</v>
      </c>
      <c r="AA79" s="208" t="s">
        <v>181</v>
      </c>
      <c r="AB79" s="206" t="s">
        <v>182</v>
      </c>
      <c r="AC79" s="307" t="s">
        <v>183</v>
      </c>
      <c r="AD79" s="307" t="s">
        <v>184</v>
      </c>
      <c r="AF79" s="1"/>
      <c r="AG79" s="1"/>
      <c r="AH79" s="1"/>
      <c r="AI79" s="1"/>
      <c r="AJ79" s="1"/>
      <c r="AK79" s="1"/>
      <c r="AL79" s="1"/>
      <c r="AM79" s="1"/>
      <c r="AN79" s="1"/>
      <c r="AO79" s="1"/>
      <c r="AP79" s="1"/>
      <c r="AQ79" s="1"/>
      <c r="AR79" s="1"/>
      <c r="AS79" s="1"/>
      <c r="BJ79" s="1"/>
      <c r="BK79" s="1"/>
      <c r="BL79" s="1"/>
      <c r="BM79" s="1"/>
      <c r="BN79" s="1"/>
      <c r="BO79" s="1"/>
      <c r="BP79" s="73" t="str">
        <f>IF($C80&lt;&gt;SUM($W80:$Z80),"El nº de atenciones por violencia intrafamiliar  debe tener igual nº de victimarios ","")</f>
        <v/>
      </c>
      <c r="BQ79" s="73" t="str">
        <f>IF($C80&lt;&gt;SUM($AA80:$AD80),"El nº de atenciones por violencia intrafamiliar debe tener igual nº de lesiones","")</f>
        <v/>
      </c>
    </row>
    <row r="80" spans="1:88" s="3" customFormat="1" ht="21.75" customHeight="1" x14ac:dyDescent="0.15">
      <c r="A80" s="728" t="s">
        <v>185</v>
      </c>
      <c r="B80" s="729"/>
      <c r="C80" s="101">
        <f>SUM(D80:V80)</f>
        <v>6</v>
      </c>
      <c r="D80" s="185"/>
      <c r="E80" s="177">
        <v>1</v>
      </c>
      <c r="F80" s="174"/>
      <c r="G80" s="176"/>
      <c r="H80" s="185">
        <v>1</v>
      </c>
      <c r="I80" s="177"/>
      <c r="J80" s="174"/>
      <c r="K80" s="176">
        <v>1</v>
      </c>
      <c r="L80" s="185">
        <v>1</v>
      </c>
      <c r="M80" s="177">
        <v>1</v>
      </c>
      <c r="N80" s="174"/>
      <c r="O80" s="176"/>
      <c r="P80" s="185">
        <v>1</v>
      </c>
      <c r="Q80" s="177"/>
      <c r="R80" s="174"/>
      <c r="S80" s="176"/>
      <c r="T80" s="185"/>
      <c r="U80" s="209"/>
      <c r="V80" s="210"/>
      <c r="W80" s="211">
        <v>3</v>
      </c>
      <c r="X80" s="175">
        <v>3</v>
      </c>
      <c r="Y80" s="177"/>
      <c r="Z80" s="114"/>
      <c r="AA80" s="211">
        <v>1</v>
      </c>
      <c r="AB80" s="175">
        <v>5</v>
      </c>
      <c r="AC80" s="175"/>
      <c r="AD80" s="176"/>
      <c r="AE80" s="170" t="str">
        <f>+BP79&amp;""&amp;BQ79</f>
        <v/>
      </c>
      <c r="AG80" s="1"/>
      <c r="AH80" s="1"/>
      <c r="AI80" s="1"/>
      <c r="AJ80" s="1"/>
      <c r="AK80" s="1"/>
      <c r="AL80" s="1"/>
      <c r="AM80" s="1"/>
      <c r="AN80" s="1"/>
      <c r="AO80" s="1"/>
      <c r="AP80" s="1"/>
      <c r="AQ80" s="1"/>
      <c r="AR80" s="1"/>
      <c r="AS80" s="1"/>
      <c r="AT80" s="1"/>
      <c r="BK80" s="6"/>
      <c r="BL80" s="6"/>
      <c r="BM80" s="6"/>
      <c r="BN80" s="6"/>
      <c r="BO80" s="6"/>
      <c r="BP80" s="73" t="str">
        <f>IF($C81&lt;&gt;SUM($W81:$Z81),"El nº de atenciones otras violencia debe tener igual nº de victimarios ","")</f>
        <v/>
      </c>
      <c r="BQ80" s="73" t="str">
        <f>IF($C81&lt;&gt;SUM($AA81:$AD81),"El nº de atenciones por otras violencias debe tener igual nº de lesiones","")</f>
        <v/>
      </c>
      <c r="BR80" s="19"/>
    </row>
    <row r="81" spans="1:88" s="3" customFormat="1" ht="22.5" customHeight="1" x14ac:dyDescent="0.15">
      <c r="A81" s="730" t="s">
        <v>186</v>
      </c>
      <c r="B81" s="731"/>
      <c r="C81" s="119">
        <f>SUM(D81:V81)</f>
        <v>80</v>
      </c>
      <c r="D81" s="190">
        <v>1</v>
      </c>
      <c r="E81" s="191">
        <v>2</v>
      </c>
      <c r="F81" s="181">
        <v>2</v>
      </c>
      <c r="G81" s="183">
        <v>4</v>
      </c>
      <c r="H81" s="190">
        <v>12</v>
      </c>
      <c r="I81" s="191">
        <v>8</v>
      </c>
      <c r="J81" s="181">
        <v>15</v>
      </c>
      <c r="K81" s="183">
        <v>7</v>
      </c>
      <c r="L81" s="190">
        <v>7</v>
      </c>
      <c r="M81" s="191">
        <v>6</v>
      </c>
      <c r="N81" s="181">
        <v>6</v>
      </c>
      <c r="O81" s="183">
        <v>2</v>
      </c>
      <c r="P81" s="190">
        <v>2</v>
      </c>
      <c r="Q81" s="191"/>
      <c r="R81" s="181"/>
      <c r="S81" s="183">
        <v>2</v>
      </c>
      <c r="T81" s="190">
        <v>2</v>
      </c>
      <c r="U81" s="212">
        <v>1</v>
      </c>
      <c r="V81" s="213">
        <v>1</v>
      </c>
      <c r="W81" s="214">
        <v>13</v>
      </c>
      <c r="X81" s="215">
        <v>10</v>
      </c>
      <c r="Y81" s="216">
        <v>23</v>
      </c>
      <c r="Z81" s="217">
        <v>34</v>
      </c>
      <c r="AA81" s="246">
        <v>17</v>
      </c>
      <c r="AB81" s="182">
        <v>57</v>
      </c>
      <c r="AC81" s="182"/>
      <c r="AD81" s="183">
        <v>6</v>
      </c>
      <c r="AE81" s="170" t="str">
        <f>+BP80&amp;""&amp;BQ80</f>
        <v/>
      </c>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3" t="s">
        <v>93</v>
      </c>
      <c r="B82" s="45"/>
      <c r="C82" s="45"/>
      <c r="D82" s="63"/>
      <c r="E82" s="63"/>
      <c r="F82" s="63"/>
      <c r="G82" s="63"/>
      <c r="H82" s="63"/>
      <c r="I82" s="63"/>
      <c r="J82" s="63"/>
      <c r="K82" s="63"/>
      <c r="L82" s="63"/>
      <c r="M82" s="63"/>
      <c r="N82" s="63"/>
      <c r="O82" s="63"/>
      <c r="P82" s="63"/>
      <c r="Q82" s="63"/>
      <c r="R82" s="63"/>
      <c r="S82" s="63"/>
      <c r="T82" s="63"/>
      <c r="U82" s="2"/>
      <c r="V82" s="2"/>
      <c r="W82" s="2"/>
      <c r="X82" s="2"/>
      <c r="Y82" s="2"/>
      <c r="BL82" s="201"/>
      <c r="BP82" s="19"/>
      <c r="BQ82" s="19"/>
      <c r="BR82" s="19"/>
      <c r="BS82" s="19"/>
      <c r="BT82" s="19"/>
      <c r="BU82" s="19"/>
      <c r="BV82" s="72"/>
      <c r="BW82" s="72"/>
      <c r="CA82" s="201"/>
      <c r="CE82" s="3"/>
      <c r="CF82" s="3"/>
      <c r="CG82" s="3"/>
      <c r="CH82" s="3"/>
      <c r="CI82" s="3"/>
      <c r="CJ82" s="3"/>
    </row>
    <row r="83" spans="1:88" s="3" customFormat="1" ht="24" customHeight="1" x14ac:dyDescent="0.15">
      <c r="A83" s="686" t="s">
        <v>92</v>
      </c>
      <c r="B83" s="688"/>
      <c r="C83" s="642" t="s">
        <v>45</v>
      </c>
      <c r="D83" s="710" t="s">
        <v>5</v>
      </c>
      <c r="E83" s="713"/>
      <c r="F83" s="713"/>
      <c r="G83" s="713"/>
      <c r="H83" s="713"/>
      <c r="I83" s="713"/>
      <c r="J83" s="713"/>
      <c r="K83" s="713"/>
      <c r="L83" s="713"/>
      <c r="M83" s="709"/>
      <c r="N83" s="710" t="s">
        <v>6</v>
      </c>
      <c r="O83" s="709"/>
      <c r="P83" s="644" t="s">
        <v>7</v>
      </c>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01"/>
      <c r="BP83" s="19"/>
      <c r="BQ83" s="19"/>
      <c r="BR83" s="19"/>
      <c r="BS83" s="19"/>
      <c r="BT83" s="19"/>
      <c r="BU83" s="19"/>
      <c r="BV83" s="72"/>
      <c r="BW83" s="72"/>
      <c r="CA83" s="201"/>
    </row>
    <row r="84" spans="1:88" s="3" customFormat="1" ht="24" customHeight="1" x14ac:dyDescent="0.15">
      <c r="A84" s="309"/>
      <c r="B84" s="310"/>
      <c r="C84" s="643"/>
      <c r="D84" s="49" t="s">
        <v>10</v>
      </c>
      <c r="E84" s="166" t="s">
        <v>11</v>
      </c>
      <c r="F84" s="16" t="s">
        <v>12</v>
      </c>
      <c r="G84" s="16" t="s">
        <v>13</v>
      </c>
      <c r="H84" s="16" t="s">
        <v>14</v>
      </c>
      <c r="I84" s="16" t="s">
        <v>94</v>
      </c>
      <c r="J84" s="16" t="s">
        <v>95</v>
      </c>
      <c r="K84" s="16" t="s">
        <v>96</v>
      </c>
      <c r="L84" s="16" t="s">
        <v>97</v>
      </c>
      <c r="M84" s="29" t="s">
        <v>98</v>
      </c>
      <c r="N84" s="11" t="s">
        <v>27</v>
      </c>
      <c r="O84" s="29" t="s">
        <v>28</v>
      </c>
      <c r="P84" s="645"/>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01"/>
      <c r="BP84" s="19"/>
      <c r="BQ84" s="19"/>
      <c r="BR84" s="19"/>
      <c r="BS84" s="19"/>
      <c r="BT84" s="19"/>
      <c r="BU84" s="19"/>
      <c r="BV84" s="72"/>
      <c r="BW84" s="72"/>
      <c r="CA84" s="201"/>
    </row>
    <row r="85" spans="1:88" s="3" customFormat="1" ht="24" customHeight="1" x14ac:dyDescent="0.15">
      <c r="A85" s="641" t="s">
        <v>99</v>
      </c>
      <c r="B85" s="80" t="s">
        <v>100</v>
      </c>
      <c r="C85" s="101">
        <f>SUM(F85:K85)</f>
        <v>1</v>
      </c>
      <c r="D85" s="105"/>
      <c r="E85" s="105"/>
      <c r="F85" s="107"/>
      <c r="G85" s="107"/>
      <c r="H85" s="107"/>
      <c r="I85" s="107"/>
      <c r="J85" s="107"/>
      <c r="K85" s="107">
        <v>1</v>
      </c>
      <c r="L85" s="105"/>
      <c r="M85" s="145"/>
      <c r="N85" s="114"/>
      <c r="O85" s="124">
        <v>1</v>
      </c>
      <c r="P85" s="86">
        <v>1</v>
      </c>
      <c r="Q85" s="170" t="str">
        <f>+BP85&amp;BQ85&amp;BR85</f>
        <v/>
      </c>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01"/>
      <c r="BP85" s="73" t="str">
        <f>IF($C85&lt;&gt;($N85+$O85)," El número atenciones según sexo NO puede ser diferente al Total.","")</f>
        <v/>
      </c>
      <c r="BQ85" s="73" t="str">
        <f>IF($C85=0,"",IF($P85="",IF($C85="",""," No olvide escribir la columna Beneficiarios."),""))</f>
        <v/>
      </c>
      <c r="BR85" s="73" t="str">
        <f>IF($C85&lt;$P85," El número de Beneficiarios NO puede ser mayor que el Total.","")</f>
        <v/>
      </c>
      <c r="BS85" s="73" t="str">
        <f>IF($C85&lt;&gt;SUM($F85:$K85),"NO ALTERE LAS FÓRMULAS, la suma de las edades NO es igual al Total. ","")</f>
        <v/>
      </c>
      <c r="BT85" s="155">
        <f>IF($C85&lt;&gt;($N85+$O85),1,0)</f>
        <v>0</v>
      </c>
      <c r="BU85" s="155">
        <f>IF($C85&lt;$P85,1,0)</f>
        <v>0</v>
      </c>
      <c r="BV85" s="155">
        <f>IF($C85=0,"",IF($P85="",IF($C85="","",1),0))</f>
        <v>0</v>
      </c>
      <c r="BW85" s="155">
        <f>IF($C85&lt;&gt;SUM($F85:$K85),1,0)</f>
        <v>0</v>
      </c>
      <c r="CA85" s="201"/>
    </row>
    <row r="86" spans="1:88" s="3" customFormat="1" ht="24" customHeight="1" x14ac:dyDescent="0.15">
      <c r="A86" s="732"/>
      <c r="B86" s="81" t="s">
        <v>101</v>
      </c>
      <c r="C86" s="103">
        <f>SUM(F86:K86)</f>
        <v>2</v>
      </c>
      <c r="D86" s="117"/>
      <c r="E86" s="117"/>
      <c r="F86" s="131"/>
      <c r="G86" s="98">
        <v>1</v>
      </c>
      <c r="H86" s="98"/>
      <c r="I86" s="98"/>
      <c r="J86" s="98">
        <v>1</v>
      </c>
      <c r="K86" s="98"/>
      <c r="L86" s="117"/>
      <c r="M86" s="118"/>
      <c r="N86" s="117"/>
      <c r="O86" s="100">
        <v>2</v>
      </c>
      <c r="P86" s="89">
        <v>2</v>
      </c>
      <c r="Q86" s="170" t="str">
        <f>+BP86&amp;BQ86&amp;BR86</f>
        <v/>
      </c>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01"/>
      <c r="BP86" s="73" t="str">
        <f>IF($C86&lt;&gt;($N86+$O86)," El número atenciones según sexo NO puede ser diferente al Total.","")</f>
        <v/>
      </c>
      <c r="BQ86" s="73" t="str">
        <f>IF($C86=0,"",IF($P86="",IF($C86="",""," No olvide escribir la columna Beneficiarios."),""))</f>
        <v/>
      </c>
      <c r="BR86" s="73" t="str">
        <f>IF($C86&lt;$P86," El número de Beneficiarios NO puede ser mayor que el Total.","")</f>
        <v/>
      </c>
      <c r="BS86" s="73" t="str">
        <f>IF($C86&lt;&gt;SUM($F86:$K86),"NO ALTERE LAS FÓRMULAS, la suma de las edades NO es igual al Total. ","")</f>
        <v/>
      </c>
      <c r="BT86" s="155">
        <f>IF($C86&lt;&gt;($N86+$O86),1,0)</f>
        <v>0</v>
      </c>
      <c r="BU86" s="155">
        <f>IF($C86&lt;$P86,1,0)</f>
        <v>0</v>
      </c>
      <c r="BV86" s="155">
        <f>IF($C86=0,"",IF($P86="",IF($C86="","",1),0))</f>
        <v>0</v>
      </c>
      <c r="BW86" s="155">
        <f>IF($C86&lt;&gt;SUM($F86:$K86),1,0)</f>
        <v>0</v>
      </c>
      <c r="CA86" s="201"/>
    </row>
    <row r="87" spans="1:88" s="6" customFormat="1" ht="30" customHeight="1" x14ac:dyDescent="0.2">
      <c r="A87" s="37" t="s">
        <v>187</v>
      </c>
      <c r="B87" s="37"/>
      <c r="C87" s="37"/>
      <c r="D87" s="37"/>
      <c r="E87" s="37"/>
      <c r="F87" s="37"/>
      <c r="G87" s="37"/>
      <c r="H87" s="37"/>
      <c r="I87" s="8"/>
      <c r="J87" s="8"/>
      <c r="K87" s="8"/>
      <c r="L87" s="8"/>
      <c r="M87" s="8"/>
      <c r="N87" s="8"/>
      <c r="BL87" s="200"/>
      <c r="BP87" s="19"/>
      <c r="BQ87" s="19"/>
      <c r="BR87" s="19"/>
      <c r="BS87" s="19"/>
      <c r="BT87" s="19"/>
      <c r="BU87" s="19"/>
      <c r="BV87" s="72"/>
      <c r="BW87" s="72"/>
      <c r="CA87" s="200"/>
      <c r="CE87" s="19"/>
      <c r="CF87" s="19"/>
      <c r="CG87" s="19"/>
      <c r="CH87" s="19"/>
      <c r="CI87" s="19"/>
      <c r="CJ87" s="19"/>
    </row>
    <row r="88" spans="1:88" s="72" customFormat="1" ht="24" customHeight="1" x14ac:dyDescent="0.15">
      <c r="A88" s="714" t="s">
        <v>102</v>
      </c>
      <c r="B88" s="763" t="s">
        <v>188</v>
      </c>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00"/>
      <c r="BM88" s="19"/>
      <c r="BN88" s="19"/>
      <c r="BO88" s="19"/>
      <c r="BP88" s="19"/>
      <c r="BQ88" s="19"/>
      <c r="BR88" s="19"/>
      <c r="BS88" s="19"/>
      <c r="BT88" s="19"/>
      <c r="BU88" s="19"/>
      <c r="CA88" s="200"/>
    </row>
    <row r="89" spans="1:88" s="72" customFormat="1" ht="24" customHeight="1" x14ac:dyDescent="0.15">
      <c r="A89" s="670"/>
      <c r="B89" s="764"/>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00"/>
      <c r="BM89" s="19"/>
      <c r="BN89" s="19"/>
      <c r="BO89" s="19"/>
      <c r="BP89" s="19"/>
      <c r="BQ89" s="19"/>
      <c r="BR89" s="19"/>
      <c r="BS89" s="19"/>
      <c r="BT89" s="19"/>
      <c r="BU89" s="19"/>
      <c r="CA89" s="200"/>
    </row>
    <row r="90" spans="1:88" s="72" customFormat="1" ht="15" customHeight="1" x14ac:dyDescent="0.15">
      <c r="A90" s="82" t="s">
        <v>103</v>
      </c>
      <c r="B90" s="86">
        <v>2</v>
      </c>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00"/>
      <c r="BM90" s="19"/>
      <c r="BN90" s="19"/>
      <c r="BO90" s="19"/>
      <c r="BP90" s="19"/>
      <c r="BQ90" s="19"/>
      <c r="BR90" s="19"/>
      <c r="BS90" s="19"/>
      <c r="BT90" s="19"/>
      <c r="BU90" s="19"/>
      <c r="CA90" s="200"/>
    </row>
    <row r="91" spans="1:88" s="72" customFormat="1" ht="15" customHeight="1" x14ac:dyDescent="0.15">
      <c r="A91" s="64" t="s">
        <v>104</v>
      </c>
      <c r="B91" s="92"/>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00"/>
      <c r="BM91" s="19"/>
      <c r="BN91" s="19"/>
      <c r="BO91" s="19"/>
      <c r="BP91" s="19"/>
      <c r="BQ91" s="19"/>
      <c r="BR91" s="19"/>
      <c r="BS91" s="19"/>
      <c r="BT91" s="19"/>
      <c r="BU91" s="19"/>
      <c r="CA91" s="200"/>
    </row>
    <row r="92" spans="1:88" s="72" customFormat="1" ht="15" customHeight="1" x14ac:dyDescent="0.15">
      <c r="A92" s="64" t="s">
        <v>105</v>
      </c>
      <c r="B92" s="92">
        <v>14</v>
      </c>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00"/>
      <c r="BM92" s="19"/>
      <c r="BN92" s="19"/>
      <c r="BO92" s="19"/>
      <c r="BP92" s="19"/>
      <c r="BQ92" s="19"/>
      <c r="BR92" s="19"/>
      <c r="BS92" s="19"/>
      <c r="BT92" s="19"/>
      <c r="BU92" s="19"/>
      <c r="CA92" s="200"/>
    </row>
    <row r="93" spans="1:88" s="72" customFormat="1" ht="15" customHeight="1" x14ac:dyDescent="0.15">
      <c r="A93" s="64" t="s">
        <v>106</v>
      </c>
      <c r="B93" s="92">
        <v>7</v>
      </c>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00"/>
      <c r="BM93" s="19"/>
      <c r="BN93" s="19"/>
      <c r="BO93" s="19"/>
      <c r="BP93" s="73" t="str">
        <f>IF($B102&lt;&gt;SUM($B90:$B101),"NO ALTERE LAS FÓRMULAS, el Total NO está calculando bien la sección. ","")</f>
        <v/>
      </c>
      <c r="BQ93" s="1"/>
      <c r="BR93" s="1"/>
      <c r="BS93" s="1"/>
      <c r="BT93" s="155">
        <f>IF($B102&lt;&gt;SUM($B90:$B101),1,0)</f>
        <v>0</v>
      </c>
      <c r="BU93" s="19"/>
      <c r="CA93" s="200"/>
    </row>
    <row r="94" spans="1:88" s="72" customFormat="1" ht="15" customHeight="1" x14ac:dyDescent="0.15">
      <c r="A94" s="64" t="s">
        <v>107</v>
      </c>
      <c r="B94" s="92"/>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00"/>
      <c r="BM94" s="19"/>
      <c r="BN94" s="19"/>
      <c r="BO94" s="19"/>
      <c r="BP94" s="1"/>
      <c r="BQ94" s="1"/>
      <c r="BR94" s="1"/>
      <c r="BS94" s="1"/>
      <c r="BT94" s="1"/>
      <c r="BU94" s="1"/>
      <c r="BV94" s="1"/>
      <c r="BW94" s="1"/>
      <c r="CA94" s="200"/>
    </row>
    <row r="95" spans="1:88" s="72" customFormat="1" ht="15" customHeight="1" x14ac:dyDescent="0.15">
      <c r="A95" s="65" t="s">
        <v>108</v>
      </c>
      <c r="B95" s="87"/>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00"/>
      <c r="BM95" s="19"/>
      <c r="BN95" s="19"/>
      <c r="BO95" s="19"/>
      <c r="BP95" s="1"/>
      <c r="BQ95" s="1"/>
      <c r="BR95" s="1"/>
      <c r="BS95" s="1"/>
      <c r="BT95" s="1"/>
      <c r="BU95" s="1"/>
      <c r="BV95" s="3"/>
      <c r="BW95" s="3"/>
      <c r="CA95" s="200"/>
    </row>
    <row r="96" spans="1:88" s="72" customFormat="1" ht="15" customHeight="1" x14ac:dyDescent="0.15">
      <c r="A96" s="65" t="s">
        <v>109</v>
      </c>
      <c r="B96" s="87">
        <v>1</v>
      </c>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00"/>
      <c r="BM96" s="19"/>
      <c r="BN96" s="19"/>
      <c r="BO96" s="19"/>
      <c r="BP96" s="1"/>
      <c r="BQ96" s="1"/>
      <c r="BR96" s="1"/>
      <c r="BS96" s="1"/>
      <c r="BT96" s="1"/>
      <c r="BU96" s="1"/>
      <c r="BV96" s="3"/>
      <c r="BW96" s="3"/>
      <c r="CA96" s="200"/>
    </row>
    <row r="97" spans="1:79" s="72" customFormat="1" ht="15" customHeight="1" x14ac:dyDescent="0.15">
      <c r="A97" s="65" t="s">
        <v>110</v>
      </c>
      <c r="B97" s="92">
        <v>2</v>
      </c>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00"/>
      <c r="BM97" s="19"/>
      <c r="BN97" s="19"/>
      <c r="BO97" s="19"/>
      <c r="BP97" s="1"/>
      <c r="BQ97" s="1"/>
      <c r="BR97" s="1"/>
      <c r="BS97" s="1"/>
      <c r="BT97" s="1"/>
      <c r="BU97" s="1"/>
      <c r="BV97" s="1"/>
      <c r="BW97" s="1"/>
      <c r="CA97" s="200"/>
    </row>
    <row r="98" spans="1:79" s="72" customFormat="1" ht="15" customHeight="1" x14ac:dyDescent="0.15">
      <c r="A98" s="65" t="s">
        <v>111</v>
      </c>
      <c r="B98" s="87">
        <v>2</v>
      </c>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00"/>
      <c r="BM98" s="19"/>
      <c r="BN98" s="19"/>
      <c r="BO98" s="19"/>
      <c r="BP98" s="1"/>
      <c r="BQ98" s="1"/>
      <c r="BR98" s="1"/>
      <c r="BS98" s="1"/>
      <c r="BT98" s="1"/>
      <c r="BU98" s="1"/>
      <c r="BV98" s="3"/>
      <c r="BW98" s="3"/>
      <c r="CA98" s="200"/>
    </row>
    <row r="99" spans="1:79" s="72" customFormat="1" ht="15" customHeight="1" x14ac:dyDescent="0.15">
      <c r="A99" s="83" t="s">
        <v>112</v>
      </c>
      <c r="B99" s="88">
        <v>13</v>
      </c>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00"/>
      <c r="BM99" s="19"/>
      <c r="BN99" s="19"/>
      <c r="BO99" s="19"/>
      <c r="BP99" s="19"/>
      <c r="BQ99" s="19"/>
      <c r="BR99" s="3"/>
      <c r="BS99" s="3"/>
      <c r="BT99" s="19"/>
      <c r="BU99" s="19"/>
      <c r="BV99" s="3"/>
      <c r="BW99" s="3"/>
      <c r="CA99" s="200"/>
    </row>
    <row r="100" spans="1:79" s="72" customFormat="1" ht="15" customHeight="1" x14ac:dyDescent="0.15">
      <c r="A100" s="66" t="s">
        <v>113</v>
      </c>
      <c r="B100" s="88">
        <v>89</v>
      </c>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00"/>
      <c r="BM100" s="19"/>
      <c r="BN100" s="19"/>
      <c r="BO100" s="19"/>
      <c r="BP100" s="19"/>
      <c r="BQ100" s="19"/>
      <c r="BR100" s="3"/>
      <c r="BS100" s="3"/>
      <c r="BT100" s="19"/>
      <c r="BU100" s="19"/>
      <c r="BV100" s="3"/>
      <c r="BW100" s="3"/>
      <c r="CA100" s="200"/>
    </row>
    <row r="101" spans="1:79" s="72" customFormat="1" ht="15" customHeight="1" x14ac:dyDescent="0.15">
      <c r="A101" s="66" t="s">
        <v>114</v>
      </c>
      <c r="B101" s="88">
        <v>29</v>
      </c>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00"/>
      <c r="BM101" s="19"/>
      <c r="BN101" s="19"/>
      <c r="BO101" s="19"/>
      <c r="BP101" s="19"/>
      <c r="BQ101" s="19"/>
      <c r="BR101" s="3"/>
      <c r="BS101" s="3"/>
      <c r="BT101" s="19"/>
      <c r="BU101" s="19"/>
      <c r="BV101" s="3"/>
      <c r="BW101" s="3"/>
      <c r="CA101" s="200"/>
    </row>
    <row r="102" spans="1:79" s="72" customFormat="1" ht="15.75" customHeight="1" x14ac:dyDescent="0.15">
      <c r="A102" s="67" t="s">
        <v>45</v>
      </c>
      <c r="B102" s="128">
        <f>SUM(B90:B101)</f>
        <v>159</v>
      </c>
      <c r="C102" s="169" t="str">
        <f>+BP93</f>
        <v/>
      </c>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00"/>
      <c r="BM102" s="19"/>
      <c r="BN102" s="19"/>
      <c r="BO102" s="19"/>
      <c r="BP102" s="19"/>
      <c r="BQ102" s="19"/>
      <c r="BR102" s="3"/>
      <c r="BS102" s="3"/>
      <c r="BT102" s="19"/>
      <c r="BU102" s="19"/>
      <c r="BV102" s="3"/>
      <c r="BW102" s="3"/>
      <c r="CA102" s="200"/>
    </row>
    <row r="103" spans="1:79" s="1" customFormat="1" ht="30" customHeight="1" x14ac:dyDescent="0.2">
      <c r="A103" s="59" t="s">
        <v>115</v>
      </c>
      <c r="B103" s="41"/>
      <c r="C103" s="41"/>
      <c r="E103" s="218"/>
      <c r="F103" s="14"/>
      <c r="G103" s="21"/>
      <c r="I103" s="2"/>
      <c r="M103" s="20"/>
      <c r="N103" s="20"/>
      <c r="O103" s="20"/>
      <c r="T103" s="2"/>
      <c r="U103" s="2"/>
      <c r="V103" s="2"/>
      <c r="W103" s="2"/>
      <c r="X103" s="6"/>
      <c r="Y103" s="15"/>
      <c r="Z103" s="15"/>
      <c r="AA103" s="15"/>
      <c r="AB103" s="6"/>
      <c r="AC103" s="6"/>
      <c r="BL103" s="201"/>
      <c r="BP103" s="19"/>
      <c r="BQ103" s="19"/>
      <c r="BR103" s="3"/>
      <c r="BS103" s="3"/>
      <c r="BT103" s="19"/>
      <c r="BU103" s="19"/>
      <c r="BV103" s="3"/>
      <c r="BW103" s="3"/>
      <c r="CA103" s="201"/>
    </row>
    <row r="104" spans="1:79" s="3" customFormat="1" ht="30" customHeight="1" x14ac:dyDescent="0.2">
      <c r="A104" s="788" t="s">
        <v>116</v>
      </c>
      <c r="B104" s="788"/>
      <c r="C104" s="788"/>
      <c r="D104" s="788"/>
      <c r="E104" s="308" t="s">
        <v>45</v>
      </c>
      <c r="F104" s="68"/>
      <c r="G104" s="68"/>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01"/>
      <c r="BP104" s="19"/>
      <c r="BQ104" s="19"/>
      <c r="BT104" s="19"/>
      <c r="BU104" s="19"/>
      <c r="CA104" s="201"/>
    </row>
    <row r="105" spans="1:79" s="3" customFormat="1" ht="20.25" customHeight="1" x14ac:dyDescent="0.15">
      <c r="A105" s="311" t="s">
        <v>117</v>
      </c>
      <c r="B105" s="760" t="s">
        <v>118</v>
      </c>
      <c r="C105" s="761"/>
      <c r="D105" s="762"/>
      <c r="E105" s="136"/>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01"/>
      <c r="BP105" s="19"/>
      <c r="BQ105" s="19"/>
      <c r="BT105" s="19"/>
      <c r="BU105" s="19"/>
      <c r="CA105" s="201"/>
    </row>
    <row r="106" spans="1:79" s="1" customFormat="1" ht="30" customHeight="1" x14ac:dyDescent="0.2">
      <c r="A106" s="59" t="s">
        <v>119</v>
      </c>
      <c r="B106" s="59"/>
      <c r="C106" s="59"/>
      <c r="D106" s="59"/>
      <c r="E106" s="59"/>
      <c r="F106" s="59"/>
      <c r="G106" s="59"/>
      <c r="H106" s="59"/>
      <c r="I106" s="59"/>
      <c r="J106" s="59"/>
      <c r="K106" s="59"/>
      <c r="L106" s="9"/>
      <c r="M106" s="6"/>
      <c r="N106" s="6"/>
      <c r="O106" s="6"/>
      <c r="P106" s="6"/>
      <c r="Q106" s="6"/>
      <c r="R106" s="6"/>
      <c r="S106" s="6"/>
      <c r="T106" s="2"/>
      <c r="U106" s="2"/>
      <c r="V106" s="2"/>
      <c r="W106" s="2"/>
      <c r="X106" s="6"/>
      <c r="Z106" s="15"/>
      <c r="AA106" s="15"/>
      <c r="AB106" s="6"/>
      <c r="BL106" s="201"/>
      <c r="BP106" s="19"/>
      <c r="BQ106" s="19"/>
      <c r="BR106" s="3"/>
      <c r="BS106" s="3"/>
      <c r="BT106" s="19"/>
      <c r="BU106" s="19"/>
      <c r="BV106" s="3"/>
      <c r="BW106" s="3"/>
      <c r="CA106" s="201"/>
    </row>
    <row r="107" spans="1:79" s="3" customFormat="1" ht="36" customHeight="1" x14ac:dyDescent="0.2">
      <c r="A107" s="788" t="s">
        <v>116</v>
      </c>
      <c r="B107" s="788"/>
      <c r="C107" s="788"/>
      <c r="D107" s="788"/>
      <c r="E107" s="308" t="s">
        <v>45</v>
      </c>
      <c r="F107" s="311" t="s">
        <v>7</v>
      </c>
      <c r="G107" s="311" t="s">
        <v>120</v>
      </c>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01"/>
      <c r="BP107" s="19"/>
      <c r="BQ107" s="19"/>
      <c r="BT107" s="19"/>
      <c r="BU107" s="19"/>
      <c r="CA107" s="201"/>
    </row>
    <row r="108" spans="1:79" s="3" customFormat="1" ht="15" customHeight="1" x14ac:dyDescent="0.2">
      <c r="A108" s="715" t="s">
        <v>121</v>
      </c>
      <c r="B108" s="814" t="s">
        <v>122</v>
      </c>
      <c r="C108" s="815"/>
      <c r="D108" s="816"/>
      <c r="E108" s="86"/>
      <c r="F108" s="86">
        <v>0</v>
      </c>
      <c r="G108" s="86"/>
      <c r="H108" s="172" t="str">
        <f>$BQ108&amp;""&amp;$BR108&amp;""&amp;$BS108</f>
        <v/>
      </c>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01"/>
      <c r="BP108" s="35"/>
      <c r="BQ108" s="73" t="str">
        <f>IF($E108&lt;F108," El total no puede ser menor que los beneficiarios.","")</f>
        <v/>
      </c>
      <c r="BR108" s="36" t="str">
        <f>IF($E108=0,"",IF($F108="",IF($E108="",""," No olvide escribir la columna Beneficiarios."),""))</f>
        <v/>
      </c>
      <c r="BS108" s="73"/>
      <c r="BT108" s="73">
        <f>IF($E108&lt;F108,1,0)</f>
        <v>0</v>
      </c>
      <c r="BU108" s="36" t="str">
        <f>IF($E108=0,"",IF($F108="",IF($E108="","",1),0))</f>
        <v/>
      </c>
      <c r="BV108" s="73"/>
      <c r="BW108" s="35"/>
      <c r="CA108" s="201"/>
    </row>
    <row r="109" spans="1:79" s="3" customFormat="1" ht="15" customHeight="1" x14ac:dyDescent="0.2">
      <c r="A109" s="717"/>
      <c r="B109" s="781" t="s">
        <v>123</v>
      </c>
      <c r="C109" s="811"/>
      <c r="D109" s="782"/>
      <c r="E109" s="137"/>
      <c r="F109" s="137"/>
      <c r="G109" s="137"/>
      <c r="H109" s="172" t="str">
        <f t="shared" ref="H109:H117" si="3">$BQ109&amp;""&amp;$BR109&amp;""&amp;$BS109</f>
        <v/>
      </c>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01"/>
      <c r="BP109" s="35"/>
      <c r="BQ109" s="73" t="str">
        <f t="shared" ref="BQ109:BQ117" si="4">IF($E109&lt;F109," El total no puede ser menor que los beneficiarios.","")</f>
        <v/>
      </c>
      <c r="BR109" s="36" t="str">
        <f t="shared" ref="BR109:BR117" si="5">IF($E109=0,"",IF($F109="",IF($E109="",""," No olvide escribir la columna Beneficiarios."),""))</f>
        <v/>
      </c>
      <c r="BS109" s="73"/>
      <c r="BT109" s="73">
        <f t="shared" ref="BT109:BT117" si="6">IF($E109&lt;F109,1,0)</f>
        <v>0</v>
      </c>
      <c r="BU109" s="36" t="str">
        <f t="shared" ref="BU109:BU117" si="7">IF($E109=0,"",IF($F109="",IF($E109="","",1),0))</f>
        <v/>
      </c>
      <c r="BV109" s="73"/>
      <c r="BW109" s="35"/>
      <c r="CA109" s="201"/>
    </row>
    <row r="110" spans="1:79" s="3" customFormat="1" ht="15" customHeight="1" x14ac:dyDescent="0.2">
      <c r="A110" s="716"/>
      <c r="B110" s="812" t="s">
        <v>124</v>
      </c>
      <c r="C110" s="812"/>
      <c r="D110" s="812"/>
      <c r="E110" s="88"/>
      <c r="F110" s="88"/>
      <c r="G110" s="88"/>
      <c r="H110" s="172" t="str">
        <f t="shared" si="3"/>
        <v/>
      </c>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01"/>
      <c r="BP110" s="35"/>
      <c r="BQ110" s="73" t="str">
        <f t="shared" si="4"/>
        <v/>
      </c>
      <c r="BR110" s="36" t="str">
        <f t="shared" si="5"/>
        <v/>
      </c>
      <c r="BS110" s="73"/>
      <c r="BT110" s="73">
        <f t="shared" si="6"/>
        <v>0</v>
      </c>
      <c r="BU110" s="36" t="str">
        <f t="shared" si="7"/>
        <v/>
      </c>
      <c r="BV110" s="73"/>
      <c r="BW110" s="35"/>
      <c r="CA110" s="201"/>
    </row>
    <row r="111" spans="1:79" s="3" customFormat="1" ht="15" customHeight="1" x14ac:dyDescent="0.2">
      <c r="A111" s="644" t="s">
        <v>125</v>
      </c>
      <c r="B111" s="757" t="s">
        <v>126</v>
      </c>
      <c r="C111" s="692" t="s">
        <v>127</v>
      </c>
      <c r="D111" s="693"/>
      <c r="E111" s="86"/>
      <c r="F111" s="86"/>
      <c r="G111" s="86"/>
      <c r="H111" s="172" t="str">
        <f t="shared" si="3"/>
        <v/>
      </c>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01"/>
      <c r="BP111" s="35"/>
      <c r="BQ111" s="73" t="str">
        <f t="shared" si="4"/>
        <v/>
      </c>
      <c r="BR111" s="36" t="str">
        <f t="shared" si="5"/>
        <v/>
      </c>
      <c r="BS111" s="73"/>
      <c r="BT111" s="73">
        <f t="shared" si="6"/>
        <v>0</v>
      </c>
      <c r="BU111" s="36" t="str">
        <f t="shared" si="7"/>
        <v/>
      </c>
      <c r="BV111" s="73"/>
      <c r="BW111" s="35"/>
      <c r="CA111" s="201"/>
    </row>
    <row r="112" spans="1:79" s="3" customFormat="1" ht="21.75" customHeight="1" x14ac:dyDescent="0.2">
      <c r="A112" s="691"/>
      <c r="B112" s="758"/>
      <c r="C112" s="694" t="s">
        <v>128</v>
      </c>
      <c r="D112" s="695"/>
      <c r="E112" s="87">
        <v>180</v>
      </c>
      <c r="F112" s="87">
        <v>180</v>
      </c>
      <c r="G112" s="87"/>
      <c r="H112" s="172" t="str">
        <f t="shared" si="3"/>
        <v/>
      </c>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01"/>
      <c r="BP112" s="35"/>
      <c r="BQ112" s="73" t="str">
        <f t="shared" si="4"/>
        <v/>
      </c>
      <c r="BR112" s="36" t="str">
        <f t="shared" si="5"/>
        <v/>
      </c>
      <c r="BS112" s="73"/>
      <c r="BT112" s="73">
        <f t="shared" si="6"/>
        <v>0</v>
      </c>
      <c r="BU112" s="36">
        <f t="shared" si="7"/>
        <v>0</v>
      </c>
      <c r="BV112" s="73"/>
      <c r="BW112" s="35"/>
      <c r="CA112" s="201"/>
    </row>
    <row r="113" spans="1:79" s="3" customFormat="1" ht="15" customHeight="1" x14ac:dyDescent="0.2">
      <c r="A113" s="691"/>
      <c r="B113" s="759"/>
      <c r="C113" s="696" t="s">
        <v>129</v>
      </c>
      <c r="D113" s="697"/>
      <c r="E113" s="89"/>
      <c r="F113" s="89"/>
      <c r="G113" s="89"/>
      <c r="H113" s="172" t="str">
        <f t="shared" si="3"/>
        <v/>
      </c>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01"/>
      <c r="BP113" s="35"/>
      <c r="BQ113" s="73" t="str">
        <f t="shared" si="4"/>
        <v/>
      </c>
      <c r="BR113" s="36" t="str">
        <f t="shared" si="5"/>
        <v/>
      </c>
      <c r="BS113" s="73"/>
      <c r="BT113" s="73">
        <f t="shared" si="6"/>
        <v>0</v>
      </c>
      <c r="BU113" s="36" t="str">
        <f t="shared" si="7"/>
        <v/>
      </c>
      <c r="BV113" s="73"/>
      <c r="BW113" s="35"/>
      <c r="CA113" s="201"/>
    </row>
    <row r="114" spans="1:79" s="3" customFormat="1" ht="15" customHeight="1" x14ac:dyDescent="0.2">
      <c r="A114" s="691"/>
      <c r="B114" s="757" t="s">
        <v>123</v>
      </c>
      <c r="C114" s="692" t="s">
        <v>127</v>
      </c>
      <c r="D114" s="693"/>
      <c r="E114" s="86"/>
      <c r="F114" s="86"/>
      <c r="G114" s="86"/>
      <c r="H114" s="172" t="str">
        <f t="shared" si="3"/>
        <v/>
      </c>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01"/>
      <c r="BP114" s="35"/>
      <c r="BQ114" s="73" t="str">
        <f t="shared" si="4"/>
        <v/>
      </c>
      <c r="BR114" s="36" t="str">
        <f t="shared" si="5"/>
        <v/>
      </c>
      <c r="BS114" s="73"/>
      <c r="BT114" s="73">
        <f t="shared" si="6"/>
        <v>0</v>
      </c>
      <c r="BU114" s="36" t="str">
        <f t="shared" si="7"/>
        <v/>
      </c>
      <c r="BV114" s="73"/>
      <c r="BW114" s="35"/>
      <c r="CA114" s="201"/>
    </row>
    <row r="115" spans="1:79" s="3" customFormat="1" ht="15" customHeight="1" x14ac:dyDescent="0.2">
      <c r="A115" s="691"/>
      <c r="B115" s="758"/>
      <c r="C115" s="694" t="s">
        <v>130</v>
      </c>
      <c r="D115" s="695"/>
      <c r="E115" s="87">
        <v>193</v>
      </c>
      <c r="F115" s="87">
        <v>193</v>
      </c>
      <c r="G115" s="87"/>
      <c r="H115" s="172" t="str">
        <f t="shared" si="3"/>
        <v/>
      </c>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01"/>
      <c r="BP115" s="35"/>
      <c r="BQ115" s="73" t="str">
        <f t="shared" si="4"/>
        <v/>
      </c>
      <c r="BR115" s="36" t="str">
        <f t="shared" si="5"/>
        <v/>
      </c>
      <c r="BS115" s="73"/>
      <c r="BT115" s="73">
        <f t="shared" si="6"/>
        <v>0</v>
      </c>
      <c r="BU115" s="36">
        <f t="shared" si="7"/>
        <v>0</v>
      </c>
      <c r="BV115" s="73"/>
      <c r="BW115" s="35"/>
      <c r="CA115" s="201"/>
    </row>
    <row r="116" spans="1:79" s="3" customFormat="1" ht="15" customHeight="1" x14ac:dyDescent="0.2">
      <c r="A116" s="691"/>
      <c r="B116" s="813"/>
      <c r="C116" s="694" t="s">
        <v>131</v>
      </c>
      <c r="D116" s="695"/>
      <c r="E116" s="88"/>
      <c r="F116" s="88"/>
      <c r="G116" s="88"/>
      <c r="H116" s="172" t="str">
        <f t="shared" si="3"/>
        <v/>
      </c>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01"/>
      <c r="BP116" s="35"/>
      <c r="BQ116" s="73" t="str">
        <f t="shared" si="4"/>
        <v/>
      </c>
      <c r="BR116" s="36" t="str">
        <f t="shared" si="5"/>
        <v/>
      </c>
      <c r="BS116" s="73"/>
      <c r="BT116" s="73">
        <f t="shared" si="6"/>
        <v>0</v>
      </c>
      <c r="BU116" s="36" t="str">
        <f t="shared" si="7"/>
        <v/>
      </c>
      <c r="BV116" s="73"/>
      <c r="BW116" s="35"/>
      <c r="CA116" s="201"/>
    </row>
    <row r="117" spans="1:79" s="3" customFormat="1" ht="15" customHeight="1" x14ac:dyDescent="0.2">
      <c r="A117" s="645"/>
      <c r="B117" s="759"/>
      <c r="C117" s="696" t="s">
        <v>129</v>
      </c>
      <c r="D117" s="697"/>
      <c r="E117" s="89"/>
      <c r="F117" s="89"/>
      <c r="G117" s="89"/>
      <c r="H117" s="172" t="str">
        <f t="shared" si="3"/>
        <v/>
      </c>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01"/>
      <c r="BP117" s="35"/>
      <c r="BQ117" s="73" t="str">
        <f t="shared" si="4"/>
        <v/>
      </c>
      <c r="BR117" s="36" t="str">
        <f t="shared" si="5"/>
        <v/>
      </c>
      <c r="BS117" s="73"/>
      <c r="BT117" s="73">
        <f t="shared" si="6"/>
        <v>0</v>
      </c>
      <c r="BU117" s="36" t="str">
        <f t="shared" si="7"/>
        <v/>
      </c>
      <c r="BV117" s="73"/>
      <c r="BW117" s="35"/>
      <c r="CA117" s="201"/>
    </row>
    <row r="118" spans="1:79" s="1" customFormat="1" ht="30.75" customHeight="1" x14ac:dyDescent="0.2">
      <c r="A118" s="317" t="s">
        <v>132</v>
      </c>
      <c r="B118" s="69"/>
      <c r="C118" s="43"/>
      <c r="D118" s="43"/>
      <c r="E118" s="70"/>
      <c r="F118" s="21"/>
      <c r="G118" s="2"/>
      <c r="H118" s="2"/>
      <c r="I118" s="2"/>
      <c r="J118" s="2"/>
      <c r="K118" s="2"/>
      <c r="L118" s="2"/>
      <c r="M118" s="2"/>
      <c r="N118" s="2"/>
      <c r="O118" s="46"/>
      <c r="BL118" s="201"/>
      <c r="BP118" s="35"/>
      <c r="BQ118" s="35"/>
      <c r="BR118" s="35"/>
      <c r="BS118" s="35"/>
      <c r="BT118" s="35"/>
      <c r="BU118" s="35"/>
      <c r="BV118" s="35"/>
      <c r="BW118" s="35"/>
      <c r="CA118" s="201"/>
    </row>
    <row r="119" spans="1:79" s="3" customFormat="1" ht="45" customHeight="1" x14ac:dyDescent="0.2">
      <c r="A119" s="686" t="s">
        <v>133</v>
      </c>
      <c r="B119" s="688"/>
      <c r="C119" s="311" t="s">
        <v>4</v>
      </c>
      <c r="D119" s="311" t="s">
        <v>7</v>
      </c>
      <c r="E119" s="311" t="s">
        <v>134</v>
      </c>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01"/>
      <c r="BP119" s="35"/>
      <c r="BQ119" s="35"/>
      <c r="BR119" s="35"/>
      <c r="BS119" s="35"/>
      <c r="BT119" s="35"/>
      <c r="BU119" s="35"/>
      <c r="BV119" s="35"/>
      <c r="BW119" s="35"/>
      <c r="CA119" s="201"/>
    </row>
    <row r="120" spans="1:79" s="3" customFormat="1" ht="15.75" customHeight="1" x14ac:dyDescent="0.2">
      <c r="A120" s="715" t="s">
        <v>135</v>
      </c>
      <c r="B120" s="312" t="s">
        <v>136</v>
      </c>
      <c r="C120" s="137">
        <v>193</v>
      </c>
      <c r="D120" s="151">
        <v>193</v>
      </c>
      <c r="E120" s="151"/>
      <c r="F120" s="172" t="str">
        <f t="shared" ref="F120:F125" si="8">$BQ120&amp;""&amp;$BR120&amp;""&amp;$BS120</f>
        <v/>
      </c>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01"/>
      <c r="BP120" s="35"/>
      <c r="BQ120" s="73" t="str">
        <f t="shared" ref="BQ120:BQ125" si="9">IF($C120&lt;D120," El total no puede ser menor que los beneficiarios.","")</f>
        <v/>
      </c>
      <c r="BR120" s="36" t="str">
        <f t="shared" ref="BR120:BR125" si="10">IF($C120=0,"",IF($D120="",IF($C120="",""," No olvide escribir la columna Beneficiarios."),""))</f>
        <v/>
      </c>
      <c r="BS120" s="73"/>
      <c r="BT120" s="155">
        <f t="shared" ref="BT120:BT125" si="11">IF($C120&lt;D120,1,0)</f>
        <v>0</v>
      </c>
      <c r="BU120" s="155">
        <f t="shared" ref="BU120:BU125" si="12">IF($C120=0,"",IF($D120="",IF($C120="","",1),0))</f>
        <v>0</v>
      </c>
      <c r="BV120" s="73"/>
      <c r="BW120" s="35"/>
      <c r="CA120" s="201"/>
    </row>
    <row r="121" spans="1:79" s="3" customFormat="1" ht="15.75" customHeight="1" x14ac:dyDescent="0.2">
      <c r="A121" s="717"/>
      <c r="B121" s="31" t="s">
        <v>137</v>
      </c>
      <c r="C121" s="87">
        <v>180</v>
      </c>
      <c r="D121" s="108">
        <v>180</v>
      </c>
      <c r="E121" s="108"/>
      <c r="F121" s="172" t="str">
        <f t="shared" si="8"/>
        <v/>
      </c>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01"/>
      <c r="BP121" s="35"/>
      <c r="BQ121" s="73" t="str">
        <f t="shared" si="9"/>
        <v/>
      </c>
      <c r="BR121" s="36" t="str">
        <f t="shared" si="10"/>
        <v/>
      </c>
      <c r="BS121" s="35"/>
      <c r="BT121" s="155">
        <f t="shared" si="11"/>
        <v>0</v>
      </c>
      <c r="BU121" s="155">
        <f t="shared" si="12"/>
        <v>0</v>
      </c>
      <c r="BV121" s="35"/>
      <c r="BW121" s="35"/>
      <c r="CA121" s="201"/>
    </row>
    <row r="122" spans="1:79" s="3" customFormat="1" ht="15.75" customHeight="1" x14ac:dyDescent="0.2">
      <c r="A122" s="716"/>
      <c r="B122" s="71" t="s">
        <v>138</v>
      </c>
      <c r="C122" s="89"/>
      <c r="D122" s="127"/>
      <c r="E122" s="127"/>
      <c r="F122" s="172" t="str">
        <f t="shared" si="8"/>
        <v/>
      </c>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01"/>
      <c r="BP122" s="35"/>
      <c r="BQ122" s="73" t="str">
        <f t="shared" si="9"/>
        <v/>
      </c>
      <c r="BR122" s="36" t="str">
        <f t="shared" si="10"/>
        <v/>
      </c>
      <c r="BS122" s="35"/>
      <c r="BT122" s="155">
        <f t="shared" si="11"/>
        <v>0</v>
      </c>
      <c r="BU122" s="155" t="str">
        <f t="shared" si="12"/>
        <v/>
      </c>
      <c r="BV122" s="35"/>
      <c r="BW122" s="35"/>
      <c r="CA122" s="201"/>
    </row>
    <row r="123" spans="1:79" s="3" customFormat="1" ht="15.75" customHeight="1" x14ac:dyDescent="0.2">
      <c r="A123" s="715" t="s">
        <v>139</v>
      </c>
      <c r="B123" s="312" t="s">
        <v>140</v>
      </c>
      <c r="C123" s="137"/>
      <c r="D123" s="151"/>
      <c r="E123" s="151"/>
      <c r="F123" s="172" t="str">
        <f t="shared" si="8"/>
        <v/>
      </c>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01"/>
      <c r="BP123" s="35"/>
      <c r="BQ123" s="73" t="str">
        <f t="shared" si="9"/>
        <v/>
      </c>
      <c r="BR123" s="36" t="str">
        <f t="shared" si="10"/>
        <v/>
      </c>
      <c r="BS123" s="35"/>
      <c r="BT123" s="155">
        <f t="shared" si="11"/>
        <v>0</v>
      </c>
      <c r="BU123" s="155" t="str">
        <f t="shared" si="12"/>
        <v/>
      </c>
      <c r="BV123" s="35"/>
      <c r="BW123" s="35"/>
      <c r="CA123" s="201"/>
    </row>
    <row r="124" spans="1:79" s="3" customFormat="1" x14ac:dyDescent="0.2">
      <c r="A124" s="717"/>
      <c r="B124" s="31" t="s">
        <v>141</v>
      </c>
      <c r="C124" s="87"/>
      <c r="D124" s="108"/>
      <c r="E124" s="108"/>
      <c r="F124" s="172" t="str">
        <f t="shared" si="8"/>
        <v/>
      </c>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01"/>
      <c r="BP124" s="35"/>
      <c r="BQ124" s="73" t="str">
        <f t="shared" si="9"/>
        <v/>
      </c>
      <c r="BR124" s="36" t="str">
        <f t="shared" si="10"/>
        <v/>
      </c>
      <c r="BS124" s="35"/>
      <c r="BT124" s="155">
        <f t="shared" si="11"/>
        <v>0</v>
      </c>
      <c r="BU124" s="155" t="str">
        <f t="shared" si="12"/>
        <v/>
      </c>
      <c r="BV124" s="35"/>
      <c r="BW124" s="35"/>
      <c r="CA124" s="201"/>
    </row>
    <row r="125" spans="1:79" s="3" customFormat="1" x14ac:dyDescent="0.2">
      <c r="A125" s="716"/>
      <c r="B125" s="32" t="s">
        <v>142</v>
      </c>
      <c r="C125" s="89"/>
      <c r="D125" s="127"/>
      <c r="E125" s="127"/>
      <c r="F125" s="172" t="str">
        <f t="shared" si="8"/>
        <v/>
      </c>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01"/>
      <c r="BP125" s="35"/>
      <c r="BQ125" s="73" t="str">
        <f t="shared" si="9"/>
        <v/>
      </c>
      <c r="BR125" s="36" t="str">
        <f t="shared" si="10"/>
        <v/>
      </c>
      <c r="BS125" s="35"/>
      <c r="BT125" s="155">
        <f t="shared" si="11"/>
        <v>0</v>
      </c>
      <c r="BU125" s="155" t="str">
        <f t="shared" si="12"/>
        <v/>
      </c>
      <c r="BV125" s="35"/>
      <c r="BW125" s="35"/>
      <c r="CA125" s="201"/>
    </row>
    <row r="126" spans="1:79" s="35" customFormat="1" ht="31.5" customHeight="1" x14ac:dyDescent="0.25">
      <c r="A126" s="161" t="s">
        <v>143</v>
      </c>
      <c r="B126" s="47"/>
      <c r="C126" s="59"/>
      <c r="D126" s="59"/>
      <c r="E126" s="59"/>
      <c r="F126" s="59"/>
      <c r="G126" s="59"/>
      <c r="H126" s="59"/>
      <c r="I126" s="59"/>
      <c r="J126" s="59"/>
      <c r="K126" s="168"/>
      <c r="L126" s="59"/>
      <c r="M126" s="59"/>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01"/>
      <c r="BM126" s="1"/>
      <c r="BN126" s="1"/>
      <c r="BO126" s="1"/>
      <c r="CA126" s="171"/>
    </row>
    <row r="127" spans="1:79" s="35" customFormat="1" ht="33" customHeight="1" x14ac:dyDescent="0.15">
      <c r="A127" s="642" t="s">
        <v>3</v>
      </c>
      <c r="B127" s="644" t="s">
        <v>4</v>
      </c>
      <c r="C127" s="710" t="s">
        <v>144</v>
      </c>
      <c r="D127" s="713"/>
      <c r="E127" s="713"/>
      <c r="F127" s="713"/>
      <c r="G127" s="713"/>
      <c r="H127" s="713"/>
      <c r="I127" s="713"/>
      <c r="J127" s="713"/>
      <c r="K127" s="713"/>
      <c r="L127" s="713"/>
      <c r="M127" s="713"/>
      <c r="N127" s="713"/>
      <c r="O127" s="713"/>
      <c r="P127" s="713"/>
      <c r="Q127" s="713"/>
      <c r="R127" s="713"/>
      <c r="S127" s="709"/>
      <c r="T127" s="710" t="s">
        <v>145</v>
      </c>
      <c r="U127" s="713"/>
      <c r="V127" s="784" t="s">
        <v>146</v>
      </c>
      <c r="W127" s="709"/>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01"/>
      <c r="BM127" s="3"/>
      <c r="BN127" s="3"/>
      <c r="BO127" s="3"/>
      <c r="CA127" s="171"/>
    </row>
    <row r="128" spans="1:79" s="35" customFormat="1" ht="31.5" customHeight="1" x14ac:dyDescent="0.15">
      <c r="A128" s="643"/>
      <c r="B128" s="645"/>
      <c r="C128" s="49" t="s">
        <v>10</v>
      </c>
      <c r="D128" s="166" t="s">
        <v>11</v>
      </c>
      <c r="E128" s="16" t="s">
        <v>12</v>
      </c>
      <c r="F128" s="16" t="s">
        <v>13</v>
      </c>
      <c r="G128" s="16" t="s">
        <v>14</v>
      </c>
      <c r="H128" s="12" t="s">
        <v>15</v>
      </c>
      <c r="I128" s="12" t="s">
        <v>16</v>
      </c>
      <c r="J128" s="12" t="s">
        <v>17</v>
      </c>
      <c r="K128" s="12" t="s">
        <v>18</v>
      </c>
      <c r="L128" s="12" t="s">
        <v>19</v>
      </c>
      <c r="M128" s="12" t="s">
        <v>20</v>
      </c>
      <c r="N128" s="12" t="s">
        <v>21</v>
      </c>
      <c r="O128" s="12" t="s">
        <v>22</v>
      </c>
      <c r="P128" s="12" t="s">
        <v>23</v>
      </c>
      <c r="Q128" s="12" t="s">
        <v>24</v>
      </c>
      <c r="R128" s="12" t="s">
        <v>25</v>
      </c>
      <c r="S128" s="13" t="s">
        <v>26</v>
      </c>
      <c r="T128" s="17" t="s">
        <v>27</v>
      </c>
      <c r="U128" s="160" t="s">
        <v>28</v>
      </c>
      <c r="V128" s="165" t="s">
        <v>147</v>
      </c>
      <c r="W128" s="29" t="s">
        <v>148</v>
      </c>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01"/>
      <c r="BM128" s="3"/>
      <c r="BN128" s="3"/>
      <c r="BO128" s="3"/>
      <c r="CA128" s="171"/>
    </row>
    <row r="129" spans="1:79" s="35" customFormat="1" ht="24" customHeight="1" x14ac:dyDescent="0.15">
      <c r="A129" s="52" t="s">
        <v>33</v>
      </c>
      <c r="B129" s="101">
        <f>SUM(C129:S129)</f>
        <v>0</v>
      </c>
      <c r="C129" s="185"/>
      <c r="D129" s="175"/>
      <c r="E129" s="175"/>
      <c r="F129" s="175"/>
      <c r="G129" s="175"/>
      <c r="H129" s="177"/>
      <c r="I129" s="177"/>
      <c r="J129" s="177"/>
      <c r="K129" s="177"/>
      <c r="L129" s="177"/>
      <c r="M129" s="177"/>
      <c r="N129" s="177"/>
      <c r="O129" s="177"/>
      <c r="P129" s="177"/>
      <c r="Q129" s="177"/>
      <c r="R129" s="177"/>
      <c r="S129" s="177"/>
      <c r="T129" s="174"/>
      <c r="U129" s="177"/>
      <c r="V129" s="192"/>
      <c r="W129" s="176"/>
      <c r="X129" s="170" t="str">
        <f>+BQ129</f>
        <v/>
      </c>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00"/>
      <c r="BM129" s="27"/>
      <c r="BN129" s="27"/>
      <c r="BO129" s="34"/>
      <c r="BQ129" s="73" t="str">
        <f>IF($B129&lt;&gt;($T129+$U129)," El número atenciones según sexo NO puede ser diferente al Total.","")</f>
        <v/>
      </c>
      <c r="BT129" s="155">
        <f>IF($B129&lt;&gt;($T129+$U129),1,0)</f>
        <v>0</v>
      </c>
      <c r="CA129" s="171"/>
    </row>
    <row r="130" spans="1:79" s="35" customFormat="1" ht="24" customHeight="1" x14ac:dyDescent="0.15">
      <c r="A130" s="31" t="s">
        <v>35</v>
      </c>
      <c r="B130" s="109">
        <f>SUM(C130:S130)</f>
        <v>0</v>
      </c>
      <c r="C130" s="193"/>
      <c r="D130" s="184"/>
      <c r="E130" s="184"/>
      <c r="F130" s="184"/>
      <c r="G130" s="184"/>
      <c r="H130" s="194"/>
      <c r="I130" s="194"/>
      <c r="J130" s="194"/>
      <c r="K130" s="194"/>
      <c r="L130" s="194"/>
      <c r="M130" s="194"/>
      <c r="N130" s="194"/>
      <c r="O130" s="194"/>
      <c r="P130" s="194"/>
      <c r="Q130" s="194"/>
      <c r="R130" s="194"/>
      <c r="S130" s="194"/>
      <c r="T130" s="179"/>
      <c r="U130" s="194"/>
      <c r="V130" s="195"/>
      <c r="W130" s="178"/>
      <c r="X130" s="170" t="str">
        <f>+BQ130</f>
        <v/>
      </c>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00"/>
      <c r="BM130" s="27"/>
      <c r="BN130" s="27"/>
      <c r="BO130" s="34"/>
      <c r="BQ130" s="73" t="str">
        <f>IF($B130&lt;&gt;($T130+$U130)," El número atenciones según sexo NO puede ser diferente al Total.","")</f>
        <v/>
      </c>
      <c r="BT130" s="155">
        <f>IF($B130&lt;&gt;($T130+$U130),1,0)</f>
        <v>0</v>
      </c>
      <c r="CA130" s="171"/>
    </row>
    <row r="131" spans="1:79" s="35" customFormat="1" ht="24" customHeight="1" x14ac:dyDescent="0.15">
      <c r="A131" s="23" t="s">
        <v>36</v>
      </c>
      <c r="B131" s="103">
        <f>SUM(C131:S131)</f>
        <v>0</v>
      </c>
      <c r="C131" s="186"/>
      <c r="D131" s="125"/>
      <c r="E131" s="125"/>
      <c r="F131" s="125"/>
      <c r="G131" s="125"/>
      <c r="H131" s="126"/>
      <c r="I131" s="126"/>
      <c r="J131" s="126"/>
      <c r="K131" s="126"/>
      <c r="L131" s="126"/>
      <c r="M131" s="126"/>
      <c r="N131" s="126"/>
      <c r="O131" s="126"/>
      <c r="P131" s="126"/>
      <c r="Q131" s="126"/>
      <c r="R131" s="126"/>
      <c r="S131" s="126"/>
      <c r="T131" s="196"/>
      <c r="U131" s="126"/>
      <c r="V131" s="197"/>
      <c r="W131" s="180"/>
      <c r="X131" s="170" t="str">
        <f>+BQ131</f>
        <v/>
      </c>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00"/>
      <c r="BM131" s="27"/>
      <c r="BN131" s="27"/>
      <c r="BO131" s="34"/>
      <c r="BQ131" s="73" t="str">
        <f>IF($B131&lt;&gt;($T131+$U131)," El número atenciones según sexo NO puede ser diferente al Total.","")</f>
        <v/>
      </c>
      <c r="BT131" s="155">
        <f>IF($B131&lt;&gt;($T131+$U131),1,0)</f>
        <v>0</v>
      </c>
      <c r="CA131" s="171"/>
    </row>
    <row r="132" spans="1:79" s="35" customFormat="1" x14ac:dyDescent="0.2">
      <c r="A132" s="164" t="s">
        <v>149</v>
      </c>
      <c r="D132" s="39"/>
      <c r="E132" s="39"/>
      <c r="F132" s="39"/>
      <c r="G132" s="39"/>
      <c r="H132" s="39"/>
      <c r="I132" s="39"/>
      <c r="J132" s="39"/>
      <c r="K132" s="39"/>
      <c r="L132" s="39"/>
      <c r="M132" s="39"/>
      <c r="N132" s="39"/>
      <c r="O132" s="157"/>
      <c r="BA132" s="3"/>
      <c r="BB132" s="3"/>
      <c r="BC132" s="3"/>
      <c r="BD132" s="3"/>
      <c r="BE132" s="3"/>
      <c r="BF132" s="3"/>
      <c r="BL132" s="171"/>
      <c r="CA132" s="171"/>
    </row>
    <row r="133" spans="1:79" s="35" customFormat="1" ht="33.75" customHeight="1" x14ac:dyDescent="0.2">
      <c r="A133" s="63" t="s">
        <v>150</v>
      </c>
      <c r="B133" s="1"/>
      <c r="C133" s="1"/>
      <c r="D133" s="14"/>
      <c r="E133" s="39"/>
      <c r="F133" s="39"/>
      <c r="G133" s="39"/>
      <c r="H133" s="39"/>
      <c r="I133" s="39"/>
      <c r="J133" s="39"/>
      <c r="K133" s="39"/>
      <c r="L133" s="39"/>
      <c r="M133" s="39"/>
      <c r="N133" s="39"/>
      <c r="O133" s="157"/>
      <c r="BA133" s="3"/>
      <c r="BB133" s="3"/>
      <c r="BC133" s="3"/>
      <c r="BD133" s="3"/>
      <c r="BE133" s="3"/>
      <c r="BF133" s="3"/>
      <c r="BG133" s="1"/>
      <c r="BL133" s="171"/>
      <c r="CA133" s="171"/>
    </row>
    <row r="134" spans="1:79" s="35" customFormat="1" x14ac:dyDescent="0.2">
      <c r="A134" s="710" t="s">
        <v>81</v>
      </c>
      <c r="B134" s="713"/>
      <c r="C134" s="709"/>
      <c r="D134" s="311" t="s">
        <v>45</v>
      </c>
      <c r="E134" s="39"/>
      <c r="F134" s="39"/>
      <c r="G134" s="39"/>
      <c r="H134" s="39"/>
      <c r="I134" s="39"/>
      <c r="J134" s="39"/>
      <c r="K134" s="39"/>
      <c r="L134" s="39"/>
      <c r="M134" s="39"/>
      <c r="N134" s="39"/>
      <c r="O134" s="157"/>
      <c r="BL134" s="171"/>
      <c r="CA134" s="171"/>
    </row>
    <row r="135" spans="1:79" s="35" customFormat="1" x14ac:dyDescent="0.2">
      <c r="A135" s="724" t="s">
        <v>151</v>
      </c>
      <c r="B135" s="741"/>
      <c r="C135" s="742"/>
      <c r="D135" s="102">
        <f>SUM(D136:D138)</f>
        <v>0</v>
      </c>
      <c r="E135" s="39"/>
      <c r="F135" s="39"/>
      <c r="G135" s="39"/>
      <c r="H135" s="39"/>
      <c r="I135" s="39"/>
      <c r="J135" s="39"/>
      <c r="K135" s="39"/>
      <c r="L135" s="39"/>
      <c r="M135" s="39"/>
      <c r="N135" s="39"/>
      <c r="O135" s="157"/>
      <c r="BL135" s="171"/>
      <c r="CA135" s="171"/>
    </row>
    <row r="136" spans="1:79" s="35" customFormat="1" ht="21" x14ac:dyDescent="0.2">
      <c r="A136" s="724" t="s">
        <v>152</v>
      </c>
      <c r="B136" s="742"/>
      <c r="C136" s="313" t="s">
        <v>153</v>
      </c>
      <c r="D136" s="219"/>
      <c r="E136" s="39"/>
      <c r="F136" s="39"/>
      <c r="G136" s="39"/>
      <c r="H136" s="39"/>
      <c r="I136" s="39"/>
      <c r="J136" s="39"/>
      <c r="K136" s="39"/>
      <c r="L136" s="39"/>
      <c r="M136" s="39"/>
      <c r="N136" s="39"/>
      <c r="O136" s="157"/>
      <c r="BL136" s="171"/>
      <c r="CA136" s="171"/>
    </row>
    <row r="137" spans="1:79" s="35" customFormat="1" ht="21" x14ac:dyDescent="0.2">
      <c r="A137" s="777"/>
      <c r="B137" s="778"/>
      <c r="C137" s="314" t="s">
        <v>154</v>
      </c>
      <c r="D137" s="220"/>
      <c r="E137" s="39"/>
      <c r="F137" s="39"/>
      <c r="G137" s="39"/>
      <c r="H137" s="39"/>
      <c r="M137" s="39"/>
      <c r="N137" s="39"/>
      <c r="O137" s="157"/>
      <c r="BL137" s="171"/>
      <c r="CA137" s="171"/>
    </row>
    <row r="138" spans="1:79" s="35" customFormat="1" ht="21" x14ac:dyDescent="0.2">
      <c r="A138" s="725"/>
      <c r="B138" s="744"/>
      <c r="C138" s="315" t="s">
        <v>155</v>
      </c>
      <c r="D138" s="221"/>
      <c r="E138" s="39"/>
      <c r="F138" s="39"/>
      <c r="G138" s="39"/>
      <c r="H138" s="39"/>
      <c r="M138" s="39"/>
      <c r="N138" s="39"/>
      <c r="O138" s="157"/>
      <c r="BL138" s="171"/>
      <c r="CA138" s="171"/>
    </row>
    <row r="139" spans="1:79" s="35" customFormat="1" x14ac:dyDescent="0.2">
      <c r="A139" s="785" t="s">
        <v>189</v>
      </c>
      <c r="B139" s="785"/>
      <c r="C139" s="786"/>
      <c r="D139" s="786"/>
      <c r="E139" s="786"/>
      <c r="F139" s="786"/>
      <c r="G139" s="39"/>
      <c r="H139" s="39"/>
      <c r="M139" s="39"/>
      <c r="N139" s="39"/>
      <c r="O139" s="157"/>
      <c r="BL139" s="171"/>
      <c r="CA139" s="171"/>
    </row>
    <row r="140" spans="1:79" s="35" customFormat="1" ht="24.75" customHeight="1" x14ac:dyDescent="0.15">
      <c r="A140" s="642" t="s">
        <v>3</v>
      </c>
      <c r="B140" s="644" t="s">
        <v>4</v>
      </c>
      <c r="BL140" s="171"/>
      <c r="CA140" s="171"/>
    </row>
    <row r="141" spans="1:79" s="35" customFormat="1" ht="24.75" customHeight="1" x14ac:dyDescent="0.15">
      <c r="A141" s="643"/>
      <c r="B141" s="645"/>
      <c r="BL141" s="171"/>
      <c r="CA141" s="171"/>
    </row>
    <row r="142" spans="1:79" s="35" customFormat="1" ht="32.25" customHeight="1" x14ac:dyDescent="0.15">
      <c r="A142" s="30" t="s">
        <v>190</v>
      </c>
      <c r="B142" s="222"/>
      <c r="C142" s="223" t="str">
        <f>+BQ142</f>
        <v/>
      </c>
      <c r="BL142" s="171"/>
      <c r="BQ142" s="73" t="str">
        <f>IF(SUM(D148:D153)&lt;&gt;SUM(B142:B143),"El nº de Atenciones de la sección Q debe ser coindente con la SecciónP","")</f>
        <v/>
      </c>
      <c r="BT142" s="155">
        <f>IF(SUM(G148:G153)&lt;&gt;SUM(E142:E143),1,0)</f>
        <v>0</v>
      </c>
      <c r="CA142" s="171"/>
    </row>
    <row r="143" spans="1:79" s="35" customFormat="1" ht="33" customHeight="1" x14ac:dyDescent="0.15">
      <c r="A143" s="32" t="s">
        <v>191</v>
      </c>
      <c r="B143" s="224">
        <v>1</v>
      </c>
      <c r="C143" s="223"/>
      <c r="F143" s="223"/>
      <c r="BL143" s="171"/>
      <c r="BQ143" s="19"/>
      <c r="BT143" s="19"/>
      <c r="CA143" s="171"/>
    </row>
    <row r="144" spans="1:79" s="35" customFormat="1" x14ac:dyDescent="0.2">
      <c r="A144" s="787" t="s">
        <v>192</v>
      </c>
      <c r="B144" s="787"/>
      <c r="C144" s="785"/>
      <c r="D144" s="785"/>
      <c r="E144" s="45"/>
      <c r="F144" s="9"/>
      <c r="G144" s="6"/>
      <c r="H144" s="6"/>
      <c r="I144" s="25"/>
      <c r="J144" s="25"/>
      <c r="K144" s="25"/>
      <c r="M144" s="39"/>
      <c r="N144" s="39"/>
      <c r="O144" s="157"/>
      <c r="BL144" s="171"/>
      <c r="CA144" s="171"/>
    </row>
    <row r="145" spans="1:79" s="35" customFormat="1" ht="26.25" customHeight="1" x14ac:dyDescent="0.15">
      <c r="A145" s="788" t="s">
        <v>92</v>
      </c>
      <c r="B145" s="788"/>
      <c r="C145" s="788"/>
      <c r="D145" s="642" t="s">
        <v>45</v>
      </c>
      <c r="E145" s="653" t="s">
        <v>193</v>
      </c>
      <c r="F145" s="654"/>
      <c r="G145" s="654"/>
      <c r="H145" s="654"/>
      <c r="I145" s="654"/>
      <c r="J145" s="654"/>
      <c r="K145" s="654"/>
      <c r="L145" s="654"/>
      <c r="M145" s="654"/>
      <c r="N145" s="654"/>
      <c r="O145" s="654"/>
      <c r="P145" s="654"/>
      <c r="Q145" s="654"/>
      <c r="R145" s="654"/>
      <c r="S145" s="654"/>
      <c r="T145" s="654"/>
      <c r="U145" s="655"/>
      <c r="V145" s="689" t="s">
        <v>194</v>
      </c>
      <c r="W145" s="690" t="s">
        <v>195</v>
      </c>
      <c r="X145" s="659" t="s">
        <v>157</v>
      </c>
      <c r="Y145" s="662" t="s">
        <v>158</v>
      </c>
      <c r="Z145" s="658" t="s">
        <v>175</v>
      </c>
      <c r="AA145" s="658"/>
      <c r="AB145" s="658"/>
      <c r="AC145" s="658"/>
      <c r="BL145" s="171"/>
      <c r="CA145" s="171"/>
    </row>
    <row r="146" spans="1:79" s="35" customFormat="1" ht="26.25" customHeight="1" x14ac:dyDescent="0.15">
      <c r="A146" s="788"/>
      <c r="B146" s="788"/>
      <c r="C146" s="788"/>
      <c r="D146" s="646"/>
      <c r="E146" s="645" t="s">
        <v>10</v>
      </c>
      <c r="F146" s="645"/>
      <c r="G146" s="667" t="s">
        <v>11</v>
      </c>
      <c r="H146" s="667"/>
      <c r="I146" s="645" t="s">
        <v>12</v>
      </c>
      <c r="J146" s="645"/>
      <c r="K146" s="645" t="s">
        <v>196</v>
      </c>
      <c r="L146" s="645"/>
      <c r="M146" s="645" t="s">
        <v>167</v>
      </c>
      <c r="N146" s="645"/>
      <c r="O146" s="668" t="s">
        <v>197</v>
      </c>
      <c r="P146" s="668"/>
      <c r="Q146" s="668" t="s">
        <v>198</v>
      </c>
      <c r="R146" s="668"/>
      <c r="S146" s="668" t="s">
        <v>199</v>
      </c>
      <c r="T146" s="668"/>
      <c r="U146" s="669" t="s">
        <v>200</v>
      </c>
      <c r="V146" s="689"/>
      <c r="W146" s="690"/>
      <c r="X146" s="660"/>
      <c r="Y146" s="663"/>
      <c r="Z146" s="817" t="s">
        <v>177</v>
      </c>
      <c r="AA146" s="817" t="s">
        <v>178</v>
      </c>
      <c r="AB146" s="817" t="s">
        <v>179</v>
      </c>
      <c r="AC146" s="817" t="s">
        <v>180</v>
      </c>
      <c r="BM146" s="171"/>
      <c r="CA146" s="171"/>
    </row>
    <row r="147" spans="1:79" s="35" customFormat="1" ht="17.25" customHeight="1" x14ac:dyDescent="0.15">
      <c r="A147" s="788"/>
      <c r="B147" s="788"/>
      <c r="C147" s="788"/>
      <c r="D147" s="646"/>
      <c r="E147" s="11" t="s">
        <v>159</v>
      </c>
      <c r="F147" s="29" t="s">
        <v>28</v>
      </c>
      <c r="G147" s="11" t="s">
        <v>159</v>
      </c>
      <c r="H147" s="29" t="s">
        <v>28</v>
      </c>
      <c r="I147" s="11" t="s">
        <v>159</v>
      </c>
      <c r="J147" s="29" t="s">
        <v>28</v>
      </c>
      <c r="K147" s="11" t="s">
        <v>159</v>
      </c>
      <c r="L147" s="29" t="s">
        <v>28</v>
      </c>
      <c r="M147" s="11" t="s">
        <v>159</v>
      </c>
      <c r="N147" s="29" t="s">
        <v>28</v>
      </c>
      <c r="O147" s="11" t="s">
        <v>159</v>
      </c>
      <c r="P147" s="29" t="s">
        <v>28</v>
      </c>
      <c r="Q147" s="11" t="s">
        <v>159</v>
      </c>
      <c r="R147" s="29" t="s">
        <v>28</v>
      </c>
      <c r="S147" s="11" t="s">
        <v>159</v>
      </c>
      <c r="T147" s="29" t="s">
        <v>28</v>
      </c>
      <c r="U147" s="670"/>
      <c r="V147" s="689"/>
      <c r="W147" s="690"/>
      <c r="X147" s="661"/>
      <c r="Y147" s="664"/>
      <c r="Z147" s="818"/>
      <c r="AA147" s="818"/>
      <c r="AB147" s="818"/>
      <c r="AC147" s="818"/>
      <c r="BM147" s="171"/>
      <c r="CA147" s="171"/>
    </row>
    <row r="148" spans="1:79" s="35" customFormat="1" ht="21" customHeight="1" x14ac:dyDescent="0.15">
      <c r="A148" s="640" t="s">
        <v>201</v>
      </c>
      <c r="B148" s="640" t="s">
        <v>160</v>
      </c>
      <c r="C148" s="225" t="s">
        <v>202</v>
      </c>
      <c r="D148" s="226">
        <f t="shared" ref="D148:D153" si="13">(SUM(E148:U148))</f>
        <v>1</v>
      </c>
      <c r="E148" s="174"/>
      <c r="F148" s="175"/>
      <c r="G148" s="175"/>
      <c r="H148" s="175"/>
      <c r="I148" s="175"/>
      <c r="J148" s="175"/>
      <c r="K148" s="175"/>
      <c r="L148" s="175"/>
      <c r="M148" s="175"/>
      <c r="N148" s="175">
        <v>1</v>
      </c>
      <c r="O148" s="175"/>
      <c r="P148" s="175"/>
      <c r="Q148" s="175"/>
      <c r="R148" s="175"/>
      <c r="S148" s="175"/>
      <c r="T148" s="177"/>
      <c r="U148" s="222"/>
      <c r="V148" s="174">
        <v>1</v>
      </c>
      <c r="W148" s="175"/>
      <c r="X148" s="175">
        <v>1</v>
      </c>
      <c r="Y148" s="176">
        <v>1</v>
      </c>
      <c r="Z148" s="174"/>
      <c r="AA148" s="176"/>
      <c r="AB148" s="177">
        <v>1</v>
      </c>
      <c r="AC148" s="176"/>
      <c r="AD148" s="223" t="str">
        <f t="shared" ref="AD148:AD153" si="14">+BQ148&amp;" "&amp;BR148</f>
        <v xml:space="preserve"> </v>
      </c>
      <c r="BM148" s="171"/>
      <c r="BQ148" s="73" t="str">
        <f t="shared" ref="BQ148:BQ153" si="15">IF($D148&lt;&gt;SUM($Z148:$AC148),"El nº de atenciones debe tener igual nº de victimarios ","")</f>
        <v/>
      </c>
      <c r="BR148" s="73" t="str">
        <f t="shared" ref="BR148:BR153" si="16">IF($V148&gt;SUM(T148,R148,P148,N148,L148,J148,H148,F148),"El nº de entrega de anticoncepción de emergencia, no debe ser mayor al nº de mujeres atendidas","")</f>
        <v/>
      </c>
      <c r="BS148" s="73" t="str">
        <f t="shared" ref="BS148:BS153" si="17">IF($W148&gt;D148,"El nº  sin entrega de anticoncepción de emergencia, no debe ser mayor al nº de atenciones","")</f>
        <v/>
      </c>
      <c r="BT148" s="73" t="str">
        <f t="shared" ref="BT148:BT153" si="18">IF(X148&gt;$D148,"El nº  Con entrega de Profilaxis VIH, no debe ser mayor al nº de atenciones","")</f>
        <v/>
      </c>
      <c r="BU148" s="73" t="str">
        <f t="shared" ref="BU148:BU153" si="19">IF(Y148&gt;$D148,"El nº  Con entrega de Profilaxis ITS, no debe ser mayor al nº de atenciones","")</f>
        <v/>
      </c>
      <c r="BV148" s="155">
        <f t="shared" ref="BV148:BV153" si="20">IF($D148&lt;&gt;SUM($Z148:$AC148),1,0)</f>
        <v>0</v>
      </c>
      <c r="BW148" s="155">
        <f t="shared" ref="BW148:BW153" si="21">IF($V148&gt;SUM(W148,U148,S148,Q148,O148,M148,K148,I148),1,0)</f>
        <v>1</v>
      </c>
      <c r="BX148" s="155">
        <f t="shared" ref="BX148:BY153" si="22">IF(AB148&gt;$D148,1,0)</f>
        <v>0</v>
      </c>
      <c r="BY148" s="155">
        <f t="shared" si="22"/>
        <v>0</v>
      </c>
      <c r="CA148" s="171"/>
    </row>
    <row r="149" spans="1:79" s="35" customFormat="1" ht="24.75" customHeight="1" x14ac:dyDescent="0.15">
      <c r="A149" s="640"/>
      <c r="B149" s="640"/>
      <c r="C149" s="227" t="s">
        <v>203</v>
      </c>
      <c r="D149" s="102">
        <f t="shared" si="13"/>
        <v>0</v>
      </c>
      <c r="E149" s="228"/>
      <c r="F149" s="229"/>
      <c r="G149" s="229"/>
      <c r="H149" s="229"/>
      <c r="I149" s="229"/>
      <c r="J149" s="229"/>
      <c r="K149" s="229"/>
      <c r="L149" s="229"/>
      <c r="M149" s="229"/>
      <c r="N149" s="229"/>
      <c r="O149" s="229"/>
      <c r="P149" s="229"/>
      <c r="Q149" s="229"/>
      <c r="R149" s="229"/>
      <c r="S149" s="229"/>
      <c r="T149" s="230"/>
      <c r="U149" s="231"/>
      <c r="V149" s="228"/>
      <c r="W149" s="229"/>
      <c r="X149" s="229"/>
      <c r="Y149" s="178"/>
      <c r="Z149" s="228"/>
      <c r="AA149" s="178"/>
      <c r="AB149" s="230"/>
      <c r="AC149" s="178"/>
      <c r="AD149" s="223" t="str">
        <f t="shared" si="14"/>
        <v xml:space="preserve"> </v>
      </c>
      <c r="BM149" s="171"/>
      <c r="BQ149" s="73" t="str">
        <f t="shared" si="15"/>
        <v/>
      </c>
      <c r="BR149" s="73" t="str">
        <f t="shared" si="16"/>
        <v/>
      </c>
      <c r="BS149" s="73" t="str">
        <f t="shared" si="17"/>
        <v/>
      </c>
      <c r="BT149" s="73" t="str">
        <f t="shared" si="18"/>
        <v/>
      </c>
      <c r="BU149" s="73" t="str">
        <f t="shared" si="19"/>
        <v/>
      </c>
      <c r="BV149" s="155">
        <f t="shared" si="20"/>
        <v>0</v>
      </c>
      <c r="BW149" s="155">
        <f t="shared" si="21"/>
        <v>0</v>
      </c>
      <c r="BX149" s="155">
        <f t="shared" si="22"/>
        <v>0</v>
      </c>
      <c r="BY149" s="155">
        <f t="shared" si="22"/>
        <v>0</v>
      </c>
      <c r="CA149" s="171"/>
    </row>
    <row r="150" spans="1:79" s="35" customFormat="1" ht="16.5" customHeight="1" x14ac:dyDescent="0.15">
      <c r="A150" s="640"/>
      <c r="B150" s="641"/>
      <c r="C150" s="189" t="s">
        <v>161</v>
      </c>
      <c r="D150" s="110">
        <f t="shared" si="13"/>
        <v>0</v>
      </c>
      <c r="E150" s="232"/>
      <c r="F150" s="233"/>
      <c r="G150" s="233"/>
      <c r="H150" s="233"/>
      <c r="I150" s="233"/>
      <c r="J150" s="233"/>
      <c r="K150" s="233"/>
      <c r="L150" s="233"/>
      <c r="M150" s="233"/>
      <c r="N150" s="233"/>
      <c r="O150" s="233"/>
      <c r="P150" s="233"/>
      <c r="Q150" s="233"/>
      <c r="R150" s="233"/>
      <c r="S150" s="233"/>
      <c r="T150" s="234"/>
      <c r="U150" s="235"/>
      <c r="V150" s="232"/>
      <c r="W150" s="233"/>
      <c r="X150" s="233"/>
      <c r="Y150" s="236"/>
      <c r="Z150" s="232"/>
      <c r="AA150" s="236"/>
      <c r="AB150" s="234"/>
      <c r="AC150" s="236"/>
      <c r="AD150" s="223" t="str">
        <f t="shared" si="14"/>
        <v xml:space="preserve"> </v>
      </c>
      <c r="BM150" s="171"/>
      <c r="BQ150" s="73" t="str">
        <f t="shared" si="15"/>
        <v/>
      </c>
      <c r="BR150" s="73" t="str">
        <f t="shared" si="16"/>
        <v/>
      </c>
      <c r="BS150" s="73" t="str">
        <f t="shared" si="17"/>
        <v/>
      </c>
      <c r="BT150" s="73" t="str">
        <f t="shared" si="18"/>
        <v/>
      </c>
      <c r="BU150" s="73" t="str">
        <f t="shared" si="19"/>
        <v/>
      </c>
      <c r="BV150" s="155">
        <f t="shared" si="20"/>
        <v>0</v>
      </c>
      <c r="BW150" s="155">
        <f t="shared" si="21"/>
        <v>0</v>
      </c>
      <c r="BX150" s="155">
        <f t="shared" si="22"/>
        <v>0</v>
      </c>
      <c r="BY150" s="155">
        <f t="shared" si="22"/>
        <v>0</v>
      </c>
      <c r="CA150" s="171"/>
    </row>
    <row r="151" spans="1:79" s="35" customFormat="1" ht="24.75" customHeight="1" x14ac:dyDescent="0.15">
      <c r="A151" s="640"/>
      <c r="B151" s="640" t="s">
        <v>162</v>
      </c>
      <c r="C151" s="225" t="s">
        <v>202</v>
      </c>
      <c r="D151" s="101">
        <f t="shared" si="13"/>
        <v>0</v>
      </c>
      <c r="E151" s="174"/>
      <c r="F151" s="175"/>
      <c r="G151" s="175"/>
      <c r="H151" s="175"/>
      <c r="I151" s="175"/>
      <c r="J151" s="175"/>
      <c r="K151" s="175"/>
      <c r="L151" s="175"/>
      <c r="M151" s="175"/>
      <c r="N151" s="175"/>
      <c r="O151" s="175"/>
      <c r="P151" s="175"/>
      <c r="Q151" s="175"/>
      <c r="R151" s="175"/>
      <c r="S151" s="175"/>
      <c r="T151" s="177"/>
      <c r="U151" s="222"/>
      <c r="V151" s="174"/>
      <c r="W151" s="175"/>
      <c r="X151" s="175"/>
      <c r="Y151" s="176"/>
      <c r="Z151" s="174"/>
      <c r="AA151" s="176"/>
      <c r="AB151" s="177"/>
      <c r="AC151" s="176"/>
      <c r="AD151" s="223" t="str">
        <f t="shared" si="14"/>
        <v xml:space="preserve"> </v>
      </c>
      <c r="BM151" s="171"/>
      <c r="BQ151" s="73" t="str">
        <f t="shared" si="15"/>
        <v/>
      </c>
      <c r="BR151" s="73" t="str">
        <f t="shared" si="16"/>
        <v/>
      </c>
      <c r="BS151" s="73" t="str">
        <f t="shared" si="17"/>
        <v/>
      </c>
      <c r="BT151" s="73" t="str">
        <f t="shared" si="18"/>
        <v/>
      </c>
      <c r="BU151" s="73" t="str">
        <f t="shared" si="19"/>
        <v/>
      </c>
      <c r="BV151" s="155">
        <f t="shared" si="20"/>
        <v>0</v>
      </c>
      <c r="BW151" s="155">
        <f t="shared" si="21"/>
        <v>0</v>
      </c>
      <c r="BX151" s="155">
        <f t="shared" si="22"/>
        <v>0</v>
      </c>
      <c r="BY151" s="155">
        <f t="shared" si="22"/>
        <v>0</v>
      </c>
      <c r="CA151" s="171"/>
    </row>
    <row r="152" spans="1:79" s="35" customFormat="1" ht="27.75" customHeight="1" x14ac:dyDescent="0.15">
      <c r="A152" s="640"/>
      <c r="B152" s="640"/>
      <c r="C152" s="225" t="s">
        <v>203</v>
      </c>
      <c r="D152" s="102">
        <f t="shared" si="13"/>
        <v>0</v>
      </c>
      <c r="E152" s="228"/>
      <c r="F152" s="229"/>
      <c r="G152" s="229"/>
      <c r="H152" s="229"/>
      <c r="I152" s="229"/>
      <c r="J152" s="229"/>
      <c r="K152" s="229"/>
      <c r="L152" s="229"/>
      <c r="M152" s="229"/>
      <c r="N152" s="229"/>
      <c r="O152" s="229"/>
      <c r="P152" s="229"/>
      <c r="Q152" s="229"/>
      <c r="R152" s="229"/>
      <c r="S152" s="229"/>
      <c r="T152" s="230"/>
      <c r="U152" s="231"/>
      <c r="V152" s="228"/>
      <c r="W152" s="229"/>
      <c r="X152" s="229"/>
      <c r="Y152" s="178"/>
      <c r="Z152" s="228"/>
      <c r="AA152" s="178"/>
      <c r="AB152" s="230"/>
      <c r="AC152" s="178"/>
      <c r="AD152" s="223" t="str">
        <f t="shared" si="14"/>
        <v xml:space="preserve"> </v>
      </c>
      <c r="BM152" s="171"/>
      <c r="BQ152" s="73" t="str">
        <f t="shared" si="15"/>
        <v/>
      </c>
      <c r="BR152" s="73" t="str">
        <f t="shared" si="16"/>
        <v/>
      </c>
      <c r="BS152" s="73" t="str">
        <f t="shared" si="17"/>
        <v/>
      </c>
      <c r="BT152" s="73" t="str">
        <f t="shared" si="18"/>
        <v/>
      </c>
      <c r="BU152" s="73" t="str">
        <f t="shared" si="19"/>
        <v/>
      </c>
      <c r="BV152" s="155">
        <f t="shared" si="20"/>
        <v>0</v>
      </c>
      <c r="BW152" s="155">
        <f t="shared" si="21"/>
        <v>0</v>
      </c>
      <c r="BX152" s="155">
        <f t="shared" si="22"/>
        <v>0</v>
      </c>
      <c r="BY152" s="155">
        <f t="shared" si="22"/>
        <v>0</v>
      </c>
      <c r="CA152" s="171"/>
    </row>
    <row r="153" spans="1:79" s="35" customFormat="1" ht="16.5" customHeight="1" x14ac:dyDescent="0.15">
      <c r="A153" s="640"/>
      <c r="B153" s="640"/>
      <c r="C153" s="187" t="s">
        <v>161</v>
      </c>
      <c r="D153" s="103">
        <f t="shared" si="13"/>
        <v>0</v>
      </c>
      <c r="E153" s="237"/>
      <c r="F153" s="238"/>
      <c r="G153" s="238"/>
      <c r="H153" s="238"/>
      <c r="I153" s="238"/>
      <c r="J153" s="238"/>
      <c r="K153" s="238"/>
      <c r="L153" s="125"/>
      <c r="M153" s="125"/>
      <c r="N153" s="125"/>
      <c r="O153" s="125"/>
      <c r="P153" s="125"/>
      <c r="Q153" s="125"/>
      <c r="R153" s="125"/>
      <c r="S153" s="125"/>
      <c r="T153" s="239"/>
      <c r="U153" s="240"/>
      <c r="V153" s="237"/>
      <c r="W153" s="238"/>
      <c r="X153" s="238"/>
      <c r="Y153" s="241"/>
      <c r="Z153" s="237"/>
      <c r="AA153" s="241"/>
      <c r="AB153" s="239"/>
      <c r="AC153" s="241"/>
      <c r="AD153" s="223" t="str">
        <f t="shared" si="14"/>
        <v xml:space="preserve"> </v>
      </c>
      <c r="BM153" s="171"/>
      <c r="BQ153" s="73" t="str">
        <f t="shared" si="15"/>
        <v/>
      </c>
      <c r="BR153" s="73" t="str">
        <f t="shared" si="16"/>
        <v/>
      </c>
      <c r="BS153" s="73" t="str">
        <f t="shared" si="17"/>
        <v/>
      </c>
      <c r="BT153" s="73" t="str">
        <f t="shared" si="18"/>
        <v/>
      </c>
      <c r="BU153" s="73" t="str">
        <f t="shared" si="19"/>
        <v/>
      </c>
      <c r="BV153" s="155">
        <f t="shared" si="20"/>
        <v>0</v>
      </c>
      <c r="BW153" s="155">
        <f t="shared" si="21"/>
        <v>0</v>
      </c>
      <c r="BX153" s="155">
        <f t="shared" si="22"/>
        <v>0</v>
      </c>
      <c r="BY153" s="155">
        <f t="shared" si="22"/>
        <v>0</v>
      </c>
      <c r="CA153" s="171"/>
    </row>
    <row r="154" spans="1:79" s="35" customFormat="1" x14ac:dyDescent="0.2">
      <c r="A154" s="242" t="s">
        <v>204</v>
      </c>
      <c r="B154" s="242"/>
      <c r="C154" s="242"/>
      <c r="D154" s="242"/>
      <c r="E154" s="39"/>
      <c r="F154" s="39"/>
      <c r="G154" s="39"/>
      <c r="H154" s="39"/>
      <c r="I154" s="39"/>
      <c r="J154" s="39"/>
      <c r="L154" s="188"/>
      <c r="M154" s="188"/>
      <c r="N154" s="188"/>
      <c r="O154" s="188"/>
      <c r="P154" s="188"/>
      <c r="Q154" s="188"/>
      <c r="R154" s="188"/>
      <c r="S154" s="188"/>
      <c r="T154" s="39"/>
      <c r="U154" s="39"/>
      <c r="V154" s="39"/>
      <c r="W154" s="157"/>
      <c r="CA154" s="171"/>
    </row>
    <row r="155" spans="1:79" s="35" customFormat="1" ht="26.25" customHeight="1" x14ac:dyDescent="0.15">
      <c r="A155" s="642" t="s">
        <v>92</v>
      </c>
      <c r="B155" s="642" t="s">
        <v>45</v>
      </c>
      <c r="C155" s="653" t="s">
        <v>156</v>
      </c>
      <c r="D155" s="654"/>
      <c r="E155" s="654"/>
      <c r="F155" s="654"/>
      <c r="G155" s="654"/>
      <c r="H155" s="654"/>
      <c r="I155" s="654"/>
      <c r="J155" s="654"/>
      <c r="K155" s="654"/>
      <c r="L155" s="654"/>
      <c r="M155" s="654"/>
      <c r="N155" s="654"/>
      <c r="O155" s="654"/>
      <c r="P155" s="654"/>
      <c r="Q155" s="654"/>
      <c r="R155" s="654"/>
      <c r="S155" s="654"/>
      <c r="T155" s="655"/>
      <c r="CA155" s="171"/>
    </row>
    <row r="156" spans="1:79" s="35" customFormat="1" ht="26.25" customHeight="1" x14ac:dyDescent="0.15">
      <c r="A156" s="646"/>
      <c r="B156" s="646"/>
      <c r="C156" s="656" t="s">
        <v>165</v>
      </c>
      <c r="D156" s="656"/>
      <c r="E156" s="657" t="s">
        <v>205</v>
      </c>
      <c r="F156" s="656"/>
      <c r="G156" s="656" t="s">
        <v>14</v>
      </c>
      <c r="H156" s="656"/>
      <c r="I156" s="656" t="s">
        <v>206</v>
      </c>
      <c r="J156" s="656"/>
      <c r="K156" s="656" t="s">
        <v>170</v>
      </c>
      <c r="L156" s="656"/>
      <c r="M156" s="658" t="s">
        <v>171</v>
      </c>
      <c r="N156" s="658"/>
      <c r="O156" s="658" t="s">
        <v>207</v>
      </c>
      <c r="P156" s="658"/>
      <c r="Q156" s="658" t="s">
        <v>208</v>
      </c>
      <c r="R156" s="658"/>
      <c r="S156" s="658" t="s">
        <v>209</v>
      </c>
      <c r="T156" s="658"/>
      <c r="CA156" s="171"/>
    </row>
    <row r="157" spans="1:79" s="35" customFormat="1" ht="17.25" customHeight="1" x14ac:dyDescent="0.15">
      <c r="A157" s="643"/>
      <c r="B157" s="646"/>
      <c r="C157" s="11" t="s">
        <v>159</v>
      </c>
      <c r="D157" s="29" t="s">
        <v>28</v>
      </c>
      <c r="E157" s="11" t="s">
        <v>159</v>
      </c>
      <c r="F157" s="29" t="s">
        <v>28</v>
      </c>
      <c r="G157" s="11" t="s">
        <v>159</v>
      </c>
      <c r="H157" s="29" t="s">
        <v>28</v>
      </c>
      <c r="I157" s="11" t="s">
        <v>159</v>
      </c>
      <c r="J157" s="29" t="s">
        <v>28</v>
      </c>
      <c r="K157" s="11" t="s">
        <v>159</v>
      </c>
      <c r="L157" s="29" t="s">
        <v>28</v>
      </c>
      <c r="M157" s="11" t="s">
        <v>159</v>
      </c>
      <c r="N157" s="29" t="s">
        <v>28</v>
      </c>
      <c r="O157" s="11" t="s">
        <v>159</v>
      </c>
      <c r="P157" s="29" t="s">
        <v>28</v>
      </c>
      <c r="Q157" s="11" t="s">
        <v>159</v>
      </c>
      <c r="R157" s="29" t="s">
        <v>28</v>
      </c>
      <c r="S157" s="11" t="s">
        <v>159</v>
      </c>
      <c r="T157" s="29" t="s">
        <v>28</v>
      </c>
      <c r="CA157" s="171"/>
    </row>
    <row r="158" spans="1:79" s="35" customFormat="1" ht="24" customHeight="1" x14ac:dyDescent="0.15">
      <c r="A158" s="187" t="s">
        <v>210</v>
      </c>
      <c r="B158" s="243">
        <f>(SUM(C158:T158))</f>
        <v>5</v>
      </c>
      <c r="C158" s="181"/>
      <c r="D158" s="182"/>
      <c r="E158" s="182">
        <v>1</v>
      </c>
      <c r="F158" s="182">
        <v>2</v>
      </c>
      <c r="G158" s="182"/>
      <c r="H158" s="182"/>
      <c r="I158" s="182">
        <v>1</v>
      </c>
      <c r="J158" s="182">
        <v>1</v>
      </c>
      <c r="K158" s="182"/>
      <c r="L158" s="182"/>
      <c r="M158" s="182"/>
      <c r="N158" s="182"/>
      <c r="O158" s="182"/>
      <c r="P158" s="182"/>
      <c r="Q158" s="182"/>
      <c r="R158" s="182"/>
      <c r="S158" s="191"/>
      <c r="T158" s="244"/>
      <c r="U158" s="223"/>
      <c r="CA158" s="171"/>
    </row>
    <row r="159" spans="1:79" s="35" customFormat="1" x14ac:dyDescent="0.2">
      <c r="D159" s="39"/>
      <c r="E159" s="39"/>
      <c r="F159" s="39"/>
      <c r="G159" s="39"/>
      <c r="H159" s="39"/>
      <c r="I159" s="39"/>
      <c r="J159" s="39"/>
      <c r="K159" s="39"/>
      <c r="L159" s="39"/>
      <c r="M159" s="39"/>
      <c r="N159" s="39"/>
      <c r="O159" s="157"/>
      <c r="BL159" s="171"/>
      <c r="CA159" s="171"/>
    </row>
    <row r="160" spans="1:79" s="35" customFormat="1" x14ac:dyDescent="0.2">
      <c r="D160" s="39"/>
      <c r="E160" s="39"/>
      <c r="F160" s="39"/>
      <c r="G160" s="39"/>
      <c r="H160" s="39"/>
      <c r="I160" s="39"/>
      <c r="J160" s="39"/>
      <c r="K160" s="39"/>
      <c r="L160" s="39"/>
      <c r="M160" s="39"/>
      <c r="N160" s="39"/>
      <c r="O160" s="157"/>
      <c r="BL160" s="171"/>
      <c r="CA160" s="171"/>
    </row>
    <row r="161" spans="4:79" s="35" customFormat="1" x14ac:dyDescent="0.2">
      <c r="D161" s="39"/>
      <c r="E161" s="39"/>
      <c r="F161" s="39"/>
      <c r="G161" s="39"/>
      <c r="H161" s="39"/>
      <c r="I161" s="39"/>
      <c r="J161" s="39"/>
      <c r="K161" s="39"/>
      <c r="L161" s="39"/>
      <c r="M161" s="39"/>
      <c r="N161" s="39"/>
      <c r="O161" s="157"/>
      <c r="BL161" s="171"/>
      <c r="CA161" s="171"/>
    </row>
    <row r="162" spans="4:79" s="35" customFormat="1" x14ac:dyDescent="0.2">
      <c r="D162" s="39"/>
      <c r="E162" s="39"/>
      <c r="F162" s="39"/>
      <c r="G162" s="39"/>
      <c r="H162" s="39"/>
      <c r="I162" s="39"/>
      <c r="J162" s="39"/>
      <c r="K162" s="39"/>
      <c r="L162" s="39"/>
      <c r="M162" s="39"/>
      <c r="N162" s="39"/>
      <c r="O162" s="157"/>
      <c r="BL162" s="171"/>
      <c r="CA162" s="171"/>
    </row>
    <row r="163" spans="4:79" s="35" customFormat="1" x14ac:dyDescent="0.2">
      <c r="D163" s="39"/>
      <c r="E163" s="39"/>
      <c r="F163" s="39"/>
      <c r="G163" s="39"/>
      <c r="H163" s="39"/>
      <c r="I163" s="39"/>
      <c r="J163" s="39"/>
      <c r="K163" s="39"/>
      <c r="L163" s="39"/>
      <c r="M163" s="39"/>
      <c r="N163" s="39"/>
      <c r="O163" s="157"/>
      <c r="BL163" s="171"/>
      <c r="CA163" s="171"/>
    </row>
    <row r="164" spans="4:79" s="35" customFormat="1" x14ac:dyDescent="0.2">
      <c r="D164" s="39"/>
      <c r="E164" s="39"/>
      <c r="F164" s="39"/>
      <c r="G164" s="39"/>
      <c r="H164" s="39"/>
      <c r="I164" s="39"/>
      <c r="J164" s="39"/>
      <c r="K164" s="39"/>
      <c r="L164" s="39"/>
      <c r="M164" s="39"/>
      <c r="N164" s="39"/>
      <c r="O164" s="157"/>
      <c r="BL164" s="171"/>
      <c r="CA164" s="171"/>
    </row>
    <row r="165" spans="4:79" s="35" customFormat="1" x14ac:dyDescent="0.2">
      <c r="D165" s="39"/>
      <c r="E165" s="39"/>
      <c r="F165" s="39"/>
      <c r="G165" s="39"/>
      <c r="H165" s="39"/>
      <c r="I165" s="39"/>
      <c r="J165" s="39"/>
      <c r="K165" s="39"/>
      <c r="L165" s="39"/>
      <c r="M165" s="39"/>
      <c r="N165" s="39"/>
      <c r="O165" s="157"/>
      <c r="BL165" s="171"/>
      <c r="CA165" s="171"/>
    </row>
    <row r="166" spans="4:79" s="35" customFormat="1" x14ac:dyDescent="0.2">
      <c r="D166" s="39"/>
      <c r="E166" s="39"/>
      <c r="F166" s="39"/>
      <c r="G166" s="39"/>
      <c r="H166" s="39"/>
      <c r="I166" s="39"/>
      <c r="J166" s="39"/>
      <c r="K166" s="39"/>
      <c r="L166" s="39"/>
      <c r="M166" s="39"/>
      <c r="N166" s="39"/>
      <c r="O166" s="157"/>
      <c r="BL166" s="171"/>
      <c r="CA166" s="171"/>
    </row>
    <row r="167" spans="4:79" s="35" customFormat="1" x14ac:dyDescent="0.2">
      <c r="D167" s="39"/>
      <c r="E167" s="39"/>
      <c r="F167" s="39"/>
      <c r="G167" s="39"/>
      <c r="H167" s="39"/>
      <c r="I167" s="39"/>
      <c r="J167" s="39"/>
      <c r="K167" s="39"/>
      <c r="L167" s="39"/>
      <c r="M167" s="39"/>
      <c r="N167" s="39"/>
      <c r="O167" s="157"/>
      <c r="BL167" s="171"/>
      <c r="CA167" s="171"/>
    </row>
    <row r="168" spans="4:79" s="35" customFormat="1" x14ac:dyDescent="0.2">
      <c r="D168" s="39"/>
      <c r="E168" s="39"/>
      <c r="F168" s="39"/>
      <c r="G168" s="39"/>
      <c r="H168" s="39"/>
      <c r="I168" s="39"/>
      <c r="J168" s="39"/>
      <c r="K168" s="39"/>
      <c r="L168" s="39"/>
      <c r="M168" s="39"/>
      <c r="N168" s="39"/>
      <c r="O168" s="157"/>
      <c r="BL168" s="171"/>
      <c r="CA168" s="171"/>
    </row>
    <row r="169" spans="4:79" s="35" customFormat="1" x14ac:dyDescent="0.2">
      <c r="D169" s="39"/>
      <c r="E169" s="39"/>
      <c r="F169" s="39"/>
      <c r="G169" s="39"/>
      <c r="H169" s="39"/>
      <c r="I169" s="39"/>
      <c r="J169" s="39"/>
      <c r="K169" s="39"/>
      <c r="L169" s="39"/>
      <c r="M169" s="39"/>
      <c r="N169" s="39"/>
      <c r="O169" s="157"/>
      <c r="BL169" s="171"/>
      <c r="CA169" s="171"/>
    </row>
    <row r="170" spans="4:79" s="35" customFormat="1" x14ac:dyDescent="0.2">
      <c r="D170" s="39"/>
      <c r="E170" s="39"/>
      <c r="F170" s="39"/>
      <c r="G170" s="39"/>
      <c r="H170" s="39"/>
      <c r="I170" s="39"/>
      <c r="J170" s="39"/>
      <c r="K170" s="39"/>
      <c r="L170" s="39"/>
      <c r="M170" s="39"/>
      <c r="N170" s="39"/>
      <c r="O170" s="157"/>
      <c r="BL170" s="171"/>
      <c r="CA170" s="171"/>
    </row>
    <row r="171" spans="4:79" s="35" customFormat="1" x14ac:dyDescent="0.2">
      <c r="D171" s="39"/>
      <c r="E171" s="39"/>
      <c r="F171" s="39"/>
      <c r="G171" s="39"/>
      <c r="H171" s="39"/>
      <c r="I171" s="39"/>
      <c r="J171" s="39"/>
      <c r="K171" s="39"/>
      <c r="L171" s="39"/>
      <c r="M171" s="39"/>
      <c r="N171" s="39"/>
      <c r="O171" s="157"/>
      <c r="BL171" s="171"/>
      <c r="CA171" s="171"/>
    </row>
    <row r="172" spans="4:79" s="35" customFormat="1" x14ac:dyDescent="0.2">
      <c r="D172" s="39"/>
      <c r="E172" s="39"/>
      <c r="F172" s="39"/>
      <c r="G172" s="39"/>
      <c r="H172" s="39"/>
      <c r="I172" s="39"/>
      <c r="J172" s="39"/>
      <c r="K172" s="39"/>
      <c r="L172" s="39"/>
      <c r="M172" s="39"/>
      <c r="N172" s="39"/>
      <c r="O172" s="157"/>
      <c r="BL172" s="171"/>
      <c r="CA172" s="171"/>
    </row>
    <row r="173" spans="4:79" s="35" customFormat="1" x14ac:dyDescent="0.2">
      <c r="D173" s="39"/>
      <c r="E173" s="39"/>
      <c r="F173" s="39"/>
      <c r="G173" s="39"/>
      <c r="H173" s="39"/>
      <c r="I173" s="39"/>
      <c r="J173" s="39"/>
      <c r="K173" s="39"/>
      <c r="L173" s="39"/>
      <c r="M173" s="39"/>
      <c r="N173" s="39"/>
      <c r="O173" s="157"/>
      <c r="BL173" s="171"/>
      <c r="CA173" s="171"/>
    </row>
    <row r="174" spans="4:79" s="35" customFormat="1" x14ac:dyDescent="0.2">
      <c r="D174" s="39"/>
      <c r="E174" s="39"/>
      <c r="F174" s="39"/>
      <c r="G174" s="39"/>
      <c r="H174" s="39"/>
      <c r="I174" s="39"/>
      <c r="J174" s="39"/>
      <c r="K174" s="39"/>
      <c r="L174" s="39"/>
      <c r="M174" s="39"/>
      <c r="N174" s="39"/>
      <c r="O174" s="157"/>
      <c r="BL174" s="171"/>
      <c r="CA174" s="171"/>
    </row>
    <row r="175" spans="4:79" s="35" customFormat="1" x14ac:dyDescent="0.2">
      <c r="D175" s="39"/>
      <c r="E175" s="39"/>
      <c r="F175" s="39"/>
      <c r="G175" s="39"/>
      <c r="H175" s="39"/>
      <c r="I175" s="39"/>
      <c r="J175" s="39"/>
      <c r="K175" s="39"/>
      <c r="L175" s="39"/>
      <c r="M175" s="39"/>
      <c r="N175" s="39"/>
      <c r="O175" s="157"/>
      <c r="BL175" s="171"/>
      <c r="CA175" s="171"/>
    </row>
    <row r="176" spans="4:79" s="35" customFormat="1" x14ac:dyDescent="0.2">
      <c r="D176" s="39"/>
      <c r="E176" s="39"/>
      <c r="F176" s="39"/>
      <c r="G176" s="39"/>
      <c r="H176" s="39"/>
      <c r="I176" s="39"/>
      <c r="J176" s="39"/>
      <c r="K176" s="39"/>
      <c r="L176" s="39"/>
      <c r="M176" s="39"/>
      <c r="N176" s="39"/>
      <c r="O176" s="157"/>
      <c r="BL176" s="171"/>
      <c r="CA176" s="171"/>
    </row>
    <row r="177" spans="1:79" s="35" customFormat="1" x14ac:dyDescent="0.2">
      <c r="D177" s="39"/>
      <c r="E177" s="39"/>
      <c r="F177" s="39"/>
      <c r="G177" s="39"/>
      <c r="H177" s="39"/>
      <c r="I177" s="39"/>
      <c r="J177" s="39"/>
      <c r="K177" s="39"/>
      <c r="L177" s="39"/>
      <c r="M177" s="39"/>
      <c r="N177" s="39"/>
      <c r="O177" s="157"/>
      <c r="BL177" s="171"/>
      <c r="CA177" s="171"/>
    </row>
    <row r="178" spans="1:79" s="35" customFormat="1" x14ac:dyDescent="0.2">
      <c r="D178" s="39"/>
      <c r="E178" s="39"/>
      <c r="F178" s="39"/>
      <c r="G178" s="39"/>
      <c r="H178" s="39"/>
      <c r="I178" s="39"/>
      <c r="J178" s="39"/>
      <c r="K178" s="39"/>
      <c r="L178" s="39"/>
      <c r="M178" s="39"/>
      <c r="N178" s="39"/>
      <c r="O178" s="157"/>
      <c r="BL178" s="171"/>
      <c r="CA178" s="171"/>
    </row>
    <row r="179" spans="1:79" s="35" customFormat="1" x14ac:dyDescent="0.2">
      <c r="D179" s="39"/>
      <c r="E179" s="39"/>
      <c r="F179" s="39"/>
      <c r="G179" s="39"/>
      <c r="H179" s="39"/>
      <c r="I179" s="39"/>
      <c r="J179" s="39"/>
      <c r="K179" s="39"/>
      <c r="L179" s="39"/>
      <c r="M179" s="39"/>
      <c r="N179" s="39"/>
      <c r="O179" s="157"/>
      <c r="BL179" s="171"/>
      <c r="CA179" s="171"/>
    </row>
    <row r="180" spans="1:79" s="35" customFormat="1" x14ac:dyDescent="0.2">
      <c r="D180" s="39"/>
      <c r="E180" s="39"/>
      <c r="F180" s="39"/>
      <c r="G180" s="39"/>
      <c r="H180" s="39"/>
      <c r="I180" s="39"/>
      <c r="J180" s="39"/>
      <c r="K180" s="39"/>
      <c r="L180" s="39"/>
      <c r="M180" s="39"/>
      <c r="N180" s="39"/>
      <c r="O180" s="157"/>
      <c r="BL180" s="171"/>
      <c r="CA180" s="171"/>
    </row>
    <row r="181" spans="1:79" s="35" customFormat="1" x14ac:dyDescent="0.2">
      <c r="D181" s="39"/>
      <c r="E181" s="39"/>
      <c r="F181" s="39"/>
      <c r="G181" s="39"/>
      <c r="H181" s="39"/>
      <c r="I181" s="39"/>
      <c r="J181" s="39"/>
      <c r="K181" s="39"/>
      <c r="L181" s="39"/>
      <c r="M181" s="39"/>
      <c r="N181" s="39"/>
      <c r="O181" s="157"/>
      <c r="BL181" s="171"/>
      <c r="CA181" s="171"/>
    </row>
    <row r="182" spans="1:79" s="35" customFormat="1" x14ac:dyDescent="0.2">
      <c r="D182" s="39"/>
      <c r="E182" s="39"/>
      <c r="F182" s="39"/>
      <c r="G182" s="39"/>
      <c r="H182" s="39"/>
      <c r="I182" s="39"/>
      <c r="J182" s="39"/>
      <c r="K182" s="39"/>
      <c r="L182" s="39"/>
      <c r="M182" s="39"/>
      <c r="N182" s="39"/>
      <c r="O182" s="157"/>
      <c r="BL182" s="171"/>
      <c r="CA182" s="171"/>
    </row>
    <row r="183" spans="1:79" s="35" customFormat="1" x14ac:dyDescent="0.2">
      <c r="D183" s="39"/>
      <c r="E183" s="39"/>
      <c r="F183" s="39"/>
      <c r="G183" s="39"/>
      <c r="H183" s="39"/>
      <c r="I183" s="39"/>
      <c r="J183" s="39"/>
      <c r="K183" s="39"/>
      <c r="L183" s="39"/>
      <c r="M183" s="39"/>
      <c r="N183" s="39"/>
      <c r="O183" s="157"/>
      <c r="BL183" s="171"/>
      <c r="CA183" s="171"/>
    </row>
    <row r="184" spans="1:79" s="35" customFormat="1" ht="18" customHeight="1" x14ac:dyDescent="0.2">
      <c r="D184" s="39"/>
      <c r="E184" s="39"/>
      <c r="F184" s="39"/>
      <c r="G184" s="39"/>
      <c r="H184" s="39"/>
      <c r="I184" s="39"/>
      <c r="J184" s="39"/>
      <c r="K184" s="39"/>
      <c r="L184" s="39"/>
      <c r="M184" s="39"/>
      <c r="N184" s="39"/>
      <c r="O184" s="157"/>
      <c r="BL184" s="171"/>
      <c r="CA184" s="171"/>
    </row>
    <row r="185" spans="1:79" s="35" customFormat="1" ht="18" customHeight="1" x14ac:dyDescent="0.2">
      <c r="A185" s="156">
        <f>SUM(A7:AC158)</f>
        <v>46659</v>
      </c>
      <c r="D185" s="39"/>
      <c r="E185" s="39"/>
      <c r="F185" s="39"/>
      <c r="G185" s="39"/>
      <c r="H185" s="39"/>
      <c r="I185" s="39"/>
      <c r="J185" s="39"/>
      <c r="K185" s="39"/>
      <c r="L185" s="39"/>
      <c r="M185" s="39"/>
      <c r="N185" s="39"/>
      <c r="O185" s="157"/>
      <c r="BL185" s="171"/>
      <c r="BT185" s="156">
        <f>SUM(BT1:BV143)+SUM(BV148:BY153)</f>
        <v>1</v>
      </c>
      <c r="CA185" s="171"/>
    </row>
    <row r="186" spans="1:79" s="35" customFormat="1" ht="20.25" customHeight="1" x14ac:dyDescent="0.2">
      <c r="D186" s="39"/>
      <c r="E186" s="39"/>
      <c r="F186" s="39"/>
      <c r="G186" s="39"/>
      <c r="H186" s="39"/>
      <c r="I186" s="39"/>
      <c r="J186" s="39"/>
      <c r="K186" s="39"/>
      <c r="L186" s="39"/>
      <c r="M186" s="39"/>
      <c r="N186" s="39"/>
      <c r="O186" s="157"/>
      <c r="BL186" s="171"/>
      <c r="CA186" s="171"/>
    </row>
    <row r="187" spans="1:79" s="35" customFormat="1" ht="20.25" customHeight="1" x14ac:dyDescent="0.2">
      <c r="A187" s="35" t="s">
        <v>163</v>
      </c>
      <c r="D187" s="39"/>
      <c r="E187" s="39"/>
      <c r="F187" s="39"/>
      <c r="G187" s="39"/>
      <c r="H187" s="39"/>
      <c r="I187" s="39"/>
      <c r="J187" s="39"/>
      <c r="K187" s="39"/>
      <c r="L187" s="39"/>
      <c r="M187" s="39"/>
      <c r="N187" s="39"/>
      <c r="O187" s="157"/>
      <c r="BL187" s="171"/>
      <c r="CA187" s="171"/>
    </row>
    <row r="188" spans="1:79" s="35" customFormat="1" ht="20.25" customHeight="1" x14ac:dyDescent="0.2">
      <c r="D188" s="39"/>
      <c r="E188" s="39"/>
      <c r="F188" s="39"/>
      <c r="G188" s="39"/>
      <c r="H188" s="39"/>
      <c r="I188" s="39"/>
      <c r="J188" s="39"/>
      <c r="K188" s="39"/>
      <c r="L188" s="39"/>
      <c r="M188" s="39"/>
      <c r="N188" s="39"/>
      <c r="O188" s="157"/>
      <c r="BL188" s="171"/>
      <c r="CA188" s="171"/>
    </row>
    <row r="189" spans="1:79" s="35" customFormat="1" x14ac:dyDescent="0.2">
      <c r="D189" s="39"/>
      <c r="E189" s="39"/>
      <c r="F189" s="39"/>
      <c r="G189" s="39"/>
      <c r="H189" s="39"/>
      <c r="I189" s="39"/>
      <c r="J189" s="39"/>
      <c r="K189" s="39"/>
      <c r="L189" s="39"/>
      <c r="M189" s="39"/>
      <c r="N189" s="39"/>
      <c r="O189" s="157"/>
      <c r="BL189" s="171"/>
      <c r="CA189" s="171"/>
    </row>
    <row r="190" spans="1:79" s="35" customFormat="1" x14ac:dyDescent="0.2">
      <c r="D190" s="39"/>
      <c r="E190" s="39"/>
      <c r="F190" s="39"/>
      <c r="G190" s="39"/>
      <c r="H190" s="39"/>
      <c r="I190" s="39"/>
      <c r="J190" s="39"/>
      <c r="K190" s="39"/>
      <c r="L190" s="39"/>
      <c r="M190" s="39"/>
      <c r="N190" s="39"/>
      <c r="O190" s="157"/>
      <c r="BL190" s="171"/>
      <c r="CA190" s="171"/>
    </row>
    <row r="191" spans="1:79" s="35" customFormat="1" x14ac:dyDescent="0.2">
      <c r="D191" s="39"/>
      <c r="E191" s="39"/>
      <c r="F191" s="39"/>
      <c r="G191" s="39"/>
      <c r="H191" s="39"/>
      <c r="I191" s="39"/>
      <c r="J191" s="39"/>
      <c r="K191" s="39"/>
      <c r="L191" s="39"/>
      <c r="M191" s="39"/>
      <c r="N191" s="39"/>
      <c r="O191" s="157"/>
      <c r="BL191" s="171"/>
      <c r="CA191" s="171"/>
    </row>
    <row r="192" spans="1:79" s="35" customFormat="1" x14ac:dyDescent="0.2">
      <c r="D192" s="39"/>
      <c r="E192" s="39"/>
      <c r="F192" s="39"/>
      <c r="G192" s="39"/>
      <c r="H192" s="39"/>
      <c r="I192" s="39"/>
      <c r="J192" s="39"/>
      <c r="K192" s="39"/>
      <c r="L192" s="39"/>
      <c r="M192" s="39"/>
      <c r="N192" s="39"/>
      <c r="O192" s="157"/>
      <c r="BL192" s="171"/>
      <c r="CA192" s="171"/>
    </row>
    <row r="193" spans="4:79" s="35" customFormat="1" x14ac:dyDescent="0.2">
      <c r="D193" s="39"/>
      <c r="E193" s="39"/>
      <c r="F193" s="39"/>
      <c r="G193" s="39"/>
      <c r="H193" s="39"/>
      <c r="I193" s="39"/>
      <c r="J193" s="39"/>
      <c r="K193" s="39"/>
      <c r="L193" s="39"/>
      <c r="M193" s="39"/>
      <c r="N193" s="39"/>
      <c r="O193" s="157"/>
      <c r="BL193" s="171"/>
      <c r="CA193" s="171"/>
    </row>
    <row r="194" spans="4:79" s="35" customFormat="1" x14ac:dyDescent="0.2">
      <c r="D194" s="39"/>
      <c r="E194" s="39"/>
      <c r="F194" s="39"/>
      <c r="G194" s="39"/>
      <c r="H194" s="39"/>
      <c r="I194" s="39"/>
      <c r="J194" s="39"/>
      <c r="K194" s="39"/>
      <c r="L194" s="39"/>
      <c r="M194" s="39"/>
      <c r="N194" s="39"/>
      <c r="O194" s="157"/>
      <c r="BL194" s="171"/>
      <c r="CA194" s="171"/>
    </row>
    <row r="195" spans="4:79" s="35" customFormat="1" x14ac:dyDescent="0.2">
      <c r="D195" s="39"/>
      <c r="E195" s="39"/>
      <c r="F195" s="39"/>
      <c r="G195" s="39"/>
      <c r="H195" s="39"/>
      <c r="I195" s="39"/>
      <c r="J195" s="39"/>
      <c r="K195" s="39"/>
      <c r="L195" s="39"/>
      <c r="M195" s="39"/>
      <c r="N195" s="39"/>
      <c r="O195" s="157"/>
      <c r="BL195" s="171"/>
      <c r="CA195" s="171"/>
    </row>
    <row r="196" spans="4:79" s="35" customFormat="1" x14ac:dyDescent="0.2">
      <c r="D196" s="39"/>
      <c r="E196" s="39"/>
      <c r="F196" s="39"/>
      <c r="G196" s="39"/>
      <c r="H196" s="39"/>
      <c r="I196" s="39"/>
      <c r="J196" s="39"/>
      <c r="K196" s="39"/>
      <c r="L196" s="39"/>
      <c r="M196" s="39"/>
      <c r="N196" s="39"/>
      <c r="O196" s="157"/>
      <c r="BL196" s="171"/>
      <c r="CA196" s="171"/>
    </row>
    <row r="197" spans="4:79" s="35" customFormat="1" x14ac:dyDescent="0.2">
      <c r="D197" s="39"/>
      <c r="E197" s="39"/>
      <c r="F197" s="39"/>
      <c r="G197" s="39"/>
      <c r="H197" s="39"/>
      <c r="I197" s="39"/>
      <c r="J197" s="39"/>
      <c r="K197" s="39"/>
      <c r="L197" s="39"/>
      <c r="M197" s="39"/>
      <c r="N197" s="39"/>
      <c r="O197" s="157"/>
      <c r="BL197" s="171"/>
      <c r="CA197" s="171"/>
    </row>
    <row r="198" spans="4:79" s="35" customFormat="1" x14ac:dyDescent="0.2">
      <c r="D198" s="39"/>
      <c r="E198" s="39"/>
      <c r="F198" s="39"/>
      <c r="G198" s="39"/>
      <c r="H198" s="39"/>
      <c r="I198" s="39"/>
      <c r="J198" s="39"/>
      <c r="K198" s="39"/>
      <c r="L198" s="39"/>
      <c r="M198" s="39"/>
      <c r="N198" s="39"/>
      <c r="O198" s="157"/>
      <c r="BL198" s="171"/>
      <c r="CA198" s="171"/>
    </row>
    <row r="199" spans="4:79" s="35" customFormat="1" x14ac:dyDescent="0.2">
      <c r="D199" s="39"/>
      <c r="E199" s="39"/>
      <c r="F199" s="39"/>
      <c r="G199" s="39"/>
      <c r="H199" s="39"/>
      <c r="I199" s="39"/>
      <c r="J199" s="39"/>
      <c r="K199" s="39"/>
      <c r="L199" s="39"/>
      <c r="M199" s="39"/>
      <c r="N199" s="39"/>
      <c r="O199" s="157"/>
      <c r="BL199" s="171"/>
      <c r="CA199" s="171"/>
    </row>
    <row r="200" spans="4:79" s="35" customFormat="1" x14ac:dyDescent="0.2">
      <c r="D200" s="39"/>
      <c r="E200" s="39"/>
      <c r="F200" s="39"/>
      <c r="G200" s="39"/>
      <c r="H200" s="39"/>
      <c r="I200" s="39"/>
      <c r="J200" s="39"/>
      <c r="K200" s="39"/>
      <c r="L200" s="39"/>
      <c r="M200" s="39"/>
      <c r="N200" s="39"/>
      <c r="O200" s="157"/>
      <c r="BL200" s="171"/>
      <c r="CA200" s="171"/>
    </row>
    <row r="201" spans="4:79" s="35" customFormat="1" x14ac:dyDescent="0.2">
      <c r="D201" s="39"/>
      <c r="E201" s="39"/>
      <c r="F201" s="39"/>
      <c r="G201" s="39"/>
      <c r="H201" s="39"/>
      <c r="I201" s="39"/>
      <c r="J201" s="39"/>
      <c r="K201" s="39"/>
      <c r="L201" s="39"/>
      <c r="M201" s="39"/>
      <c r="N201" s="39"/>
      <c r="O201" s="157"/>
      <c r="BL201" s="171"/>
      <c r="CA201" s="171"/>
    </row>
    <row r="202" spans="4:79" s="35" customFormat="1" x14ac:dyDescent="0.2">
      <c r="D202" s="39"/>
      <c r="E202" s="39"/>
      <c r="F202" s="39"/>
      <c r="G202" s="39"/>
      <c r="H202" s="39"/>
      <c r="I202" s="39"/>
      <c r="J202" s="39"/>
      <c r="K202" s="39"/>
      <c r="L202" s="39"/>
      <c r="M202" s="39"/>
      <c r="N202" s="39"/>
      <c r="O202" s="157"/>
      <c r="BL202" s="171"/>
      <c r="CA202" s="171"/>
    </row>
    <row r="203" spans="4:79" s="35" customFormat="1" x14ac:dyDescent="0.2">
      <c r="D203" s="39"/>
      <c r="E203" s="39"/>
      <c r="F203" s="39"/>
      <c r="G203" s="39"/>
      <c r="H203" s="39"/>
      <c r="I203" s="39"/>
      <c r="J203" s="39"/>
      <c r="K203" s="39"/>
      <c r="L203" s="39"/>
      <c r="M203" s="39"/>
      <c r="N203" s="39"/>
      <c r="O203" s="157"/>
      <c r="BL203" s="171"/>
      <c r="CA203" s="171"/>
    </row>
    <row r="204" spans="4:79" s="35" customFormat="1" x14ac:dyDescent="0.2">
      <c r="D204" s="39"/>
      <c r="E204" s="39"/>
      <c r="F204" s="39"/>
      <c r="G204" s="39"/>
      <c r="H204" s="39"/>
      <c r="I204" s="39"/>
      <c r="J204" s="39"/>
      <c r="K204" s="39"/>
      <c r="L204" s="39"/>
      <c r="M204" s="39"/>
      <c r="N204" s="39"/>
      <c r="O204" s="157"/>
      <c r="BL204" s="171"/>
      <c r="CA204" s="171"/>
    </row>
    <row r="205" spans="4:79" s="35" customFormat="1" x14ac:dyDescent="0.2">
      <c r="D205" s="39"/>
      <c r="E205" s="39"/>
      <c r="F205" s="39"/>
      <c r="G205" s="39"/>
      <c r="H205" s="39"/>
      <c r="I205" s="39"/>
      <c r="J205" s="39"/>
      <c r="K205" s="39"/>
      <c r="L205" s="39"/>
      <c r="M205" s="39"/>
      <c r="N205" s="39"/>
      <c r="O205" s="157"/>
      <c r="BL205" s="171"/>
      <c r="CA205" s="171"/>
    </row>
    <row r="206" spans="4:79" s="35" customFormat="1" x14ac:dyDescent="0.2">
      <c r="D206" s="39"/>
      <c r="E206" s="39"/>
      <c r="F206" s="39"/>
      <c r="G206" s="39"/>
      <c r="H206" s="39"/>
      <c r="I206" s="39"/>
      <c r="J206" s="39"/>
      <c r="K206" s="39"/>
      <c r="L206" s="39"/>
      <c r="M206" s="39"/>
      <c r="N206" s="39"/>
      <c r="O206" s="157"/>
      <c r="BL206" s="171"/>
      <c r="CA206" s="171"/>
    </row>
    <row r="207" spans="4:79" s="35" customFormat="1" x14ac:dyDescent="0.2">
      <c r="D207" s="39"/>
      <c r="E207" s="39"/>
      <c r="F207" s="39"/>
      <c r="G207" s="39"/>
      <c r="H207" s="39"/>
      <c r="I207" s="39"/>
      <c r="J207" s="39"/>
      <c r="K207" s="39"/>
      <c r="L207" s="39"/>
      <c r="M207" s="39"/>
      <c r="N207" s="39"/>
      <c r="O207" s="157"/>
      <c r="BL207" s="171"/>
      <c r="CA207" s="171"/>
    </row>
    <row r="208" spans="4:79" s="35" customFormat="1" x14ac:dyDescent="0.2">
      <c r="D208" s="39"/>
      <c r="E208" s="39"/>
      <c r="F208" s="39"/>
      <c r="G208" s="39"/>
      <c r="H208" s="39"/>
      <c r="I208" s="39"/>
      <c r="J208" s="39"/>
      <c r="K208" s="39"/>
      <c r="L208" s="39"/>
      <c r="M208" s="39"/>
      <c r="N208" s="39"/>
      <c r="O208" s="157"/>
      <c r="BL208" s="171"/>
      <c r="CA208" s="171"/>
    </row>
    <row r="209" spans="4:79" s="35" customFormat="1" x14ac:dyDescent="0.2">
      <c r="D209" s="39"/>
      <c r="E209" s="39"/>
      <c r="F209" s="39"/>
      <c r="G209" s="39"/>
      <c r="H209" s="39"/>
      <c r="I209" s="39"/>
      <c r="J209" s="39"/>
      <c r="K209" s="39"/>
      <c r="L209" s="39"/>
      <c r="M209" s="39"/>
      <c r="N209" s="39"/>
      <c r="O209" s="157"/>
      <c r="BL209" s="171"/>
      <c r="CA209" s="171"/>
    </row>
    <row r="210" spans="4:79" s="35" customFormat="1" ht="16.5" customHeight="1" x14ac:dyDescent="0.2">
      <c r="D210" s="39"/>
      <c r="E210" s="39"/>
      <c r="F210" s="39"/>
      <c r="G210" s="39"/>
      <c r="H210" s="39"/>
      <c r="I210" s="39"/>
      <c r="J210" s="39"/>
      <c r="K210" s="39"/>
      <c r="L210" s="39"/>
      <c r="M210" s="39"/>
      <c r="N210" s="39"/>
      <c r="O210" s="157"/>
      <c r="BL210" s="171"/>
      <c r="CA210" s="171"/>
    </row>
    <row r="211" spans="4:79" s="35" customFormat="1" x14ac:dyDescent="0.2">
      <c r="D211" s="39"/>
      <c r="E211" s="39"/>
      <c r="F211" s="39"/>
      <c r="G211" s="39"/>
      <c r="H211" s="39"/>
      <c r="I211" s="39"/>
      <c r="J211" s="39"/>
      <c r="K211" s="39"/>
      <c r="L211" s="39"/>
      <c r="M211" s="39"/>
      <c r="N211" s="39"/>
      <c r="O211" s="157"/>
      <c r="BL211" s="171"/>
      <c r="CA211" s="171"/>
    </row>
    <row r="212" spans="4:79" s="35" customFormat="1" x14ac:dyDescent="0.2">
      <c r="D212" s="39"/>
      <c r="E212" s="39"/>
      <c r="F212" s="39"/>
      <c r="G212" s="39"/>
      <c r="H212" s="39"/>
      <c r="I212" s="39"/>
      <c r="J212" s="39"/>
      <c r="K212" s="39"/>
      <c r="L212" s="39"/>
      <c r="M212" s="39"/>
      <c r="N212" s="39"/>
      <c r="O212" s="157"/>
      <c r="BL212" s="171"/>
      <c r="CA212" s="171"/>
    </row>
    <row r="213" spans="4:79" s="35" customFormat="1" x14ac:dyDescent="0.2">
      <c r="D213" s="39"/>
      <c r="E213" s="39"/>
      <c r="F213" s="39"/>
      <c r="G213" s="39"/>
      <c r="H213" s="39"/>
      <c r="I213" s="39"/>
      <c r="J213" s="39"/>
      <c r="K213" s="39"/>
      <c r="L213" s="39"/>
      <c r="M213" s="39"/>
      <c r="N213" s="39"/>
      <c r="O213" s="157"/>
      <c r="BL213" s="171"/>
      <c r="CA213" s="171"/>
    </row>
    <row r="214" spans="4:79" s="35" customFormat="1" x14ac:dyDescent="0.2">
      <c r="D214" s="39"/>
      <c r="E214" s="39"/>
      <c r="F214" s="39"/>
      <c r="G214" s="39"/>
      <c r="H214" s="39"/>
      <c r="I214" s="39"/>
      <c r="J214" s="39"/>
      <c r="K214" s="39"/>
      <c r="L214" s="39"/>
      <c r="M214" s="39"/>
      <c r="N214" s="39"/>
      <c r="O214" s="157"/>
      <c r="BL214" s="171"/>
      <c r="CA214" s="171"/>
    </row>
    <row r="215" spans="4:79" s="35" customFormat="1" x14ac:dyDescent="0.2">
      <c r="D215" s="39"/>
      <c r="E215" s="39"/>
      <c r="F215" s="39"/>
      <c r="G215" s="39"/>
      <c r="H215" s="39"/>
      <c r="I215" s="39"/>
      <c r="J215" s="39"/>
      <c r="K215" s="39"/>
      <c r="L215" s="39"/>
      <c r="M215" s="39"/>
      <c r="N215" s="39"/>
      <c r="O215" s="157"/>
      <c r="BL215" s="171"/>
      <c r="CA215" s="171"/>
    </row>
    <row r="216" spans="4:79" s="35" customFormat="1" x14ac:dyDescent="0.2">
      <c r="D216" s="39"/>
      <c r="E216" s="39"/>
      <c r="F216" s="39"/>
      <c r="G216" s="39"/>
      <c r="H216" s="39"/>
      <c r="I216" s="39"/>
      <c r="J216" s="39"/>
      <c r="K216" s="39"/>
      <c r="L216" s="39"/>
      <c r="M216" s="39"/>
      <c r="N216" s="39"/>
      <c r="O216" s="157"/>
      <c r="BL216" s="171"/>
      <c r="BP216" s="40"/>
      <c r="BQ216" s="40"/>
      <c r="BR216" s="40"/>
      <c r="BS216" s="40"/>
      <c r="BT216" s="40"/>
      <c r="BU216" s="40"/>
      <c r="BV216" s="40"/>
      <c r="BW216" s="40"/>
      <c r="CA216" s="171"/>
    </row>
    <row r="217" spans="4:79" s="35" customFormat="1" x14ac:dyDescent="0.2">
      <c r="D217" s="39"/>
      <c r="E217" s="39"/>
      <c r="F217" s="39"/>
      <c r="G217" s="39"/>
      <c r="H217" s="39"/>
      <c r="I217" s="39"/>
      <c r="J217" s="39"/>
      <c r="K217" s="39"/>
      <c r="L217" s="39"/>
      <c r="M217" s="39"/>
      <c r="N217" s="39"/>
      <c r="O217" s="157"/>
      <c r="BL217" s="171"/>
      <c r="BP217" s="40"/>
      <c r="BQ217" s="40"/>
      <c r="BR217" s="40"/>
      <c r="BS217" s="40"/>
      <c r="BT217" s="40"/>
      <c r="BU217" s="40"/>
      <c r="BV217" s="40"/>
      <c r="BW217" s="40"/>
      <c r="CA217" s="171"/>
    </row>
  </sheetData>
  <mergeCells count="141">
    <mergeCell ref="Z146:Z147"/>
    <mergeCell ref="AA146:AA147"/>
    <mergeCell ref="AB146:AB147"/>
    <mergeCell ref="AC146:AC147"/>
    <mergeCell ref="A148:A153"/>
    <mergeCell ref="B148:B150"/>
    <mergeCell ref="B151:B153"/>
    <mergeCell ref="V145:V147"/>
    <mergeCell ref="W145:W147"/>
    <mergeCell ref="X145:X147"/>
    <mergeCell ref="Y145:Y147"/>
    <mergeCell ref="Z145:AC145"/>
    <mergeCell ref="N83:O83"/>
    <mergeCell ref="P83:P84"/>
    <mergeCell ref="A85:A86"/>
    <mergeCell ref="B88:B89"/>
    <mergeCell ref="A104:D104"/>
    <mergeCell ref="B105:D105"/>
    <mergeCell ref="A108:A110"/>
    <mergeCell ref="B109:D109"/>
    <mergeCell ref="B110:D110"/>
    <mergeCell ref="A83:B83"/>
    <mergeCell ref="C83:C84"/>
    <mergeCell ref="D83:M83"/>
    <mergeCell ref="B108:D108"/>
    <mergeCell ref="A88:A89"/>
    <mergeCell ref="A107:D107"/>
    <mergeCell ref="N78:O78"/>
    <mergeCell ref="P78:Q78"/>
    <mergeCell ref="R78:S78"/>
    <mergeCell ref="T78:U78"/>
    <mergeCell ref="V78:V79"/>
    <mergeCell ref="W78:Z78"/>
    <mergeCell ref="AA78:AD78"/>
    <mergeCell ref="A80:B80"/>
    <mergeCell ref="A81:B81"/>
    <mergeCell ref="C78:C79"/>
    <mergeCell ref="D78:E78"/>
    <mergeCell ref="F78:G78"/>
    <mergeCell ref="H78:I78"/>
    <mergeCell ref="J78:K78"/>
    <mergeCell ref="L78:M7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111:A117"/>
    <mergeCell ref="B111:B113"/>
    <mergeCell ref="C111:D111"/>
    <mergeCell ref="C112:D112"/>
    <mergeCell ref="C113:D113"/>
    <mergeCell ref="B114:B117"/>
    <mergeCell ref="C114:D114"/>
    <mergeCell ref="C115:D115"/>
    <mergeCell ref="C116:D116"/>
    <mergeCell ref="C117:D117"/>
    <mergeCell ref="A119:B119"/>
    <mergeCell ref="A120:A122"/>
    <mergeCell ref="A123:A125"/>
    <mergeCell ref="A127:A128"/>
    <mergeCell ref="B127:B128"/>
    <mergeCell ref="C127:S127"/>
    <mergeCell ref="T127:U127"/>
    <mergeCell ref="V127:W127"/>
    <mergeCell ref="A134:C134"/>
    <mergeCell ref="A135:C135"/>
    <mergeCell ref="A136:B138"/>
    <mergeCell ref="A139:F139"/>
    <mergeCell ref="A140:A141"/>
    <mergeCell ref="B140:B141"/>
    <mergeCell ref="A144:D144"/>
    <mergeCell ref="A145:C147"/>
    <mergeCell ref="D145:D147"/>
    <mergeCell ref="E145:U145"/>
    <mergeCell ref="E146:F146"/>
    <mergeCell ref="G146:H146"/>
    <mergeCell ref="I146:J146"/>
    <mergeCell ref="K146:L146"/>
    <mergeCell ref="M146:N146"/>
    <mergeCell ref="O146:P146"/>
    <mergeCell ref="Q146:R146"/>
    <mergeCell ref="S146:T146"/>
    <mergeCell ref="U146:U147"/>
    <mergeCell ref="A155:A157"/>
    <mergeCell ref="B155:B157"/>
    <mergeCell ref="C155:T155"/>
    <mergeCell ref="C156:D156"/>
    <mergeCell ref="E156:F156"/>
    <mergeCell ref="G156:H156"/>
    <mergeCell ref="I156:J156"/>
    <mergeCell ref="K156:L156"/>
    <mergeCell ref="M156:N156"/>
    <mergeCell ref="O156:P156"/>
    <mergeCell ref="Q156:R156"/>
    <mergeCell ref="S156:T156"/>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O144:BK65536 JK144:LG65536 TG144:VC65536 ADC144:AEY65536 AMY144:AOU65536 AWU144:AYQ65536 BGQ144:BIM65536 BQM144:BSI65536 CAI144:CCE65536 CKE144:CMA65536 CUA144:CVW65536 DDW144:DFS65536 DNS144:DPO65536 DXO144:DZK65536 EHK144:EJG65536 ERG144:ETC65536 FBC144:FCY65536 FKY144:FMU65536 FUU144:FWQ65536 GEQ144:GGM65536 GOM144:GQI65536 GYI144:HAE65536 HIE144:HKA65536 HSA144:HTW65536 IBW144:IDS65536 ILS144:INO65536 IVO144:IXK65536 JFK144:JHG65536 JPG144:JRC65536 JZC144:KAY65536 KIY144:KKU65536 KSU144:KUQ65536 LCQ144:LEM65536 LMM144:LOI65536 LWI144:LYE65536 MGE144:MIA65536 MQA144:MRW65536 MZW144:NBS65536 NJS144:NLO65536 NTO144:NVK65536 ODK144:OFG65536 ONG144:OPC65536 OXC144:OYY65536 PGY144:PIU65536 PQU144:PSQ65536 QAQ144:QCM65536 QKM144:QMI65536 QUI144:QWE65536 REE144:RGA65536 ROA144:RPW65536 RXW144:RZS65536 SHS144:SJO65536 SRO144:STK65536 TBK144:TDG65536 TLG144:TNC65536 TVC144:TWY65536 UEY144:UGU65536 UOU144:UQQ65536 UYQ144:VAM65536 VIM144:VKI65536 VSI144:VUE65536 WCE144:WEA65536 WMA144:WNW65536 WVW144:WXS65536 O65680:BK131072 JK65680:LG131072 TG65680:VC131072 ADC65680:AEY131072 AMY65680:AOU131072 AWU65680:AYQ131072 BGQ65680:BIM131072 BQM65680:BSI131072 CAI65680:CCE131072 CKE65680:CMA131072 CUA65680:CVW131072 DDW65680:DFS131072 DNS65680:DPO131072 DXO65680:DZK131072 EHK65680:EJG131072 ERG65680:ETC131072 FBC65680:FCY131072 FKY65680:FMU131072 FUU65680:FWQ131072 GEQ65680:GGM131072 GOM65680:GQI131072 GYI65680:HAE131072 HIE65680:HKA131072 HSA65680:HTW131072 IBW65680:IDS131072 ILS65680:INO131072 IVO65680:IXK131072 JFK65680:JHG131072 JPG65680:JRC131072 JZC65680:KAY131072 KIY65680:KKU131072 KSU65680:KUQ131072 LCQ65680:LEM131072 LMM65680:LOI131072 LWI65680:LYE131072 MGE65680:MIA131072 MQA65680:MRW131072 MZW65680:NBS131072 NJS65680:NLO131072 NTO65680:NVK131072 ODK65680:OFG131072 ONG65680:OPC131072 OXC65680:OYY131072 PGY65680:PIU131072 PQU65680:PSQ131072 QAQ65680:QCM131072 QKM65680:QMI131072 QUI65680:QWE131072 REE65680:RGA131072 ROA65680:RPW131072 RXW65680:RZS131072 SHS65680:SJO131072 SRO65680:STK131072 TBK65680:TDG131072 TLG65680:TNC131072 TVC65680:TWY131072 UEY65680:UGU131072 UOU65680:UQQ131072 UYQ65680:VAM131072 VIM65680:VKI131072 VSI65680:VUE131072 WCE65680:WEA131072 WMA65680:WNW131072 WVW65680:WXS131072 O131216:BK196608 JK131216:LG196608 TG131216:VC196608 ADC131216:AEY196608 AMY131216:AOU196608 AWU131216:AYQ196608 BGQ131216:BIM196608 BQM131216:BSI196608 CAI131216:CCE196608 CKE131216:CMA196608 CUA131216:CVW196608 DDW131216:DFS196608 DNS131216:DPO196608 DXO131216:DZK196608 EHK131216:EJG196608 ERG131216:ETC196608 FBC131216:FCY196608 FKY131216:FMU196608 FUU131216:FWQ196608 GEQ131216:GGM196608 GOM131216:GQI196608 GYI131216:HAE196608 HIE131216:HKA196608 HSA131216:HTW196608 IBW131216:IDS196608 ILS131216:INO196608 IVO131216:IXK196608 JFK131216:JHG196608 JPG131216:JRC196608 JZC131216:KAY196608 KIY131216:KKU196608 KSU131216:KUQ196608 LCQ131216:LEM196608 LMM131216:LOI196608 LWI131216:LYE196608 MGE131216:MIA196608 MQA131216:MRW196608 MZW131216:NBS196608 NJS131216:NLO196608 NTO131216:NVK196608 ODK131216:OFG196608 ONG131216:OPC196608 OXC131216:OYY196608 PGY131216:PIU196608 PQU131216:PSQ196608 QAQ131216:QCM196608 QKM131216:QMI196608 QUI131216:QWE196608 REE131216:RGA196608 ROA131216:RPW196608 RXW131216:RZS196608 SHS131216:SJO196608 SRO131216:STK196608 TBK131216:TDG196608 TLG131216:TNC196608 TVC131216:TWY196608 UEY131216:UGU196608 UOU131216:UQQ196608 UYQ131216:VAM196608 VIM131216:VKI196608 VSI131216:VUE196608 WCE131216:WEA196608 WMA131216:WNW196608 WVW131216:WXS196608 O196752:BK262144 JK196752:LG262144 TG196752:VC262144 ADC196752:AEY262144 AMY196752:AOU262144 AWU196752:AYQ262144 BGQ196752:BIM262144 BQM196752:BSI262144 CAI196752:CCE262144 CKE196752:CMA262144 CUA196752:CVW262144 DDW196752:DFS262144 DNS196752:DPO262144 DXO196752:DZK262144 EHK196752:EJG262144 ERG196752:ETC262144 FBC196752:FCY262144 FKY196752:FMU262144 FUU196752:FWQ262144 GEQ196752:GGM262144 GOM196752:GQI262144 GYI196752:HAE262144 HIE196752:HKA262144 HSA196752:HTW262144 IBW196752:IDS262144 ILS196752:INO262144 IVO196752:IXK262144 JFK196752:JHG262144 JPG196752:JRC262144 JZC196752:KAY262144 KIY196752:KKU262144 KSU196752:KUQ262144 LCQ196752:LEM262144 LMM196752:LOI262144 LWI196752:LYE262144 MGE196752:MIA262144 MQA196752:MRW262144 MZW196752:NBS262144 NJS196752:NLO262144 NTO196752:NVK262144 ODK196752:OFG262144 ONG196752:OPC262144 OXC196752:OYY262144 PGY196752:PIU262144 PQU196752:PSQ262144 QAQ196752:QCM262144 QKM196752:QMI262144 QUI196752:QWE262144 REE196752:RGA262144 ROA196752:RPW262144 RXW196752:RZS262144 SHS196752:SJO262144 SRO196752:STK262144 TBK196752:TDG262144 TLG196752:TNC262144 TVC196752:TWY262144 UEY196752:UGU262144 UOU196752:UQQ262144 UYQ196752:VAM262144 VIM196752:VKI262144 VSI196752:VUE262144 WCE196752:WEA262144 WMA196752:WNW262144 WVW196752:WXS262144 O262288:BK327680 JK262288:LG327680 TG262288:VC327680 ADC262288:AEY327680 AMY262288:AOU327680 AWU262288:AYQ327680 BGQ262288:BIM327680 BQM262288:BSI327680 CAI262288:CCE327680 CKE262288:CMA327680 CUA262288:CVW327680 DDW262288:DFS327680 DNS262288:DPO327680 DXO262288:DZK327680 EHK262288:EJG327680 ERG262288:ETC327680 FBC262288:FCY327680 FKY262288:FMU327680 FUU262288:FWQ327680 GEQ262288:GGM327680 GOM262288:GQI327680 GYI262288:HAE327680 HIE262288:HKA327680 HSA262288:HTW327680 IBW262288:IDS327680 ILS262288:INO327680 IVO262288:IXK327680 JFK262288:JHG327680 JPG262288:JRC327680 JZC262288:KAY327680 KIY262288:KKU327680 KSU262288:KUQ327680 LCQ262288:LEM327680 LMM262288:LOI327680 LWI262288:LYE327680 MGE262288:MIA327680 MQA262288:MRW327680 MZW262288:NBS327680 NJS262288:NLO327680 NTO262288:NVK327680 ODK262288:OFG327680 ONG262288:OPC327680 OXC262288:OYY327680 PGY262288:PIU327680 PQU262288:PSQ327680 QAQ262288:QCM327680 QKM262288:QMI327680 QUI262288:QWE327680 REE262288:RGA327680 ROA262288:RPW327680 RXW262288:RZS327680 SHS262288:SJO327680 SRO262288:STK327680 TBK262288:TDG327680 TLG262288:TNC327680 TVC262288:TWY327680 UEY262288:UGU327680 UOU262288:UQQ327680 UYQ262288:VAM327680 VIM262288:VKI327680 VSI262288:VUE327680 WCE262288:WEA327680 WMA262288:WNW327680 WVW262288:WXS327680 O327824:BK393216 JK327824:LG393216 TG327824:VC393216 ADC327824:AEY393216 AMY327824:AOU393216 AWU327824:AYQ393216 BGQ327824:BIM393216 BQM327824:BSI393216 CAI327824:CCE393216 CKE327824:CMA393216 CUA327824:CVW393216 DDW327824:DFS393216 DNS327824:DPO393216 DXO327824:DZK393216 EHK327824:EJG393216 ERG327824:ETC393216 FBC327824:FCY393216 FKY327824:FMU393216 FUU327824:FWQ393216 GEQ327824:GGM393216 GOM327824:GQI393216 GYI327824:HAE393216 HIE327824:HKA393216 HSA327824:HTW393216 IBW327824:IDS393216 ILS327824:INO393216 IVO327824:IXK393216 JFK327824:JHG393216 JPG327824:JRC393216 JZC327824:KAY393216 KIY327824:KKU393216 KSU327824:KUQ393216 LCQ327824:LEM393216 LMM327824:LOI393216 LWI327824:LYE393216 MGE327824:MIA393216 MQA327824:MRW393216 MZW327824:NBS393216 NJS327824:NLO393216 NTO327824:NVK393216 ODK327824:OFG393216 ONG327824:OPC393216 OXC327824:OYY393216 PGY327824:PIU393216 PQU327824:PSQ393216 QAQ327824:QCM393216 QKM327824:QMI393216 QUI327824:QWE393216 REE327824:RGA393216 ROA327824:RPW393216 RXW327824:RZS393216 SHS327824:SJO393216 SRO327824:STK393216 TBK327824:TDG393216 TLG327824:TNC393216 TVC327824:TWY393216 UEY327824:UGU393216 UOU327824:UQQ393216 UYQ327824:VAM393216 VIM327824:VKI393216 VSI327824:VUE393216 WCE327824:WEA393216 WMA327824:WNW393216 WVW327824:WXS393216 O393360:BK458752 JK393360:LG458752 TG393360:VC458752 ADC393360:AEY458752 AMY393360:AOU458752 AWU393360:AYQ458752 BGQ393360:BIM458752 BQM393360:BSI458752 CAI393360:CCE458752 CKE393360:CMA458752 CUA393360:CVW458752 DDW393360:DFS458752 DNS393360:DPO458752 DXO393360:DZK458752 EHK393360:EJG458752 ERG393360:ETC458752 FBC393360:FCY458752 FKY393360:FMU458752 FUU393360:FWQ458752 GEQ393360:GGM458752 GOM393360:GQI458752 GYI393360:HAE458752 HIE393360:HKA458752 HSA393360:HTW458752 IBW393360:IDS458752 ILS393360:INO458752 IVO393360:IXK458752 JFK393360:JHG458752 JPG393360:JRC458752 JZC393360:KAY458752 KIY393360:KKU458752 KSU393360:KUQ458752 LCQ393360:LEM458752 LMM393360:LOI458752 LWI393360:LYE458752 MGE393360:MIA458752 MQA393360:MRW458752 MZW393360:NBS458752 NJS393360:NLO458752 NTO393360:NVK458752 ODK393360:OFG458752 ONG393360:OPC458752 OXC393360:OYY458752 PGY393360:PIU458752 PQU393360:PSQ458752 QAQ393360:QCM458752 QKM393360:QMI458752 QUI393360:QWE458752 REE393360:RGA458752 ROA393360:RPW458752 RXW393360:RZS458752 SHS393360:SJO458752 SRO393360:STK458752 TBK393360:TDG458752 TLG393360:TNC458752 TVC393360:TWY458752 UEY393360:UGU458752 UOU393360:UQQ458752 UYQ393360:VAM458752 VIM393360:VKI458752 VSI393360:VUE458752 WCE393360:WEA458752 WMA393360:WNW458752 WVW393360:WXS458752 O458896:BK524288 JK458896:LG524288 TG458896:VC524288 ADC458896:AEY524288 AMY458896:AOU524288 AWU458896:AYQ524288 BGQ458896:BIM524288 BQM458896:BSI524288 CAI458896:CCE524288 CKE458896:CMA524288 CUA458896:CVW524288 DDW458896:DFS524288 DNS458896:DPO524288 DXO458896:DZK524288 EHK458896:EJG524288 ERG458896:ETC524288 FBC458896:FCY524288 FKY458896:FMU524288 FUU458896:FWQ524288 GEQ458896:GGM524288 GOM458896:GQI524288 GYI458896:HAE524288 HIE458896:HKA524288 HSA458896:HTW524288 IBW458896:IDS524288 ILS458896:INO524288 IVO458896:IXK524288 JFK458896:JHG524288 JPG458896:JRC524288 JZC458896:KAY524288 KIY458896:KKU524288 KSU458896:KUQ524288 LCQ458896:LEM524288 LMM458896:LOI524288 LWI458896:LYE524288 MGE458896:MIA524288 MQA458896:MRW524288 MZW458896:NBS524288 NJS458896:NLO524288 NTO458896:NVK524288 ODK458896:OFG524288 ONG458896:OPC524288 OXC458896:OYY524288 PGY458896:PIU524288 PQU458896:PSQ524288 QAQ458896:QCM524288 QKM458896:QMI524288 QUI458896:QWE524288 REE458896:RGA524288 ROA458896:RPW524288 RXW458896:RZS524288 SHS458896:SJO524288 SRO458896:STK524288 TBK458896:TDG524288 TLG458896:TNC524288 TVC458896:TWY524288 UEY458896:UGU524288 UOU458896:UQQ524288 UYQ458896:VAM524288 VIM458896:VKI524288 VSI458896:VUE524288 WCE458896:WEA524288 WMA458896:WNW524288 WVW458896:WXS524288 O524432:BK589824 JK524432:LG589824 TG524432:VC589824 ADC524432:AEY589824 AMY524432:AOU589824 AWU524432:AYQ589824 BGQ524432:BIM589824 BQM524432:BSI589824 CAI524432:CCE589824 CKE524432:CMA589824 CUA524432:CVW589824 DDW524432:DFS589824 DNS524432:DPO589824 DXO524432:DZK589824 EHK524432:EJG589824 ERG524432:ETC589824 FBC524432:FCY589824 FKY524432:FMU589824 FUU524432:FWQ589824 GEQ524432:GGM589824 GOM524432:GQI589824 GYI524432:HAE589824 HIE524432:HKA589824 HSA524432:HTW589824 IBW524432:IDS589824 ILS524432:INO589824 IVO524432:IXK589824 JFK524432:JHG589824 JPG524432:JRC589824 JZC524432:KAY589824 KIY524432:KKU589824 KSU524432:KUQ589824 LCQ524432:LEM589824 LMM524432:LOI589824 LWI524432:LYE589824 MGE524432:MIA589824 MQA524432:MRW589824 MZW524432:NBS589824 NJS524432:NLO589824 NTO524432:NVK589824 ODK524432:OFG589824 ONG524432:OPC589824 OXC524432:OYY589824 PGY524432:PIU589824 PQU524432:PSQ589824 QAQ524432:QCM589824 QKM524432:QMI589824 QUI524432:QWE589824 REE524432:RGA589824 ROA524432:RPW589824 RXW524432:RZS589824 SHS524432:SJO589824 SRO524432:STK589824 TBK524432:TDG589824 TLG524432:TNC589824 TVC524432:TWY589824 UEY524432:UGU589824 UOU524432:UQQ589824 UYQ524432:VAM589824 VIM524432:VKI589824 VSI524432:VUE589824 WCE524432:WEA589824 WMA524432:WNW589824 WVW524432:WXS589824 O589968:BK655360 JK589968:LG655360 TG589968:VC655360 ADC589968:AEY655360 AMY589968:AOU655360 AWU589968:AYQ655360 BGQ589968:BIM655360 BQM589968:BSI655360 CAI589968:CCE655360 CKE589968:CMA655360 CUA589968:CVW655360 DDW589968:DFS655360 DNS589968:DPO655360 DXO589968:DZK655360 EHK589968:EJG655360 ERG589968:ETC655360 FBC589968:FCY655360 FKY589968:FMU655360 FUU589968:FWQ655360 GEQ589968:GGM655360 GOM589968:GQI655360 GYI589968:HAE655360 HIE589968:HKA655360 HSA589968:HTW655360 IBW589968:IDS655360 ILS589968:INO655360 IVO589968:IXK655360 JFK589968:JHG655360 JPG589968:JRC655360 JZC589968:KAY655360 KIY589968:KKU655360 KSU589968:KUQ655360 LCQ589968:LEM655360 LMM589968:LOI655360 LWI589968:LYE655360 MGE589968:MIA655360 MQA589968:MRW655360 MZW589968:NBS655360 NJS589968:NLO655360 NTO589968:NVK655360 ODK589968:OFG655360 ONG589968:OPC655360 OXC589968:OYY655360 PGY589968:PIU655360 PQU589968:PSQ655360 QAQ589968:QCM655360 QKM589968:QMI655360 QUI589968:QWE655360 REE589968:RGA655360 ROA589968:RPW655360 RXW589968:RZS655360 SHS589968:SJO655360 SRO589968:STK655360 TBK589968:TDG655360 TLG589968:TNC655360 TVC589968:TWY655360 UEY589968:UGU655360 UOU589968:UQQ655360 UYQ589968:VAM655360 VIM589968:VKI655360 VSI589968:VUE655360 WCE589968:WEA655360 WMA589968:WNW655360 WVW589968:WXS655360 O655504:BK720896 JK655504:LG720896 TG655504:VC720896 ADC655504:AEY720896 AMY655504:AOU720896 AWU655504:AYQ720896 BGQ655504:BIM720896 BQM655504:BSI720896 CAI655504:CCE720896 CKE655504:CMA720896 CUA655504:CVW720896 DDW655504:DFS720896 DNS655504:DPO720896 DXO655504:DZK720896 EHK655504:EJG720896 ERG655504:ETC720896 FBC655504:FCY720896 FKY655504:FMU720896 FUU655504:FWQ720896 GEQ655504:GGM720896 GOM655504:GQI720896 GYI655504:HAE720896 HIE655504:HKA720896 HSA655504:HTW720896 IBW655504:IDS720896 ILS655504:INO720896 IVO655504:IXK720896 JFK655504:JHG720896 JPG655504:JRC720896 JZC655504:KAY720896 KIY655504:KKU720896 KSU655504:KUQ720896 LCQ655504:LEM720896 LMM655504:LOI720896 LWI655504:LYE720896 MGE655504:MIA720896 MQA655504:MRW720896 MZW655504:NBS720896 NJS655504:NLO720896 NTO655504:NVK720896 ODK655504:OFG720896 ONG655504:OPC720896 OXC655504:OYY720896 PGY655504:PIU720896 PQU655504:PSQ720896 QAQ655504:QCM720896 QKM655504:QMI720896 QUI655504:QWE720896 REE655504:RGA720896 ROA655504:RPW720896 RXW655504:RZS720896 SHS655504:SJO720896 SRO655504:STK720896 TBK655504:TDG720896 TLG655504:TNC720896 TVC655504:TWY720896 UEY655504:UGU720896 UOU655504:UQQ720896 UYQ655504:VAM720896 VIM655504:VKI720896 VSI655504:VUE720896 WCE655504:WEA720896 WMA655504:WNW720896 WVW655504:WXS720896 O721040:BK786432 JK721040:LG786432 TG721040:VC786432 ADC721040:AEY786432 AMY721040:AOU786432 AWU721040:AYQ786432 BGQ721040:BIM786432 BQM721040:BSI786432 CAI721040:CCE786432 CKE721040:CMA786432 CUA721040:CVW786432 DDW721040:DFS786432 DNS721040:DPO786432 DXO721040:DZK786432 EHK721040:EJG786432 ERG721040:ETC786432 FBC721040:FCY786432 FKY721040:FMU786432 FUU721040:FWQ786432 GEQ721040:GGM786432 GOM721040:GQI786432 GYI721040:HAE786432 HIE721040:HKA786432 HSA721040:HTW786432 IBW721040:IDS786432 ILS721040:INO786432 IVO721040:IXK786432 JFK721040:JHG786432 JPG721040:JRC786432 JZC721040:KAY786432 KIY721040:KKU786432 KSU721040:KUQ786432 LCQ721040:LEM786432 LMM721040:LOI786432 LWI721040:LYE786432 MGE721040:MIA786432 MQA721040:MRW786432 MZW721040:NBS786432 NJS721040:NLO786432 NTO721040:NVK786432 ODK721040:OFG786432 ONG721040:OPC786432 OXC721040:OYY786432 PGY721040:PIU786432 PQU721040:PSQ786432 QAQ721040:QCM786432 QKM721040:QMI786432 QUI721040:QWE786432 REE721040:RGA786432 ROA721040:RPW786432 RXW721040:RZS786432 SHS721040:SJO786432 SRO721040:STK786432 TBK721040:TDG786432 TLG721040:TNC786432 TVC721040:TWY786432 UEY721040:UGU786432 UOU721040:UQQ786432 UYQ721040:VAM786432 VIM721040:VKI786432 VSI721040:VUE786432 WCE721040:WEA786432 WMA721040:WNW786432 WVW721040:WXS786432 O786576:BK851968 JK786576:LG851968 TG786576:VC851968 ADC786576:AEY851968 AMY786576:AOU851968 AWU786576:AYQ851968 BGQ786576:BIM851968 BQM786576:BSI851968 CAI786576:CCE851968 CKE786576:CMA851968 CUA786576:CVW851968 DDW786576:DFS851968 DNS786576:DPO851968 DXO786576:DZK851968 EHK786576:EJG851968 ERG786576:ETC851968 FBC786576:FCY851968 FKY786576:FMU851968 FUU786576:FWQ851968 GEQ786576:GGM851968 GOM786576:GQI851968 GYI786576:HAE851968 HIE786576:HKA851968 HSA786576:HTW851968 IBW786576:IDS851968 ILS786576:INO851968 IVO786576:IXK851968 JFK786576:JHG851968 JPG786576:JRC851968 JZC786576:KAY851968 KIY786576:KKU851968 KSU786576:KUQ851968 LCQ786576:LEM851968 LMM786576:LOI851968 LWI786576:LYE851968 MGE786576:MIA851968 MQA786576:MRW851968 MZW786576:NBS851968 NJS786576:NLO851968 NTO786576:NVK851968 ODK786576:OFG851968 ONG786576:OPC851968 OXC786576:OYY851968 PGY786576:PIU851968 PQU786576:PSQ851968 QAQ786576:QCM851968 QKM786576:QMI851968 QUI786576:QWE851968 REE786576:RGA851968 ROA786576:RPW851968 RXW786576:RZS851968 SHS786576:SJO851968 SRO786576:STK851968 TBK786576:TDG851968 TLG786576:TNC851968 TVC786576:TWY851968 UEY786576:UGU851968 UOU786576:UQQ851968 UYQ786576:VAM851968 VIM786576:VKI851968 VSI786576:VUE851968 WCE786576:WEA851968 WMA786576:WNW851968 WVW786576:WXS851968 O852112:BK917504 JK852112:LG917504 TG852112:VC917504 ADC852112:AEY917504 AMY852112:AOU917504 AWU852112:AYQ917504 BGQ852112:BIM917504 BQM852112:BSI917504 CAI852112:CCE917504 CKE852112:CMA917504 CUA852112:CVW917504 DDW852112:DFS917504 DNS852112:DPO917504 DXO852112:DZK917504 EHK852112:EJG917504 ERG852112:ETC917504 FBC852112:FCY917504 FKY852112:FMU917504 FUU852112:FWQ917504 GEQ852112:GGM917504 GOM852112:GQI917504 GYI852112:HAE917504 HIE852112:HKA917504 HSA852112:HTW917504 IBW852112:IDS917504 ILS852112:INO917504 IVO852112:IXK917504 JFK852112:JHG917504 JPG852112:JRC917504 JZC852112:KAY917504 KIY852112:KKU917504 KSU852112:KUQ917504 LCQ852112:LEM917504 LMM852112:LOI917504 LWI852112:LYE917504 MGE852112:MIA917504 MQA852112:MRW917504 MZW852112:NBS917504 NJS852112:NLO917504 NTO852112:NVK917504 ODK852112:OFG917504 ONG852112:OPC917504 OXC852112:OYY917504 PGY852112:PIU917504 PQU852112:PSQ917504 QAQ852112:QCM917504 QKM852112:QMI917504 QUI852112:QWE917504 REE852112:RGA917504 ROA852112:RPW917504 RXW852112:RZS917504 SHS852112:SJO917504 SRO852112:STK917504 TBK852112:TDG917504 TLG852112:TNC917504 TVC852112:TWY917504 UEY852112:UGU917504 UOU852112:UQQ917504 UYQ852112:VAM917504 VIM852112:VKI917504 VSI852112:VUE917504 WCE852112:WEA917504 WMA852112:WNW917504 WVW852112:WXS917504 O917648:BK983040 JK917648:LG983040 TG917648:VC983040 ADC917648:AEY983040 AMY917648:AOU983040 AWU917648:AYQ983040 BGQ917648:BIM983040 BQM917648:BSI983040 CAI917648:CCE983040 CKE917648:CMA983040 CUA917648:CVW983040 DDW917648:DFS983040 DNS917648:DPO983040 DXO917648:DZK983040 EHK917648:EJG983040 ERG917648:ETC983040 FBC917648:FCY983040 FKY917648:FMU983040 FUU917648:FWQ983040 GEQ917648:GGM983040 GOM917648:GQI983040 GYI917648:HAE983040 HIE917648:HKA983040 HSA917648:HTW983040 IBW917648:IDS983040 ILS917648:INO983040 IVO917648:IXK983040 JFK917648:JHG983040 JPG917648:JRC983040 JZC917648:KAY983040 KIY917648:KKU983040 KSU917648:KUQ983040 LCQ917648:LEM983040 LMM917648:LOI983040 LWI917648:LYE983040 MGE917648:MIA983040 MQA917648:MRW983040 MZW917648:NBS983040 NJS917648:NLO983040 NTO917648:NVK983040 ODK917648:OFG983040 ONG917648:OPC983040 OXC917648:OYY983040 PGY917648:PIU983040 PQU917648:PSQ983040 QAQ917648:QCM983040 QKM917648:QMI983040 QUI917648:QWE983040 REE917648:RGA983040 ROA917648:RPW983040 RXW917648:RZS983040 SHS917648:SJO983040 SRO917648:STK983040 TBK917648:TDG983040 TLG917648:TNC983040 TVC917648:TWY983040 UEY917648:UGU983040 UOU917648:UQQ983040 UYQ917648:VAM983040 VIM917648:VKI983040 VSI917648:VUE983040 WCE917648:WEA983040 WMA917648:WNW983040 WVW917648:WXS983040 O983184:BK1048576 JK983184:LG1048576 TG983184:VC1048576 ADC983184:AEY1048576 AMY983184:AOU1048576 AWU983184:AYQ1048576 BGQ983184:BIM1048576 BQM983184:BSI1048576 CAI983184:CCE1048576 CKE983184:CMA1048576 CUA983184:CVW1048576 DDW983184:DFS1048576 DNS983184:DPO1048576 DXO983184:DZK1048576 EHK983184:EJG1048576 ERG983184:ETC1048576 FBC983184:FCY1048576 FKY983184:FMU1048576 FUU983184:FWQ1048576 GEQ983184:GGM1048576 GOM983184:GQI1048576 GYI983184:HAE1048576 HIE983184:HKA1048576 HSA983184:HTW1048576 IBW983184:IDS1048576 ILS983184:INO1048576 IVO983184:IXK1048576 JFK983184:JHG1048576 JPG983184:JRC1048576 JZC983184:KAY1048576 KIY983184:KKU1048576 KSU983184:KUQ1048576 LCQ983184:LEM1048576 LMM983184:LOI1048576 LWI983184:LYE1048576 MGE983184:MIA1048576 MQA983184:MRW1048576 MZW983184:NBS1048576 NJS983184:NLO1048576 NTO983184:NVK1048576 ODK983184:OFG1048576 ONG983184:OPC1048576 OXC983184:OYY1048576 PGY983184:PIU1048576 PQU983184:PSQ1048576 QAQ983184:QCM1048576 QKM983184:QMI1048576 QUI983184:QWE1048576 REE983184:RGA1048576 ROA983184:RPW1048576 RXW983184:RZS1048576 SHS983184:SJO1048576 SRO983184:STK1048576 TBK983184:TDG1048576 TLG983184:TNC1048576 TVC983184:TWY1048576 UEY983184:UGU1048576 UOU983184:UQQ1048576 UYQ983184:VAM1048576 VIM983184:VKI1048576 VSI983184:VUE1048576 WCE983184:WEA1048576 WMA983184:WNW1048576 WVW983184:WXS1048576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U1:BK139 JQ1:LG139 TM1:VC139 ADI1:AEY139 ANE1:AOU139 AXA1:AYQ139 BGW1:BIM139 BQS1:BSI139 CAO1:CCE139 CKK1:CMA139 CUG1:CVW139 DEC1:DFS139 DNY1:DPO139 DXU1:DZK139 EHQ1:EJG139 ERM1:ETC139 FBI1:FCY139 FLE1:FMU139 FVA1:FWQ139 GEW1:GGM139 GOS1:GQI139 GYO1:HAE139 HIK1:HKA139 HSG1:HTW139 ICC1:IDS139 ILY1:INO139 IVU1:IXK139 JFQ1:JHG139 JPM1:JRC139 JZI1:KAY139 KJE1:KKU139 KTA1:KUQ139 LCW1:LEM139 LMS1:LOI139 LWO1:LYE139 MGK1:MIA139 MQG1:MRW139 NAC1:NBS139 NJY1:NLO139 NTU1:NVK139 ODQ1:OFG139 ONM1:OPC139 OXI1:OYY139 PHE1:PIU139 PRA1:PSQ139 QAW1:QCM139 QKS1:QMI139 QUO1:QWE139 REK1:RGA139 ROG1:RPW139 RYC1:RZS139 SHY1:SJO139 SRU1:STK139 TBQ1:TDG139 TLM1:TNC139 TVI1:TWY139 UFE1:UGU139 UPA1:UQQ139 UYW1:VAM139 VIS1:VKI139 VSO1:VUE139 WCK1:WEA139 WMG1:WNW139 WWC1:WXS139 U65537:BK65675 JQ65537:LG65675 TM65537:VC65675 ADI65537:AEY65675 ANE65537:AOU65675 AXA65537:AYQ65675 BGW65537:BIM65675 BQS65537:BSI65675 CAO65537:CCE65675 CKK65537:CMA65675 CUG65537:CVW65675 DEC65537:DFS65675 DNY65537:DPO65675 DXU65537:DZK65675 EHQ65537:EJG65675 ERM65537:ETC65675 FBI65537:FCY65675 FLE65537:FMU65675 FVA65537:FWQ65675 GEW65537:GGM65675 GOS65537:GQI65675 GYO65537:HAE65675 HIK65537:HKA65675 HSG65537:HTW65675 ICC65537:IDS65675 ILY65537:INO65675 IVU65537:IXK65675 JFQ65537:JHG65675 JPM65537:JRC65675 JZI65537:KAY65675 KJE65537:KKU65675 KTA65537:KUQ65675 LCW65537:LEM65675 LMS65537:LOI65675 LWO65537:LYE65675 MGK65537:MIA65675 MQG65537:MRW65675 NAC65537:NBS65675 NJY65537:NLO65675 NTU65537:NVK65675 ODQ65537:OFG65675 ONM65537:OPC65675 OXI65537:OYY65675 PHE65537:PIU65675 PRA65537:PSQ65675 QAW65537:QCM65675 QKS65537:QMI65675 QUO65537:QWE65675 REK65537:RGA65675 ROG65537:RPW65675 RYC65537:RZS65675 SHY65537:SJO65675 SRU65537:STK65675 TBQ65537:TDG65675 TLM65537:TNC65675 TVI65537:TWY65675 UFE65537:UGU65675 UPA65537:UQQ65675 UYW65537:VAM65675 VIS65537:VKI65675 VSO65537:VUE65675 WCK65537:WEA65675 WMG65537:WNW65675 WWC65537:WXS65675 U131073:BK131211 JQ131073:LG131211 TM131073:VC131211 ADI131073:AEY131211 ANE131073:AOU131211 AXA131073:AYQ131211 BGW131073:BIM131211 BQS131073:BSI131211 CAO131073:CCE131211 CKK131073:CMA131211 CUG131073:CVW131211 DEC131073:DFS131211 DNY131073:DPO131211 DXU131073:DZK131211 EHQ131073:EJG131211 ERM131073:ETC131211 FBI131073:FCY131211 FLE131073:FMU131211 FVA131073:FWQ131211 GEW131073:GGM131211 GOS131073:GQI131211 GYO131073:HAE131211 HIK131073:HKA131211 HSG131073:HTW131211 ICC131073:IDS131211 ILY131073:INO131211 IVU131073:IXK131211 JFQ131073:JHG131211 JPM131073:JRC131211 JZI131073:KAY131211 KJE131073:KKU131211 KTA131073:KUQ131211 LCW131073:LEM131211 LMS131073:LOI131211 LWO131073:LYE131211 MGK131073:MIA131211 MQG131073:MRW131211 NAC131073:NBS131211 NJY131073:NLO131211 NTU131073:NVK131211 ODQ131073:OFG131211 ONM131073:OPC131211 OXI131073:OYY131211 PHE131073:PIU131211 PRA131073:PSQ131211 QAW131073:QCM131211 QKS131073:QMI131211 QUO131073:QWE131211 REK131073:RGA131211 ROG131073:RPW131211 RYC131073:RZS131211 SHY131073:SJO131211 SRU131073:STK131211 TBQ131073:TDG131211 TLM131073:TNC131211 TVI131073:TWY131211 UFE131073:UGU131211 UPA131073:UQQ131211 UYW131073:VAM131211 VIS131073:VKI131211 VSO131073:VUE131211 WCK131073:WEA131211 WMG131073:WNW131211 WWC131073:WXS131211 U196609:BK196747 JQ196609:LG196747 TM196609:VC196747 ADI196609:AEY196747 ANE196609:AOU196747 AXA196609:AYQ196747 BGW196609:BIM196747 BQS196609:BSI196747 CAO196609:CCE196747 CKK196609:CMA196747 CUG196609:CVW196747 DEC196609:DFS196747 DNY196609:DPO196747 DXU196609:DZK196747 EHQ196609:EJG196747 ERM196609:ETC196747 FBI196609:FCY196747 FLE196609:FMU196747 FVA196609:FWQ196747 GEW196609:GGM196747 GOS196609:GQI196747 GYO196609:HAE196747 HIK196609:HKA196747 HSG196609:HTW196747 ICC196609:IDS196747 ILY196609:INO196747 IVU196609:IXK196747 JFQ196609:JHG196747 JPM196609:JRC196747 JZI196609:KAY196747 KJE196609:KKU196747 KTA196609:KUQ196747 LCW196609:LEM196747 LMS196609:LOI196747 LWO196609:LYE196747 MGK196609:MIA196747 MQG196609:MRW196747 NAC196609:NBS196747 NJY196609:NLO196747 NTU196609:NVK196747 ODQ196609:OFG196747 ONM196609:OPC196747 OXI196609:OYY196747 PHE196609:PIU196747 PRA196609:PSQ196747 QAW196609:QCM196747 QKS196609:QMI196747 QUO196609:QWE196747 REK196609:RGA196747 ROG196609:RPW196747 RYC196609:RZS196747 SHY196609:SJO196747 SRU196609:STK196747 TBQ196609:TDG196747 TLM196609:TNC196747 TVI196609:TWY196747 UFE196609:UGU196747 UPA196609:UQQ196747 UYW196609:VAM196747 VIS196609:VKI196747 VSO196609:VUE196747 WCK196609:WEA196747 WMG196609:WNW196747 WWC196609:WXS196747 U262145:BK262283 JQ262145:LG262283 TM262145:VC262283 ADI262145:AEY262283 ANE262145:AOU262283 AXA262145:AYQ262283 BGW262145:BIM262283 BQS262145:BSI262283 CAO262145:CCE262283 CKK262145:CMA262283 CUG262145:CVW262283 DEC262145:DFS262283 DNY262145:DPO262283 DXU262145:DZK262283 EHQ262145:EJG262283 ERM262145:ETC262283 FBI262145:FCY262283 FLE262145:FMU262283 FVA262145:FWQ262283 GEW262145:GGM262283 GOS262145:GQI262283 GYO262145:HAE262283 HIK262145:HKA262283 HSG262145:HTW262283 ICC262145:IDS262283 ILY262145:INO262283 IVU262145:IXK262283 JFQ262145:JHG262283 JPM262145:JRC262283 JZI262145:KAY262283 KJE262145:KKU262283 KTA262145:KUQ262283 LCW262145:LEM262283 LMS262145:LOI262283 LWO262145:LYE262283 MGK262145:MIA262283 MQG262145:MRW262283 NAC262145:NBS262283 NJY262145:NLO262283 NTU262145:NVK262283 ODQ262145:OFG262283 ONM262145:OPC262283 OXI262145:OYY262283 PHE262145:PIU262283 PRA262145:PSQ262283 QAW262145:QCM262283 QKS262145:QMI262283 QUO262145:QWE262283 REK262145:RGA262283 ROG262145:RPW262283 RYC262145:RZS262283 SHY262145:SJO262283 SRU262145:STK262283 TBQ262145:TDG262283 TLM262145:TNC262283 TVI262145:TWY262283 UFE262145:UGU262283 UPA262145:UQQ262283 UYW262145:VAM262283 VIS262145:VKI262283 VSO262145:VUE262283 WCK262145:WEA262283 WMG262145:WNW262283 WWC262145:WXS262283 U327681:BK327819 JQ327681:LG327819 TM327681:VC327819 ADI327681:AEY327819 ANE327681:AOU327819 AXA327681:AYQ327819 BGW327681:BIM327819 BQS327681:BSI327819 CAO327681:CCE327819 CKK327681:CMA327819 CUG327681:CVW327819 DEC327681:DFS327819 DNY327681:DPO327819 DXU327681:DZK327819 EHQ327681:EJG327819 ERM327681:ETC327819 FBI327681:FCY327819 FLE327681:FMU327819 FVA327681:FWQ327819 GEW327681:GGM327819 GOS327681:GQI327819 GYO327681:HAE327819 HIK327681:HKA327819 HSG327681:HTW327819 ICC327681:IDS327819 ILY327681:INO327819 IVU327681:IXK327819 JFQ327681:JHG327819 JPM327681:JRC327819 JZI327681:KAY327819 KJE327681:KKU327819 KTA327681:KUQ327819 LCW327681:LEM327819 LMS327681:LOI327819 LWO327681:LYE327819 MGK327681:MIA327819 MQG327681:MRW327819 NAC327681:NBS327819 NJY327681:NLO327819 NTU327681:NVK327819 ODQ327681:OFG327819 ONM327681:OPC327819 OXI327681:OYY327819 PHE327681:PIU327819 PRA327681:PSQ327819 QAW327681:QCM327819 QKS327681:QMI327819 QUO327681:QWE327819 REK327681:RGA327819 ROG327681:RPW327819 RYC327681:RZS327819 SHY327681:SJO327819 SRU327681:STK327819 TBQ327681:TDG327819 TLM327681:TNC327819 TVI327681:TWY327819 UFE327681:UGU327819 UPA327681:UQQ327819 UYW327681:VAM327819 VIS327681:VKI327819 VSO327681:VUE327819 WCK327681:WEA327819 WMG327681:WNW327819 WWC327681:WXS327819 U393217:BK393355 JQ393217:LG393355 TM393217:VC393355 ADI393217:AEY393355 ANE393217:AOU393355 AXA393217:AYQ393355 BGW393217:BIM393355 BQS393217:BSI393355 CAO393217:CCE393355 CKK393217:CMA393355 CUG393217:CVW393355 DEC393217:DFS393355 DNY393217:DPO393355 DXU393217:DZK393355 EHQ393217:EJG393355 ERM393217:ETC393355 FBI393217:FCY393355 FLE393217:FMU393355 FVA393217:FWQ393355 GEW393217:GGM393355 GOS393217:GQI393355 GYO393217:HAE393355 HIK393217:HKA393355 HSG393217:HTW393355 ICC393217:IDS393355 ILY393217:INO393355 IVU393217:IXK393355 JFQ393217:JHG393355 JPM393217:JRC393355 JZI393217:KAY393355 KJE393217:KKU393355 KTA393217:KUQ393355 LCW393217:LEM393355 LMS393217:LOI393355 LWO393217:LYE393355 MGK393217:MIA393355 MQG393217:MRW393355 NAC393217:NBS393355 NJY393217:NLO393355 NTU393217:NVK393355 ODQ393217:OFG393355 ONM393217:OPC393355 OXI393217:OYY393355 PHE393217:PIU393355 PRA393217:PSQ393355 QAW393217:QCM393355 QKS393217:QMI393355 QUO393217:QWE393355 REK393217:RGA393355 ROG393217:RPW393355 RYC393217:RZS393355 SHY393217:SJO393355 SRU393217:STK393355 TBQ393217:TDG393355 TLM393217:TNC393355 TVI393217:TWY393355 UFE393217:UGU393355 UPA393217:UQQ393355 UYW393217:VAM393355 VIS393217:VKI393355 VSO393217:VUE393355 WCK393217:WEA393355 WMG393217:WNW393355 WWC393217:WXS393355 U458753:BK458891 JQ458753:LG458891 TM458753:VC458891 ADI458753:AEY458891 ANE458753:AOU458891 AXA458753:AYQ458891 BGW458753:BIM458891 BQS458753:BSI458891 CAO458753:CCE458891 CKK458753:CMA458891 CUG458753:CVW458891 DEC458753:DFS458891 DNY458753:DPO458891 DXU458753:DZK458891 EHQ458753:EJG458891 ERM458753:ETC458891 FBI458753:FCY458891 FLE458753:FMU458891 FVA458753:FWQ458891 GEW458753:GGM458891 GOS458753:GQI458891 GYO458753:HAE458891 HIK458753:HKA458891 HSG458753:HTW458891 ICC458753:IDS458891 ILY458753:INO458891 IVU458753:IXK458891 JFQ458753:JHG458891 JPM458753:JRC458891 JZI458753:KAY458891 KJE458753:KKU458891 KTA458753:KUQ458891 LCW458753:LEM458891 LMS458753:LOI458891 LWO458753:LYE458891 MGK458753:MIA458891 MQG458753:MRW458891 NAC458753:NBS458891 NJY458753:NLO458891 NTU458753:NVK458891 ODQ458753:OFG458891 ONM458753:OPC458891 OXI458753:OYY458891 PHE458753:PIU458891 PRA458753:PSQ458891 QAW458753:QCM458891 QKS458753:QMI458891 QUO458753:QWE458891 REK458753:RGA458891 ROG458753:RPW458891 RYC458753:RZS458891 SHY458753:SJO458891 SRU458753:STK458891 TBQ458753:TDG458891 TLM458753:TNC458891 TVI458753:TWY458891 UFE458753:UGU458891 UPA458753:UQQ458891 UYW458753:VAM458891 VIS458753:VKI458891 VSO458753:VUE458891 WCK458753:WEA458891 WMG458753:WNW458891 WWC458753:WXS458891 U524289:BK524427 JQ524289:LG524427 TM524289:VC524427 ADI524289:AEY524427 ANE524289:AOU524427 AXA524289:AYQ524427 BGW524289:BIM524427 BQS524289:BSI524427 CAO524289:CCE524427 CKK524289:CMA524427 CUG524289:CVW524427 DEC524289:DFS524427 DNY524289:DPO524427 DXU524289:DZK524427 EHQ524289:EJG524427 ERM524289:ETC524427 FBI524289:FCY524427 FLE524289:FMU524427 FVA524289:FWQ524427 GEW524289:GGM524427 GOS524289:GQI524427 GYO524289:HAE524427 HIK524289:HKA524427 HSG524289:HTW524427 ICC524289:IDS524427 ILY524289:INO524427 IVU524289:IXK524427 JFQ524289:JHG524427 JPM524289:JRC524427 JZI524289:KAY524427 KJE524289:KKU524427 KTA524289:KUQ524427 LCW524289:LEM524427 LMS524289:LOI524427 LWO524289:LYE524427 MGK524289:MIA524427 MQG524289:MRW524427 NAC524289:NBS524427 NJY524289:NLO524427 NTU524289:NVK524427 ODQ524289:OFG524427 ONM524289:OPC524427 OXI524289:OYY524427 PHE524289:PIU524427 PRA524289:PSQ524427 QAW524289:QCM524427 QKS524289:QMI524427 QUO524289:QWE524427 REK524289:RGA524427 ROG524289:RPW524427 RYC524289:RZS524427 SHY524289:SJO524427 SRU524289:STK524427 TBQ524289:TDG524427 TLM524289:TNC524427 TVI524289:TWY524427 UFE524289:UGU524427 UPA524289:UQQ524427 UYW524289:VAM524427 VIS524289:VKI524427 VSO524289:VUE524427 WCK524289:WEA524427 WMG524289:WNW524427 WWC524289:WXS524427 U589825:BK589963 JQ589825:LG589963 TM589825:VC589963 ADI589825:AEY589963 ANE589825:AOU589963 AXA589825:AYQ589963 BGW589825:BIM589963 BQS589825:BSI589963 CAO589825:CCE589963 CKK589825:CMA589963 CUG589825:CVW589963 DEC589825:DFS589963 DNY589825:DPO589963 DXU589825:DZK589963 EHQ589825:EJG589963 ERM589825:ETC589963 FBI589825:FCY589963 FLE589825:FMU589963 FVA589825:FWQ589963 GEW589825:GGM589963 GOS589825:GQI589963 GYO589825:HAE589963 HIK589825:HKA589963 HSG589825:HTW589963 ICC589825:IDS589963 ILY589825:INO589963 IVU589825:IXK589963 JFQ589825:JHG589963 JPM589825:JRC589963 JZI589825:KAY589963 KJE589825:KKU589963 KTA589825:KUQ589963 LCW589825:LEM589963 LMS589825:LOI589963 LWO589825:LYE589963 MGK589825:MIA589963 MQG589825:MRW589963 NAC589825:NBS589963 NJY589825:NLO589963 NTU589825:NVK589963 ODQ589825:OFG589963 ONM589825:OPC589963 OXI589825:OYY589963 PHE589825:PIU589963 PRA589825:PSQ589963 QAW589825:QCM589963 QKS589825:QMI589963 QUO589825:QWE589963 REK589825:RGA589963 ROG589825:RPW589963 RYC589825:RZS589963 SHY589825:SJO589963 SRU589825:STK589963 TBQ589825:TDG589963 TLM589825:TNC589963 TVI589825:TWY589963 UFE589825:UGU589963 UPA589825:UQQ589963 UYW589825:VAM589963 VIS589825:VKI589963 VSO589825:VUE589963 WCK589825:WEA589963 WMG589825:WNW589963 WWC589825:WXS589963 U655361:BK655499 JQ655361:LG655499 TM655361:VC655499 ADI655361:AEY655499 ANE655361:AOU655499 AXA655361:AYQ655499 BGW655361:BIM655499 BQS655361:BSI655499 CAO655361:CCE655499 CKK655361:CMA655499 CUG655361:CVW655499 DEC655361:DFS655499 DNY655361:DPO655499 DXU655361:DZK655499 EHQ655361:EJG655499 ERM655361:ETC655499 FBI655361:FCY655499 FLE655361:FMU655499 FVA655361:FWQ655499 GEW655361:GGM655499 GOS655361:GQI655499 GYO655361:HAE655499 HIK655361:HKA655499 HSG655361:HTW655499 ICC655361:IDS655499 ILY655361:INO655499 IVU655361:IXK655499 JFQ655361:JHG655499 JPM655361:JRC655499 JZI655361:KAY655499 KJE655361:KKU655499 KTA655361:KUQ655499 LCW655361:LEM655499 LMS655361:LOI655499 LWO655361:LYE655499 MGK655361:MIA655499 MQG655361:MRW655499 NAC655361:NBS655499 NJY655361:NLO655499 NTU655361:NVK655499 ODQ655361:OFG655499 ONM655361:OPC655499 OXI655361:OYY655499 PHE655361:PIU655499 PRA655361:PSQ655499 QAW655361:QCM655499 QKS655361:QMI655499 QUO655361:QWE655499 REK655361:RGA655499 ROG655361:RPW655499 RYC655361:RZS655499 SHY655361:SJO655499 SRU655361:STK655499 TBQ655361:TDG655499 TLM655361:TNC655499 TVI655361:TWY655499 UFE655361:UGU655499 UPA655361:UQQ655499 UYW655361:VAM655499 VIS655361:VKI655499 VSO655361:VUE655499 WCK655361:WEA655499 WMG655361:WNW655499 WWC655361:WXS655499 U720897:BK721035 JQ720897:LG721035 TM720897:VC721035 ADI720897:AEY721035 ANE720897:AOU721035 AXA720897:AYQ721035 BGW720897:BIM721035 BQS720897:BSI721035 CAO720897:CCE721035 CKK720897:CMA721035 CUG720897:CVW721035 DEC720897:DFS721035 DNY720897:DPO721035 DXU720897:DZK721035 EHQ720897:EJG721035 ERM720897:ETC721035 FBI720897:FCY721035 FLE720897:FMU721035 FVA720897:FWQ721035 GEW720897:GGM721035 GOS720897:GQI721035 GYO720897:HAE721035 HIK720897:HKA721035 HSG720897:HTW721035 ICC720897:IDS721035 ILY720897:INO721035 IVU720897:IXK721035 JFQ720897:JHG721035 JPM720897:JRC721035 JZI720897:KAY721035 KJE720897:KKU721035 KTA720897:KUQ721035 LCW720897:LEM721035 LMS720897:LOI721035 LWO720897:LYE721035 MGK720897:MIA721035 MQG720897:MRW721035 NAC720897:NBS721035 NJY720897:NLO721035 NTU720897:NVK721035 ODQ720897:OFG721035 ONM720897:OPC721035 OXI720897:OYY721035 PHE720897:PIU721035 PRA720897:PSQ721035 QAW720897:QCM721035 QKS720897:QMI721035 QUO720897:QWE721035 REK720897:RGA721035 ROG720897:RPW721035 RYC720897:RZS721035 SHY720897:SJO721035 SRU720897:STK721035 TBQ720897:TDG721035 TLM720897:TNC721035 TVI720897:TWY721035 UFE720897:UGU721035 UPA720897:UQQ721035 UYW720897:VAM721035 VIS720897:VKI721035 VSO720897:VUE721035 WCK720897:WEA721035 WMG720897:WNW721035 WWC720897:WXS721035 U786433:BK786571 JQ786433:LG786571 TM786433:VC786571 ADI786433:AEY786571 ANE786433:AOU786571 AXA786433:AYQ786571 BGW786433:BIM786571 BQS786433:BSI786571 CAO786433:CCE786571 CKK786433:CMA786571 CUG786433:CVW786571 DEC786433:DFS786571 DNY786433:DPO786571 DXU786433:DZK786571 EHQ786433:EJG786571 ERM786433:ETC786571 FBI786433:FCY786571 FLE786433:FMU786571 FVA786433:FWQ786571 GEW786433:GGM786571 GOS786433:GQI786571 GYO786433:HAE786571 HIK786433:HKA786571 HSG786433:HTW786571 ICC786433:IDS786571 ILY786433:INO786571 IVU786433:IXK786571 JFQ786433:JHG786571 JPM786433:JRC786571 JZI786433:KAY786571 KJE786433:KKU786571 KTA786433:KUQ786571 LCW786433:LEM786571 LMS786433:LOI786571 LWO786433:LYE786571 MGK786433:MIA786571 MQG786433:MRW786571 NAC786433:NBS786571 NJY786433:NLO786571 NTU786433:NVK786571 ODQ786433:OFG786571 ONM786433:OPC786571 OXI786433:OYY786571 PHE786433:PIU786571 PRA786433:PSQ786571 QAW786433:QCM786571 QKS786433:QMI786571 QUO786433:QWE786571 REK786433:RGA786571 ROG786433:RPW786571 RYC786433:RZS786571 SHY786433:SJO786571 SRU786433:STK786571 TBQ786433:TDG786571 TLM786433:TNC786571 TVI786433:TWY786571 UFE786433:UGU786571 UPA786433:UQQ786571 UYW786433:VAM786571 VIS786433:VKI786571 VSO786433:VUE786571 WCK786433:WEA786571 WMG786433:WNW786571 WWC786433:WXS786571 U851969:BK852107 JQ851969:LG852107 TM851969:VC852107 ADI851969:AEY852107 ANE851969:AOU852107 AXA851969:AYQ852107 BGW851969:BIM852107 BQS851969:BSI852107 CAO851969:CCE852107 CKK851969:CMA852107 CUG851969:CVW852107 DEC851969:DFS852107 DNY851969:DPO852107 DXU851969:DZK852107 EHQ851969:EJG852107 ERM851969:ETC852107 FBI851969:FCY852107 FLE851969:FMU852107 FVA851969:FWQ852107 GEW851969:GGM852107 GOS851969:GQI852107 GYO851969:HAE852107 HIK851969:HKA852107 HSG851969:HTW852107 ICC851969:IDS852107 ILY851969:INO852107 IVU851969:IXK852107 JFQ851969:JHG852107 JPM851969:JRC852107 JZI851969:KAY852107 KJE851969:KKU852107 KTA851969:KUQ852107 LCW851969:LEM852107 LMS851969:LOI852107 LWO851969:LYE852107 MGK851969:MIA852107 MQG851969:MRW852107 NAC851969:NBS852107 NJY851969:NLO852107 NTU851969:NVK852107 ODQ851969:OFG852107 ONM851969:OPC852107 OXI851969:OYY852107 PHE851969:PIU852107 PRA851969:PSQ852107 QAW851969:QCM852107 QKS851969:QMI852107 QUO851969:QWE852107 REK851969:RGA852107 ROG851969:RPW852107 RYC851969:RZS852107 SHY851969:SJO852107 SRU851969:STK852107 TBQ851969:TDG852107 TLM851969:TNC852107 TVI851969:TWY852107 UFE851969:UGU852107 UPA851969:UQQ852107 UYW851969:VAM852107 VIS851969:VKI852107 VSO851969:VUE852107 WCK851969:WEA852107 WMG851969:WNW852107 WWC851969:WXS852107 U917505:BK917643 JQ917505:LG917643 TM917505:VC917643 ADI917505:AEY917643 ANE917505:AOU917643 AXA917505:AYQ917643 BGW917505:BIM917643 BQS917505:BSI917643 CAO917505:CCE917643 CKK917505:CMA917643 CUG917505:CVW917643 DEC917505:DFS917643 DNY917505:DPO917643 DXU917505:DZK917643 EHQ917505:EJG917643 ERM917505:ETC917643 FBI917505:FCY917643 FLE917505:FMU917643 FVA917505:FWQ917643 GEW917505:GGM917643 GOS917505:GQI917643 GYO917505:HAE917643 HIK917505:HKA917643 HSG917505:HTW917643 ICC917505:IDS917643 ILY917505:INO917643 IVU917505:IXK917643 JFQ917505:JHG917643 JPM917505:JRC917643 JZI917505:KAY917643 KJE917505:KKU917643 KTA917505:KUQ917643 LCW917505:LEM917643 LMS917505:LOI917643 LWO917505:LYE917643 MGK917505:MIA917643 MQG917505:MRW917643 NAC917505:NBS917643 NJY917505:NLO917643 NTU917505:NVK917643 ODQ917505:OFG917643 ONM917505:OPC917643 OXI917505:OYY917643 PHE917505:PIU917643 PRA917505:PSQ917643 QAW917505:QCM917643 QKS917505:QMI917643 QUO917505:QWE917643 REK917505:RGA917643 ROG917505:RPW917643 RYC917505:RZS917643 SHY917505:SJO917643 SRU917505:STK917643 TBQ917505:TDG917643 TLM917505:TNC917643 TVI917505:TWY917643 UFE917505:UGU917643 UPA917505:UQQ917643 UYW917505:VAM917643 VIS917505:VKI917643 VSO917505:VUE917643 WCK917505:WEA917643 WMG917505:WNW917643 WWC917505:WXS917643 U983041:BK983179 JQ983041:LG983179 TM983041:VC983179 ADI983041:AEY983179 ANE983041:AOU983179 AXA983041:AYQ983179 BGW983041:BIM983179 BQS983041:BSI983179 CAO983041:CCE983179 CKK983041:CMA983179 CUG983041:CVW983179 DEC983041:DFS983179 DNY983041:DPO983179 DXU983041:DZK983179 EHQ983041:EJG983179 ERM983041:ETC983179 FBI983041:FCY983179 FLE983041:FMU983179 FVA983041:FWQ983179 GEW983041:GGM983179 GOS983041:GQI983179 GYO983041:HAE983179 HIK983041:HKA983179 HSG983041:HTW983179 ICC983041:IDS983179 ILY983041:INO983179 IVU983041:IXK983179 JFQ983041:JHG983179 JPM983041:JRC983179 JZI983041:KAY983179 KJE983041:KKU983179 KTA983041:KUQ983179 LCW983041:LEM983179 LMS983041:LOI983179 LWO983041:LYE983179 MGK983041:MIA983179 MQG983041:MRW983179 NAC983041:NBS983179 NJY983041:NLO983179 NTU983041:NVK983179 ODQ983041:OFG983179 ONM983041:OPC983179 OXI983041:OYY983179 PHE983041:PIU983179 PRA983041:PSQ983179 QAW983041:QCM983179 QKS983041:QMI983179 QUO983041:QWE983179 REK983041:RGA983179 ROG983041:RPW983179 RYC983041:RZS983179 SHY983041:SJO983179 SRU983041:STK983179 TBQ983041:TDG983179 TLM983041:TNC983179 TVI983041:TWY983179 UFE983041:UGU983179 UPA983041:UQQ983179 UYW983041:VAM983179 VIS983041:VKI983179 VSO983041:VUE983179 WCK983041:WEA983179 WMG983041:WNW983179 WWC983041:WXS983179 CB1:IV1048576 LX1:SR1048576 VT1:ACN1048576 AFP1:AMJ1048576 APL1:AWF1048576 AZH1:BGB1048576 BJD1:BPX1048576 BSZ1:BZT1048576 CCV1:CJP1048576 CMR1:CTL1048576 CWN1:DDH1048576 DGJ1:DND1048576 DQF1:DWZ1048576 EAB1:EGV1048576 EJX1:EQR1048576 ETT1:FAN1048576 FDP1:FKJ1048576 FNL1:FUF1048576 FXH1:GEB1048576 GHD1:GNX1048576 GQZ1:GXT1048576 HAV1:HHP1048576 HKR1:HRL1048576 HUN1:IBH1048576 IEJ1:ILD1048576 IOF1:IUZ1048576 IYB1:JEV1048576 JHX1:JOR1048576 JRT1:JYN1048576 KBP1:KIJ1048576 KLL1:KSF1048576 KVH1:LCB1048576 LFD1:LLX1048576 LOZ1:LVT1048576 LYV1:MFP1048576 MIR1:MPL1048576 MSN1:MZH1048576 NCJ1:NJD1048576 NMF1:NSZ1048576 NWB1:OCV1048576 OFX1:OMR1048576 OPT1:OWN1048576 OZP1:PGJ1048576 PJL1:PQF1048576 PTH1:QAB1048576 QDD1:QJX1048576 QMZ1:QTT1048576 QWV1:RDP1048576 RGR1:RNL1048576 RQN1:RXH1048576 SAJ1:SHD1048576 SKF1:SQZ1048576 SUB1:TAV1048576 TDX1:TKR1048576 TNT1:TUN1048576 TXP1:UEJ1048576 UHL1:UOF1048576 URH1:UYB1048576 VBD1:VHX1048576 VKZ1:VRT1048576 VUV1:WBP1048576 WER1:WLL1048576 WON1:WVH1048576 WYJ1:XFD1048576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W215"/>
  <sheetViews>
    <sheetView workbookViewId="0">
      <selection activeCell="E13" sqref="E13"/>
    </sheetView>
  </sheetViews>
  <sheetFormatPr baseColWidth="10" defaultRowHeight="15" x14ac:dyDescent="0.25"/>
  <cols>
    <col min="1" max="1" width="44.7109375" style="343" customWidth="1"/>
    <col min="2" max="2" width="34.28515625" style="343" customWidth="1"/>
    <col min="3" max="3" width="16.140625" style="343" customWidth="1"/>
    <col min="4" max="4" width="14" style="343" customWidth="1"/>
    <col min="5" max="6" width="11.42578125" style="343"/>
    <col min="7" max="7" width="11.85546875" style="343" customWidth="1"/>
    <col min="8" max="8" width="12.42578125" style="343" customWidth="1"/>
    <col min="9" max="23" width="11.42578125" style="343"/>
    <col min="24" max="24" width="17.5703125" style="343" customWidth="1"/>
    <col min="25" max="25" width="16.140625" style="343" customWidth="1"/>
    <col min="26" max="26" width="13" style="343" customWidth="1"/>
    <col min="27" max="27" width="12.85546875" style="343" customWidth="1"/>
    <col min="28" max="28" width="13.28515625" style="343" customWidth="1"/>
    <col min="29" max="34" width="11.42578125" style="343"/>
    <col min="35" max="35" width="14" style="343" customWidth="1"/>
    <col min="36" max="40" width="11.42578125" style="343"/>
    <col min="41" max="41" width="12.7109375" style="343" customWidth="1"/>
    <col min="42" max="43" width="11.42578125" style="343"/>
    <col min="44" max="44" width="15.140625" style="343" customWidth="1"/>
    <col min="45" max="72" width="11.42578125" style="343"/>
    <col min="73" max="75" width="15.42578125" style="343" customWidth="1"/>
    <col min="76" max="76" width="15.42578125" style="344" customWidth="1"/>
    <col min="77" max="95" width="15.42578125" style="344" hidden="1" customWidth="1"/>
    <col min="96" max="121" width="15.42578125" style="343" customWidth="1"/>
    <col min="122" max="16384" width="11.42578125" style="343"/>
  </cols>
  <sheetData>
    <row r="1" spans="1:87" ht="14.25" customHeight="1" x14ac:dyDescent="0.25">
      <c r="A1" s="342" t="s">
        <v>0</v>
      </c>
    </row>
    <row r="2" spans="1:87" ht="14.25" customHeight="1" x14ac:dyDescent="0.25">
      <c r="A2" s="342" t="str">
        <f>CONCATENATE("COMUNA: ",[1]NOMBRE!B2," - ","( ",[1]NOMBRE!C2,[1]NOMBRE!D2,[1]NOMBRE!E2,[1]NOMBRE!F2,[1]NOMBRE!G2," )")</f>
        <v>COMUNA: Linares - ( 07401 )</v>
      </c>
    </row>
    <row r="3" spans="1:87" ht="14.25" customHeight="1" x14ac:dyDescent="0.25">
      <c r="A3" s="342" t="str">
        <f>CONCATENATE("ESTABLECIMIENTO/ESTRATEGIA: ",[1]NOMBRE!B3," - ","( ",[1]NOMBRE!C3,[1]NOMBRE!D3,[1]NOMBRE!E3,[1]NOMBRE!F3,[1]NOMBRE!G3,[1]NOMBRE!H3," )")</f>
        <v>ESTABLECIMIENTO/ESTRATEGIA: Hospital Presidente Carlos Ibáñez del Campo - ( 116108 )</v>
      </c>
    </row>
    <row r="4" spans="1:87" ht="14.25" customHeight="1" x14ac:dyDescent="0.25">
      <c r="A4" s="342" t="str">
        <f>CONCATENATE("MES: ",[1]NOMBRE!B6," - ","( ",[1]NOMBRE!C6,[1]NOMBRE!D6," )")</f>
        <v>MES: ENERO - ( 01 )</v>
      </c>
    </row>
    <row r="5" spans="1:87" ht="14.25" customHeight="1" x14ac:dyDescent="0.25">
      <c r="A5" s="342" t="str">
        <f>CONCATENATE("AÑO: ",[1]NOMBRE!B7)</f>
        <v>AÑO: 2017</v>
      </c>
      <c r="AP5" s="345"/>
    </row>
    <row r="6" spans="1:87" x14ac:dyDescent="0.25">
      <c r="A6" s="779" t="s">
        <v>1</v>
      </c>
      <c r="B6" s="779"/>
      <c r="C6" s="779"/>
      <c r="D6" s="779"/>
      <c r="E6" s="779"/>
      <c r="F6" s="779"/>
      <c r="G6" s="779"/>
      <c r="H6" s="779"/>
      <c r="I6" s="779"/>
      <c r="J6" s="779"/>
      <c r="K6" s="779"/>
      <c r="L6" s="779"/>
      <c r="M6" s="779"/>
      <c r="N6" s="779"/>
      <c r="O6" s="779"/>
      <c r="P6" s="33"/>
      <c r="Q6" s="33"/>
      <c r="R6" s="33"/>
      <c r="S6" s="33"/>
      <c r="T6" s="2"/>
      <c r="U6" s="2"/>
      <c r="V6" s="2"/>
      <c r="W6" s="2"/>
      <c r="X6" s="2"/>
      <c r="Y6" s="2"/>
      <c r="Z6" s="1"/>
      <c r="AA6" s="1"/>
      <c r="AB6" s="1"/>
      <c r="AC6" s="1"/>
      <c r="AD6" s="1"/>
      <c r="AE6" s="1"/>
      <c r="AF6" s="1"/>
      <c r="AG6" s="1"/>
      <c r="AH6" s="1"/>
      <c r="AI6" s="1"/>
      <c r="AJ6" s="1"/>
      <c r="AK6" s="1"/>
      <c r="AL6" s="1"/>
      <c r="AM6" s="1"/>
      <c r="AN6" s="1"/>
      <c r="AO6" s="1"/>
      <c r="AP6" s="1"/>
      <c r="AQ6" s="1"/>
      <c r="AR6" s="1"/>
    </row>
    <row r="7" spans="1:87" x14ac:dyDescent="0.25">
      <c r="A7" s="346" t="s">
        <v>211</v>
      </c>
      <c r="B7" s="341"/>
      <c r="C7" s="341"/>
      <c r="D7" s="341"/>
      <c r="E7" s="341"/>
      <c r="F7" s="341"/>
      <c r="G7" s="341"/>
      <c r="H7" s="341"/>
      <c r="I7" s="341"/>
      <c r="J7" s="341"/>
      <c r="K7" s="341"/>
      <c r="L7" s="341"/>
      <c r="M7" s="341"/>
      <c r="N7" s="341"/>
      <c r="O7" s="341"/>
      <c r="P7" s="33"/>
      <c r="Q7" s="33"/>
      <c r="R7" s="33"/>
      <c r="S7" s="33"/>
      <c r="T7" s="2"/>
      <c r="U7" s="2"/>
      <c r="V7" s="2"/>
      <c r="W7" s="2"/>
      <c r="X7" s="2"/>
      <c r="Y7" s="2"/>
      <c r="Z7" s="1"/>
      <c r="AA7" s="1"/>
      <c r="AB7" s="1"/>
      <c r="AC7" s="1"/>
      <c r="AD7" s="1"/>
      <c r="AE7" s="1"/>
      <c r="AF7" s="1"/>
      <c r="AG7" s="1"/>
      <c r="AH7" s="1"/>
      <c r="AI7" s="1"/>
      <c r="AJ7" s="1"/>
      <c r="AK7" s="1"/>
      <c r="AL7" s="1"/>
      <c r="AM7" s="1"/>
      <c r="AN7" s="1"/>
      <c r="AO7" s="1"/>
      <c r="AP7" s="1"/>
      <c r="AQ7" s="1"/>
      <c r="AR7" s="1"/>
    </row>
    <row r="8" spans="1:87" x14ac:dyDescent="0.25">
      <c r="A8" s="47" t="s">
        <v>212</v>
      </c>
      <c r="B8" s="47"/>
      <c r="C8" s="47"/>
      <c r="D8" s="47"/>
      <c r="E8" s="47"/>
      <c r="F8" s="47"/>
      <c r="G8" s="47"/>
      <c r="H8" s="47"/>
      <c r="I8" s="47"/>
      <c r="J8" s="47"/>
      <c r="K8" s="47"/>
      <c r="L8" s="47"/>
      <c r="M8" s="47"/>
      <c r="N8" s="48"/>
      <c r="O8" s="48"/>
      <c r="P8" s="38"/>
      <c r="Q8" s="38"/>
      <c r="R8" s="38"/>
      <c r="S8" s="38"/>
      <c r="T8" s="2"/>
      <c r="U8" s="2"/>
      <c r="V8" s="2"/>
      <c r="W8" s="2"/>
      <c r="X8" s="2"/>
      <c r="Y8" s="2"/>
      <c r="Z8" s="1"/>
      <c r="AA8" s="1"/>
      <c r="AB8" s="1"/>
      <c r="AC8" s="1"/>
      <c r="AD8" s="1"/>
      <c r="AE8" s="1"/>
      <c r="AF8" s="1"/>
      <c r="AG8" s="1"/>
      <c r="AH8" s="1"/>
      <c r="AI8" s="1"/>
      <c r="AJ8" s="1"/>
      <c r="AK8" s="1"/>
      <c r="AL8" s="1"/>
      <c r="AM8" s="1"/>
      <c r="AN8" s="1"/>
      <c r="AO8" s="1"/>
      <c r="AP8" s="1"/>
      <c r="AQ8" s="1"/>
      <c r="AR8" s="1"/>
    </row>
    <row r="9" spans="1:87" ht="22.5" customHeight="1" x14ac:dyDescent="0.25">
      <c r="A9" s="642" t="s">
        <v>3</v>
      </c>
      <c r="B9" s="724" t="s">
        <v>4</v>
      </c>
      <c r="C9" s="741"/>
      <c r="D9" s="742"/>
      <c r="E9" s="710" t="s">
        <v>5</v>
      </c>
      <c r="F9" s="713"/>
      <c r="G9" s="713"/>
      <c r="H9" s="713"/>
      <c r="I9" s="713"/>
      <c r="J9" s="713"/>
      <c r="K9" s="713"/>
      <c r="L9" s="713"/>
      <c r="M9" s="713"/>
      <c r="N9" s="713"/>
      <c r="O9" s="713"/>
      <c r="P9" s="713"/>
      <c r="Q9" s="713"/>
      <c r="R9" s="713"/>
      <c r="S9" s="713"/>
      <c r="T9" s="713"/>
      <c r="U9" s="713"/>
      <c r="V9" s="713"/>
      <c r="W9" s="713"/>
      <c r="X9" s="713"/>
      <c r="Y9" s="713"/>
      <c r="Z9" s="713"/>
      <c r="AA9" s="713"/>
      <c r="AB9" s="713"/>
      <c r="AC9" s="713"/>
      <c r="AD9" s="713"/>
      <c r="AE9" s="713"/>
      <c r="AF9" s="713"/>
      <c r="AG9" s="713"/>
      <c r="AH9" s="713"/>
      <c r="AI9" s="713"/>
      <c r="AJ9" s="713"/>
      <c r="AK9" s="713"/>
      <c r="AL9" s="709"/>
      <c r="AM9" s="644" t="s">
        <v>7</v>
      </c>
      <c r="AN9" s="710" t="s">
        <v>8</v>
      </c>
      <c r="AO9" s="713"/>
      <c r="AP9" s="713"/>
      <c r="AQ9" s="709"/>
      <c r="AR9" s="644" t="s">
        <v>9</v>
      </c>
      <c r="AS9" s="344"/>
    </row>
    <row r="10" spans="1:87" ht="31.5" customHeight="1" x14ac:dyDescent="0.25">
      <c r="A10" s="646"/>
      <c r="B10" s="725"/>
      <c r="C10" s="743"/>
      <c r="D10" s="744"/>
      <c r="E10" s="710" t="s">
        <v>10</v>
      </c>
      <c r="F10" s="709"/>
      <c r="G10" s="745" t="s">
        <v>11</v>
      </c>
      <c r="H10" s="746"/>
      <c r="I10" s="710" t="s">
        <v>12</v>
      </c>
      <c r="J10" s="709"/>
      <c r="K10" s="710" t="s">
        <v>13</v>
      </c>
      <c r="L10" s="709"/>
      <c r="M10" s="710" t="s">
        <v>14</v>
      </c>
      <c r="N10" s="709"/>
      <c r="O10" s="712" t="s">
        <v>15</v>
      </c>
      <c r="P10" s="711"/>
      <c r="Q10" s="712" t="s">
        <v>16</v>
      </c>
      <c r="R10" s="711"/>
      <c r="S10" s="712" t="s">
        <v>17</v>
      </c>
      <c r="T10" s="711"/>
      <c r="U10" s="712" t="s">
        <v>18</v>
      </c>
      <c r="V10" s="711"/>
      <c r="W10" s="712" t="s">
        <v>19</v>
      </c>
      <c r="X10" s="711"/>
      <c r="Y10" s="712" t="s">
        <v>20</v>
      </c>
      <c r="Z10" s="711"/>
      <c r="AA10" s="712" t="s">
        <v>21</v>
      </c>
      <c r="AB10" s="711"/>
      <c r="AC10" s="712" t="s">
        <v>22</v>
      </c>
      <c r="AD10" s="711"/>
      <c r="AE10" s="712" t="s">
        <v>23</v>
      </c>
      <c r="AF10" s="711"/>
      <c r="AG10" s="733" t="s">
        <v>24</v>
      </c>
      <c r="AH10" s="733"/>
      <c r="AI10" s="712" t="s">
        <v>25</v>
      </c>
      <c r="AJ10" s="711"/>
      <c r="AK10" s="733" t="s">
        <v>26</v>
      </c>
      <c r="AL10" s="711"/>
      <c r="AM10" s="691"/>
      <c r="AN10" s="751" t="s">
        <v>29</v>
      </c>
      <c r="AO10" s="753" t="s">
        <v>30</v>
      </c>
      <c r="AP10" s="753" t="s">
        <v>213</v>
      </c>
      <c r="AQ10" s="755" t="s">
        <v>32</v>
      </c>
      <c r="AR10" s="691"/>
      <c r="AS10" s="344"/>
    </row>
    <row r="11" spans="1:87" x14ac:dyDescent="0.25">
      <c r="A11" s="643"/>
      <c r="B11" s="320" t="s">
        <v>214</v>
      </c>
      <c r="C11" s="320" t="s">
        <v>27</v>
      </c>
      <c r="D11" s="335" t="s">
        <v>28</v>
      </c>
      <c r="E11" s="17" t="s">
        <v>27</v>
      </c>
      <c r="F11" s="324" t="s">
        <v>28</v>
      </c>
      <c r="G11" s="17" t="s">
        <v>27</v>
      </c>
      <c r="H11" s="324" t="s">
        <v>28</v>
      </c>
      <c r="I11" s="17" t="s">
        <v>27</v>
      </c>
      <c r="J11" s="324" t="s">
        <v>28</v>
      </c>
      <c r="K11" s="17" t="s">
        <v>27</v>
      </c>
      <c r="L11" s="324" t="s">
        <v>28</v>
      </c>
      <c r="M11" s="17" t="s">
        <v>27</v>
      </c>
      <c r="N11" s="324" t="s">
        <v>28</v>
      </c>
      <c r="O11" s="17" t="s">
        <v>27</v>
      </c>
      <c r="P11" s="324" t="s">
        <v>28</v>
      </c>
      <c r="Q11" s="17" t="s">
        <v>27</v>
      </c>
      <c r="R11" s="324" t="s">
        <v>28</v>
      </c>
      <c r="S11" s="17" t="s">
        <v>27</v>
      </c>
      <c r="T11" s="324" t="s">
        <v>28</v>
      </c>
      <c r="U11" s="17" t="s">
        <v>27</v>
      </c>
      <c r="V11" s="324" t="s">
        <v>28</v>
      </c>
      <c r="W11" s="17" t="s">
        <v>27</v>
      </c>
      <c r="X11" s="324" t="s">
        <v>28</v>
      </c>
      <c r="Y11" s="17" t="s">
        <v>27</v>
      </c>
      <c r="Z11" s="324" t="s">
        <v>28</v>
      </c>
      <c r="AA11" s="17" t="s">
        <v>27</v>
      </c>
      <c r="AB11" s="324" t="s">
        <v>28</v>
      </c>
      <c r="AC11" s="17" t="s">
        <v>27</v>
      </c>
      <c r="AD11" s="324" t="s">
        <v>28</v>
      </c>
      <c r="AE11" s="17" t="s">
        <v>27</v>
      </c>
      <c r="AF11" s="324" t="s">
        <v>28</v>
      </c>
      <c r="AG11" s="50" t="s">
        <v>27</v>
      </c>
      <c r="AH11" s="323" t="s">
        <v>28</v>
      </c>
      <c r="AI11" s="17" t="s">
        <v>27</v>
      </c>
      <c r="AJ11" s="324" t="s">
        <v>28</v>
      </c>
      <c r="AK11" s="50" t="s">
        <v>27</v>
      </c>
      <c r="AL11" s="324" t="s">
        <v>28</v>
      </c>
      <c r="AM11" s="645"/>
      <c r="AN11" s="752"/>
      <c r="AO11" s="754"/>
      <c r="AP11" s="754"/>
      <c r="AQ11" s="756"/>
      <c r="AR11" s="645"/>
      <c r="AS11" s="344"/>
    </row>
    <row r="12" spans="1:87" x14ac:dyDescent="0.25">
      <c r="A12" s="52" t="s">
        <v>33</v>
      </c>
      <c r="B12" s="347">
        <f>SUM(C12+D12)</f>
        <v>4568</v>
      </c>
      <c r="C12" s="347">
        <f t="shared" ref="C12:D14" si="0">SUM(E12+G12+I12+K12+M12+O12+Q12+S12+U12+W12+Y12+AA12+AC12+AE12+AG12+AI12+AK12)</f>
        <v>2351</v>
      </c>
      <c r="D12" s="347">
        <f t="shared" si="0"/>
        <v>2217</v>
      </c>
      <c r="E12" s="106">
        <v>456</v>
      </c>
      <c r="F12" s="348">
        <v>438</v>
      </c>
      <c r="G12" s="106">
        <v>195</v>
      </c>
      <c r="H12" s="348">
        <v>183</v>
      </c>
      <c r="I12" s="106">
        <v>144</v>
      </c>
      <c r="J12" s="124">
        <v>128</v>
      </c>
      <c r="K12" s="106">
        <v>111</v>
      </c>
      <c r="L12" s="124">
        <v>101</v>
      </c>
      <c r="M12" s="106">
        <v>126</v>
      </c>
      <c r="N12" s="124">
        <v>117</v>
      </c>
      <c r="O12" s="106">
        <v>119</v>
      </c>
      <c r="P12" s="124">
        <v>111</v>
      </c>
      <c r="Q12" s="106">
        <v>121</v>
      </c>
      <c r="R12" s="124">
        <v>117</v>
      </c>
      <c r="S12" s="106">
        <v>97</v>
      </c>
      <c r="T12" s="124">
        <v>94</v>
      </c>
      <c r="U12" s="106">
        <v>114</v>
      </c>
      <c r="V12" s="124">
        <v>109</v>
      </c>
      <c r="W12" s="106">
        <v>108</v>
      </c>
      <c r="X12" s="124">
        <v>92</v>
      </c>
      <c r="Y12" s="106">
        <v>122</v>
      </c>
      <c r="Z12" s="124">
        <v>117</v>
      </c>
      <c r="AA12" s="106">
        <v>98</v>
      </c>
      <c r="AB12" s="124">
        <v>94</v>
      </c>
      <c r="AC12" s="106">
        <v>110</v>
      </c>
      <c r="AD12" s="124">
        <v>105</v>
      </c>
      <c r="AE12" s="106">
        <v>100</v>
      </c>
      <c r="AF12" s="124">
        <v>95</v>
      </c>
      <c r="AG12" s="129">
        <v>94</v>
      </c>
      <c r="AH12" s="115">
        <v>91</v>
      </c>
      <c r="AI12" s="106">
        <v>86</v>
      </c>
      <c r="AJ12" s="124">
        <v>82</v>
      </c>
      <c r="AK12" s="138">
        <v>150</v>
      </c>
      <c r="AL12" s="124">
        <v>143</v>
      </c>
      <c r="AM12" s="138">
        <v>4317</v>
      </c>
      <c r="AN12" s="106">
        <v>258</v>
      </c>
      <c r="AO12" s="107">
        <v>81</v>
      </c>
      <c r="AP12" s="107">
        <v>244</v>
      </c>
      <c r="AQ12" s="124">
        <v>548</v>
      </c>
      <c r="AR12" s="124">
        <v>1</v>
      </c>
      <c r="AS12" s="349" t="s">
        <v>215</v>
      </c>
      <c r="CG12" s="344">
        <v>0</v>
      </c>
      <c r="CH12" s="344">
        <v>0</v>
      </c>
      <c r="CI12" s="344">
        <v>0</v>
      </c>
    </row>
    <row r="13" spans="1:87" ht="18" customHeight="1" x14ac:dyDescent="0.25">
      <c r="A13" s="31" t="s">
        <v>35</v>
      </c>
      <c r="B13" s="350">
        <f>SUM(C13+D13)</f>
        <v>503</v>
      </c>
      <c r="C13" s="350">
        <f t="shared" si="0"/>
        <v>0</v>
      </c>
      <c r="D13" s="351">
        <f t="shared" si="0"/>
        <v>503</v>
      </c>
      <c r="E13" s="94"/>
      <c r="F13" s="90"/>
      <c r="G13" s="143"/>
      <c r="H13" s="151"/>
      <c r="I13" s="143"/>
      <c r="J13" s="90">
        <v>7</v>
      </c>
      <c r="K13" s="94"/>
      <c r="L13" s="90">
        <v>59</v>
      </c>
      <c r="M13" s="94"/>
      <c r="N13" s="90">
        <v>125</v>
      </c>
      <c r="O13" s="94"/>
      <c r="P13" s="90">
        <v>119</v>
      </c>
      <c r="Q13" s="94"/>
      <c r="R13" s="90">
        <v>73</v>
      </c>
      <c r="S13" s="94"/>
      <c r="T13" s="90">
        <v>61</v>
      </c>
      <c r="U13" s="94"/>
      <c r="V13" s="90">
        <v>34</v>
      </c>
      <c r="W13" s="94"/>
      <c r="X13" s="90">
        <v>7</v>
      </c>
      <c r="Y13" s="94"/>
      <c r="Z13" s="90">
        <v>6</v>
      </c>
      <c r="AA13" s="94"/>
      <c r="AB13" s="90">
        <v>3</v>
      </c>
      <c r="AC13" s="94"/>
      <c r="AD13" s="90">
        <v>3</v>
      </c>
      <c r="AE13" s="94"/>
      <c r="AF13" s="90">
        <v>2</v>
      </c>
      <c r="AG13" s="130"/>
      <c r="AH13" s="96">
        <v>1</v>
      </c>
      <c r="AI13" s="94"/>
      <c r="AJ13" s="90"/>
      <c r="AK13" s="352"/>
      <c r="AL13" s="90">
        <v>3</v>
      </c>
      <c r="AM13" s="352">
        <v>492</v>
      </c>
      <c r="AN13" s="94">
        <v>10</v>
      </c>
      <c r="AO13" s="95">
        <v>6</v>
      </c>
      <c r="AP13" s="95">
        <v>9</v>
      </c>
      <c r="AQ13" s="90">
        <v>50</v>
      </c>
      <c r="AR13" s="90"/>
      <c r="AS13" s="349" t="s">
        <v>215</v>
      </c>
      <c r="CG13" s="344">
        <v>0</v>
      </c>
      <c r="CH13" s="344">
        <v>0</v>
      </c>
      <c r="CI13" s="344">
        <v>0</v>
      </c>
    </row>
    <row r="14" spans="1:87" x14ac:dyDescent="0.25">
      <c r="A14" s="23" t="s">
        <v>36</v>
      </c>
      <c r="B14" s="353">
        <f>SUM(C14+D14)</f>
        <v>250</v>
      </c>
      <c r="C14" s="353">
        <f t="shared" si="0"/>
        <v>0</v>
      </c>
      <c r="D14" s="354">
        <f t="shared" si="0"/>
        <v>250</v>
      </c>
      <c r="E14" s="97"/>
      <c r="F14" s="127"/>
      <c r="G14" s="97"/>
      <c r="H14" s="127"/>
      <c r="I14" s="97"/>
      <c r="J14" s="100">
        <v>3</v>
      </c>
      <c r="K14" s="97"/>
      <c r="L14" s="100">
        <v>25</v>
      </c>
      <c r="M14" s="97"/>
      <c r="N14" s="100">
        <v>59</v>
      </c>
      <c r="O14" s="97"/>
      <c r="P14" s="100">
        <v>60</v>
      </c>
      <c r="Q14" s="97"/>
      <c r="R14" s="100">
        <v>34</v>
      </c>
      <c r="S14" s="97"/>
      <c r="T14" s="100">
        <v>30</v>
      </c>
      <c r="U14" s="97"/>
      <c r="V14" s="100">
        <v>15</v>
      </c>
      <c r="W14" s="97"/>
      <c r="X14" s="100">
        <v>8</v>
      </c>
      <c r="Y14" s="97"/>
      <c r="Z14" s="100">
        <v>6</v>
      </c>
      <c r="AA14" s="97"/>
      <c r="AB14" s="100">
        <v>1</v>
      </c>
      <c r="AC14" s="97"/>
      <c r="AD14" s="100">
        <v>1</v>
      </c>
      <c r="AE14" s="97"/>
      <c r="AF14" s="100">
        <v>3</v>
      </c>
      <c r="AG14" s="131"/>
      <c r="AH14" s="99">
        <v>3</v>
      </c>
      <c r="AI14" s="97"/>
      <c r="AJ14" s="100">
        <v>1</v>
      </c>
      <c r="AK14" s="146"/>
      <c r="AL14" s="100">
        <v>1</v>
      </c>
      <c r="AM14" s="146">
        <v>250</v>
      </c>
      <c r="AN14" s="116"/>
      <c r="AO14" s="117"/>
      <c r="AP14" s="117"/>
      <c r="AQ14" s="118"/>
      <c r="AR14" s="118"/>
      <c r="AS14" s="349" t="s">
        <v>215</v>
      </c>
      <c r="CG14" s="344">
        <v>0</v>
      </c>
      <c r="CH14" s="344">
        <v>0</v>
      </c>
    </row>
    <row r="15" spans="1:87" x14ac:dyDescent="0.25">
      <c r="A15" s="783" t="s">
        <v>216</v>
      </c>
      <c r="B15" s="783"/>
      <c r="C15" s="783"/>
      <c r="D15" s="783"/>
      <c r="E15" s="783"/>
      <c r="F15" s="783"/>
      <c r="G15" s="783"/>
      <c r="H15" s="783"/>
      <c r="I15" s="783"/>
      <c r="J15" s="783"/>
      <c r="K15" s="783"/>
      <c r="L15" s="783"/>
      <c r="M15" s="783"/>
      <c r="N15" s="355"/>
      <c r="O15" s="355"/>
      <c r="P15" s="355"/>
      <c r="Q15" s="355"/>
      <c r="R15" s="355"/>
      <c r="S15" s="355"/>
      <c r="T15" s="355"/>
      <c r="U15" s="355"/>
      <c r="V15" s="355"/>
      <c r="W15" s="355"/>
      <c r="X15" s="355"/>
      <c r="Y15" s="355"/>
      <c r="Z15" s="3"/>
      <c r="AA15" s="3"/>
      <c r="AB15" s="19"/>
      <c r="AC15" s="3"/>
      <c r="AD15" s="3"/>
      <c r="AE15" s="3"/>
      <c r="AF15" s="3"/>
      <c r="AG15" s="3"/>
      <c r="AH15" s="3"/>
      <c r="AI15" s="3"/>
      <c r="AJ15" s="3"/>
      <c r="AK15" s="3"/>
      <c r="AL15" s="3"/>
      <c r="AM15" s="3"/>
      <c r="AN15" s="3"/>
    </row>
    <row r="16" spans="1:87" ht="15" customHeight="1" x14ac:dyDescent="0.25">
      <c r="A16" s="642" t="s">
        <v>47</v>
      </c>
      <c r="B16" s="724" t="s">
        <v>4</v>
      </c>
      <c r="C16" s="741"/>
      <c r="D16" s="742"/>
      <c r="E16" s="710" t="s">
        <v>5</v>
      </c>
      <c r="F16" s="713"/>
      <c r="G16" s="713"/>
      <c r="H16" s="713"/>
      <c r="I16" s="713"/>
      <c r="J16" s="713"/>
      <c r="K16" s="713"/>
      <c r="L16" s="713"/>
      <c r="M16" s="713"/>
      <c r="N16" s="713"/>
      <c r="O16" s="713"/>
      <c r="P16" s="713"/>
      <c r="Q16" s="713"/>
      <c r="R16" s="713"/>
      <c r="S16" s="713"/>
      <c r="T16" s="713"/>
      <c r="U16" s="713"/>
      <c r="V16" s="713"/>
      <c r="W16" s="713"/>
      <c r="X16" s="713"/>
      <c r="Y16" s="713"/>
      <c r="Z16" s="713"/>
      <c r="AA16" s="713"/>
      <c r="AB16" s="713"/>
      <c r="AC16" s="713"/>
      <c r="AD16" s="713"/>
      <c r="AE16" s="713"/>
      <c r="AF16" s="713"/>
      <c r="AG16" s="713"/>
      <c r="AH16" s="713"/>
      <c r="AI16" s="713"/>
      <c r="AJ16" s="713"/>
      <c r="AK16" s="713"/>
      <c r="AL16" s="709"/>
      <c r="AM16" s="644" t="s">
        <v>7</v>
      </c>
    </row>
    <row r="17" spans="1:86" x14ac:dyDescent="0.25">
      <c r="A17" s="646"/>
      <c r="B17" s="725"/>
      <c r="C17" s="743"/>
      <c r="D17" s="744"/>
      <c r="E17" s="710" t="s">
        <v>10</v>
      </c>
      <c r="F17" s="709"/>
      <c r="G17" s="745" t="s">
        <v>11</v>
      </c>
      <c r="H17" s="746"/>
      <c r="I17" s="710" t="s">
        <v>12</v>
      </c>
      <c r="J17" s="709"/>
      <c r="K17" s="710" t="s">
        <v>13</v>
      </c>
      <c r="L17" s="709"/>
      <c r="M17" s="710" t="s">
        <v>14</v>
      </c>
      <c r="N17" s="709"/>
      <c r="O17" s="712" t="s">
        <v>15</v>
      </c>
      <c r="P17" s="711"/>
      <c r="Q17" s="712" t="s">
        <v>16</v>
      </c>
      <c r="R17" s="711"/>
      <c r="S17" s="712" t="s">
        <v>17</v>
      </c>
      <c r="T17" s="711"/>
      <c r="U17" s="712" t="s">
        <v>18</v>
      </c>
      <c r="V17" s="711"/>
      <c r="W17" s="712" t="s">
        <v>19</v>
      </c>
      <c r="X17" s="711"/>
      <c r="Y17" s="712" t="s">
        <v>20</v>
      </c>
      <c r="Z17" s="711"/>
      <c r="AA17" s="712" t="s">
        <v>21</v>
      </c>
      <c r="AB17" s="711"/>
      <c r="AC17" s="712" t="s">
        <v>22</v>
      </c>
      <c r="AD17" s="711"/>
      <c r="AE17" s="712" t="s">
        <v>23</v>
      </c>
      <c r="AF17" s="711"/>
      <c r="AG17" s="712" t="s">
        <v>24</v>
      </c>
      <c r="AH17" s="711"/>
      <c r="AI17" s="712" t="s">
        <v>25</v>
      </c>
      <c r="AJ17" s="711"/>
      <c r="AK17" s="712" t="s">
        <v>26</v>
      </c>
      <c r="AL17" s="711"/>
      <c r="AM17" s="691"/>
    </row>
    <row r="18" spans="1:86" x14ac:dyDescent="0.25">
      <c r="A18" s="643"/>
      <c r="B18" s="329" t="s">
        <v>214</v>
      </c>
      <c r="C18" s="330" t="s">
        <v>159</v>
      </c>
      <c r="D18" s="321" t="s">
        <v>28</v>
      </c>
      <c r="E18" s="11" t="s">
        <v>159</v>
      </c>
      <c r="F18" s="334" t="s">
        <v>28</v>
      </c>
      <c r="G18" s="11" t="s">
        <v>159</v>
      </c>
      <c r="H18" s="334" t="s">
        <v>28</v>
      </c>
      <c r="I18" s="11" t="s">
        <v>159</v>
      </c>
      <c r="J18" s="334" t="s">
        <v>28</v>
      </c>
      <c r="K18" s="11" t="s">
        <v>159</v>
      </c>
      <c r="L18" s="334" t="s">
        <v>28</v>
      </c>
      <c r="M18" s="11" t="s">
        <v>159</v>
      </c>
      <c r="N18" s="334" t="s">
        <v>28</v>
      </c>
      <c r="O18" s="11" t="s">
        <v>159</v>
      </c>
      <c r="P18" s="334" t="s">
        <v>28</v>
      </c>
      <c r="Q18" s="11" t="s">
        <v>159</v>
      </c>
      <c r="R18" s="334" t="s">
        <v>28</v>
      </c>
      <c r="S18" s="11" t="s">
        <v>159</v>
      </c>
      <c r="T18" s="334" t="s">
        <v>28</v>
      </c>
      <c r="U18" s="11" t="s">
        <v>159</v>
      </c>
      <c r="V18" s="334" t="s">
        <v>28</v>
      </c>
      <c r="W18" s="11" t="s">
        <v>159</v>
      </c>
      <c r="X18" s="334" t="s">
        <v>28</v>
      </c>
      <c r="Y18" s="11" t="s">
        <v>159</v>
      </c>
      <c r="Z18" s="334" t="s">
        <v>28</v>
      </c>
      <c r="AA18" s="11" t="s">
        <v>159</v>
      </c>
      <c r="AB18" s="334" t="s">
        <v>28</v>
      </c>
      <c r="AC18" s="11" t="s">
        <v>159</v>
      </c>
      <c r="AD18" s="334" t="s">
        <v>28</v>
      </c>
      <c r="AE18" s="11" t="s">
        <v>159</v>
      </c>
      <c r="AF18" s="334" t="s">
        <v>28</v>
      </c>
      <c r="AG18" s="11" t="s">
        <v>159</v>
      </c>
      <c r="AH18" s="334" t="s">
        <v>28</v>
      </c>
      <c r="AI18" s="11" t="s">
        <v>159</v>
      </c>
      <c r="AJ18" s="334" t="s">
        <v>28</v>
      </c>
      <c r="AK18" s="11" t="s">
        <v>159</v>
      </c>
      <c r="AL18" s="334" t="s">
        <v>28</v>
      </c>
      <c r="AM18" s="645"/>
      <c r="AN18" s="356"/>
    </row>
    <row r="19" spans="1:86" x14ac:dyDescent="0.25">
      <c r="A19" s="340" t="s">
        <v>52</v>
      </c>
      <c r="B19" s="357">
        <f>SUM(C19+D19)</f>
        <v>0</v>
      </c>
      <c r="C19" s="357">
        <f t="shared" ref="C19:D22" si="1">SUM(E19+G19+I19+K19+M19+O19+Q19+S19+U19+W19+Y19+AA19+AC19+AE19+AG19+AI19+AK19)</f>
        <v>0</v>
      </c>
      <c r="D19" s="358">
        <f t="shared" si="1"/>
        <v>0</v>
      </c>
      <c r="E19" s="359"/>
      <c r="F19" s="360"/>
      <c r="G19" s="359"/>
      <c r="H19" s="360"/>
      <c r="I19" s="359"/>
      <c r="J19" s="361"/>
      <c r="K19" s="359"/>
      <c r="L19" s="361"/>
      <c r="M19" s="359"/>
      <c r="N19" s="361"/>
      <c r="O19" s="362"/>
      <c r="P19" s="361"/>
      <c r="Q19" s="362"/>
      <c r="R19" s="361"/>
      <c r="S19" s="362"/>
      <c r="T19" s="361"/>
      <c r="U19" s="362"/>
      <c r="V19" s="361"/>
      <c r="W19" s="362"/>
      <c r="X19" s="361"/>
      <c r="Y19" s="362"/>
      <c r="Z19" s="361"/>
      <c r="AA19" s="362"/>
      <c r="AB19" s="361"/>
      <c r="AC19" s="362"/>
      <c r="AD19" s="361"/>
      <c r="AE19" s="362"/>
      <c r="AF19" s="361"/>
      <c r="AG19" s="362"/>
      <c r="AH19" s="361"/>
      <c r="AI19" s="362"/>
      <c r="AJ19" s="361"/>
      <c r="AK19" s="362"/>
      <c r="AL19" s="361"/>
      <c r="AM19" s="92"/>
      <c r="AN19" s="349" t="s">
        <v>215</v>
      </c>
      <c r="CG19" s="344">
        <v>0</v>
      </c>
      <c r="CH19" s="344">
        <v>0</v>
      </c>
    </row>
    <row r="20" spans="1:86" x14ac:dyDescent="0.25">
      <c r="A20" s="363" t="s">
        <v>74</v>
      </c>
      <c r="B20" s="357">
        <f>SUM(C20+D20)</f>
        <v>0</v>
      </c>
      <c r="C20" s="357">
        <f t="shared" si="1"/>
        <v>0</v>
      </c>
      <c r="D20" s="364">
        <f t="shared" si="1"/>
        <v>0</v>
      </c>
      <c r="E20" s="94"/>
      <c r="F20" s="108"/>
      <c r="G20" s="94"/>
      <c r="H20" s="108"/>
      <c r="I20" s="94"/>
      <c r="J20" s="90"/>
      <c r="K20" s="94"/>
      <c r="L20" s="90"/>
      <c r="M20" s="94"/>
      <c r="N20" s="90"/>
      <c r="O20" s="365"/>
      <c r="P20" s="90"/>
      <c r="Q20" s="365"/>
      <c r="R20" s="90"/>
      <c r="S20" s="365"/>
      <c r="T20" s="90"/>
      <c r="U20" s="365"/>
      <c r="V20" s="90"/>
      <c r="W20" s="365"/>
      <c r="X20" s="90"/>
      <c r="Y20" s="365"/>
      <c r="Z20" s="90"/>
      <c r="AA20" s="365"/>
      <c r="AB20" s="90"/>
      <c r="AC20" s="365"/>
      <c r="AD20" s="90"/>
      <c r="AE20" s="365"/>
      <c r="AF20" s="90"/>
      <c r="AG20" s="365"/>
      <c r="AH20" s="90"/>
      <c r="AI20" s="365"/>
      <c r="AJ20" s="90"/>
      <c r="AK20" s="365"/>
      <c r="AL20" s="90"/>
      <c r="AM20" s="87"/>
      <c r="AN20" s="349" t="s">
        <v>215</v>
      </c>
      <c r="CG20" s="344">
        <v>0</v>
      </c>
      <c r="CH20" s="344">
        <v>0</v>
      </c>
    </row>
    <row r="21" spans="1:86" x14ac:dyDescent="0.25">
      <c r="A21" s="363" t="s">
        <v>53</v>
      </c>
      <c r="B21" s="357">
        <f>SUM(C21+D21)</f>
        <v>0</v>
      </c>
      <c r="C21" s="357">
        <f t="shared" si="1"/>
        <v>0</v>
      </c>
      <c r="D21" s="364">
        <f t="shared" si="1"/>
        <v>0</v>
      </c>
      <c r="E21" s="94"/>
      <c r="F21" s="108"/>
      <c r="G21" s="94"/>
      <c r="H21" s="108"/>
      <c r="I21" s="94"/>
      <c r="J21" s="90"/>
      <c r="K21" s="94"/>
      <c r="L21" s="90"/>
      <c r="M21" s="94"/>
      <c r="N21" s="90"/>
      <c r="O21" s="365"/>
      <c r="P21" s="90"/>
      <c r="Q21" s="365"/>
      <c r="R21" s="90"/>
      <c r="S21" s="365"/>
      <c r="T21" s="90"/>
      <c r="U21" s="365"/>
      <c r="V21" s="90"/>
      <c r="W21" s="365"/>
      <c r="X21" s="90"/>
      <c r="Y21" s="365"/>
      <c r="Z21" s="90"/>
      <c r="AA21" s="365"/>
      <c r="AB21" s="90"/>
      <c r="AC21" s="365"/>
      <c r="AD21" s="90"/>
      <c r="AE21" s="365"/>
      <c r="AF21" s="90"/>
      <c r="AG21" s="365"/>
      <c r="AH21" s="90"/>
      <c r="AI21" s="365"/>
      <c r="AJ21" s="90"/>
      <c r="AK21" s="365"/>
      <c r="AL21" s="90"/>
      <c r="AM21" s="87"/>
      <c r="AN21" s="349" t="s">
        <v>215</v>
      </c>
      <c r="CG21" s="344">
        <v>0</v>
      </c>
      <c r="CH21" s="344">
        <v>0</v>
      </c>
    </row>
    <row r="22" spans="1:86" x14ac:dyDescent="0.25">
      <c r="A22" s="71" t="s">
        <v>217</v>
      </c>
      <c r="B22" s="366">
        <f>SUM(C22+D22)</f>
        <v>0</v>
      </c>
      <c r="C22" s="366">
        <f t="shared" si="1"/>
        <v>0</v>
      </c>
      <c r="D22" s="354">
        <f t="shared" si="1"/>
        <v>0</v>
      </c>
      <c r="E22" s="97"/>
      <c r="F22" s="127"/>
      <c r="G22" s="97"/>
      <c r="H22" s="127"/>
      <c r="I22" s="97"/>
      <c r="J22" s="100"/>
      <c r="K22" s="97"/>
      <c r="L22" s="100"/>
      <c r="M22" s="97"/>
      <c r="N22" s="100"/>
      <c r="O22" s="367"/>
      <c r="P22" s="100"/>
      <c r="Q22" s="367"/>
      <c r="R22" s="100"/>
      <c r="S22" s="367"/>
      <c r="T22" s="100"/>
      <c r="U22" s="367"/>
      <c r="V22" s="100"/>
      <c r="W22" s="367"/>
      <c r="X22" s="100"/>
      <c r="Y22" s="367"/>
      <c r="Z22" s="100"/>
      <c r="AA22" s="367"/>
      <c r="AB22" s="100"/>
      <c r="AC22" s="367"/>
      <c r="AD22" s="100"/>
      <c r="AE22" s="367"/>
      <c r="AF22" s="100"/>
      <c r="AG22" s="367"/>
      <c r="AH22" s="100"/>
      <c r="AI22" s="367"/>
      <c r="AJ22" s="100"/>
      <c r="AK22" s="367"/>
      <c r="AL22" s="100"/>
      <c r="AM22" s="89"/>
      <c r="AN22" s="349" t="s">
        <v>215</v>
      </c>
      <c r="CG22" s="344">
        <v>0</v>
      </c>
      <c r="CH22" s="344">
        <v>0</v>
      </c>
    </row>
    <row r="23" spans="1:86" x14ac:dyDescent="0.25">
      <c r="A23" s="58" t="s">
        <v>218</v>
      </c>
      <c r="B23" s="58"/>
      <c r="C23" s="58"/>
      <c r="D23" s="58"/>
      <c r="E23" s="58"/>
      <c r="F23" s="58"/>
      <c r="G23" s="58"/>
      <c r="H23" s="58"/>
      <c r="I23" s="58"/>
      <c r="J23" s="58"/>
      <c r="K23" s="58"/>
      <c r="L23" s="59"/>
      <c r="M23" s="48"/>
      <c r="N23" s="48"/>
      <c r="O23" s="38"/>
      <c r="P23" s="38"/>
      <c r="Q23" s="38"/>
      <c r="R23" s="38"/>
      <c r="S23" s="2"/>
      <c r="T23" s="2"/>
      <c r="U23" s="2"/>
      <c r="V23" s="2"/>
      <c r="W23" s="2"/>
      <c r="X23" s="188"/>
      <c r="Y23" s="188"/>
      <c r="Z23" s="188"/>
      <c r="AA23" s="188"/>
      <c r="AB23" s="188"/>
      <c r="AC23" s="188"/>
      <c r="AD23" s="188"/>
      <c r="AE23" s="188"/>
      <c r="AF23" s="188"/>
      <c r="AG23" s="188"/>
      <c r="AH23" s="188"/>
      <c r="AI23" s="188"/>
      <c r="AJ23" s="188"/>
      <c r="AK23" s="188"/>
      <c r="AL23" s="188"/>
      <c r="AM23" s="355"/>
      <c r="AN23" s="188"/>
    </row>
    <row r="24" spans="1:86" ht="15" customHeight="1" x14ac:dyDescent="0.25">
      <c r="A24" s="647" t="s">
        <v>47</v>
      </c>
      <c r="B24" s="724" t="s">
        <v>4</v>
      </c>
      <c r="C24" s="741"/>
      <c r="D24" s="742"/>
      <c r="E24" s="710" t="s">
        <v>5</v>
      </c>
      <c r="F24" s="713"/>
      <c r="G24" s="713"/>
      <c r="H24" s="713"/>
      <c r="I24" s="713"/>
      <c r="J24" s="713"/>
      <c r="K24" s="713"/>
      <c r="L24" s="713"/>
      <c r="M24" s="713"/>
      <c r="N24" s="713"/>
      <c r="O24" s="713"/>
      <c r="P24" s="713"/>
      <c r="Q24" s="713"/>
      <c r="R24" s="713"/>
      <c r="S24" s="713"/>
      <c r="T24" s="713"/>
      <c r="U24" s="713"/>
      <c r="V24" s="713"/>
      <c r="W24" s="713"/>
      <c r="X24" s="713"/>
      <c r="Y24" s="713"/>
      <c r="Z24" s="713"/>
      <c r="AA24" s="713"/>
      <c r="AB24" s="713"/>
      <c r="AC24" s="713"/>
      <c r="AD24" s="713"/>
      <c r="AE24" s="713"/>
      <c r="AF24" s="713"/>
      <c r="AG24" s="713"/>
      <c r="AH24" s="713"/>
      <c r="AI24" s="713"/>
      <c r="AJ24" s="713"/>
      <c r="AK24" s="713"/>
      <c r="AL24" s="709"/>
      <c r="AM24" s="644" t="s">
        <v>7</v>
      </c>
    </row>
    <row r="25" spans="1:86" x14ac:dyDescent="0.25">
      <c r="A25" s="683"/>
      <c r="B25" s="725"/>
      <c r="C25" s="743"/>
      <c r="D25" s="744"/>
      <c r="E25" s="710" t="s">
        <v>10</v>
      </c>
      <c r="F25" s="709"/>
      <c r="G25" s="745" t="s">
        <v>11</v>
      </c>
      <c r="H25" s="746"/>
      <c r="I25" s="710" t="s">
        <v>12</v>
      </c>
      <c r="J25" s="709"/>
      <c r="K25" s="710" t="s">
        <v>13</v>
      </c>
      <c r="L25" s="709"/>
      <c r="M25" s="710" t="s">
        <v>14</v>
      </c>
      <c r="N25" s="709"/>
      <c r="O25" s="712" t="s">
        <v>15</v>
      </c>
      <c r="P25" s="711"/>
      <c r="Q25" s="712" t="s">
        <v>16</v>
      </c>
      <c r="R25" s="711"/>
      <c r="S25" s="712" t="s">
        <v>17</v>
      </c>
      <c r="T25" s="711"/>
      <c r="U25" s="712" t="s">
        <v>18</v>
      </c>
      <c r="V25" s="711"/>
      <c r="W25" s="712" t="s">
        <v>19</v>
      </c>
      <c r="X25" s="711"/>
      <c r="Y25" s="712" t="s">
        <v>20</v>
      </c>
      <c r="Z25" s="711"/>
      <c r="AA25" s="712" t="s">
        <v>21</v>
      </c>
      <c r="AB25" s="711"/>
      <c r="AC25" s="712" t="s">
        <v>22</v>
      </c>
      <c r="AD25" s="711"/>
      <c r="AE25" s="712" t="s">
        <v>23</v>
      </c>
      <c r="AF25" s="711"/>
      <c r="AG25" s="712" t="s">
        <v>24</v>
      </c>
      <c r="AH25" s="711"/>
      <c r="AI25" s="712" t="s">
        <v>25</v>
      </c>
      <c r="AJ25" s="711"/>
      <c r="AK25" s="712" t="s">
        <v>26</v>
      </c>
      <c r="AL25" s="711"/>
      <c r="AM25" s="691"/>
    </row>
    <row r="26" spans="1:86" x14ac:dyDescent="0.25">
      <c r="A26" s="650"/>
      <c r="B26" s="329" t="s">
        <v>214</v>
      </c>
      <c r="C26" s="319" t="s">
        <v>159</v>
      </c>
      <c r="D26" s="325" t="s">
        <v>28</v>
      </c>
      <c r="E26" s="322" t="s">
        <v>159</v>
      </c>
      <c r="F26" s="324" t="s">
        <v>28</v>
      </c>
      <c r="G26" s="322" t="s">
        <v>159</v>
      </c>
      <c r="H26" s="324" t="s">
        <v>28</v>
      </c>
      <c r="I26" s="322" t="s">
        <v>159</v>
      </c>
      <c r="J26" s="324" t="s">
        <v>28</v>
      </c>
      <c r="K26" s="322" t="s">
        <v>159</v>
      </c>
      <c r="L26" s="324" t="s">
        <v>28</v>
      </c>
      <c r="M26" s="322" t="s">
        <v>159</v>
      </c>
      <c r="N26" s="324" t="s">
        <v>28</v>
      </c>
      <c r="O26" s="322" t="s">
        <v>159</v>
      </c>
      <c r="P26" s="324" t="s">
        <v>28</v>
      </c>
      <c r="Q26" s="322" t="s">
        <v>159</v>
      </c>
      <c r="R26" s="324" t="s">
        <v>28</v>
      </c>
      <c r="S26" s="322" t="s">
        <v>159</v>
      </c>
      <c r="T26" s="324" t="s">
        <v>28</v>
      </c>
      <c r="U26" s="322" t="s">
        <v>159</v>
      </c>
      <c r="V26" s="324" t="s">
        <v>28</v>
      </c>
      <c r="W26" s="322" t="s">
        <v>159</v>
      </c>
      <c r="X26" s="324" t="s">
        <v>28</v>
      </c>
      <c r="Y26" s="322" t="s">
        <v>159</v>
      </c>
      <c r="Z26" s="324" t="s">
        <v>28</v>
      </c>
      <c r="AA26" s="322" t="s">
        <v>159</v>
      </c>
      <c r="AB26" s="324" t="s">
        <v>28</v>
      </c>
      <c r="AC26" s="322" t="s">
        <v>159</v>
      </c>
      <c r="AD26" s="324" t="s">
        <v>28</v>
      </c>
      <c r="AE26" s="322" t="s">
        <v>159</v>
      </c>
      <c r="AF26" s="324" t="s">
        <v>28</v>
      </c>
      <c r="AG26" s="322" t="s">
        <v>159</v>
      </c>
      <c r="AH26" s="324" t="s">
        <v>28</v>
      </c>
      <c r="AI26" s="322" t="s">
        <v>159</v>
      </c>
      <c r="AJ26" s="324" t="s">
        <v>28</v>
      </c>
      <c r="AK26" s="322" t="s">
        <v>159</v>
      </c>
      <c r="AL26" s="324" t="s">
        <v>28</v>
      </c>
      <c r="AM26" s="645"/>
      <c r="AN26" s="368"/>
    </row>
    <row r="27" spans="1:86" x14ac:dyDescent="0.25">
      <c r="A27" s="30" t="s">
        <v>52</v>
      </c>
      <c r="B27" s="369">
        <f t="shared" ref="B27:B32" si="2">SUM(C27+D27)</f>
        <v>0</v>
      </c>
      <c r="C27" s="370">
        <f t="shared" ref="C27:D32" si="3">SUM(E27+G27+I27+K27+M27+O27+Q27+S27+U27+W27+Y27+AA27+AC27+AE27+AG27+AI27+AK27)</f>
        <v>0</v>
      </c>
      <c r="D27" s="371">
        <f t="shared" si="3"/>
        <v>0</v>
      </c>
      <c r="E27" s="106"/>
      <c r="F27" s="348"/>
      <c r="G27" s="106"/>
      <c r="H27" s="348"/>
      <c r="I27" s="106"/>
      <c r="J27" s="124"/>
      <c r="K27" s="106"/>
      <c r="L27" s="124"/>
      <c r="M27" s="106"/>
      <c r="N27" s="124"/>
      <c r="O27" s="372"/>
      <c r="P27" s="124"/>
      <c r="Q27" s="372"/>
      <c r="R27" s="124"/>
      <c r="S27" s="372"/>
      <c r="T27" s="124"/>
      <c r="U27" s="372"/>
      <c r="V27" s="124"/>
      <c r="W27" s="372"/>
      <c r="X27" s="124"/>
      <c r="Y27" s="372"/>
      <c r="Z27" s="124"/>
      <c r="AA27" s="372"/>
      <c r="AB27" s="124"/>
      <c r="AC27" s="372"/>
      <c r="AD27" s="124"/>
      <c r="AE27" s="372"/>
      <c r="AF27" s="124"/>
      <c r="AG27" s="372"/>
      <c r="AH27" s="124"/>
      <c r="AI27" s="372"/>
      <c r="AJ27" s="124"/>
      <c r="AK27" s="372"/>
      <c r="AL27" s="124"/>
      <c r="AM27" s="86"/>
      <c r="AN27" s="349" t="s">
        <v>215</v>
      </c>
      <c r="CG27" s="344">
        <v>0</v>
      </c>
      <c r="CH27" s="344">
        <v>0</v>
      </c>
    </row>
    <row r="28" spans="1:86" x14ac:dyDescent="0.25">
      <c r="A28" s="31" t="s">
        <v>74</v>
      </c>
      <c r="B28" s="357">
        <f t="shared" si="2"/>
        <v>0</v>
      </c>
      <c r="C28" s="373">
        <f t="shared" si="3"/>
        <v>0</v>
      </c>
      <c r="D28" s="374">
        <f t="shared" si="3"/>
        <v>0</v>
      </c>
      <c r="E28" s="94"/>
      <c r="F28" s="108"/>
      <c r="G28" s="94"/>
      <c r="H28" s="108"/>
      <c r="I28" s="94"/>
      <c r="J28" s="90"/>
      <c r="K28" s="94"/>
      <c r="L28" s="90"/>
      <c r="M28" s="94"/>
      <c r="N28" s="90"/>
      <c r="O28" s="365"/>
      <c r="P28" s="90"/>
      <c r="Q28" s="365"/>
      <c r="R28" s="90"/>
      <c r="S28" s="365"/>
      <c r="T28" s="90"/>
      <c r="U28" s="365"/>
      <c r="V28" s="90"/>
      <c r="W28" s="365"/>
      <c r="X28" s="90"/>
      <c r="Y28" s="365"/>
      <c r="Z28" s="90"/>
      <c r="AA28" s="365"/>
      <c r="AB28" s="90"/>
      <c r="AC28" s="365"/>
      <c r="AD28" s="90"/>
      <c r="AE28" s="365"/>
      <c r="AF28" s="90"/>
      <c r="AG28" s="365"/>
      <c r="AH28" s="90"/>
      <c r="AI28" s="365"/>
      <c r="AJ28" s="90"/>
      <c r="AK28" s="365"/>
      <c r="AL28" s="90"/>
      <c r="AM28" s="87"/>
      <c r="AN28" s="349" t="s">
        <v>215</v>
      </c>
      <c r="CG28" s="344">
        <v>0</v>
      </c>
      <c r="CH28" s="344">
        <v>0</v>
      </c>
    </row>
    <row r="29" spans="1:86" x14ac:dyDescent="0.25">
      <c r="A29" s="31" t="s">
        <v>53</v>
      </c>
      <c r="B29" s="357">
        <f t="shared" si="2"/>
        <v>0</v>
      </c>
      <c r="C29" s="373">
        <f t="shared" si="3"/>
        <v>0</v>
      </c>
      <c r="D29" s="374">
        <f t="shared" si="3"/>
        <v>0</v>
      </c>
      <c r="E29" s="94"/>
      <c r="F29" s="108"/>
      <c r="G29" s="94"/>
      <c r="H29" s="108"/>
      <c r="I29" s="94"/>
      <c r="J29" s="90"/>
      <c r="K29" s="94"/>
      <c r="L29" s="90"/>
      <c r="M29" s="94"/>
      <c r="N29" s="90"/>
      <c r="O29" s="365"/>
      <c r="P29" s="90"/>
      <c r="Q29" s="365"/>
      <c r="R29" s="90"/>
      <c r="S29" s="365"/>
      <c r="T29" s="90"/>
      <c r="U29" s="365"/>
      <c r="V29" s="90"/>
      <c r="W29" s="365"/>
      <c r="X29" s="90"/>
      <c r="Y29" s="365"/>
      <c r="Z29" s="90"/>
      <c r="AA29" s="365"/>
      <c r="AB29" s="90"/>
      <c r="AC29" s="365"/>
      <c r="AD29" s="90"/>
      <c r="AE29" s="365"/>
      <c r="AF29" s="90"/>
      <c r="AG29" s="365"/>
      <c r="AH29" s="90"/>
      <c r="AI29" s="365"/>
      <c r="AJ29" s="90"/>
      <c r="AK29" s="365"/>
      <c r="AL29" s="90"/>
      <c r="AM29" s="87"/>
      <c r="AN29" s="349" t="s">
        <v>215</v>
      </c>
      <c r="CG29" s="344">
        <v>0</v>
      </c>
      <c r="CH29" s="344">
        <v>0</v>
      </c>
    </row>
    <row r="30" spans="1:86" x14ac:dyDescent="0.25">
      <c r="A30" s="31" t="s">
        <v>219</v>
      </c>
      <c r="B30" s="357">
        <f t="shared" si="2"/>
        <v>0</v>
      </c>
      <c r="C30" s="373">
        <f t="shared" si="3"/>
        <v>0</v>
      </c>
      <c r="D30" s="374">
        <f t="shared" si="3"/>
        <v>0</v>
      </c>
      <c r="E30" s="94"/>
      <c r="F30" s="108"/>
      <c r="G30" s="94"/>
      <c r="H30" s="108"/>
      <c r="I30" s="94"/>
      <c r="J30" s="90"/>
      <c r="K30" s="94"/>
      <c r="L30" s="90"/>
      <c r="M30" s="94"/>
      <c r="N30" s="90"/>
      <c r="O30" s="365"/>
      <c r="P30" s="90"/>
      <c r="Q30" s="365"/>
      <c r="R30" s="90"/>
      <c r="S30" s="365"/>
      <c r="T30" s="90"/>
      <c r="U30" s="365"/>
      <c r="V30" s="90"/>
      <c r="W30" s="365"/>
      <c r="X30" s="90"/>
      <c r="Y30" s="365"/>
      <c r="Z30" s="90"/>
      <c r="AA30" s="365"/>
      <c r="AB30" s="90"/>
      <c r="AC30" s="365"/>
      <c r="AD30" s="90"/>
      <c r="AE30" s="365"/>
      <c r="AF30" s="90"/>
      <c r="AG30" s="365"/>
      <c r="AH30" s="90"/>
      <c r="AI30" s="365"/>
      <c r="AJ30" s="90"/>
      <c r="AK30" s="365"/>
      <c r="AL30" s="90"/>
      <c r="AM30" s="87"/>
      <c r="AN30" s="349" t="s">
        <v>215</v>
      </c>
      <c r="CG30" s="344">
        <v>0</v>
      </c>
      <c r="CH30" s="344">
        <v>0</v>
      </c>
    </row>
    <row r="31" spans="1:86" x14ac:dyDescent="0.25">
      <c r="A31" s="31" t="s">
        <v>77</v>
      </c>
      <c r="B31" s="357">
        <f t="shared" si="2"/>
        <v>0</v>
      </c>
      <c r="C31" s="373">
        <f t="shared" si="3"/>
        <v>0</v>
      </c>
      <c r="D31" s="374">
        <f t="shared" si="3"/>
        <v>0</v>
      </c>
      <c r="E31" s="94"/>
      <c r="F31" s="108"/>
      <c r="G31" s="94"/>
      <c r="H31" s="108"/>
      <c r="I31" s="94"/>
      <c r="J31" s="90"/>
      <c r="K31" s="94"/>
      <c r="L31" s="90"/>
      <c r="M31" s="94"/>
      <c r="N31" s="90"/>
      <c r="O31" s="365"/>
      <c r="P31" s="90"/>
      <c r="Q31" s="365"/>
      <c r="R31" s="90"/>
      <c r="S31" s="365"/>
      <c r="T31" s="90"/>
      <c r="U31" s="365"/>
      <c r="V31" s="90"/>
      <c r="W31" s="365"/>
      <c r="X31" s="90"/>
      <c r="Y31" s="365"/>
      <c r="Z31" s="90"/>
      <c r="AA31" s="365"/>
      <c r="AB31" s="90"/>
      <c r="AC31" s="365"/>
      <c r="AD31" s="90"/>
      <c r="AE31" s="365"/>
      <c r="AF31" s="90"/>
      <c r="AG31" s="365"/>
      <c r="AH31" s="90"/>
      <c r="AI31" s="365"/>
      <c r="AJ31" s="90"/>
      <c r="AK31" s="365"/>
      <c r="AL31" s="90"/>
      <c r="AM31" s="87"/>
      <c r="AN31" s="349" t="s">
        <v>215</v>
      </c>
      <c r="CG31" s="344">
        <v>0</v>
      </c>
      <c r="CH31" s="344">
        <v>0</v>
      </c>
    </row>
    <row r="32" spans="1:86" x14ac:dyDescent="0.25">
      <c r="A32" s="32" t="s">
        <v>78</v>
      </c>
      <c r="B32" s="366">
        <f t="shared" si="2"/>
        <v>0</v>
      </c>
      <c r="C32" s="375">
        <f t="shared" si="3"/>
        <v>0</v>
      </c>
      <c r="D32" s="376">
        <f t="shared" si="3"/>
        <v>0</v>
      </c>
      <c r="E32" s="97"/>
      <c r="F32" s="127"/>
      <c r="G32" s="97"/>
      <c r="H32" s="127"/>
      <c r="I32" s="97"/>
      <c r="J32" s="100"/>
      <c r="K32" s="97"/>
      <c r="L32" s="100"/>
      <c r="M32" s="97"/>
      <c r="N32" s="100"/>
      <c r="O32" s="367"/>
      <c r="P32" s="100"/>
      <c r="Q32" s="367"/>
      <c r="R32" s="100"/>
      <c r="S32" s="367"/>
      <c r="T32" s="100"/>
      <c r="U32" s="367"/>
      <c r="V32" s="100"/>
      <c r="W32" s="367"/>
      <c r="X32" s="100"/>
      <c r="Y32" s="367"/>
      <c r="Z32" s="100"/>
      <c r="AA32" s="367"/>
      <c r="AB32" s="100"/>
      <c r="AC32" s="367"/>
      <c r="AD32" s="100"/>
      <c r="AE32" s="367"/>
      <c r="AF32" s="100"/>
      <c r="AG32" s="367"/>
      <c r="AH32" s="100"/>
      <c r="AI32" s="367"/>
      <c r="AJ32" s="100"/>
      <c r="AK32" s="367"/>
      <c r="AL32" s="100"/>
      <c r="AM32" s="89"/>
      <c r="AN32" s="349" t="s">
        <v>215</v>
      </c>
      <c r="CG32" s="344">
        <v>0</v>
      </c>
      <c r="CH32" s="344">
        <v>0</v>
      </c>
    </row>
    <row r="33" spans="1:86" x14ac:dyDescent="0.25">
      <c r="A33" s="58" t="s">
        <v>220</v>
      </c>
      <c r="B33" s="58"/>
      <c r="C33" s="58"/>
      <c r="D33" s="58"/>
      <c r="E33" s="58"/>
      <c r="F33" s="58"/>
      <c r="G33" s="58"/>
      <c r="H33" s="58"/>
      <c r="I33" s="58"/>
      <c r="J33" s="58"/>
      <c r="K33" s="58"/>
      <c r="L33" s="59"/>
      <c r="M33" s="48"/>
      <c r="N33" s="48"/>
      <c r="O33" s="38"/>
      <c r="P33" s="38"/>
      <c r="Q33" s="38"/>
      <c r="R33" s="38"/>
      <c r="S33" s="2"/>
      <c r="T33" s="2"/>
      <c r="U33" s="2"/>
      <c r="V33" s="2"/>
      <c r="W33" s="2"/>
      <c r="X33" s="188"/>
      <c r="Y33" s="188"/>
      <c r="Z33" s="188"/>
      <c r="AA33" s="188"/>
      <c r="AB33" s="188"/>
      <c r="AC33" s="188"/>
      <c r="AD33" s="188"/>
      <c r="AE33" s="188"/>
      <c r="AF33" s="188"/>
      <c r="AG33" s="188"/>
      <c r="AH33" s="188"/>
      <c r="AI33" s="188"/>
      <c r="AJ33" s="188"/>
      <c r="AK33" s="188"/>
      <c r="AL33" s="188"/>
      <c r="AM33" s="355"/>
    </row>
    <row r="34" spans="1:86" x14ac:dyDescent="0.25">
      <c r="A34" s="647" t="s">
        <v>47</v>
      </c>
      <c r="B34" s="724" t="s">
        <v>4</v>
      </c>
      <c r="C34" s="741"/>
      <c r="D34" s="742"/>
      <c r="E34" s="710" t="s">
        <v>5</v>
      </c>
      <c r="F34" s="713"/>
      <c r="G34" s="713"/>
      <c r="H34" s="713"/>
      <c r="I34" s="713"/>
      <c r="J34" s="713"/>
      <c r="K34" s="713"/>
      <c r="L34" s="713"/>
      <c r="M34" s="713"/>
      <c r="N34" s="713"/>
      <c r="O34" s="713"/>
      <c r="P34" s="713"/>
      <c r="Q34" s="713"/>
      <c r="R34" s="713"/>
      <c r="S34" s="713"/>
      <c r="T34" s="713"/>
      <c r="U34" s="713"/>
      <c r="V34" s="713"/>
      <c r="W34" s="713"/>
      <c r="X34" s="713"/>
      <c r="Y34" s="713"/>
      <c r="Z34" s="713"/>
      <c r="AA34" s="713"/>
      <c r="AB34" s="713"/>
      <c r="AC34" s="713"/>
      <c r="AD34" s="713"/>
      <c r="AE34" s="713"/>
      <c r="AF34" s="713"/>
      <c r="AG34" s="713"/>
      <c r="AH34" s="713"/>
      <c r="AI34" s="713"/>
      <c r="AJ34" s="713"/>
      <c r="AK34" s="713"/>
      <c r="AL34" s="709"/>
      <c r="AM34" s="644" t="s">
        <v>7</v>
      </c>
    </row>
    <row r="35" spans="1:86" x14ac:dyDescent="0.25">
      <c r="A35" s="683"/>
      <c r="B35" s="725"/>
      <c r="C35" s="743"/>
      <c r="D35" s="744"/>
      <c r="E35" s="710" t="s">
        <v>10</v>
      </c>
      <c r="F35" s="709"/>
      <c r="G35" s="745" t="s">
        <v>11</v>
      </c>
      <c r="H35" s="746"/>
      <c r="I35" s="710" t="s">
        <v>12</v>
      </c>
      <c r="J35" s="709"/>
      <c r="K35" s="710" t="s">
        <v>13</v>
      </c>
      <c r="L35" s="709"/>
      <c r="M35" s="710" t="s">
        <v>14</v>
      </c>
      <c r="N35" s="709"/>
      <c r="O35" s="712" t="s">
        <v>15</v>
      </c>
      <c r="P35" s="711"/>
      <c r="Q35" s="712" t="s">
        <v>16</v>
      </c>
      <c r="R35" s="711"/>
      <c r="S35" s="712" t="s">
        <v>17</v>
      </c>
      <c r="T35" s="711"/>
      <c r="U35" s="712" t="s">
        <v>18</v>
      </c>
      <c r="V35" s="711"/>
      <c r="W35" s="712" t="s">
        <v>19</v>
      </c>
      <c r="X35" s="711"/>
      <c r="Y35" s="712" t="s">
        <v>20</v>
      </c>
      <c r="Z35" s="711"/>
      <c r="AA35" s="712" t="s">
        <v>21</v>
      </c>
      <c r="AB35" s="711"/>
      <c r="AC35" s="712" t="s">
        <v>22</v>
      </c>
      <c r="AD35" s="711"/>
      <c r="AE35" s="712" t="s">
        <v>23</v>
      </c>
      <c r="AF35" s="711"/>
      <c r="AG35" s="712" t="s">
        <v>24</v>
      </c>
      <c r="AH35" s="711"/>
      <c r="AI35" s="712" t="s">
        <v>25</v>
      </c>
      <c r="AJ35" s="711"/>
      <c r="AK35" s="712" t="s">
        <v>26</v>
      </c>
      <c r="AL35" s="711"/>
      <c r="AM35" s="691"/>
    </row>
    <row r="36" spans="1:86" x14ac:dyDescent="0.25">
      <c r="A36" s="650"/>
      <c r="B36" s="329" t="s">
        <v>214</v>
      </c>
      <c r="C36" s="319" t="s">
        <v>159</v>
      </c>
      <c r="D36" s="325" t="s">
        <v>28</v>
      </c>
      <c r="E36" s="322" t="s">
        <v>159</v>
      </c>
      <c r="F36" s="324" t="s">
        <v>28</v>
      </c>
      <c r="G36" s="322" t="s">
        <v>159</v>
      </c>
      <c r="H36" s="324" t="s">
        <v>28</v>
      </c>
      <c r="I36" s="322" t="s">
        <v>159</v>
      </c>
      <c r="J36" s="324" t="s">
        <v>28</v>
      </c>
      <c r="K36" s="322" t="s">
        <v>159</v>
      </c>
      <c r="L36" s="324" t="s">
        <v>28</v>
      </c>
      <c r="M36" s="322" t="s">
        <v>159</v>
      </c>
      <c r="N36" s="324" t="s">
        <v>28</v>
      </c>
      <c r="O36" s="322" t="s">
        <v>159</v>
      </c>
      <c r="P36" s="324" t="s">
        <v>28</v>
      </c>
      <c r="Q36" s="322" t="s">
        <v>159</v>
      </c>
      <c r="R36" s="324" t="s">
        <v>28</v>
      </c>
      <c r="S36" s="322" t="s">
        <v>159</v>
      </c>
      <c r="T36" s="324" t="s">
        <v>28</v>
      </c>
      <c r="U36" s="322" t="s">
        <v>159</v>
      </c>
      <c r="V36" s="324" t="s">
        <v>28</v>
      </c>
      <c r="W36" s="322" t="s">
        <v>159</v>
      </c>
      <c r="X36" s="324" t="s">
        <v>28</v>
      </c>
      <c r="Y36" s="322" t="s">
        <v>159</v>
      </c>
      <c r="Z36" s="324" t="s">
        <v>28</v>
      </c>
      <c r="AA36" s="322" t="s">
        <v>159</v>
      </c>
      <c r="AB36" s="324" t="s">
        <v>28</v>
      </c>
      <c r="AC36" s="322" t="s">
        <v>159</v>
      </c>
      <c r="AD36" s="324" t="s">
        <v>28</v>
      </c>
      <c r="AE36" s="322" t="s">
        <v>159</v>
      </c>
      <c r="AF36" s="324" t="s">
        <v>28</v>
      </c>
      <c r="AG36" s="322" t="s">
        <v>159</v>
      </c>
      <c r="AH36" s="324" t="s">
        <v>28</v>
      </c>
      <c r="AI36" s="322" t="s">
        <v>159</v>
      </c>
      <c r="AJ36" s="324" t="s">
        <v>28</v>
      </c>
      <c r="AK36" s="322" t="s">
        <v>159</v>
      </c>
      <c r="AL36" s="324" t="s">
        <v>28</v>
      </c>
      <c r="AM36" s="645"/>
    </row>
    <row r="37" spans="1:86" x14ac:dyDescent="0.25">
      <c r="A37" s="30" t="s">
        <v>52</v>
      </c>
      <c r="B37" s="369">
        <f t="shared" ref="B37:B42" si="4">SUM(C37+D37)</f>
        <v>0</v>
      </c>
      <c r="C37" s="370">
        <f t="shared" ref="C37:D42" si="5">SUM(E37+G37+I37+K37+M37+O37+Q37+S37+U37+W37+Y37+AA37+AC37+AE37+AG37+AI37+AK37)</f>
        <v>0</v>
      </c>
      <c r="D37" s="371">
        <f t="shared" si="5"/>
        <v>0</v>
      </c>
      <c r="E37" s="106"/>
      <c r="F37" s="348"/>
      <c r="G37" s="106"/>
      <c r="H37" s="348"/>
      <c r="I37" s="106"/>
      <c r="J37" s="124"/>
      <c r="K37" s="106"/>
      <c r="L37" s="124"/>
      <c r="M37" s="106"/>
      <c r="N37" s="124"/>
      <c r="O37" s="372"/>
      <c r="P37" s="124"/>
      <c r="Q37" s="372"/>
      <c r="R37" s="124"/>
      <c r="S37" s="372"/>
      <c r="T37" s="124"/>
      <c r="U37" s="372"/>
      <c r="V37" s="124"/>
      <c r="W37" s="372"/>
      <c r="X37" s="124"/>
      <c r="Y37" s="372"/>
      <c r="Z37" s="124"/>
      <c r="AA37" s="372"/>
      <c r="AB37" s="124"/>
      <c r="AC37" s="372"/>
      <c r="AD37" s="124"/>
      <c r="AE37" s="372"/>
      <c r="AF37" s="124"/>
      <c r="AG37" s="372"/>
      <c r="AH37" s="124"/>
      <c r="AI37" s="372"/>
      <c r="AJ37" s="124"/>
      <c r="AK37" s="372"/>
      <c r="AL37" s="124"/>
      <c r="AM37" s="86"/>
      <c r="AN37" s="377" t="s">
        <v>215</v>
      </c>
      <c r="CG37" s="344">
        <v>0</v>
      </c>
      <c r="CH37" s="344">
        <v>0</v>
      </c>
    </row>
    <row r="38" spans="1:86" x14ac:dyDescent="0.25">
      <c r="A38" s="31" t="s">
        <v>74</v>
      </c>
      <c r="B38" s="357">
        <f t="shared" si="4"/>
        <v>0</v>
      </c>
      <c r="C38" s="373">
        <f t="shared" si="5"/>
        <v>0</v>
      </c>
      <c r="D38" s="374">
        <f t="shared" si="5"/>
        <v>0</v>
      </c>
      <c r="E38" s="94"/>
      <c r="F38" s="108"/>
      <c r="G38" s="94"/>
      <c r="H38" s="108"/>
      <c r="I38" s="94"/>
      <c r="J38" s="90"/>
      <c r="K38" s="94"/>
      <c r="L38" s="90"/>
      <c r="M38" s="94"/>
      <c r="N38" s="90"/>
      <c r="O38" s="365"/>
      <c r="P38" s="90"/>
      <c r="Q38" s="365"/>
      <c r="R38" s="90"/>
      <c r="S38" s="365"/>
      <c r="T38" s="90"/>
      <c r="U38" s="365"/>
      <c r="V38" s="90"/>
      <c r="W38" s="365"/>
      <c r="X38" s="90"/>
      <c r="Y38" s="365"/>
      <c r="Z38" s="90"/>
      <c r="AA38" s="365"/>
      <c r="AB38" s="90"/>
      <c r="AC38" s="365"/>
      <c r="AD38" s="90"/>
      <c r="AE38" s="365"/>
      <c r="AF38" s="90"/>
      <c r="AG38" s="365"/>
      <c r="AH38" s="90"/>
      <c r="AI38" s="365"/>
      <c r="AJ38" s="90"/>
      <c r="AK38" s="365"/>
      <c r="AL38" s="90"/>
      <c r="AM38" s="87"/>
      <c r="AN38" s="377" t="s">
        <v>215</v>
      </c>
      <c r="CG38" s="344">
        <v>0</v>
      </c>
      <c r="CH38" s="344">
        <v>0</v>
      </c>
    </row>
    <row r="39" spans="1:86" x14ac:dyDescent="0.25">
      <c r="A39" s="31" t="s">
        <v>53</v>
      </c>
      <c r="B39" s="357">
        <f t="shared" si="4"/>
        <v>0</v>
      </c>
      <c r="C39" s="373">
        <f t="shared" si="5"/>
        <v>0</v>
      </c>
      <c r="D39" s="374">
        <f t="shared" si="5"/>
        <v>0</v>
      </c>
      <c r="E39" s="94"/>
      <c r="F39" s="108"/>
      <c r="G39" s="94"/>
      <c r="H39" s="108"/>
      <c r="I39" s="94"/>
      <c r="J39" s="90"/>
      <c r="K39" s="94"/>
      <c r="L39" s="90"/>
      <c r="M39" s="94"/>
      <c r="N39" s="90"/>
      <c r="O39" s="365"/>
      <c r="P39" s="90"/>
      <c r="Q39" s="365"/>
      <c r="R39" s="90"/>
      <c r="S39" s="365"/>
      <c r="T39" s="90"/>
      <c r="U39" s="365"/>
      <c r="V39" s="90"/>
      <c r="W39" s="365"/>
      <c r="X39" s="90"/>
      <c r="Y39" s="365"/>
      <c r="Z39" s="90"/>
      <c r="AA39" s="365"/>
      <c r="AB39" s="90"/>
      <c r="AC39" s="365"/>
      <c r="AD39" s="90"/>
      <c r="AE39" s="365"/>
      <c r="AF39" s="90"/>
      <c r="AG39" s="365"/>
      <c r="AH39" s="90"/>
      <c r="AI39" s="365"/>
      <c r="AJ39" s="90"/>
      <c r="AK39" s="365"/>
      <c r="AL39" s="90"/>
      <c r="AM39" s="87"/>
      <c r="AN39" s="377" t="s">
        <v>215</v>
      </c>
      <c r="CG39" s="344">
        <v>0</v>
      </c>
      <c r="CH39" s="344">
        <v>0</v>
      </c>
    </row>
    <row r="40" spans="1:86" x14ac:dyDescent="0.25">
      <c r="A40" s="31" t="s">
        <v>219</v>
      </c>
      <c r="B40" s="357">
        <f t="shared" si="4"/>
        <v>0</v>
      </c>
      <c r="C40" s="373">
        <f t="shared" si="5"/>
        <v>0</v>
      </c>
      <c r="D40" s="374">
        <f t="shared" si="5"/>
        <v>0</v>
      </c>
      <c r="E40" s="94"/>
      <c r="F40" s="108"/>
      <c r="G40" s="94"/>
      <c r="H40" s="108"/>
      <c r="I40" s="94"/>
      <c r="J40" s="90"/>
      <c r="K40" s="94"/>
      <c r="L40" s="90"/>
      <c r="M40" s="94"/>
      <c r="N40" s="90"/>
      <c r="O40" s="365"/>
      <c r="P40" s="90"/>
      <c r="Q40" s="365"/>
      <c r="R40" s="90"/>
      <c r="S40" s="365"/>
      <c r="T40" s="90"/>
      <c r="U40" s="365"/>
      <c r="V40" s="90"/>
      <c r="W40" s="365"/>
      <c r="X40" s="90"/>
      <c r="Y40" s="365"/>
      <c r="Z40" s="90"/>
      <c r="AA40" s="365"/>
      <c r="AB40" s="90"/>
      <c r="AC40" s="365"/>
      <c r="AD40" s="90"/>
      <c r="AE40" s="365"/>
      <c r="AF40" s="90"/>
      <c r="AG40" s="365"/>
      <c r="AH40" s="90"/>
      <c r="AI40" s="365"/>
      <c r="AJ40" s="90"/>
      <c r="AK40" s="365"/>
      <c r="AL40" s="90"/>
      <c r="AM40" s="87"/>
      <c r="AN40" s="377" t="s">
        <v>215</v>
      </c>
      <c r="CG40" s="344">
        <v>0</v>
      </c>
      <c r="CH40" s="344">
        <v>0</v>
      </c>
    </row>
    <row r="41" spans="1:86" x14ac:dyDescent="0.25">
      <c r="A41" s="31" t="s">
        <v>77</v>
      </c>
      <c r="B41" s="357">
        <f t="shared" si="4"/>
        <v>0</v>
      </c>
      <c r="C41" s="373">
        <f t="shared" si="5"/>
        <v>0</v>
      </c>
      <c r="D41" s="374">
        <f t="shared" si="5"/>
        <v>0</v>
      </c>
      <c r="E41" s="94"/>
      <c r="F41" s="108"/>
      <c r="G41" s="94"/>
      <c r="H41" s="108"/>
      <c r="I41" s="94"/>
      <c r="J41" s="90"/>
      <c r="K41" s="94"/>
      <c r="L41" s="90"/>
      <c r="M41" s="94"/>
      <c r="N41" s="90"/>
      <c r="O41" s="365"/>
      <c r="P41" s="90"/>
      <c r="Q41" s="365"/>
      <c r="R41" s="90"/>
      <c r="S41" s="365"/>
      <c r="T41" s="90"/>
      <c r="U41" s="365"/>
      <c r="V41" s="90"/>
      <c r="W41" s="365"/>
      <c r="X41" s="90"/>
      <c r="Y41" s="365"/>
      <c r="Z41" s="90"/>
      <c r="AA41" s="365"/>
      <c r="AB41" s="90"/>
      <c r="AC41" s="365"/>
      <c r="AD41" s="90"/>
      <c r="AE41" s="365"/>
      <c r="AF41" s="90"/>
      <c r="AG41" s="365"/>
      <c r="AH41" s="90"/>
      <c r="AI41" s="365"/>
      <c r="AJ41" s="90"/>
      <c r="AK41" s="365"/>
      <c r="AL41" s="90"/>
      <c r="AM41" s="87"/>
      <c r="AN41" s="377" t="s">
        <v>215</v>
      </c>
      <c r="CG41" s="344">
        <v>0</v>
      </c>
      <c r="CH41" s="344">
        <v>0</v>
      </c>
    </row>
    <row r="42" spans="1:86" x14ac:dyDescent="0.25">
      <c r="A42" s="32" t="s">
        <v>78</v>
      </c>
      <c r="B42" s="366">
        <f t="shared" si="4"/>
        <v>0</v>
      </c>
      <c r="C42" s="375">
        <f t="shared" si="5"/>
        <v>0</v>
      </c>
      <c r="D42" s="376">
        <f t="shared" si="5"/>
        <v>0</v>
      </c>
      <c r="E42" s="97"/>
      <c r="F42" s="127"/>
      <c r="G42" s="97"/>
      <c r="H42" s="127"/>
      <c r="I42" s="97"/>
      <c r="J42" s="100"/>
      <c r="K42" s="97"/>
      <c r="L42" s="100"/>
      <c r="M42" s="97"/>
      <c r="N42" s="100"/>
      <c r="O42" s="367"/>
      <c r="P42" s="100"/>
      <c r="Q42" s="367"/>
      <c r="R42" s="100"/>
      <c r="S42" s="367"/>
      <c r="T42" s="100"/>
      <c r="U42" s="367"/>
      <c r="V42" s="100"/>
      <c r="W42" s="367"/>
      <c r="X42" s="100"/>
      <c r="Y42" s="367"/>
      <c r="Z42" s="100"/>
      <c r="AA42" s="367"/>
      <c r="AB42" s="100"/>
      <c r="AC42" s="367"/>
      <c r="AD42" s="100"/>
      <c r="AE42" s="367"/>
      <c r="AF42" s="100"/>
      <c r="AG42" s="367"/>
      <c r="AH42" s="100"/>
      <c r="AI42" s="367"/>
      <c r="AJ42" s="100"/>
      <c r="AK42" s="367"/>
      <c r="AL42" s="100"/>
      <c r="AM42" s="89"/>
      <c r="AN42" s="377" t="s">
        <v>215</v>
      </c>
      <c r="CG42" s="344">
        <v>0</v>
      </c>
      <c r="CH42" s="344">
        <v>0</v>
      </c>
    </row>
    <row r="43" spans="1:86" x14ac:dyDescent="0.25">
      <c r="A43" s="58" t="s">
        <v>221</v>
      </c>
      <c r="B43" s="58"/>
      <c r="C43" s="58"/>
      <c r="D43" s="58"/>
      <c r="E43" s="58"/>
      <c r="F43" s="58"/>
      <c r="G43" s="58"/>
      <c r="H43" s="58"/>
      <c r="I43" s="58"/>
      <c r="J43" s="58"/>
      <c r="K43" s="58"/>
      <c r="L43" s="59"/>
      <c r="M43" s="48"/>
      <c r="N43" s="48"/>
      <c r="O43" s="38"/>
      <c r="P43" s="38"/>
      <c r="Q43" s="38"/>
      <c r="R43" s="38"/>
      <c r="S43" s="2"/>
      <c r="T43" s="2"/>
      <c r="U43" s="2"/>
      <c r="V43" s="2"/>
      <c r="W43" s="2"/>
      <c r="X43" s="188"/>
      <c r="Y43" s="188"/>
      <c r="Z43" s="188"/>
      <c r="AA43" s="188"/>
      <c r="AB43" s="188"/>
      <c r="AC43" s="188"/>
      <c r="AD43" s="188"/>
      <c r="AE43" s="188"/>
      <c r="AF43" s="188"/>
      <c r="AG43" s="188"/>
      <c r="AH43" s="188"/>
      <c r="AI43" s="188"/>
      <c r="AJ43" s="188"/>
      <c r="AK43" s="188"/>
      <c r="AL43" s="188"/>
      <c r="AM43" s="355"/>
    </row>
    <row r="44" spans="1:86" x14ac:dyDescent="0.25">
      <c r="A44" s="647" t="s">
        <v>47</v>
      </c>
      <c r="B44" s="724" t="s">
        <v>4</v>
      </c>
      <c r="C44" s="741"/>
      <c r="D44" s="742"/>
      <c r="E44" s="710" t="s">
        <v>5</v>
      </c>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713"/>
      <c r="AD44" s="713"/>
      <c r="AE44" s="713"/>
      <c r="AF44" s="713"/>
      <c r="AG44" s="713"/>
      <c r="AH44" s="713"/>
      <c r="AI44" s="713"/>
      <c r="AJ44" s="713"/>
      <c r="AK44" s="713"/>
      <c r="AL44" s="709"/>
      <c r="AM44" s="644" t="s">
        <v>7</v>
      </c>
    </row>
    <row r="45" spans="1:86" x14ac:dyDescent="0.25">
      <c r="A45" s="683"/>
      <c r="B45" s="725"/>
      <c r="C45" s="743"/>
      <c r="D45" s="744"/>
      <c r="E45" s="710" t="s">
        <v>10</v>
      </c>
      <c r="F45" s="709"/>
      <c r="G45" s="745" t="s">
        <v>11</v>
      </c>
      <c r="H45" s="746"/>
      <c r="I45" s="710" t="s">
        <v>12</v>
      </c>
      <c r="J45" s="709"/>
      <c r="K45" s="710" t="s">
        <v>13</v>
      </c>
      <c r="L45" s="709"/>
      <c r="M45" s="710" t="s">
        <v>14</v>
      </c>
      <c r="N45" s="709"/>
      <c r="O45" s="712" t="s">
        <v>15</v>
      </c>
      <c r="P45" s="711"/>
      <c r="Q45" s="712" t="s">
        <v>16</v>
      </c>
      <c r="R45" s="711"/>
      <c r="S45" s="712" t="s">
        <v>17</v>
      </c>
      <c r="T45" s="711"/>
      <c r="U45" s="712" t="s">
        <v>18</v>
      </c>
      <c r="V45" s="711"/>
      <c r="W45" s="712" t="s">
        <v>19</v>
      </c>
      <c r="X45" s="711"/>
      <c r="Y45" s="712" t="s">
        <v>20</v>
      </c>
      <c r="Z45" s="711"/>
      <c r="AA45" s="712" t="s">
        <v>21</v>
      </c>
      <c r="AB45" s="711"/>
      <c r="AC45" s="712" t="s">
        <v>22</v>
      </c>
      <c r="AD45" s="711"/>
      <c r="AE45" s="712" t="s">
        <v>23</v>
      </c>
      <c r="AF45" s="711"/>
      <c r="AG45" s="712" t="s">
        <v>24</v>
      </c>
      <c r="AH45" s="711"/>
      <c r="AI45" s="712" t="s">
        <v>25</v>
      </c>
      <c r="AJ45" s="711"/>
      <c r="AK45" s="712" t="s">
        <v>26</v>
      </c>
      <c r="AL45" s="711"/>
      <c r="AM45" s="691"/>
    </row>
    <row r="46" spans="1:86" x14ac:dyDescent="0.25">
      <c r="A46" s="650"/>
      <c r="B46" s="329" t="s">
        <v>214</v>
      </c>
      <c r="C46" s="319" t="s">
        <v>159</v>
      </c>
      <c r="D46" s="325" t="s">
        <v>28</v>
      </c>
      <c r="E46" s="322" t="s">
        <v>159</v>
      </c>
      <c r="F46" s="324" t="s">
        <v>28</v>
      </c>
      <c r="G46" s="322" t="s">
        <v>159</v>
      </c>
      <c r="H46" s="324" t="s">
        <v>28</v>
      </c>
      <c r="I46" s="322" t="s">
        <v>159</v>
      </c>
      <c r="J46" s="324" t="s">
        <v>28</v>
      </c>
      <c r="K46" s="322" t="s">
        <v>159</v>
      </c>
      <c r="L46" s="324" t="s">
        <v>28</v>
      </c>
      <c r="M46" s="322" t="s">
        <v>159</v>
      </c>
      <c r="N46" s="324" t="s">
        <v>28</v>
      </c>
      <c r="O46" s="322" t="s">
        <v>159</v>
      </c>
      <c r="P46" s="324" t="s">
        <v>28</v>
      </c>
      <c r="Q46" s="322" t="s">
        <v>159</v>
      </c>
      <c r="R46" s="324" t="s">
        <v>28</v>
      </c>
      <c r="S46" s="322" t="s">
        <v>159</v>
      </c>
      <c r="T46" s="324" t="s">
        <v>28</v>
      </c>
      <c r="U46" s="322" t="s">
        <v>159</v>
      </c>
      <c r="V46" s="324" t="s">
        <v>28</v>
      </c>
      <c r="W46" s="322" t="s">
        <v>159</v>
      </c>
      <c r="X46" s="324" t="s">
        <v>28</v>
      </c>
      <c r="Y46" s="322" t="s">
        <v>159</v>
      </c>
      <c r="Z46" s="324" t="s">
        <v>28</v>
      </c>
      <c r="AA46" s="322" t="s">
        <v>159</v>
      </c>
      <c r="AB46" s="324" t="s">
        <v>28</v>
      </c>
      <c r="AC46" s="322" t="s">
        <v>159</v>
      </c>
      <c r="AD46" s="324" t="s">
        <v>28</v>
      </c>
      <c r="AE46" s="322" t="s">
        <v>159</v>
      </c>
      <c r="AF46" s="324" t="s">
        <v>28</v>
      </c>
      <c r="AG46" s="322" t="s">
        <v>159</v>
      </c>
      <c r="AH46" s="324" t="s">
        <v>28</v>
      </c>
      <c r="AI46" s="322" t="s">
        <v>159</v>
      </c>
      <c r="AJ46" s="324" t="s">
        <v>28</v>
      </c>
      <c r="AK46" s="322" t="s">
        <v>159</v>
      </c>
      <c r="AL46" s="324" t="s">
        <v>28</v>
      </c>
      <c r="AM46" s="645"/>
    </row>
    <row r="47" spans="1:86" x14ac:dyDescent="0.25">
      <c r="A47" s="30" t="s">
        <v>52</v>
      </c>
      <c r="B47" s="369">
        <f t="shared" ref="B47:B52" si="6">SUM(C47+D47)</f>
        <v>0</v>
      </c>
      <c r="C47" s="370">
        <f t="shared" ref="C47:D52" si="7">SUM(E47+G47+I47+K47+M47+O47+Q47+S47+U47+W47+Y47+AA47+AC47+AE47+AG47+AI47+AK47)</f>
        <v>0</v>
      </c>
      <c r="D47" s="371">
        <f t="shared" si="7"/>
        <v>0</v>
      </c>
      <c r="E47" s="106"/>
      <c r="F47" s="348"/>
      <c r="G47" s="106"/>
      <c r="H47" s="348"/>
      <c r="I47" s="106"/>
      <c r="J47" s="124"/>
      <c r="K47" s="106"/>
      <c r="L47" s="124"/>
      <c r="M47" s="106"/>
      <c r="N47" s="124"/>
      <c r="O47" s="372"/>
      <c r="P47" s="124"/>
      <c r="Q47" s="372"/>
      <c r="R47" s="124"/>
      <c r="S47" s="372"/>
      <c r="T47" s="124"/>
      <c r="U47" s="372"/>
      <c r="V47" s="124"/>
      <c r="W47" s="372"/>
      <c r="X47" s="124"/>
      <c r="Y47" s="372"/>
      <c r="Z47" s="124"/>
      <c r="AA47" s="372"/>
      <c r="AB47" s="124"/>
      <c r="AC47" s="372"/>
      <c r="AD47" s="124"/>
      <c r="AE47" s="372"/>
      <c r="AF47" s="124"/>
      <c r="AG47" s="372"/>
      <c r="AH47" s="124"/>
      <c r="AI47" s="372"/>
      <c r="AJ47" s="124"/>
      <c r="AK47" s="372"/>
      <c r="AL47" s="124"/>
      <c r="AM47" s="86"/>
      <c r="AN47" s="377" t="s">
        <v>215</v>
      </c>
      <c r="CG47" s="344">
        <v>0</v>
      </c>
      <c r="CH47" s="344">
        <v>0</v>
      </c>
    </row>
    <row r="48" spans="1:86" x14ac:dyDescent="0.25">
      <c r="A48" s="31" t="s">
        <v>74</v>
      </c>
      <c r="B48" s="357">
        <f t="shared" si="6"/>
        <v>0</v>
      </c>
      <c r="C48" s="373">
        <f t="shared" si="7"/>
        <v>0</v>
      </c>
      <c r="D48" s="374">
        <f t="shared" si="7"/>
        <v>0</v>
      </c>
      <c r="E48" s="94"/>
      <c r="F48" s="108"/>
      <c r="G48" s="94"/>
      <c r="H48" s="108"/>
      <c r="I48" s="94"/>
      <c r="J48" s="90"/>
      <c r="K48" s="94"/>
      <c r="L48" s="90"/>
      <c r="M48" s="94"/>
      <c r="N48" s="90"/>
      <c r="O48" s="365"/>
      <c r="P48" s="90"/>
      <c r="Q48" s="365"/>
      <c r="R48" s="90"/>
      <c r="S48" s="365"/>
      <c r="T48" s="90"/>
      <c r="U48" s="365"/>
      <c r="V48" s="90"/>
      <c r="W48" s="365"/>
      <c r="X48" s="90"/>
      <c r="Y48" s="365"/>
      <c r="Z48" s="90"/>
      <c r="AA48" s="365"/>
      <c r="AB48" s="90"/>
      <c r="AC48" s="365"/>
      <c r="AD48" s="90"/>
      <c r="AE48" s="365"/>
      <c r="AF48" s="90"/>
      <c r="AG48" s="365"/>
      <c r="AH48" s="90"/>
      <c r="AI48" s="365"/>
      <c r="AJ48" s="90"/>
      <c r="AK48" s="365"/>
      <c r="AL48" s="90"/>
      <c r="AM48" s="87"/>
      <c r="AN48" s="377" t="s">
        <v>215</v>
      </c>
      <c r="CG48" s="344">
        <v>0</v>
      </c>
      <c r="CH48" s="344">
        <v>0</v>
      </c>
    </row>
    <row r="49" spans="1:231" x14ac:dyDescent="0.25">
      <c r="A49" s="31" t="s">
        <v>53</v>
      </c>
      <c r="B49" s="357">
        <f t="shared" si="6"/>
        <v>0</v>
      </c>
      <c r="C49" s="373">
        <f t="shared" si="7"/>
        <v>0</v>
      </c>
      <c r="D49" s="374">
        <f t="shared" si="7"/>
        <v>0</v>
      </c>
      <c r="E49" s="94"/>
      <c r="F49" s="108"/>
      <c r="G49" s="94"/>
      <c r="H49" s="108"/>
      <c r="I49" s="94"/>
      <c r="J49" s="90"/>
      <c r="K49" s="94"/>
      <c r="L49" s="90"/>
      <c r="M49" s="94"/>
      <c r="N49" s="90"/>
      <c r="O49" s="365"/>
      <c r="P49" s="90"/>
      <c r="Q49" s="365"/>
      <c r="R49" s="90"/>
      <c r="S49" s="365"/>
      <c r="T49" s="90"/>
      <c r="U49" s="365"/>
      <c r="V49" s="90"/>
      <c r="W49" s="365"/>
      <c r="X49" s="90"/>
      <c r="Y49" s="365"/>
      <c r="Z49" s="90"/>
      <c r="AA49" s="365"/>
      <c r="AB49" s="90"/>
      <c r="AC49" s="365"/>
      <c r="AD49" s="90"/>
      <c r="AE49" s="365"/>
      <c r="AF49" s="90"/>
      <c r="AG49" s="365"/>
      <c r="AH49" s="90"/>
      <c r="AI49" s="365"/>
      <c r="AJ49" s="90"/>
      <c r="AK49" s="365"/>
      <c r="AL49" s="90"/>
      <c r="AM49" s="87"/>
      <c r="AN49" s="377" t="s">
        <v>215</v>
      </c>
      <c r="CG49" s="344">
        <v>0</v>
      </c>
      <c r="CH49" s="344">
        <v>0</v>
      </c>
    </row>
    <row r="50" spans="1:231" x14ac:dyDescent="0.25">
      <c r="A50" s="31" t="s">
        <v>219</v>
      </c>
      <c r="B50" s="357">
        <f t="shared" si="6"/>
        <v>0</v>
      </c>
      <c r="C50" s="373">
        <f t="shared" si="7"/>
        <v>0</v>
      </c>
      <c r="D50" s="374">
        <f t="shared" si="7"/>
        <v>0</v>
      </c>
      <c r="E50" s="94"/>
      <c r="F50" s="108"/>
      <c r="G50" s="94"/>
      <c r="H50" s="108"/>
      <c r="I50" s="94"/>
      <c r="J50" s="90"/>
      <c r="K50" s="94"/>
      <c r="L50" s="90"/>
      <c r="M50" s="94"/>
      <c r="N50" s="90"/>
      <c r="O50" s="365"/>
      <c r="P50" s="90"/>
      <c r="Q50" s="365"/>
      <c r="R50" s="90"/>
      <c r="S50" s="365"/>
      <c r="T50" s="90"/>
      <c r="U50" s="365"/>
      <c r="V50" s="90"/>
      <c r="W50" s="365"/>
      <c r="X50" s="90"/>
      <c r="Y50" s="365"/>
      <c r="Z50" s="90"/>
      <c r="AA50" s="365"/>
      <c r="AB50" s="90"/>
      <c r="AC50" s="365"/>
      <c r="AD50" s="90"/>
      <c r="AE50" s="365"/>
      <c r="AF50" s="90"/>
      <c r="AG50" s="365"/>
      <c r="AH50" s="90"/>
      <c r="AI50" s="365"/>
      <c r="AJ50" s="90"/>
      <c r="AK50" s="365"/>
      <c r="AL50" s="90"/>
      <c r="AM50" s="87"/>
      <c r="AN50" s="377" t="s">
        <v>215</v>
      </c>
      <c r="CG50" s="344">
        <v>0</v>
      </c>
      <c r="CH50" s="344">
        <v>0</v>
      </c>
    </row>
    <row r="51" spans="1:231" x14ac:dyDescent="0.25">
      <c r="A51" s="31" t="s">
        <v>77</v>
      </c>
      <c r="B51" s="357">
        <f t="shared" si="6"/>
        <v>0</v>
      </c>
      <c r="C51" s="373">
        <f t="shared" si="7"/>
        <v>0</v>
      </c>
      <c r="D51" s="374">
        <f t="shared" si="7"/>
        <v>0</v>
      </c>
      <c r="E51" s="94"/>
      <c r="F51" s="108"/>
      <c r="G51" s="94"/>
      <c r="H51" s="108"/>
      <c r="I51" s="94"/>
      <c r="J51" s="90"/>
      <c r="K51" s="94"/>
      <c r="L51" s="90"/>
      <c r="M51" s="94"/>
      <c r="N51" s="90"/>
      <c r="O51" s="365"/>
      <c r="P51" s="90"/>
      <c r="Q51" s="365"/>
      <c r="R51" s="90"/>
      <c r="S51" s="365"/>
      <c r="T51" s="90"/>
      <c r="U51" s="365"/>
      <c r="V51" s="90"/>
      <c r="W51" s="365"/>
      <c r="X51" s="90"/>
      <c r="Y51" s="365"/>
      <c r="Z51" s="90"/>
      <c r="AA51" s="365"/>
      <c r="AB51" s="90"/>
      <c r="AC51" s="365"/>
      <c r="AD51" s="90"/>
      <c r="AE51" s="365"/>
      <c r="AF51" s="90"/>
      <c r="AG51" s="365"/>
      <c r="AH51" s="90"/>
      <c r="AI51" s="365"/>
      <c r="AJ51" s="90"/>
      <c r="AK51" s="365"/>
      <c r="AL51" s="90"/>
      <c r="AM51" s="87"/>
      <c r="AN51" s="377" t="s">
        <v>215</v>
      </c>
      <c r="CG51" s="344">
        <v>0</v>
      </c>
      <c r="CH51" s="344">
        <v>0</v>
      </c>
    </row>
    <row r="52" spans="1:231" x14ac:dyDescent="0.25">
      <c r="A52" s="32" t="s">
        <v>78</v>
      </c>
      <c r="B52" s="366">
        <f t="shared" si="6"/>
        <v>0</v>
      </c>
      <c r="C52" s="375">
        <f t="shared" si="7"/>
        <v>0</v>
      </c>
      <c r="D52" s="376">
        <f t="shared" si="7"/>
        <v>0</v>
      </c>
      <c r="E52" s="97"/>
      <c r="F52" s="127"/>
      <c r="G52" s="97"/>
      <c r="H52" s="127"/>
      <c r="I52" s="97"/>
      <c r="J52" s="100"/>
      <c r="K52" s="97"/>
      <c r="L52" s="100"/>
      <c r="M52" s="97"/>
      <c r="N52" s="100"/>
      <c r="O52" s="367"/>
      <c r="P52" s="100"/>
      <c r="Q52" s="367"/>
      <c r="R52" s="100"/>
      <c r="S52" s="367"/>
      <c r="T52" s="100"/>
      <c r="U52" s="367"/>
      <c r="V52" s="100"/>
      <c r="W52" s="367"/>
      <c r="X52" s="100"/>
      <c r="Y52" s="367"/>
      <c r="Z52" s="100"/>
      <c r="AA52" s="367"/>
      <c r="AB52" s="100"/>
      <c r="AC52" s="367"/>
      <c r="AD52" s="100"/>
      <c r="AE52" s="367"/>
      <c r="AF52" s="100"/>
      <c r="AG52" s="367"/>
      <c r="AH52" s="100"/>
      <c r="AI52" s="367"/>
      <c r="AJ52" s="100"/>
      <c r="AK52" s="367"/>
      <c r="AL52" s="100"/>
      <c r="AM52" s="89"/>
      <c r="AN52" s="377" t="s">
        <v>215</v>
      </c>
      <c r="CG52" s="344">
        <v>0</v>
      </c>
      <c r="CH52" s="344">
        <v>0</v>
      </c>
    </row>
    <row r="53" spans="1:231" s="382" customFormat="1" x14ac:dyDescent="0.25">
      <c r="A53" s="378" t="s">
        <v>222</v>
      </c>
      <c r="B53" s="378"/>
      <c r="C53" s="378"/>
      <c r="D53" s="378"/>
      <c r="E53" s="378"/>
      <c r="F53" s="378"/>
      <c r="G53" s="378"/>
      <c r="H53" s="378"/>
      <c r="I53" s="378"/>
      <c r="J53" s="378"/>
      <c r="K53" s="378"/>
      <c r="L53" s="378"/>
      <c r="M53" s="378"/>
      <c r="N53" s="379"/>
      <c r="O53" s="379"/>
      <c r="P53" s="380"/>
      <c r="Q53" s="380"/>
      <c r="R53" s="380"/>
      <c r="S53" s="380"/>
      <c r="T53" s="381"/>
      <c r="U53" s="381"/>
      <c r="V53" s="381"/>
      <c r="W53" s="381"/>
      <c r="X53" s="381"/>
      <c r="Y53" s="381"/>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row>
    <row r="54" spans="1:231" x14ac:dyDescent="0.25">
      <c r="A54" s="765" t="s">
        <v>38</v>
      </c>
      <c r="B54" s="768" t="s">
        <v>45</v>
      </c>
      <c r="C54" s="769"/>
      <c r="D54" s="770"/>
      <c r="E54" s="774" t="s">
        <v>5</v>
      </c>
      <c r="F54" s="775"/>
      <c r="G54" s="775"/>
      <c r="H54" s="775"/>
      <c r="I54" s="775"/>
      <c r="J54" s="775"/>
      <c r="K54" s="775"/>
      <c r="L54" s="775"/>
      <c r="M54" s="775"/>
      <c r="N54" s="775"/>
      <c r="O54" s="775"/>
      <c r="P54" s="775"/>
      <c r="Q54" s="775"/>
      <c r="R54" s="775"/>
      <c r="S54" s="775"/>
      <c r="T54" s="775"/>
      <c r="U54" s="775"/>
      <c r="V54" s="775"/>
      <c r="W54" s="775"/>
      <c r="X54" s="775"/>
      <c r="Y54" s="775"/>
      <c r="Z54" s="775"/>
      <c r="AA54" s="775"/>
      <c r="AB54" s="775"/>
      <c r="AC54" s="775"/>
      <c r="AD54" s="775"/>
      <c r="AE54" s="775"/>
      <c r="AF54" s="775"/>
      <c r="AG54" s="775"/>
      <c r="AH54" s="775"/>
      <c r="AI54" s="775"/>
      <c r="AJ54" s="775"/>
      <c r="AK54" s="775"/>
      <c r="AL54" s="776"/>
      <c r="AM54" s="2"/>
      <c r="AN54" s="2"/>
      <c r="AO54" s="2"/>
      <c r="AP54" s="2"/>
      <c r="AQ54" s="2"/>
      <c r="AR54" s="2"/>
    </row>
    <row r="55" spans="1:231" x14ac:dyDescent="0.25">
      <c r="A55" s="766"/>
      <c r="B55" s="771"/>
      <c r="C55" s="772"/>
      <c r="D55" s="773"/>
      <c r="E55" s="710" t="s">
        <v>10</v>
      </c>
      <c r="F55" s="709"/>
      <c r="G55" s="745" t="s">
        <v>11</v>
      </c>
      <c r="H55" s="746"/>
      <c r="I55" s="710" t="s">
        <v>12</v>
      </c>
      <c r="J55" s="709"/>
      <c r="K55" s="710" t="s">
        <v>13</v>
      </c>
      <c r="L55" s="709"/>
      <c r="M55" s="710" t="s">
        <v>14</v>
      </c>
      <c r="N55" s="709"/>
      <c r="O55" s="712" t="s">
        <v>15</v>
      </c>
      <c r="P55" s="711"/>
      <c r="Q55" s="712" t="s">
        <v>16</v>
      </c>
      <c r="R55" s="711"/>
      <c r="S55" s="712" t="s">
        <v>17</v>
      </c>
      <c r="T55" s="711"/>
      <c r="U55" s="712" t="s">
        <v>18</v>
      </c>
      <c r="V55" s="733"/>
      <c r="W55" s="712" t="s">
        <v>19</v>
      </c>
      <c r="X55" s="711"/>
      <c r="Y55" s="712" t="s">
        <v>20</v>
      </c>
      <c r="Z55" s="711"/>
      <c r="AA55" s="712" t="s">
        <v>21</v>
      </c>
      <c r="AB55" s="711"/>
      <c r="AC55" s="712" t="s">
        <v>22</v>
      </c>
      <c r="AD55" s="711"/>
      <c r="AE55" s="712" t="s">
        <v>23</v>
      </c>
      <c r="AF55" s="711"/>
      <c r="AG55" s="712" t="s">
        <v>24</v>
      </c>
      <c r="AH55" s="711"/>
      <c r="AI55" s="712" t="s">
        <v>25</v>
      </c>
      <c r="AJ55" s="711"/>
      <c r="AK55" s="712" t="s">
        <v>26</v>
      </c>
      <c r="AL55" s="711"/>
      <c r="AM55" s="2"/>
      <c r="AN55" s="2"/>
      <c r="AO55" s="2"/>
      <c r="AP55" s="2"/>
      <c r="AQ55" s="2"/>
      <c r="AR55" s="2"/>
    </row>
    <row r="56" spans="1:231" x14ac:dyDescent="0.25">
      <c r="A56" s="767"/>
      <c r="B56" s="44" t="s">
        <v>214</v>
      </c>
      <c r="C56" s="44" t="s">
        <v>27</v>
      </c>
      <c r="D56" s="321" t="s">
        <v>28</v>
      </c>
      <c r="E56" s="44" t="s">
        <v>27</v>
      </c>
      <c r="F56" s="321" t="s">
        <v>28</v>
      </c>
      <c r="G56" s="44" t="s">
        <v>27</v>
      </c>
      <c r="H56" s="321" t="s">
        <v>28</v>
      </c>
      <c r="I56" s="44" t="s">
        <v>27</v>
      </c>
      <c r="J56" s="321" t="s">
        <v>28</v>
      </c>
      <c r="K56" s="44" t="s">
        <v>27</v>
      </c>
      <c r="L56" s="321" t="s">
        <v>28</v>
      </c>
      <c r="M56" s="44" t="s">
        <v>27</v>
      </c>
      <c r="N56" s="321" t="s">
        <v>28</v>
      </c>
      <c r="O56" s="44" t="s">
        <v>27</v>
      </c>
      <c r="P56" s="321" t="s">
        <v>28</v>
      </c>
      <c r="Q56" s="44" t="s">
        <v>27</v>
      </c>
      <c r="R56" s="321" t="s">
        <v>28</v>
      </c>
      <c r="S56" s="44" t="s">
        <v>27</v>
      </c>
      <c r="T56" s="321" t="s">
        <v>28</v>
      </c>
      <c r="U56" s="44" t="s">
        <v>27</v>
      </c>
      <c r="V56" s="332" t="s">
        <v>28</v>
      </c>
      <c r="W56" s="44" t="s">
        <v>27</v>
      </c>
      <c r="X56" s="321" t="s">
        <v>28</v>
      </c>
      <c r="Y56" s="44" t="s">
        <v>27</v>
      </c>
      <c r="Z56" s="321" t="s">
        <v>28</v>
      </c>
      <c r="AA56" s="44" t="s">
        <v>27</v>
      </c>
      <c r="AB56" s="321" t="s">
        <v>28</v>
      </c>
      <c r="AC56" s="44" t="s">
        <v>27</v>
      </c>
      <c r="AD56" s="321" t="s">
        <v>28</v>
      </c>
      <c r="AE56" s="44" t="s">
        <v>27</v>
      </c>
      <c r="AF56" s="321" t="s">
        <v>28</v>
      </c>
      <c r="AG56" s="44" t="s">
        <v>27</v>
      </c>
      <c r="AH56" s="321" t="s">
        <v>28</v>
      </c>
      <c r="AI56" s="44" t="s">
        <v>27</v>
      </c>
      <c r="AJ56" s="321" t="s">
        <v>28</v>
      </c>
      <c r="AK56" s="44" t="s">
        <v>27</v>
      </c>
      <c r="AL56" s="321" t="s">
        <v>28</v>
      </c>
      <c r="AM56" s="383"/>
      <c r="AN56" s="2"/>
      <c r="AO56" s="2"/>
      <c r="AP56" s="2"/>
      <c r="AQ56" s="2"/>
      <c r="AR56" s="2"/>
    </row>
    <row r="57" spans="1:231" x14ac:dyDescent="0.25">
      <c r="A57" s="74" t="s">
        <v>39</v>
      </c>
      <c r="B57" s="384">
        <f t="shared" ref="B57:B62" si="8">SUM(C57+D57)</f>
        <v>10</v>
      </c>
      <c r="C57" s="384">
        <f t="shared" ref="C57:D62" si="9">SUM(E57+G57+I57+K57+M57+O57+Q57+S57+U57+W57+Y57+AA57+AC57+AE57+AG57+AI57+AK57)</f>
        <v>5</v>
      </c>
      <c r="D57" s="347">
        <f t="shared" si="9"/>
        <v>5</v>
      </c>
      <c r="E57" s="106"/>
      <c r="F57" s="348"/>
      <c r="G57" s="106"/>
      <c r="H57" s="124"/>
      <c r="I57" s="106">
        <v>1</v>
      </c>
      <c r="J57" s="124">
        <v>1</v>
      </c>
      <c r="K57" s="106"/>
      <c r="L57" s="124"/>
      <c r="M57" s="106"/>
      <c r="N57" s="124"/>
      <c r="O57" s="106">
        <v>2</v>
      </c>
      <c r="P57" s="124">
        <v>1</v>
      </c>
      <c r="Q57" s="106"/>
      <c r="R57" s="124"/>
      <c r="S57" s="106"/>
      <c r="T57" s="124"/>
      <c r="U57" s="106"/>
      <c r="V57" s="115"/>
      <c r="W57" s="106"/>
      <c r="X57" s="124">
        <v>1</v>
      </c>
      <c r="Y57" s="106"/>
      <c r="Z57" s="124">
        <v>1</v>
      </c>
      <c r="AA57" s="106"/>
      <c r="AB57" s="124"/>
      <c r="AC57" s="106"/>
      <c r="AD57" s="124"/>
      <c r="AE57" s="106"/>
      <c r="AF57" s="124"/>
      <c r="AG57" s="106"/>
      <c r="AH57" s="124"/>
      <c r="AI57" s="106">
        <v>2</v>
      </c>
      <c r="AJ57" s="124">
        <v>1</v>
      </c>
      <c r="AK57" s="372"/>
      <c r="AL57" s="124"/>
      <c r="AM57" s="385"/>
      <c r="AN57" s="2"/>
      <c r="AO57" s="2"/>
      <c r="AP57" s="2"/>
      <c r="AQ57" s="2"/>
      <c r="AR57" s="2"/>
      <c r="CG57" s="344">
        <v>0</v>
      </c>
    </row>
    <row r="58" spans="1:231" x14ac:dyDescent="0.25">
      <c r="A58" s="75" t="s">
        <v>40</v>
      </c>
      <c r="B58" s="386">
        <f t="shared" si="8"/>
        <v>113</v>
      </c>
      <c r="C58" s="386">
        <f t="shared" si="9"/>
        <v>58</v>
      </c>
      <c r="D58" s="364">
        <f t="shared" si="9"/>
        <v>55</v>
      </c>
      <c r="E58" s="94">
        <v>3</v>
      </c>
      <c r="F58" s="108">
        <v>3</v>
      </c>
      <c r="G58" s="94">
        <v>1</v>
      </c>
      <c r="H58" s="90">
        <v>1</v>
      </c>
      <c r="I58" s="94">
        <v>1</v>
      </c>
      <c r="J58" s="90"/>
      <c r="K58" s="94">
        <v>2</v>
      </c>
      <c r="L58" s="90">
        <v>1</v>
      </c>
      <c r="M58" s="94">
        <v>2</v>
      </c>
      <c r="N58" s="90">
        <v>2</v>
      </c>
      <c r="O58" s="94">
        <v>1</v>
      </c>
      <c r="P58" s="90">
        <v>1</v>
      </c>
      <c r="Q58" s="94">
        <v>2</v>
      </c>
      <c r="R58" s="90">
        <v>1</v>
      </c>
      <c r="S58" s="94">
        <v>1</v>
      </c>
      <c r="T58" s="90">
        <v>2</v>
      </c>
      <c r="U58" s="94">
        <v>2</v>
      </c>
      <c r="V58" s="96">
        <v>2</v>
      </c>
      <c r="W58" s="94">
        <v>2</v>
      </c>
      <c r="X58" s="90">
        <v>2</v>
      </c>
      <c r="Y58" s="94">
        <v>3</v>
      </c>
      <c r="Z58" s="90">
        <v>3</v>
      </c>
      <c r="AA58" s="94">
        <v>5</v>
      </c>
      <c r="AB58" s="90">
        <v>5</v>
      </c>
      <c r="AC58" s="94">
        <v>7</v>
      </c>
      <c r="AD58" s="90">
        <v>6</v>
      </c>
      <c r="AE58" s="94">
        <v>4</v>
      </c>
      <c r="AF58" s="90">
        <v>5</v>
      </c>
      <c r="AG58" s="94">
        <v>6</v>
      </c>
      <c r="AH58" s="90">
        <v>6</v>
      </c>
      <c r="AI58" s="94">
        <v>7</v>
      </c>
      <c r="AJ58" s="90">
        <v>7</v>
      </c>
      <c r="AK58" s="365">
        <v>9</v>
      </c>
      <c r="AL58" s="90">
        <v>8</v>
      </c>
      <c r="AM58" s="387"/>
      <c r="AN58" s="2"/>
      <c r="AO58" s="2"/>
      <c r="AP58" s="2"/>
      <c r="AQ58" s="2"/>
      <c r="AR58" s="2"/>
    </row>
    <row r="59" spans="1:231" x14ac:dyDescent="0.25">
      <c r="A59" s="75" t="s">
        <v>41</v>
      </c>
      <c r="B59" s="386">
        <f t="shared" si="8"/>
        <v>3013</v>
      </c>
      <c r="C59" s="386">
        <f t="shared" si="9"/>
        <v>1542</v>
      </c>
      <c r="D59" s="364">
        <f t="shared" si="9"/>
        <v>1471</v>
      </c>
      <c r="E59" s="94">
        <v>221</v>
      </c>
      <c r="F59" s="108">
        <v>217</v>
      </c>
      <c r="G59" s="94">
        <v>81</v>
      </c>
      <c r="H59" s="90">
        <v>71</v>
      </c>
      <c r="I59" s="94">
        <v>59</v>
      </c>
      <c r="J59" s="90">
        <v>56</v>
      </c>
      <c r="K59" s="94">
        <v>78</v>
      </c>
      <c r="L59" s="90">
        <v>73</v>
      </c>
      <c r="M59" s="94">
        <v>91</v>
      </c>
      <c r="N59" s="90">
        <v>85</v>
      </c>
      <c r="O59" s="94">
        <v>81</v>
      </c>
      <c r="P59" s="90">
        <v>75</v>
      </c>
      <c r="Q59" s="94">
        <v>89</v>
      </c>
      <c r="R59" s="90">
        <v>82</v>
      </c>
      <c r="S59" s="94">
        <v>70</v>
      </c>
      <c r="T59" s="90">
        <v>72</v>
      </c>
      <c r="U59" s="94">
        <v>91</v>
      </c>
      <c r="V59" s="96">
        <v>87</v>
      </c>
      <c r="W59" s="94">
        <v>83</v>
      </c>
      <c r="X59" s="90">
        <v>78</v>
      </c>
      <c r="Y59" s="94">
        <v>95</v>
      </c>
      <c r="Z59" s="90">
        <v>86</v>
      </c>
      <c r="AA59" s="94">
        <v>74</v>
      </c>
      <c r="AB59" s="90">
        <v>70</v>
      </c>
      <c r="AC59" s="94">
        <v>80</v>
      </c>
      <c r="AD59" s="90">
        <v>79</v>
      </c>
      <c r="AE59" s="94">
        <v>76</v>
      </c>
      <c r="AF59" s="90">
        <v>75</v>
      </c>
      <c r="AG59" s="94">
        <v>74</v>
      </c>
      <c r="AH59" s="90">
        <v>73</v>
      </c>
      <c r="AI59" s="94">
        <v>67</v>
      </c>
      <c r="AJ59" s="90">
        <v>66</v>
      </c>
      <c r="AK59" s="365">
        <v>132</v>
      </c>
      <c r="AL59" s="90">
        <v>126</v>
      </c>
      <c r="AM59" s="388"/>
      <c r="AN59" s="2"/>
      <c r="AO59" s="2"/>
      <c r="AP59" s="2"/>
      <c r="AQ59" s="2"/>
      <c r="AR59" s="2"/>
    </row>
    <row r="60" spans="1:231" x14ac:dyDescent="0.25">
      <c r="A60" s="75" t="s">
        <v>42</v>
      </c>
      <c r="B60" s="386">
        <f t="shared" si="8"/>
        <v>1326</v>
      </c>
      <c r="C60" s="386">
        <f t="shared" si="9"/>
        <v>678</v>
      </c>
      <c r="D60" s="364">
        <f t="shared" si="9"/>
        <v>648</v>
      </c>
      <c r="E60" s="94">
        <v>211</v>
      </c>
      <c r="F60" s="108">
        <v>210</v>
      </c>
      <c r="G60" s="94">
        <v>107</v>
      </c>
      <c r="H60" s="90">
        <v>107</v>
      </c>
      <c r="I60" s="94">
        <v>66</v>
      </c>
      <c r="J60" s="90">
        <v>70</v>
      </c>
      <c r="K60" s="94">
        <v>28</v>
      </c>
      <c r="L60" s="90">
        <v>25</v>
      </c>
      <c r="M60" s="94">
        <v>29</v>
      </c>
      <c r="N60" s="90">
        <v>28</v>
      </c>
      <c r="O60" s="94">
        <v>32</v>
      </c>
      <c r="P60" s="90">
        <v>32</v>
      </c>
      <c r="Q60" s="94">
        <v>32</v>
      </c>
      <c r="R60" s="90">
        <v>27</v>
      </c>
      <c r="S60" s="94">
        <v>22</v>
      </c>
      <c r="T60" s="90">
        <v>22</v>
      </c>
      <c r="U60" s="94">
        <v>17</v>
      </c>
      <c r="V60" s="96">
        <v>17</v>
      </c>
      <c r="W60" s="94">
        <v>16</v>
      </c>
      <c r="X60" s="90">
        <v>15</v>
      </c>
      <c r="Y60" s="94">
        <v>27</v>
      </c>
      <c r="Z60" s="90">
        <v>20</v>
      </c>
      <c r="AA60" s="94">
        <v>17</v>
      </c>
      <c r="AB60" s="90">
        <v>18</v>
      </c>
      <c r="AC60" s="94">
        <v>21</v>
      </c>
      <c r="AD60" s="90">
        <v>20</v>
      </c>
      <c r="AE60" s="94">
        <v>20</v>
      </c>
      <c r="AF60" s="90">
        <v>10</v>
      </c>
      <c r="AG60" s="94">
        <v>15</v>
      </c>
      <c r="AH60" s="90">
        <v>10</v>
      </c>
      <c r="AI60" s="94">
        <v>9</v>
      </c>
      <c r="AJ60" s="90">
        <v>9</v>
      </c>
      <c r="AK60" s="365">
        <v>9</v>
      </c>
      <c r="AL60" s="90">
        <v>8</v>
      </c>
      <c r="AM60" s="388"/>
      <c r="AN60" s="2"/>
      <c r="AO60" s="2"/>
      <c r="AP60" s="2"/>
      <c r="AQ60" s="2"/>
      <c r="AR60" s="2"/>
    </row>
    <row r="61" spans="1:231" x14ac:dyDescent="0.25">
      <c r="A61" s="76" t="s">
        <v>43</v>
      </c>
      <c r="B61" s="389">
        <f t="shared" si="8"/>
        <v>103</v>
      </c>
      <c r="C61" s="389">
        <f t="shared" si="9"/>
        <v>57</v>
      </c>
      <c r="D61" s="390">
        <f t="shared" si="9"/>
        <v>46</v>
      </c>
      <c r="E61" s="111">
        <v>16</v>
      </c>
      <c r="F61" s="391">
        <v>13</v>
      </c>
      <c r="G61" s="111">
        <v>6</v>
      </c>
      <c r="H61" s="91">
        <v>4</v>
      </c>
      <c r="I61" s="111">
        <v>9</v>
      </c>
      <c r="J61" s="91">
        <v>9</v>
      </c>
      <c r="K61" s="111">
        <v>2</v>
      </c>
      <c r="L61" s="91">
        <v>2</v>
      </c>
      <c r="M61" s="111">
        <v>3</v>
      </c>
      <c r="N61" s="91">
        <v>3</v>
      </c>
      <c r="O61" s="111">
        <v>3</v>
      </c>
      <c r="P61" s="91">
        <v>2</v>
      </c>
      <c r="Q61" s="111">
        <v>2</v>
      </c>
      <c r="R61" s="91">
        <v>3</v>
      </c>
      <c r="S61" s="111">
        <v>1</v>
      </c>
      <c r="T61" s="91"/>
      <c r="U61" s="111">
        <v>4</v>
      </c>
      <c r="V61" s="113">
        <v>2</v>
      </c>
      <c r="W61" s="111">
        <v>3</v>
      </c>
      <c r="X61" s="91"/>
      <c r="Y61" s="111">
        <v>1</v>
      </c>
      <c r="Z61" s="91">
        <v>3</v>
      </c>
      <c r="AA61" s="111">
        <v>2</v>
      </c>
      <c r="AB61" s="91">
        <v>1</v>
      </c>
      <c r="AC61" s="111">
        <v>1</v>
      </c>
      <c r="AD61" s="91">
        <v>1</v>
      </c>
      <c r="AE61" s="111">
        <v>2</v>
      </c>
      <c r="AF61" s="91">
        <v>3</v>
      </c>
      <c r="AG61" s="111">
        <v>1</v>
      </c>
      <c r="AH61" s="91"/>
      <c r="AI61" s="111"/>
      <c r="AJ61" s="91"/>
      <c r="AK61" s="392">
        <v>1</v>
      </c>
      <c r="AL61" s="91"/>
      <c r="AM61" s="388"/>
      <c r="AN61" s="2"/>
      <c r="AO61" s="2"/>
      <c r="AP61" s="2"/>
      <c r="AQ61" s="2"/>
      <c r="AR61" s="2"/>
    </row>
    <row r="62" spans="1:231" x14ac:dyDescent="0.25">
      <c r="A62" s="77" t="s">
        <v>44</v>
      </c>
      <c r="B62" s="393">
        <f t="shared" si="8"/>
        <v>3</v>
      </c>
      <c r="C62" s="393">
        <f t="shared" si="9"/>
        <v>2</v>
      </c>
      <c r="D62" s="354">
        <f t="shared" si="9"/>
        <v>1</v>
      </c>
      <c r="E62" s="97"/>
      <c r="F62" s="127"/>
      <c r="G62" s="97"/>
      <c r="H62" s="100"/>
      <c r="I62" s="97"/>
      <c r="J62" s="100"/>
      <c r="K62" s="97">
        <v>1</v>
      </c>
      <c r="L62" s="100"/>
      <c r="M62" s="97"/>
      <c r="N62" s="100"/>
      <c r="O62" s="97"/>
      <c r="P62" s="100"/>
      <c r="Q62" s="97"/>
      <c r="R62" s="100"/>
      <c r="S62" s="97">
        <v>1</v>
      </c>
      <c r="T62" s="100"/>
      <c r="U62" s="97"/>
      <c r="V62" s="99">
        <v>1</v>
      </c>
      <c r="W62" s="97"/>
      <c r="X62" s="100"/>
      <c r="Y62" s="97"/>
      <c r="Z62" s="100"/>
      <c r="AA62" s="97"/>
      <c r="AB62" s="100"/>
      <c r="AC62" s="97"/>
      <c r="AD62" s="100"/>
      <c r="AE62" s="97"/>
      <c r="AF62" s="100"/>
      <c r="AG62" s="97"/>
      <c r="AH62" s="100"/>
      <c r="AI62" s="97"/>
      <c r="AJ62" s="100"/>
      <c r="AK62" s="367"/>
      <c r="AL62" s="100"/>
      <c r="AM62" s="388"/>
      <c r="AN62" s="2"/>
      <c r="AO62" s="2"/>
      <c r="AP62" s="2"/>
      <c r="AQ62" s="2"/>
      <c r="AR62" s="2"/>
    </row>
    <row r="63" spans="1:231" x14ac:dyDescent="0.25">
      <c r="A63" s="22" t="s">
        <v>45</v>
      </c>
      <c r="B63" s="394">
        <f t="shared" ref="B63:AL63" si="10">SUM(B57:B62)</f>
        <v>4568</v>
      </c>
      <c r="C63" s="394">
        <f t="shared" si="10"/>
        <v>2342</v>
      </c>
      <c r="D63" s="395">
        <f t="shared" si="10"/>
        <v>2226</v>
      </c>
      <c r="E63" s="396">
        <f t="shared" si="10"/>
        <v>451</v>
      </c>
      <c r="F63" s="397">
        <f t="shared" si="10"/>
        <v>443</v>
      </c>
      <c r="G63" s="396">
        <f t="shared" si="10"/>
        <v>195</v>
      </c>
      <c r="H63" s="398">
        <f t="shared" si="10"/>
        <v>183</v>
      </c>
      <c r="I63" s="396">
        <f t="shared" si="10"/>
        <v>136</v>
      </c>
      <c r="J63" s="398">
        <f t="shared" si="10"/>
        <v>136</v>
      </c>
      <c r="K63" s="396">
        <f t="shared" si="10"/>
        <v>111</v>
      </c>
      <c r="L63" s="398">
        <f t="shared" si="10"/>
        <v>101</v>
      </c>
      <c r="M63" s="396">
        <f t="shared" si="10"/>
        <v>125</v>
      </c>
      <c r="N63" s="398">
        <f t="shared" si="10"/>
        <v>118</v>
      </c>
      <c r="O63" s="396">
        <f t="shared" si="10"/>
        <v>119</v>
      </c>
      <c r="P63" s="398">
        <f t="shared" si="10"/>
        <v>111</v>
      </c>
      <c r="Q63" s="396">
        <f t="shared" si="10"/>
        <v>125</v>
      </c>
      <c r="R63" s="398">
        <f t="shared" si="10"/>
        <v>113</v>
      </c>
      <c r="S63" s="396">
        <f t="shared" si="10"/>
        <v>95</v>
      </c>
      <c r="T63" s="398">
        <f t="shared" si="10"/>
        <v>96</v>
      </c>
      <c r="U63" s="399">
        <f t="shared" si="10"/>
        <v>114</v>
      </c>
      <c r="V63" s="400">
        <f t="shared" si="10"/>
        <v>109</v>
      </c>
      <c r="W63" s="396">
        <f t="shared" si="10"/>
        <v>104</v>
      </c>
      <c r="X63" s="398">
        <f t="shared" si="10"/>
        <v>96</v>
      </c>
      <c r="Y63" s="396">
        <f t="shared" si="10"/>
        <v>126</v>
      </c>
      <c r="Z63" s="398">
        <f t="shared" si="10"/>
        <v>113</v>
      </c>
      <c r="AA63" s="396">
        <f t="shared" si="10"/>
        <v>98</v>
      </c>
      <c r="AB63" s="398">
        <f t="shared" si="10"/>
        <v>94</v>
      </c>
      <c r="AC63" s="396">
        <f t="shared" si="10"/>
        <v>109</v>
      </c>
      <c r="AD63" s="398">
        <f t="shared" si="10"/>
        <v>106</v>
      </c>
      <c r="AE63" s="396">
        <f t="shared" si="10"/>
        <v>102</v>
      </c>
      <c r="AF63" s="398">
        <f t="shared" si="10"/>
        <v>93</v>
      </c>
      <c r="AG63" s="396">
        <f t="shared" si="10"/>
        <v>96</v>
      </c>
      <c r="AH63" s="398">
        <f t="shared" si="10"/>
        <v>89</v>
      </c>
      <c r="AI63" s="396">
        <f t="shared" si="10"/>
        <v>85</v>
      </c>
      <c r="AJ63" s="398">
        <f t="shared" si="10"/>
        <v>83</v>
      </c>
      <c r="AK63" s="401">
        <f t="shared" si="10"/>
        <v>151</v>
      </c>
      <c r="AL63" s="398">
        <f t="shared" si="10"/>
        <v>142</v>
      </c>
      <c r="AM63" s="388"/>
      <c r="AN63" s="2"/>
      <c r="AO63" s="2"/>
      <c r="AP63" s="2"/>
      <c r="AQ63" s="3"/>
      <c r="AR63" s="2"/>
    </row>
    <row r="64" spans="1:231" x14ac:dyDescent="0.25">
      <c r="A64" s="378" t="s">
        <v>54</v>
      </c>
      <c r="B64" s="53"/>
      <c r="C64" s="53"/>
      <c r="D64" s="53"/>
      <c r="E64" s="53"/>
      <c r="F64" s="53"/>
      <c r="G64" s="53"/>
      <c r="H64" s="53"/>
      <c r="I64" s="326"/>
      <c r="J64" s="326"/>
      <c r="K64" s="326"/>
      <c r="L64" s="326"/>
      <c r="M64" s="326"/>
      <c r="N64" s="326"/>
      <c r="O64" s="326"/>
      <c r="P64" s="42"/>
      <c r="Q64" s="42"/>
      <c r="R64" s="42"/>
      <c r="S64" s="42"/>
      <c r="T64" s="2"/>
      <c r="U64" s="2"/>
      <c r="V64" s="2"/>
      <c r="W64" s="2"/>
      <c r="X64" s="2"/>
      <c r="Y64" s="2"/>
    </row>
    <row r="65" spans="1:43" ht="27" customHeight="1" x14ac:dyDescent="0.25">
      <c r="A65" s="44" t="s">
        <v>55</v>
      </c>
      <c r="B65" s="321" t="s">
        <v>4</v>
      </c>
      <c r="C65" s="321" t="s">
        <v>56</v>
      </c>
      <c r="D65" s="321" t="s">
        <v>57</v>
      </c>
      <c r="E65" s="321" t="s">
        <v>58</v>
      </c>
      <c r="F65" s="159"/>
      <c r="G65" s="5"/>
      <c r="H65" s="5"/>
      <c r="I65" s="5"/>
      <c r="J65" s="5"/>
      <c r="K65" s="5"/>
      <c r="L65" s="5"/>
      <c r="M65" s="5"/>
      <c r="N65" s="153" t="s">
        <v>59</v>
      </c>
      <c r="O65" s="5"/>
      <c r="P65" s="5"/>
      <c r="Q65" s="5"/>
      <c r="R65" s="2"/>
      <c r="S65" s="2"/>
      <c r="T65" s="2"/>
      <c r="U65" s="2"/>
      <c r="V65" s="2"/>
      <c r="W65" s="2"/>
      <c r="X65" s="1"/>
      <c r="Y65" s="1"/>
      <c r="Z65" s="402"/>
      <c r="AA65" s="402"/>
      <c r="AB65" s="402"/>
      <c r="AC65" s="402"/>
      <c r="AD65" s="402"/>
      <c r="AE65" s="402"/>
      <c r="AF65" s="402"/>
      <c r="AG65" s="402"/>
      <c r="AH65" s="402"/>
      <c r="AI65" s="402"/>
      <c r="AJ65" s="402"/>
      <c r="AK65" s="402"/>
      <c r="AL65" s="402"/>
      <c r="AM65" s="402"/>
      <c r="AN65" s="402"/>
      <c r="AO65" s="402"/>
      <c r="AP65" s="402"/>
      <c r="AQ65" s="402"/>
    </row>
    <row r="66" spans="1:43" x14ac:dyDescent="0.25">
      <c r="A66" s="78" t="s">
        <v>60</v>
      </c>
      <c r="B66" s="403">
        <f t="shared" ref="B66:B84" si="11">SUM(C66:E66)</f>
        <v>0</v>
      </c>
      <c r="C66" s="86"/>
      <c r="D66" s="86"/>
      <c r="E66" s="86"/>
      <c r="F66" s="404"/>
      <c r="G66" s="5"/>
      <c r="H66" s="6"/>
      <c r="I66" s="6"/>
      <c r="J66" s="6"/>
      <c r="K66" s="6"/>
      <c r="L66" s="6"/>
      <c r="M66" s="6"/>
      <c r="N66" s="6"/>
      <c r="O66" s="6"/>
      <c r="P66" s="6"/>
      <c r="Q66" s="6"/>
      <c r="R66" s="2"/>
      <c r="S66" s="2"/>
      <c r="T66" s="2"/>
      <c r="U66" s="2"/>
      <c r="V66" s="2"/>
      <c r="W66" s="2"/>
      <c r="X66" s="1"/>
      <c r="Y66" s="1"/>
      <c r="Z66" s="402"/>
      <c r="AA66" s="402"/>
      <c r="AB66" s="402"/>
      <c r="AC66" s="402"/>
      <c r="AD66" s="402"/>
      <c r="AE66" s="402"/>
      <c r="AF66" s="402"/>
      <c r="AG66" s="402"/>
      <c r="AH66" s="402"/>
      <c r="AI66" s="402"/>
      <c r="AJ66" s="402"/>
      <c r="AK66" s="402"/>
      <c r="AL66" s="402"/>
      <c r="AM66" s="402"/>
      <c r="AN66" s="402"/>
      <c r="AO66" s="402"/>
      <c r="AP66" s="402"/>
      <c r="AQ66" s="402"/>
    </row>
    <row r="67" spans="1:43" x14ac:dyDescent="0.25">
      <c r="A67" s="60" t="s">
        <v>61</v>
      </c>
      <c r="B67" s="405">
        <f t="shared" si="11"/>
        <v>0</v>
      </c>
      <c r="C67" s="87"/>
      <c r="D67" s="87"/>
      <c r="E67" s="87"/>
      <c r="F67" s="404"/>
      <c r="G67" s="5"/>
      <c r="H67" s="6"/>
      <c r="I67" s="6"/>
      <c r="J67" s="6"/>
      <c r="K67" s="6"/>
      <c r="L67" s="6"/>
      <c r="M67" s="6"/>
      <c r="N67" s="6"/>
      <c r="O67" s="6"/>
      <c r="P67" s="6"/>
      <c r="Q67" s="6"/>
      <c r="R67" s="2"/>
      <c r="S67" s="2"/>
      <c r="T67" s="2"/>
      <c r="U67" s="2"/>
      <c r="V67" s="2"/>
      <c r="W67" s="2"/>
      <c r="X67" s="1"/>
      <c r="Y67" s="1"/>
      <c r="Z67" s="402"/>
      <c r="AA67" s="402"/>
      <c r="AB67" s="402"/>
      <c r="AC67" s="402"/>
      <c r="AD67" s="402"/>
      <c r="AE67" s="402"/>
      <c r="AF67" s="402"/>
      <c r="AG67" s="402"/>
      <c r="AH67" s="402"/>
      <c r="AI67" s="402"/>
      <c r="AJ67" s="402"/>
      <c r="AK67" s="402"/>
      <c r="AL67" s="402"/>
      <c r="AM67" s="402"/>
      <c r="AN67" s="402"/>
      <c r="AO67" s="402"/>
      <c r="AP67" s="402"/>
      <c r="AQ67" s="402"/>
    </row>
    <row r="68" spans="1:43" x14ac:dyDescent="0.25">
      <c r="A68" s="60" t="s">
        <v>62</v>
      </c>
      <c r="B68" s="405">
        <f t="shared" si="11"/>
        <v>0</v>
      </c>
      <c r="C68" s="87"/>
      <c r="D68" s="87"/>
      <c r="E68" s="87"/>
      <c r="F68" s="404"/>
      <c r="G68" s="5"/>
      <c r="H68" s="6"/>
      <c r="I68" s="6"/>
      <c r="J68" s="6"/>
      <c r="K68" s="6"/>
      <c r="L68" s="6"/>
      <c r="M68" s="6"/>
      <c r="N68" s="6"/>
      <c r="O68" s="6"/>
      <c r="P68" s="6"/>
      <c r="Q68" s="6"/>
      <c r="R68" s="2"/>
      <c r="S68" s="2"/>
      <c r="T68" s="2"/>
      <c r="U68" s="2"/>
      <c r="V68" s="2"/>
      <c r="W68" s="2"/>
      <c r="X68" s="1"/>
      <c r="Y68" s="1"/>
      <c r="Z68" s="402"/>
      <c r="AA68" s="402"/>
      <c r="AB68" s="402"/>
      <c r="AC68" s="402"/>
      <c r="AD68" s="402"/>
      <c r="AE68" s="402"/>
      <c r="AF68" s="402"/>
      <c r="AG68" s="402"/>
      <c r="AH68" s="402"/>
      <c r="AI68" s="402"/>
      <c r="AJ68" s="402"/>
      <c r="AK68" s="402"/>
      <c r="AL68" s="402"/>
      <c r="AM68" s="402"/>
      <c r="AN68" s="402"/>
      <c r="AO68" s="402"/>
      <c r="AP68" s="402"/>
      <c r="AQ68" s="402"/>
    </row>
    <row r="69" spans="1:43" x14ac:dyDescent="0.25">
      <c r="A69" s="60" t="s">
        <v>63</v>
      </c>
      <c r="B69" s="405">
        <f t="shared" si="11"/>
        <v>513</v>
      </c>
      <c r="C69" s="87">
        <v>513</v>
      </c>
      <c r="D69" s="87"/>
      <c r="E69" s="87"/>
      <c r="F69" s="404"/>
      <c r="G69" s="5"/>
      <c r="H69" s="6"/>
      <c r="I69" s="6"/>
      <c r="J69" s="6"/>
      <c r="K69" s="6"/>
      <c r="L69" s="6"/>
      <c r="M69" s="6"/>
      <c r="N69" s="6"/>
      <c r="O69" s="6"/>
      <c r="P69" s="6"/>
      <c r="Q69" s="6"/>
      <c r="R69" s="2"/>
      <c r="S69" s="2"/>
      <c r="T69" s="2"/>
      <c r="U69" s="2"/>
      <c r="V69" s="2"/>
      <c r="W69" s="2"/>
      <c r="X69" s="1"/>
      <c r="Y69" s="1"/>
      <c r="Z69" s="402"/>
      <c r="AA69" s="402"/>
      <c r="AB69" s="402"/>
      <c r="AC69" s="402"/>
      <c r="AD69" s="402"/>
      <c r="AE69" s="402"/>
      <c r="AF69" s="402"/>
      <c r="AG69" s="402"/>
      <c r="AH69" s="402"/>
      <c r="AI69" s="402"/>
      <c r="AJ69" s="402"/>
      <c r="AK69" s="402"/>
      <c r="AL69" s="402"/>
      <c r="AM69" s="402"/>
      <c r="AN69" s="402"/>
      <c r="AO69" s="402"/>
      <c r="AP69" s="402"/>
      <c r="AQ69" s="402"/>
    </row>
    <row r="70" spans="1:43" x14ac:dyDescent="0.25">
      <c r="A70" s="60" t="s">
        <v>64</v>
      </c>
      <c r="B70" s="405">
        <f t="shared" si="11"/>
        <v>0</v>
      </c>
      <c r="C70" s="87"/>
      <c r="D70" s="87"/>
      <c r="E70" s="87"/>
      <c r="F70" s="404"/>
      <c r="G70" s="5"/>
      <c r="H70" s="6"/>
      <c r="I70" s="6"/>
      <c r="J70" s="6"/>
      <c r="K70" s="6"/>
      <c r="L70" s="6"/>
      <c r="M70" s="6"/>
      <c r="N70" s="6"/>
      <c r="O70" s="6"/>
      <c r="P70" s="6"/>
      <c r="Q70" s="6"/>
      <c r="R70" s="2"/>
      <c r="S70" s="2"/>
      <c r="T70" s="2"/>
      <c r="U70" s="2"/>
      <c r="V70" s="2"/>
      <c r="W70" s="2"/>
      <c r="X70" s="1"/>
      <c r="Y70" s="1"/>
      <c r="Z70" s="402"/>
      <c r="AA70" s="402"/>
      <c r="AB70" s="402"/>
      <c r="AC70" s="402"/>
      <c r="AD70" s="402"/>
      <c r="AE70" s="402"/>
      <c r="AF70" s="402"/>
      <c r="AG70" s="402"/>
      <c r="AH70" s="402"/>
      <c r="AI70" s="402"/>
      <c r="AJ70" s="402"/>
      <c r="AK70" s="402"/>
      <c r="AL70" s="402"/>
      <c r="AM70" s="402"/>
      <c r="AN70" s="402"/>
      <c r="AO70" s="402"/>
      <c r="AP70" s="402"/>
      <c r="AQ70" s="402"/>
    </row>
    <row r="71" spans="1:43" x14ac:dyDescent="0.25">
      <c r="A71" s="60" t="s">
        <v>65</v>
      </c>
      <c r="B71" s="405">
        <f t="shared" si="11"/>
        <v>0</v>
      </c>
      <c r="C71" s="87"/>
      <c r="D71" s="87"/>
      <c r="E71" s="87"/>
      <c r="F71" s="404"/>
      <c r="G71" s="5"/>
      <c r="H71" s="6"/>
      <c r="I71" s="6"/>
      <c r="J71" s="6"/>
      <c r="K71" s="6"/>
      <c r="L71" s="6"/>
      <c r="M71" s="6"/>
      <c r="N71" s="6"/>
      <c r="O71" s="6"/>
      <c r="P71" s="6"/>
      <c r="Q71" s="6"/>
      <c r="R71" s="2"/>
      <c r="S71" s="2"/>
      <c r="T71" s="2"/>
      <c r="U71" s="2"/>
      <c r="V71" s="2"/>
      <c r="W71" s="2"/>
      <c r="X71" s="1"/>
      <c r="Y71" s="1"/>
      <c r="Z71" s="402"/>
      <c r="AA71" s="402"/>
      <c r="AB71" s="402"/>
      <c r="AC71" s="402"/>
      <c r="AD71" s="402"/>
      <c r="AE71" s="402"/>
      <c r="AF71" s="402"/>
      <c r="AG71" s="402"/>
      <c r="AH71" s="402"/>
      <c r="AI71" s="402"/>
      <c r="AJ71" s="402"/>
      <c r="AK71" s="402"/>
      <c r="AL71" s="402"/>
      <c r="AM71" s="402"/>
      <c r="AN71" s="402"/>
      <c r="AO71" s="402"/>
      <c r="AP71" s="402"/>
      <c r="AQ71" s="402"/>
    </row>
    <row r="72" spans="1:43" x14ac:dyDescent="0.25">
      <c r="A72" s="60" t="s">
        <v>66</v>
      </c>
      <c r="B72" s="405">
        <f t="shared" si="11"/>
        <v>39</v>
      </c>
      <c r="C72" s="87">
        <v>39</v>
      </c>
      <c r="D72" s="87"/>
      <c r="E72" s="87"/>
      <c r="F72" s="404"/>
      <c r="G72" s="5"/>
      <c r="H72" s="6"/>
      <c r="I72" s="6"/>
      <c r="J72" s="6"/>
      <c r="K72" s="6"/>
      <c r="L72" s="6"/>
      <c r="M72" s="6"/>
      <c r="N72" s="6"/>
      <c r="O72" s="6"/>
      <c r="P72" s="6"/>
      <c r="Q72" s="6"/>
      <c r="R72" s="2"/>
      <c r="S72" s="2"/>
      <c r="T72" s="2"/>
      <c r="U72" s="2"/>
      <c r="V72" s="2"/>
      <c r="W72" s="2"/>
      <c r="X72" s="1"/>
      <c r="Y72" s="1"/>
      <c r="Z72" s="402"/>
      <c r="AA72" s="402"/>
      <c r="AB72" s="402"/>
      <c r="AC72" s="402"/>
      <c r="AD72" s="402"/>
      <c r="AE72" s="402"/>
      <c r="AF72" s="402"/>
      <c r="AG72" s="402"/>
      <c r="AH72" s="402"/>
      <c r="AI72" s="402"/>
      <c r="AJ72" s="402"/>
      <c r="AK72" s="402"/>
      <c r="AL72" s="402"/>
      <c r="AM72" s="402"/>
      <c r="AN72" s="402"/>
      <c r="AO72" s="402"/>
      <c r="AP72" s="402"/>
      <c r="AQ72" s="402"/>
    </row>
    <row r="73" spans="1:43" x14ac:dyDescent="0.25">
      <c r="A73" s="60" t="s">
        <v>67</v>
      </c>
      <c r="B73" s="405">
        <f t="shared" si="11"/>
        <v>1</v>
      </c>
      <c r="C73" s="87">
        <v>1</v>
      </c>
      <c r="D73" s="87"/>
      <c r="E73" s="87"/>
      <c r="F73" s="404"/>
      <c r="G73" s="5"/>
      <c r="H73" s="6"/>
      <c r="I73" s="6"/>
      <c r="J73" s="6"/>
      <c r="K73" s="6"/>
      <c r="L73" s="6"/>
      <c r="M73" s="6"/>
      <c r="N73" s="6"/>
      <c r="O73" s="6"/>
      <c r="P73" s="6"/>
      <c r="Q73" s="6"/>
      <c r="R73" s="2"/>
      <c r="S73" s="2"/>
      <c r="T73" s="2"/>
      <c r="U73" s="2"/>
      <c r="V73" s="2"/>
      <c r="W73" s="2"/>
      <c r="X73" s="1"/>
      <c r="Y73" s="1"/>
      <c r="Z73" s="402"/>
      <c r="AA73" s="402"/>
      <c r="AB73" s="402"/>
      <c r="AC73" s="402"/>
      <c r="AD73" s="402"/>
      <c r="AE73" s="402"/>
      <c r="AF73" s="402"/>
      <c r="AG73" s="402"/>
      <c r="AH73" s="402"/>
      <c r="AI73" s="402"/>
      <c r="AJ73" s="402"/>
      <c r="AK73" s="402"/>
      <c r="AL73" s="402"/>
      <c r="AM73" s="402"/>
      <c r="AN73" s="402"/>
      <c r="AO73" s="402"/>
      <c r="AP73" s="402"/>
      <c r="AQ73" s="402"/>
    </row>
    <row r="74" spans="1:43" x14ac:dyDescent="0.25">
      <c r="A74" s="60" t="s">
        <v>68</v>
      </c>
      <c r="B74" s="405">
        <f t="shared" si="11"/>
        <v>0</v>
      </c>
      <c r="C74" s="87"/>
      <c r="D74" s="87"/>
      <c r="E74" s="87"/>
      <c r="F74" s="404"/>
      <c r="G74" s="55"/>
      <c r="H74" s="55"/>
      <c r="I74" s="6"/>
      <c r="J74" s="6"/>
      <c r="K74" s="6"/>
      <c r="L74" s="6"/>
      <c r="M74" s="6"/>
      <c r="N74" s="6"/>
      <c r="O74" s="6"/>
      <c r="P74" s="6"/>
      <c r="Q74" s="6"/>
      <c r="R74" s="2"/>
      <c r="S74" s="2"/>
      <c r="T74" s="2"/>
      <c r="U74" s="2"/>
      <c r="V74" s="2"/>
      <c r="W74" s="2"/>
      <c r="X74" s="1"/>
      <c r="Y74" s="1"/>
      <c r="Z74" s="402"/>
      <c r="AA74" s="402"/>
      <c r="AB74" s="402"/>
      <c r="AC74" s="402"/>
      <c r="AD74" s="402"/>
      <c r="AE74" s="402"/>
      <c r="AF74" s="402"/>
      <c r="AG74" s="402"/>
      <c r="AH74" s="402"/>
      <c r="AI74" s="402"/>
      <c r="AJ74" s="402"/>
      <c r="AK74" s="402"/>
      <c r="AL74" s="402"/>
      <c r="AM74" s="402"/>
      <c r="AN74" s="402"/>
      <c r="AO74" s="402"/>
      <c r="AP74" s="402"/>
      <c r="AQ74" s="402"/>
    </row>
    <row r="75" spans="1:43" x14ac:dyDescent="0.25">
      <c r="A75" s="60" t="s">
        <v>69</v>
      </c>
      <c r="B75" s="405">
        <f t="shared" si="11"/>
        <v>0</v>
      </c>
      <c r="C75" s="87"/>
      <c r="D75" s="87"/>
      <c r="E75" s="87"/>
      <c r="F75" s="404"/>
      <c r="G75" s="55"/>
      <c r="H75" s="55"/>
      <c r="I75" s="6"/>
      <c r="J75" s="6"/>
      <c r="K75" s="6"/>
      <c r="L75" s="6"/>
      <c r="M75" s="6"/>
      <c r="N75" s="6"/>
      <c r="O75" s="6"/>
      <c r="P75" s="6"/>
      <c r="Q75" s="6"/>
      <c r="R75" s="2"/>
      <c r="S75" s="2"/>
      <c r="T75" s="2"/>
      <c r="U75" s="2"/>
      <c r="V75" s="2"/>
      <c r="W75" s="2"/>
      <c r="X75" s="1"/>
      <c r="Y75" s="1"/>
      <c r="Z75" s="402"/>
      <c r="AA75" s="402"/>
      <c r="AB75" s="402"/>
      <c r="AC75" s="402"/>
      <c r="AD75" s="402"/>
      <c r="AE75" s="402"/>
      <c r="AF75" s="402"/>
      <c r="AG75" s="402"/>
      <c r="AH75" s="402"/>
      <c r="AI75" s="402"/>
      <c r="AJ75" s="402"/>
      <c r="AK75" s="402"/>
      <c r="AL75" s="402"/>
      <c r="AM75" s="402"/>
      <c r="AN75" s="402"/>
      <c r="AO75" s="402"/>
      <c r="AP75" s="402"/>
      <c r="AQ75" s="402"/>
    </row>
    <row r="76" spans="1:43" x14ac:dyDescent="0.25">
      <c r="A76" s="60" t="s">
        <v>223</v>
      </c>
      <c r="B76" s="405">
        <f t="shared" si="11"/>
        <v>0</v>
      </c>
      <c r="C76" s="87"/>
      <c r="D76" s="87"/>
      <c r="E76" s="87"/>
      <c r="F76" s="404"/>
      <c r="G76" s="55"/>
      <c r="H76" s="55"/>
      <c r="I76" s="6"/>
      <c r="J76" s="6"/>
      <c r="K76" s="6"/>
      <c r="L76" s="6"/>
      <c r="M76" s="6"/>
      <c r="N76" s="6"/>
      <c r="O76" s="6"/>
      <c r="P76" s="6"/>
      <c r="Q76" s="6"/>
      <c r="R76" s="2"/>
      <c r="S76" s="2"/>
      <c r="T76" s="2"/>
      <c r="U76" s="2"/>
      <c r="V76" s="2"/>
      <c r="W76" s="2"/>
      <c r="X76" s="1"/>
      <c r="Y76" s="1"/>
      <c r="Z76" s="402"/>
      <c r="AA76" s="402"/>
      <c r="AB76" s="402"/>
      <c r="AC76" s="402"/>
      <c r="AD76" s="402"/>
      <c r="AE76" s="402"/>
      <c r="AF76" s="402"/>
      <c r="AG76" s="402"/>
      <c r="AH76" s="402"/>
      <c r="AI76" s="402"/>
      <c r="AJ76" s="402"/>
      <c r="AK76" s="402"/>
      <c r="AL76" s="402"/>
      <c r="AM76" s="402"/>
      <c r="AN76" s="402"/>
      <c r="AO76" s="402"/>
      <c r="AP76" s="402"/>
      <c r="AQ76" s="402"/>
    </row>
    <row r="77" spans="1:43" x14ac:dyDescent="0.25">
      <c r="A77" s="167" t="s">
        <v>71</v>
      </c>
      <c r="B77" s="405">
        <f t="shared" si="11"/>
        <v>0</v>
      </c>
      <c r="C77" s="87"/>
      <c r="D77" s="87"/>
      <c r="E77" s="87"/>
      <c r="F77" s="404"/>
      <c r="G77" s="55"/>
      <c r="H77" s="55"/>
      <c r="I77" s="6"/>
      <c r="J77" s="6"/>
      <c r="K77" s="6"/>
      <c r="L77" s="6"/>
      <c r="M77" s="6"/>
      <c r="N77" s="6"/>
      <c r="O77" s="6"/>
      <c r="P77" s="6"/>
      <c r="Q77" s="6"/>
      <c r="R77" s="2"/>
      <c r="S77" s="2"/>
      <c r="T77" s="2"/>
      <c r="U77" s="2"/>
      <c r="V77" s="2"/>
      <c r="W77" s="2"/>
      <c r="X77" s="1"/>
      <c r="Y77" s="1"/>
      <c r="Z77" s="402"/>
      <c r="AA77" s="402"/>
      <c r="AB77" s="402"/>
      <c r="AC77" s="402"/>
      <c r="AD77" s="402"/>
      <c r="AE77" s="402"/>
      <c r="AF77" s="402"/>
      <c r="AG77" s="402"/>
      <c r="AH77" s="402"/>
      <c r="AI77" s="402"/>
      <c r="AJ77" s="402"/>
      <c r="AK77" s="402"/>
      <c r="AL77" s="402"/>
      <c r="AM77" s="402"/>
      <c r="AN77" s="402"/>
      <c r="AO77" s="402"/>
      <c r="AP77" s="402"/>
      <c r="AQ77" s="402"/>
    </row>
    <row r="78" spans="1:43" x14ac:dyDescent="0.25">
      <c r="A78" s="60" t="s">
        <v>72</v>
      </c>
      <c r="B78" s="405">
        <f t="shared" si="11"/>
        <v>0</v>
      </c>
      <c r="C78" s="87"/>
      <c r="D78" s="87"/>
      <c r="E78" s="87"/>
      <c r="F78" s="404"/>
      <c r="G78" s="55"/>
      <c r="H78" s="55"/>
      <c r="I78" s="6"/>
      <c r="J78" s="6"/>
      <c r="K78" s="6"/>
      <c r="L78" s="6"/>
      <c r="M78" s="6"/>
      <c r="N78" s="6"/>
      <c r="O78" s="6"/>
      <c r="P78" s="6"/>
      <c r="Q78" s="6"/>
      <c r="R78" s="2"/>
      <c r="S78" s="2"/>
      <c r="T78" s="2"/>
      <c r="U78" s="2"/>
      <c r="V78" s="2"/>
      <c r="W78" s="2"/>
      <c r="X78" s="1"/>
      <c r="Y78" s="1"/>
      <c r="Z78" s="402"/>
      <c r="AA78" s="402"/>
      <c r="AB78" s="402"/>
      <c r="AC78" s="402"/>
      <c r="AD78" s="402"/>
      <c r="AE78" s="402"/>
      <c r="AF78" s="402"/>
      <c r="AG78" s="402"/>
      <c r="AH78" s="402"/>
      <c r="AI78" s="402"/>
      <c r="AJ78" s="402"/>
      <c r="AK78" s="402"/>
      <c r="AL78" s="402"/>
      <c r="AM78" s="402"/>
      <c r="AN78" s="402"/>
      <c r="AO78" s="402"/>
      <c r="AP78" s="402"/>
      <c r="AQ78" s="402"/>
    </row>
    <row r="79" spans="1:43" x14ac:dyDescent="0.25">
      <c r="A79" s="60" t="s">
        <v>224</v>
      </c>
      <c r="B79" s="405">
        <f t="shared" si="11"/>
        <v>0</v>
      </c>
      <c r="C79" s="87"/>
      <c r="D79" s="87"/>
      <c r="E79" s="87"/>
      <c r="F79" s="404"/>
      <c r="G79" s="55"/>
      <c r="H79" s="55"/>
      <c r="I79" s="6"/>
      <c r="J79" s="6"/>
      <c r="K79" s="6"/>
      <c r="L79" s="6"/>
      <c r="M79" s="6"/>
      <c r="N79" s="6"/>
      <c r="O79" s="6"/>
      <c r="P79" s="6"/>
      <c r="Q79" s="6"/>
      <c r="R79" s="2"/>
      <c r="S79" s="2"/>
      <c r="T79" s="2"/>
      <c r="U79" s="2"/>
      <c r="V79" s="2"/>
      <c r="W79" s="2"/>
      <c r="X79" s="1"/>
      <c r="Y79" s="1"/>
      <c r="Z79" s="402"/>
      <c r="AA79" s="402"/>
      <c r="AB79" s="402"/>
      <c r="AC79" s="402"/>
      <c r="AD79" s="402"/>
      <c r="AE79" s="402"/>
      <c r="AF79" s="402"/>
      <c r="AG79" s="402"/>
      <c r="AH79" s="402"/>
      <c r="AI79" s="402"/>
      <c r="AJ79" s="402"/>
      <c r="AK79" s="402"/>
      <c r="AL79" s="402"/>
      <c r="AM79" s="402"/>
      <c r="AN79" s="402"/>
      <c r="AO79" s="402"/>
      <c r="AP79" s="402"/>
      <c r="AQ79" s="402"/>
    </row>
    <row r="80" spans="1:43" x14ac:dyDescent="0.25">
      <c r="A80" s="60" t="s">
        <v>225</v>
      </c>
      <c r="B80" s="405">
        <f t="shared" si="11"/>
        <v>6</v>
      </c>
      <c r="C80" s="87">
        <v>6</v>
      </c>
      <c r="D80" s="87"/>
      <c r="E80" s="87"/>
      <c r="F80" s="404"/>
      <c r="G80" s="55"/>
      <c r="H80" s="55"/>
      <c r="I80" s="6"/>
      <c r="J80" s="6"/>
      <c r="K80" s="6"/>
      <c r="L80" s="6"/>
      <c r="M80" s="6"/>
      <c r="N80" s="6"/>
      <c r="O80" s="6"/>
      <c r="P80" s="6"/>
      <c r="Q80" s="6"/>
      <c r="R80" s="2"/>
      <c r="S80" s="2"/>
      <c r="T80" s="2"/>
      <c r="U80" s="2"/>
      <c r="V80" s="2"/>
      <c r="W80" s="2"/>
      <c r="X80" s="1"/>
      <c r="Y80" s="1"/>
      <c r="Z80" s="402"/>
      <c r="AA80" s="402"/>
      <c r="AB80" s="402"/>
      <c r="AC80" s="402"/>
      <c r="AD80" s="402"/>
      <c r="AE80" s="402"/>
      <c r="AF80" s="402"/>
      <c r="AG80" s="402"/>
      <c r="AH80" s="402"/>
      <c r="AI80" s="402"/>
      <c r="AJ80" s="402"/>
      <c r="AK80" s="402"/>
      <c r="AL80" s="402"/>
      <c r="AM80" s="402"/>
      <c r="AN80" s="402"/>
      <c r="AO80" s="402"/>
      <c r="AP80" s="402"/>
      <c r="AQ80" s="402"/>
    </row>
    <row r="81" spans="1:86" x14ac:dyDescent="0.25">
      <c r="A81" s="60" t="s">
        <v>226</v>
      </c>
      <c r="B81" s="405">
        <f t="shared" si="11"/>
        <v>8</v>
      </c>
      <c r="C81" s="87"/>
      <c r="D81" s="87">
        <v>8</v>
      </c>
      <c r="E81" s="87"/>
      <c r="F81" s="404"/>
      <c r="G81" s="55"/>
      <c r="H81" s="55"/>
      <c r="I81" s="6"/>
      <c r="J81" s="6"/>
      <c r="K81" s="6"/>
      <c r="L81" s="6"/>
      <c r="M81" s="6"/>
      <c r="N81" s="6"/>
      <c r="O81" s="6"/>
      <c r="P81" s="6"/>
      <c r="Q81" s="6"/>
      <c r="R81" s="2"/>
      <c r="S81" s="2"/>
      <c r="T81" s="2"/>
      <c r="U81" s="2"/>
      <c r="V81" s="2"/>
      <c r="W81" s="2"/>
      <c r="X81" s="1"/>
      <c r="Y81" s="1"/>
      <c r="Z81" s="402"/>
      <c r="AA81" s="402"/>
      <c r="AB81" s="402"/>
      <c r="AC81" s="402"/>
      <c r="AD81" s="402"/>
      <c r="AE81" s="402"/>
      <c r="AF81" s="402"/>
      <c r="AG81" s="402"/>
      <c r="AH81" s="402"/>
      <c r="AI81" s="402"/>
      <c r="AJ81" s="402"/>
      <c r="AK81" s="402"/>
      <c r="AL81" s="402"/>
      <c r="AM81" s="402"/>
      <c r="AN81" s="402"/>
      <c r="AO81" s="402"/>
      <c r="AP81" s="402"/>
      <c r="AQ81" s="402"/>
    </row>
    <row r="82" spans="1:86" x14ac:dyDescent="0.25">
      <c r="A82" s="60" t="s">
        <v>227</v>
      </c>
      <c r="B82" s="405">
        <f t="shared" si="11"/>
        <v>0</v>
      </c>
      <c r="C82" s="87"/>
      <c r="D82" s="87"/>
      <c r="E82" s="87"/>
      <c r="F82" s="404"/>
      <c r="G82" s="55"/>
      <c r="H82" s="55"/>
      <c r="I82" s="6"/>
      <c r="J82" s="6"/>
      <c r="K82" s="6"/>
      <c r="L82" s="6"/>
      <c r="M82" s="6"/>
      <c r="N82" s="6"/>
      <c r="O82" s="6"/>
      <c r="P82" s="6"/>
      <c r="Q82" s="6"/>
      <c r="R82" s="2"/>
      <c r="S82" s="2"/>
      <c r="T82" s="2"/>
      <c r="U82" s="2"/>
      <c r="V82" s="2"/>
      <c r="W82" s="2"/>
      <c r="X82" s="1"/>
      <c r="Y82" s="1"/>
      <c r="Z82" s="402"/>
      <c r="AA82" s="402"/>
      <c r="AB82" s="402"/>
      <c r="AC82" s="402"/>
      <c r="AD82" s="402"/>
      <c r="AE82" s="402"/>
      <c r="AF82" s="402"/>
      <c r="AG82" s="402"/>
      <c r="AH82" s="402"/>
      <c r="AI82" s="402"/>
      <c r="AJ82" s="402"/>
      <c r="AK82" s="402"/>
      <c r="AL82" s="402"/>
      <c r="AM82" s="402"/>
      <c r="AN82" s="402"/>
      <c r="AO82" s="402"/>
      <c r="AP82" s="402"/>
      <c r="AQ82" s="402"/>
    </row>
    <row r="83" spans="1:86" x14ac:dyDescent="0.25">
      <c r="A83" s="60" t="s">
        <v>228</v>
      </c>
      <c r="B83" s="405">
        <f t="shared" si="11"/>
        <v>0</v>
      </c>
      <c r="C83" s="87"/>
      <c r="D83" s="87"/>
      <c r="E83" s="87"/>
      <c r="F83" s="404"/>
      <c r="G83" s="55"/>
      <c r="H83" s="55"/>
      <c r="I83" s="6"/>
      <c r="J83" s="6"/>
      <c r="K83" s="6"/>
      <c r="L83" s="6"/>
      <c r="M83" s="6"/>
      <c r="N83" s="6"/>
      <c r="O83" s="6"/>
      <c r="P83" s="6"/>
      <c r="Q83" s="6"/>
      <c r="R83" s="2"/>
      <c r="S83" s="2"/>
      <c r="T83" s="2"/>
      <c r="U83" s="2"/>
      <c r="V83" s="2"/>
      <c r="W83" s="2"/>
      <c r="X83" s="1"/>
      <c r="Y83" s="1"/>
      <c r="Z83" s="402"/>
      <c r="AA83" s="402"/>
      <c r="AB83" s="402"/>
      <c r="AC83" s="402"/>
      <c r="AD83" s="402"/>
      <c r="AE83" s="402"/>
      <c r="AF83" s="402"/>
      <c r="AG83" s="402"/>
      <c r="AH83" s="402"/>
      <c r="AI83" s="402"/>
      <c r="AJ83" s="402"/>
      <c r="AK83" s="402"/>
      <c r="AL83" s="402"/>
      <c r="AM83" s="402"/>
      <c r="AN83" s="402"/>
      <c r="AO83" s="402"/>
      <c r="AP83" s="402"/>
      <c r="AQ83" s="402"/>
    </row>
    <row r="84" spans="1:86" x14ac:dyDescent="0.25">
      <c r="A84" s="60" t="s">
        <v>229</v>
      </c>
      <c r="B84" s="406">
        <f t="shared" si="11"/>
        <v>0</v>
      </c>
      <c r="C84" s="137"/>
      <c r="D84" s="137"/>
      <c r="E84" s="137"/>
      <c r="F84" s="404"/>
      <c r="G84" s="55"/>
      <c r="H84" s="55"/>
      <c r="I84" s="6"/>
      <c r="J84" s="6"/>
      <c r="K84" s="6"/>
      <c r="L84" s="6"/>
      <c r="M84" s="6"/>
      <c r="N84" s="6"/>
      <c r="O84" s="6"/>
      <c r="P84" s="6"/>
      <c r="Q84" s="6"/>
      <c r="R84" s="2"/>
      <c r="S84" s="2"/>
      <c r="T84" s="2"/>
      <c r="U84" s="2"/>
      <c r="V84" s="2"/>
      <c r="W84" s="2"/>
      <c r="X84" s="1"/>
      <c r="Y84" s="1"/>
      <c r="Z84" s="402"/>
      <c r="AA84" s="402"/>
      <c r="AB84" s="402"/>
      <c r="AC84" s="402"/>
      <c r="AD84" s="402"/>
      <c r="AE84" s="402"/>
      <c r="AF84" s="402"/>
      <c r="AG84" s="402"/>
      <c r="AH84" s="402"/>
      <c r="AI84" s="402"/>
      <c r="AJ84" s="402"/>
      <c r="AK84" s="402"/>
      <c r="AL84" s="402"/>
      <c r="AM84" s="402"/>
      <c r="AN84" s="402"/>
      <c r="AO84" s="402"/>
      <c r="AP84" s="402"/>
      <c r="AQ84" s="402"/>
    </row>
    <row r="85" spans="1:86" x14ac:dyDescent="0.25">
      <c r="A85" s="22" t="s">
        <v>45</v>
      </c>
      <c r="B85" s="407">
        <f>SUM(B66:B84)</f>
        <v>567</v>
      </c>
      <c r="C85" s="407">
        <f>SUM(C66:C84)</f>
        <v>559</v>
      </c>
      <c r="D85" s="407">
        <f>SUM(D66:D84)</f>
        <v>8</v>
      </c>
      <c r="E85" s="407">
        <f>SUM(E66:E84)</f>
        <v>0</v>
      </c>
      <c r="F85" s="404"/>
      <c r="G85" s="55"/>
      <c r="H85" s="55"/>
      <c r="I85" s="5"/>
      <c r="J85" s="6"/>
      <c r="K85" s="6"/>
      <c r="L85" s="6"/>
      <c r="M85" s="6"/>
      <c r="N85" s="6"/>
      <c r="O85" s="6"/>
      <c r="P85" s="6"/>
      <c r="Q85" s="6"/>
      <c r="R85" s="2"/>
      <c r="S85" s="2"/>
      <c r="T85" s="2"/>
      <c r="U85" s="2"/>
      <c r="V85" s="3"/>
      <c r="W85" s="2"/>
      <c r="X85" s="1"/>
      <c r="Y85" s="1"/>
      <c r="Z85" s="402"/>
      <c r="AA85" s="402"/>
      <c r="AB85" s="402"/>
      <c r="AC85" s="402"/>
      <c r="AD85" s="402"/>
      <c r="AE85" s="402"/>
      <c r="AF85" s="402"/>
      <c r="AG85" s="402"/>
      <c r="AH85" s="402"/>
      <c r="AI85" s="402"/>
      <c r="AJ85" s="402"/>
      <c r="AK85" s="402"/>
      <c r="AL85" s="402"/>
      <c r="AM85" s="402"/>
      <c r="AN85" s="402"/>
      <c r="AO85" s="402"/>
      <c r="AP85" s="402"/>
      <c r="AQ85" s="402"/>
    </row>
    <row r="86" spans="1:86" x14ac:dyDescent="0.25">
      <c r="A86" s="63" t="s">
        <v>230</v>
      </c>
      <c r="B86" s="1"/>
      <c r="C86" s="1"/>
      <c r="D86" s="2"/>
      <c r="E86" s="2"/>
      <c r="F86" s="1"/>
      <c r="G86" s="1"/>
      <c r="H86" s="1"/>
      <c r="I86" s="1"/>
      <c r="J86" s="1"/>
      <c r="K86" s="1"/>
      <c r="L86" s="1"/>
      <c r="M86" s="1"/>
      <c r="N86" s="1"/>
      <c r="O86" s="1"/>
      <c r="P86" s="14"/>
      <c r="Q86" s="14"/>
      <c r="R86" s="14"/>
      <c r="S86" s="14"/>
      <c r="T86" s="2"/>
      <c r="U86" s="2"/>
      <c r="V86" s="2"/>
      <c r="W86" s="2"/>
      <c r="X86" s="173"/>
      <c r="Y86" s="2"/>
      <c r="Z86" s="1"/>
      <c r="AA86" s="1"/>
      <c r="AB86" s="1"/>
      <c r="AC86" s="1"/>
      <c r="AD86" s="1"/>
      <c r="AE86" s="1"/>
      <c r="AF86" s="1"/>
      <c r="AG86" s="1"/>
      <c r="AH86" s="1"/>
      <c r="AI86" s="1"/>
      <c r="AJ86" s="1"/>
      <c r="AK86" s="1"/>
      <c r="AL86" s="1"/>
      <c r="AM86" s="1"/>
      <c r="AN86" s="1"/>
      <c r="AO86" s="1"/>
      <c r="AP86" s="1"/>
      <c r="AQ86" s="402"/>
    </row>
    <row r="87" spans="1:86" ht="15" customHeight="1" x14ac:dyDescent="0.25">
      <c r="A87" s="724" t="s">
        <v>81</v>
      </c>
      <c r="B87" s="742"/>
      <c r="C87" s="724" t="s">
        <v>4</v>
      </c>
      <c r="D87" s="741"/>
      <c r="E87" s="742"/>
      <c r="F87" s="710" t="s">
        <v>5</v>
      </c>
      <c r="G87" s="713"/>
      <c r="H87" s="713"/>
      <c r="I87" s="713"/>
      <c r="J87" s="713"/>
      <c r="K87" s="713"/>
      <c r="L87" s="713"/>
      <c r="M87" s="713"/>
      <c r="N87" s="713"/>
      <c r="O87" s="713"/>
      <c r="P87" s="713"/>
      <c r="Q87" s="713"/>
      <c r="R87" s="713"/>
      <c r="S87" s="713"/>
      <c r="T87" s="713"/>
      <c r="U87" s="713"/>
      <c r="V87" s="713"/>
      <c r="W87" s="713"/>
      <c r="X87" s="713"/>
      <c r="Y87" s="713"/>
      <c r="Z87" s="713"/>
      <c r="AA87" s="713"/>
      <c r="AB87" s="713"/>
      <c r="AC87" s="713"/>
      <c r="AD87" s="713"/>
      <c r="AE87" s="713"/>
      <c r="AF87" s="713"/>
      <c r="AG87" s="713"/>
      <c r="AH87" s="713"/>
      <c r="AI87" s="713"/>
      <c r="AJ87" s="713"/>
      <c r="AK87" s="713"/>
      <c r="AL87" s="713"/>
      <c r="AM87" s="709"/>
      <c r="AN87" s="644" t="s">
        <v>7</v>
      </c>
    </row>
    <row r="88" spans="1:86" x14ac:dyDescent="0.25">
      <c r="A88" s="777"/>
      <c r="B88" s="778"/>
      <c r="C88" s="725"/>
      <c r="D88" s="743"/>
      <c r="E88" s="744"/>
      <c r="F88" s="710" t="s">
        <v>10</v>
      </c>
      <c r="G88" s="709"/>
      <c r="H88" s="747" t="s">
        <v>11</v>
      </c>
      <c r="I88" s="747"/>
      <c r="J88" s="710" t="s">
        <v>12</v>
      </c>
      <c r="K88" s="709"/>
      <c r="L88" s="713" t="s">
        <v>13</v>
      </c>
      <c r="M88" s="713"/>
      <c r="N88" s="710" t="s">
        <v>14</v>
      </c>
      <c r="O88" s="709"/>
      <c r="P88" s="748" t="s">
        <v>15</v>
      </c>
      <c r="Q88" s="748"/>
      <c r="R88" s="749" t="s">
        <v>16</v>
      </c>
      <c r="S88" s="750"/>
      <c r="T88" s="748" t="s">
        <v>17</v>
      </c>
      <c r="U88" s="748"/>
      <c r="V88" s="749" t="s">
        <v>18</v>
      </c>
      <c r="W88" s="750"/>
      <c r="X88" s="748" t="s">
        <v>19</v>
      </c>
      <c r="Y88" s="750"/>
      <c r="Z88" s="749" t="s">
        <v>20</v>
      </c>
      <c r="AA88" s="748"/>
      <c r="AB88" s="749" t="s">
        <v>21</v>
      </c>
      <c r="AC88" s="750"/>
      <c r="AD88" s="748" t="s">
        <v>22</v>
      </c>
      <c r="AE88" s="748"/>
      <c r="AF88" s="749" t="s">
        <v>23</v>
      </c>
      <c r="AG88" s="750"/>
      <c r="AH88" s="748" t="s">
        <v>24</v>
      </c>
      <c r="AI88" s="748"/>
      <c r="AJ88" s="749" t="s">
        <v>25</v>
      </c>
      <c r="AK88" s="750"/>
      <c r="AL88" s="748" t="s">
        <v>26</v>
      </c>
      <c r="AM88" s="750"/>
      <c r="AN88" s="691"/>
    </row>
    <row r="89" spans="1:86" x14ac:dyDescent="0.25">
      <c r="A89" s="725"/>
      <c r="B89" s="743"/>
      <c r="C89" s="321" t="s">
        <v>214</v>
      </c>
      <c r="D89" s="321" t="s">
        <v>159</v>
      </c>
      <c r="E89" s="321" t="s">
        <v>28</v>
      </c>
      <c r="F89" s="332" t="s">
        <v>159</v>
      </c>
      <c r="G89" s="334" t="s">
        <v>28</v>
      </c>
      <c r="H89" s="333" t="s">
        <v>159</v>
      </c>
      <c r="I89" s="333" t="s">
        <v>28</v>
      </c>
      <c r="J89" s="332" t="s">
        <v>159</v>
      </c>
      <c r="K89" s="334" t="s">
        <v>28</v>
      </c>
      <c r="L89" s="333" t="s">
        <v>159</v>
      </c>
      <c r="M89" s="333" t="s">
        <v>28</v>
      </c>
      <c r="N89" s="332" t="s">
        <v>159</v>
      </c>
      <c r="O89" s="334" t="s">
        <v>28</v>
      </c>
      <c r="P89" s="333" t="s">
        <v>159</v>
      </c>
      <c r="Q89" s="333" t="s">
        <v>28</v>
      </c>
      <c r="R89" s="332" t="s">
        <v>159</v>
      </c>
      <c r="S89" s="334" t="s">
        <v>28</v>
      </c>
      <c r="T89" s="333" t="s">
        <v>159</v>
      </c>
      <c r="U89" s="333" t="s">
        <v>28</v>
      </c>
      <c r="V89" s="332" t="s">
        <v>159</v>
      </c>
      <c r="W89" s="334" t="s">
        <v>28</v>
      </c>
      <c r="X89" s="333" t="s">
        <v>159</v>
      </c>
      <c r="Y89" s="334" t="s">
        <v>28</v>
      </c>
      <c r="Z89" s="332" t="s">
        <v>159</v>
      </c>
      <c r="AA89" s="333" t="s">
        <v>28</v>
      </c>
      <c r="AB89" s="332" t="s">
        <v>159</v>
      </c>
      <c r="AC89" s="334" t="s">
        <v>28</v>
      </c>
      <c r="AD89" s="333" t="s">
        <v>159</v>
      </c>
      <c r="AE89" s="333" t="s">
        <v>28</v>
      </c>
      <c r="AF89" s="332" t="s">
        <v>159</v>
      </c>
      <c r="AG89" s="334" t="s">
        <v>28</v>
      </c>
      <c r="AH89" s="333" t="s">
        <v>159</v>
      </c>
      <c r="AI89" s="333" t="s">
        <v>28</v>
      </c>
      <c r="AJ89" s="332" t="s">
        <v>159</v>
      </c>
      <c r="AK89" s="334" t="s">
        <v>28</v>
      </c>
      <c r="AL89" s="333" t="s">
        <v>159</v>
      </c>
      <c r="AM89" s="334" t="s">
        <v>28</v>
      </c>
      <c r="AN89" s="645"/>
    </row>
    <row r="90" spans="1:86" x14ac:dyDescent="0.25">
      <c r="A90" s="710" t="s">
        <v>82</v>
      </c>
      <c r="B90" s="709"/>
      <c r="C90" s="384">
        <f t="shared" ref="C90:AN90" si="12">SUM(C91:C97)</f>
        <v>917</v>
      </c>
      <c r="D90" s="384">
        <f t="shared" si="12"/>
        <v>330</v>
      </c>
      <c r="E90" s="347">
        <f t="shared" si="12"/>
        <v>587</v>
      </c>
      <c r="F90" s="384">
        <f t="shared" si="12"/>
        <v>31</v>
      </c>
      <c r="G90" s="384">
        <f t="shared" si="12"/>
        <v>26</v>
      </c>
      <c r="H90" s="384">
        <f t="shared" si="12"/>
        <v>13</v>
      </c>
      <c r="I90" s="384">
        <f t="shared" si="12"/>
        <v>8</v>
      </c>
      <c r="J90" s="384">
        <f t="shared" si="12"/>
        <v>13</v>
      </c>
      <c r="K90" s="384">
        <f t="shared" si="12"/>
        <v>22</v>
      </c>
      <c r="L90" s="384">
        <f t="shared" si="12"/>
        <v>10</v>
      </c>
      <c r="M90" s="384">
        <f t="shared" si="12"/>
        <v>31</v>
      </c>
      <c r="N90" s="384">
        <f t="shared" si="12"/>
        <v>8</v>
      </c>
      <c r="O90" s="384">
        <f t="shared" si="12"/>
        <v>59</v>
      </c>
      <c r="P90" s="384">
        <f t="shared" si="12"/>
        <v>10</v>
      </c>
      <c r="Q90" s="384">
        <f t="shared" si="12"/>
        <v>80</v>
      </c>
      <c r="R90" s="384">
        <f t="shared" si="12"/>
        <v>13</v>
      </c>
      <c r="S90" s="384">
        <f t="shared" si="12"/>
        <v>42</v>
      </c>
      <c r="T90" s="384">
        <f t="shared" si="12"/>
        <v>15</v>
      </c>
      <c r="U90" s="384">
        <f t="shared" si="12"/>
        <v>50</v>
      </c>
      <c r="V90" s="384">
        <f t="shared" si="12"/>
        <v>13</v>
      </c>
      <c r="W90" s="384">
        <f t="shared" si="12"/>
        <v>35</v>
      </c>
      <c r="X90" s="384">
        <f t="shared" si="12"/>
        <v>17</v>
      </c>
      <c r="Y90" s="384">
        <f t="shared" si="12"/>
        <v>26</v>
      </c>
      <c r="Z90" s="384">
        <f t="shared" si="12"/>
        <v>22</v>
      </c>
      <c r="AA90" s="384">
        <f t="shared" si="12"/>
        <v>23</v>
      </c>
      <c r="AB90" s="384">
        <f t="shared" si="12"/>
        <v>20</v>
      </c>
      <c r="AC90" s="384">
        <f t="shared" si="12"/>
        <v>16</v>
      </c>
      <c r="AD90" s="384">
        <f t="shared" si="12"/>
        <v>39</v>
      </c>
      <c r="AE90" s="384">
        <f t="shared" si="12"/>
        <v>16</v>
      </c>
      <c r="AF90" s="384">
        <f t="shared" si="12"/>
        <v>22</v>
      </c>
      <c r="AG90" s="384">
        <f t="shared" si="12"/>
        <v>27</v>
      </c>
      <c r="AH90" s="384">
        <f t="shared" si="12"/>
        <v>26</v>
      </c>
      <c r="AI90" s="384">
        <f t="shared" si="12"/>
        <v>24</v>
      </c>
      <c r="AJ90" s="384">
        <f t="shared" si="12"/>
        <v>25</v>
      </c>
      <c r="AK90" s="384">
        <f t="shared" si="12"/>
        <v>24</v>
      </c>
      <c r="AL90" s="384">
        <f t="shared" si="12"/>
        <v>33</v>
      </c>
      <c r="AM90" s="384">
        <f t="shared" si="12"/>
        <v>78</v>
      </c>
      <c r="AN90" s="408">
        <f t="shared" si="12"/>
        <v>916</v>
      </c>
      <c r="AO90" s="409"/>
    </row>
    <row r="91" spans="1:86" x14ac:dyDescent="0.25">
      <c r="A91" s="691" t="s">
        <v>83</v>
      </c>
      <c r="B91" s="410" t="s">
        <v>84</v>
      </c>
      <c r="C91" s="384">
        <f t="shared" ref="C91:C97" si="13">SUM(D91+E91)</f>
        <v>863</v>
      </c>
      <c r="D91" s="384">
        <f t="shared" ref="D91:E97" si="14">SUM(F91+H91+J91+L91+N91+P91+R91+T91+V91+X91+Z91+AB91+AD91+AF91+AH91+AJ91+AL91)</f>
        <v>305</v>
      </c>
      <c r="E91" s="347">
        <f t="shared" si="14"/>
        <v>558</v>
      </c>
      <c r="F91" s="174">
        <v>31</v>
      </c>
      <c r="G91" s="185">
        <v>26</v>
      </c>
      <c r="H91" s="210">
        <v>13</v>
      </c>
      <c r="I91" s="176">
        <v>7</v>
      </c>
      <c r="J91" s="210">
        <v>13</v>
      </c>
      <c r="K91" s="176">
        <v>21</v>
      </c>
      <c r="L91" s="174">
        <v>10</v>
      </c>
      <c r="M91" s="185">
        <v>31</v>
      </c>
      <c r="N91" s="210">
        <v>7</v>
      </c>
      <c r="O91" s="176">
        <v>59</v>
      </c>
      <c r="P91" s="210">
        <v>9</v>
      </c>
      <c r="Q91" s="176">
        <v>79</v>
      </c>
      <c r="R91" s="210">
        <v>13</v>
      </c>
      <c r="S91" s="176">
        <v>42</v>
      </c>
      <c r="T91" s="210">
        <v>14</v>
      </c>
      <c r="U91" s="176">
        <v>49</v>
      </c>
      <c r="V91" s="210">
        <v>13</v>
      </c>
      <c r="W91" s="176">
        <v>33</v>
      </c>
      <c r="X91" s="210">
        <v>16</v>
      </c>
      <c r="Y91" s="176">
        <v>24</v>
      </c>
      <c r="Z91" s="210">
        <v>21</v>
      </c>
      <c r="AA91" s="176">
        <v>21</v>
      </c>
      <c r="AB91" s="210">
        <v>17</v>
      </c>
      <c r="AC91" s="176">
        <v>14</v>
      </c>
      <c r="AD91" s="210">
        <v>35</v>
      </c>
      <c r="AE91" s="176">
        <v>16</v>
      </c>
      <c r="AF91" s="210">
        <v>18</v>
      </c>
      <c r="AG91" s="176">
        <v>23</v>
      </c>
      <c r="AH91" s="210">
        <v>21</v>
      </c>
      <c r="AI91" s="176">
        <v>23</v>
      </c>
      <c r="AJ91" s="210">
        <v>22</v>
      </c>
      <c r="AK91" s="176">
        <v>19</v>
      </c>
      <c r="AL91" s="210">
        <v>32</v>
      </c>
      <c r="AM91" s="176">
        <v>71</v>
      </c>
      <c r="AN91" s="222">
        <v>863</v>
      </c>
      <c r="AO91" s="411" t="s">
        <v>59</v>
      </c>
      <c r="CA91" s="344" t="str">
        <f t="shared" ref="CA91:CA97" si="15">IF(C91=0,"",IF(AN91="",IF(C91="",""," No olvide escribir la columna Beneficiarios.-"),""))</f>
        <v/>
      </c>
      <c r="CB91" s="344" t="str">
        <f t="shared" ref="CB91:CB97" si="16">IF(C91&lt;AN91," El número de Beneficiarios NO puede ser mayor que el Total.-","")</f>
        <v/>
      </c>
      <c r="CG91" s="344">
        <f t="shared" ref="CG91:CG97" si="17">IF(C91&lt;AN91,1,0)</f>
        <v>0</v>
      </c>
      <c r="CH91" s="344">
        <f t="shared" ref="CH91:CH97" si="18">IF(C91=0,"",IF(AN91="",IF(C91="","",1),0))</f>
        <v>0</v>
      </c>
    </row>
    <row r="92" spans="1:86" x14ac:dyDescent="0.25">
      <c r="A92" s="691"/>
      <c r="B92" s="412" t="s">
        <v>85</v>
      </c>
      <c r="C92" s="413">
        <f t="shared" si="13"/>
        <v>22</v>
      </c>
      <c r="D92" s="350">
        <f t="shared" si="14"/>
        <v>13</v>
      </c>
      <c r="E92" s="414">
        <f t="shared" si="14"/>
        <v>9</v>
      </c>
      <c r="F92" s="415"/>
      <c r="G92" s="416"/>
      <c r="H92" s="417"/>
      <c r="I92" s="418"/>
      <c r="J92" s="415"/>
      <c r="K92" s="419"/>
      <c r="L92" s="417"/>
      <c r="M92" s="420"/>
      <c r="N92" s="415"/>
      <c r="O92" s="419"/>
      <c r="P92" s="418"/>
      <c r="Q92" s="420">
        <v>1</v>
      </c>
      <c r="R92" s="421"/>
      <c r="S92" s="419"/>
      <c r="T92" s="418"/>
      <c r="U92" s="420"/>
      <c r="V92" s="421"/>
      <c r="W92" s="419"/>
      <c r="X92" s="418"/>
      <c r="Y92" s="419"/>
      <c r="Z92" s="421">
        <v>1</v>
      </c>
      <c r="AA92" s="420"/>
      <c r="AB92" s="421">
        <v>1</v>
      </c>
      <c r="AC92" s="419">
        <v>1</v>
      </c>
      <c r="AD92" s="418">
        <v>3</v>
      </c>
      <c r="AE92" s="420"/>
      <c r="AF92" s="421">
        <v>3</v>
      </c>
      <c r="AG92" s="419">
        <v>2</v>
      </c>
      <c r="AH92" s="418">
        <v>3</v>
      </c>
      <c r="AI92" s="420"/>
      <c r="AJ92" s="421">
        <v>2</v>
      </c>
      <c r="AK92" s="419">
        <v>4</v>
      </c>
      <c r="AL92" s="418"/>
      <c r="AM92" s="419">
        <v>1</v>
      </c>
      <c r="AN92" s="220">
        <v>22</v>
      </c>
      <c r="AO92" s="411" t="s">
        <v>59</v>
      </c>
      <c r="CA92" s="344" t="str">
        <f t="shared" si="15"/>
        <v/>
      </c>
      <c r="CB92" s="344" t="str">
        <f t="shared" si="16"/>
        <v/>
      </c>
      <c r="CG92" s="344">
        <f t="shared" si="17"/>
        <v>0</v>
      </c>
      <c r="CH92" s="344">
        <f t="shared" si="18"/>
        <v>0</v>
      </c>
    </row>
    <row r="93" spans="1:86" ht="15.75" thickBot="1" x14ac:dyDescent="0.3">
      <c r="A93" s="780"/>
      <c r="B93" s="422" t="s">
        <v>86</v>
      </c>
      <c r="C93" s="423">
        <f t="shared" si="13"/>
        <v>1</v>
      </c>
      <c r="D93" s="423">
        <f t="shared" si="14"/>
        <v>1</v>
      </c>
      <c r="E93" s="424">
        <f t="shared" si="14"/>
        <v>0</v>
      </c>
      <c r="F93" s="425"/>
      <c r="G93" s="426"/>
      <c r="H93" s="427"/>
      <c r="I93" s="428"/>
      <c r="J93" s="425"/>
      <c r="K93" s="429"/>
      <c r="L93" s="427"/>
      <c r="M93" s="430"/>
      <c r="N93" s="425"/>
      <c r="O93" s="429"/>
      <c r="P93" s="428"/>
      <c r="Q93" s="430"/>
      <c r="R93" s="431"/>
      <c r="S93" s="429"/>
      <c r="T93" s="428"/>
      <c r="U93" s="430"/>
      <c r="V93" s="431"/>
      <c r="W93" s="429"/>
      <c r="X93" s="428"/>
      <c r="Y93" s="429"/>
      <c r="Z93" s="431"/>
      <c r="AA93" s="430"/>
      <c r="AB93" s="431"/>
      <c r="AC93" s="429"/>
      <c r="AD93" s="428"/>
      <c r="AE93" s="430"/>
      <c r="AF93" s="431"/>
      <c r="AG93" s="429"/>
      <c r="AH93" s="428"/>
      <c r="AI93" s="430"/>
      <c r="AJ93" s="431">
        <v>1</v>
      </c>
      <c r="AK93" s="429"/>
      <c r="AL93" s="428"/>
      <c r="AM93" s="429"/>
      <c r="AN93" s="432">
        <v>1</v>
      </c>
      <c r="AO93" s="411" t="s">
        <v>59</v>
      </c>
      <c r="CA93" s="344" t="str">
        <f t="shared" si="15"/>
        <v/>
      </c>
      <c r="CB93" s="344" t="str">
        <f t="shared" si="16"/>
        <v/>
      </c>
      <c r="CG93" s="344">
        <f t="shared" si="17"/>
        <v>0</v>
      </c>
      <c r="CH93" s="344">
        <f t="shared" si="18"/>
        <v>0</v>
      </c>
    </row>
    <row r="94" spans="1:86" ht="15.75" thickTop="1" x14ac:dyDescent="0.25">
      <c r="A94" s="433" t="s">
        <v>87</v>
      </c>
      <c r="B94" s="434"/>
      <c r="C94" s="435">
        <f t="shared" si="13"/>
        <v>9</v>
      </c>
      <c r="D94" s="436">
        <f t="shared" si="14"/>
        <v>3</v>
      </c>
      <c r="E94" s="437">
        <f t="shared" si="14"/>
        <v>6</v>
      </c>
      <c r="F94" s="438"/>
      <c r="G94" s="439"/>
      <c r="H94" s="440"/>
      <c r="I94" s="441">
        <v>1</v>
      </c>
      <c r="J94" s="442"/>
      <c r="K94" s="439">
        <v>1</v>
      </c>
      <c r="L94" s="440"/>
      <c r="M94" s="443"/>
      <c r="N94" s="442">
        <v>1</v>
      </c>
      <c r="O94" s="439"/>
      <c r="P94" s="441">
        <v>1</v>
      </c>
      <c r="Q94" s="443"/>
      <c r="R94" s="444"/>
      <c r="S94" s="439"/>
      <c r="T94" s="441"/>
      <c r="U94" s="443"/>
      <c r="V94" s="444"/>
      <c r="W94" s="439">
        <v>1</v>
      </c>
      <c r="X94" s="441"/>
      <c r="Y94" s="439">
        <v>1</v>
      </c>
      <c r="Z94" s="444"/>
      <c r="AA94" s="443"/>
      <c r="AB94" s="444"/>
      <c r="AC94" s="439"/>
      <c r="AD94" s="441"/>
      <c r="AE94" s="443"/>
      <c r="AF94" s="444">
        <v>1</v>
      </c>
      <c r="AG94" s="439"/>
      <c r="AH94" s="441"/>
      <c r="AI94" s="443">
        <v>1</v>
      </c>
      <c r="AJ94" s="444"/>
      <c r="AK94" s="439"/>
      <c r="AL94" s="441"/>
      <c r="AM94" s="439">
        <v>1</v>
      </c>
      <c r="AN94" s="445">
        <v>8</v>
      </c>
      <c r="AO94" s="411" t="s">
        <v>59</v>
      </c>
      <c r="CA94" s="344" t="str">
        <f t="shared" si="15"/>
        <v/>
      </c>
      <c r="CB94" s="344" t="str">
        <f t="shared" si="16"/>
        <v/>
      </c>
      <c r="CG94" s="344">
        <f t="shared" si="17"/>
        <v>0</v>
      </c>
      <c r="CH94" s="344">
        <f t="shared" si="18"/>
        <v>0</v>
      </c>
    </row>
    <row r="95" spans="1:86" x14ac:dyDescent="0.25">
      <c r="A95" s="339" t="s">
        <v>88</v>
      </c>
      <c r="B95" s="446"/>
      <c r="C95" s="350">
        <f t="shared" si="13"/>
        <v>8</v>
      </c>
      <c r="D95" s="373">
        <f t="shared" si="14"/>
        <v>3</v>
      </c>
      <c r="E95" s="447">
        <f t="shared" si="14"/>
        <v>5</v>
      </c>
      <c r="F95" s="448"/>
      <c r="G95" s="449"/>
      <c r="H95" s="450"/>
      <c r="I95" s="451"/>
      <c r="J95" s="438"/>
      <c r="K95" s="452"/>
      <c r="L95" s="450"/>
      <c r="M95" s="453"/>
      <c r="N95" s="438"/>
      <c r="O95" s="452"/>
      <c r="P95" s="451"/>
      <c r="Q95" s="453"/>
      <c r="R95" s="454"/>
      <c r="S95" s="452"/>
      <c r="T95" s="451"/>
      <c r="U95" s="453">
        <v>1</v>
      </c>
      <c r="V95" s="454"/>
      <c r="W95" s="452">
        <v>1</v>
      </c>
      <c r="X95" s="451"/>
      <c r="Y95" s="452"/>
      <c r="Z95" s="454"/>
      <c r="AA95" s="453"/>
      <c r="AB95" s="454">
        <v>1</v>
      </c>
      <c r="AC95" s="452"/>
      <c r="AD95" s="451">
        <v>1</v>
      </c>
      <c r="AE95" s="453"/>
      <c r="AF95" s="454"/>
      <c r="AG95" s="452">
        <v>1</v>
      </c>
      <c r="AH95" s="451">
        <v>1</v>
      </c>
      <c r="AI95" s="453"/>
      <c r="AJ95" s="454"/>
      <c r="AK95" s="452">
        <v>1</v>
      </c>
      <c r="AL95" s="451"/>
      <c r="AM95" s="452">
        <v>1</v>
      </c>
      <c r="AN95" s="455">
        <v>8</v>
      </c>
      <c r="AO95" s="411" t="s">
        <v>59</v>
      </c>
      <c r="CA95" s="344" t="str">
        <f t="shared" si="15"/>
        <v/>
      </c>
      <c r="CB95" s="344" t="str">
        <f t="shared" si="16"/>
        <v/>
      </c>
      <c r="CG95" s="344">
        <f t="shared" si="17"/>
        <v>0</v>
      </c>
      <c r="CH95" s="344">
        <f t="shared" si="18"/>
        <v>0</v>
      </c>
    </row>
    <row r="96" spans="1:86" x14ac:dyDescent="0.25">
      <c r="A96" s="781" t="s">
        <v>89</v>
      </c>
      <c r="B96" s="782"/>
      <c r="C96" s="413">
        <f t="shared" si="13"/>
        <v>13</v>
      </c>
      <c r="D96" s="350">
        <f t="shared" si="14"/>
        <v>4</v>
      </c>
      <c r="E96" s="456">
        <f t="shared" si="14"/>
        <v>9</v>
      </c>
      <c r="F96" s="415"/>
      <c r="G96" s="416"/>
      <c r="H96" s="417"/>
      <c r="I96" s="418"/>
      <c r="J96" s="415"/>
      <c r="K96" s="419"/>
      <c r="L96" s="417"/>
      <c r="M96" s="420"/>
      <c r="N96" s="415"/>
      <c r="O96" s="419"/>
      <c r="P96" s="418"/>
      <c r="Q96" s="420"/>
      <c r="R96" s="421"/>
      <c r="S96" s="419"/>
      <c r="T96" s="418"/>
      <c r="U96" s="420"/>
      <c r="V96" s="421"/>
      <c r="W96" s="419"/>
      <c r="X96" s="418">
        <v>1</v>
      </c>
      <c r="Y96" s="419">
        <v>1</v>
      </c>
      <c r="Z96" s="421"/>
      <c r="AA96" s="420">
        <v>2</v>
      </c>
      <c r="AB96" s="421">
        <v>1</v>
      </c>
      <c r="AC96" s="419">
        <v>1</v>
      </c>
      <c r="AD96" s="418"/>
      <c r="AE96" s="420"/>
      <c r="AF96" s="421"/>
      <c r="AG96" s="419">
        <v>1</v>
      </c>
      <c r="AH96" s="418">
        <v>1</v>
      </c>
      <c r="AI96" s="420"/>
      <c r="AJ96" s="421"/>
      <c r="AK96" s="419"/>
      <c r="AL96" s="418">
        <v>1</v>
      </c>
      <c r="AM96" s="419">
        <v>4</v>
      </c>
      <c r="AN96" s="220">
        <v>13</v>
      </c>
      <c r="AO96" s="411" t="s">
        <v>59</v>
      </c>
      <c r="CA96" s="344" t="str">
        <f t="shared" si="15"/>
        <v/>
      </c>
      <c r="CB96" s="344" t="str">
        <f t="shared" si="16"/>
        <v/>
      </c>
      <c r="CG96" s="344">
        <f t="shared" si="17"/>
        <v>0</v>
      </c>
      <c r="CH96" s="344">
        <f t="shared" si="18"/>
        <v>0</v>
      </c>
    </row>
    <row r="97" spans="1:86" x14ac:dyDescent="0.25">
      <c r="A97" s="696" t="s">
        <v>231</v>
      </c>
      <c r="B97" s="697"/>
      <c r="C97" s="375">
        <f t="shared" si="13"/>
        <v>1</v>
      </c>
      <c r="D97" s="375">
        <f t="shared" si="14"/>
        <v>1</v>
      </c>
      <c r="E97" s="366">
        <f t="shared" si="14"/>
        <v>0</v>
      </c>
      <c r="F97" s="457"/>
      <c r="G97" s="458"/>
      <c r="H97" s="459"/>
      <c r="I97" s="460"/>
      <c r="J97" s="457"/>
      <c r="K97" s="461"/>
      <c r="L97" s="459"/>
      <c r="M97" s="462"/>
      <c r="N97" s="457"/>
      <c r="O97" s="461"/>
      <c r="P97" s="460"/>
      <c r="Q97" s="462"/>
      <c r="R97" s="463"/>
      <c r="S97" s="461"/>
      <c r="T97" s="460">
        <v>1</v>
      </c>
      <c r="U97" s="462"/>
      <c r="V97" s="463"/>
      <c r="W97" s="461"/>
      <c r="X97" s="460"/>
      <c r="Y97" s="461"/>
      <c r="Z97" s="463"/>
      <c r="AA97" s="462"/>
      <c r="AB97" s="463"/>
      <c r="AC97" s="461"/>
      <c r="AD97" s="460"/>
      <c r="AE97" s="462"/>
      <c r="AF97" s="463"/>
      <c r="AG97" s="461"/>
      <c r="AH97" s="460"/>
      <c r="AI97" s="462"/>
      <c r="AJ97" s="463"/>
      <c r="AK97" s="461"/>
      <c r="AL97" s="460"/>
      <c r="AM97" s="461"/>
      <c r="AN97" s="464">
        <v>1</v>
      </c>
      <c r="AO97" s="465" t="s">
        <v>59</v>
      </c>
      <c r="CA97" s="344" t="str">
        <f t="shared" si="15"/>
        <v/>
      </c>
      <c r="CB97" s="344" t="str">
        <f t="shared" si="16"/>
        <v/>
      </c>
      <c r="CG97" s="344">
        <f t="shared" si="17"/>
        <v>0</v>
      </c>
      <c r="CH97" s="344">
        <f t="shared" si="18"/>
        <v>0</v>
      </c>
    </row>
    <row r="98" spans="1:86" x14ac:dyDescent="0.25">
      <c r="A98" s="63" t="s">
        <v>232</v>
      </c>
      <c r="B98" s="1"/>
      <c r="C98" s="1"/>
      <c r="D98" s="14"/>
    </row>
    <row r="99" spans="1:86" x14ac:dyDescent="0.25">
      <c r="A99" s="710" t="s">
        <v>233</v>
      </c>
      <c r="B99" s="713"/>
      <c r="C99" s="709"/>
      <c r="D99" s="321" t="s">
        <v>45</v>
      </c>
    </row>
    <row r="100" spans="1:86" ht="21" x14ac:dyDescent="0.25">
      <c r="A100" s="724" t="s">
        <v>234</v>
      </c>
      <c r="B100" s="742"/>
      <c r="C100" s="336" t="s">
        <v>153</v>
      </c>
      <c r="D100" s="219"/>
      <c r="E100" s="466"/>
    </row>
    <row r="101" spans="1:86" x14ac:dyDescent="0.25">
      <c r="A101" s="777"/>
      <c r="B101" s="778"/>
      <c r="C101" s="337" t="s">
        <v>154</v>
      </c>
      <c r="D101" s="220"/>
      <c r="E101" s="466"/>
    </row>
    <row r="102" spans="1:86" ht="21" x14ac:dyDescent="0.25">
      <c r="A102" s="725"/>
      <c r="B102" s="744"/>
      <c r="C102" s="338" t="s">
        <v>155</v>
      </c>
      <c r="D102" s="221"/>
      <c r="E102" s="466"/>
    </row>
    <row r="103" spans="1:86" ht="15.75" x14ac:dyDescent="0.25">
      <c r="A103" s="467" t="s">
        <v>235</v>
      </c>
      <c r="B103" s="468"/>
      <c r="C103" s="469"/>
      <c r="D103" s="470"/>
      <c r="E103" s="471"/>
      <c r="F103" s="472"/>
      <c r="G103" s="472"/>
      <c r="H103" s="473"/>
      <c r="I103" s="472"/>
      <c r="J103" s="19"/>
      <c r="K103" s="474"/>
      <c r="L103" s="475"/>
      <c r="M103" s="476"/>
      <c r="N103" s="476"/>
      <c r="O103" s="477"/>
      <c r="P103" s="27"/>
      <c r="Q103" s="478"/>
      <c r="R103" s="479"/>
      <c r="S103" s="381"/>
      <c r="T103" s="478"/>
      <c r="U103" s="381"/>
      <c r="V103" s="381"/>
      <c r="W103" s="480"/>
      <c r="X103" s="480"/>
      <c r="Y103" s="480"/>
      <c r="Z103" s="481"/>
      <c r="AA103" s="3"/>
      <c r="AB103" s="480"/>
      <c r="AC103" s="480"/>
      <c r="AD103" s="480"/>
      <c r="AE103" s="480"/>
      <c r="AF103" s="481"/>
      <c r="AG103" s="3"/>
      <c r="AH103" s="480"/>
      <c r="AI103" s="480"/>
      <c r="AJ103" s="480"/>
      <c r="AK103" s="3"/>
      <c r="AL103" s="482"/>
      <c r="AM103" s="480"/>
      <c r="AN103" s="482"/>
      <c r="AO103" s="483"/>
      <c r="AP103" s="3"/>
    </row>
    <row r="104" spans="1:86" ht="18.75" customHeight="1" x14ac:dyDescent="0.25">
      <c r="A104" s="647" t="s">
        <v>81</v>
      </c>
      <c r="B104" s="649"/>
      <c r="C104" s="724" t="s">
        <v>4</v>
      </c>
      <c r="D104" s="741"/>
      <c r="E104" s="742"/>
      <c r="F104" s="710" t="s">
        <v>5</v>
      </c>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713"/>
      <c r="AG104" s="713"/>
      <c r="AH104" s="713"/>
      <c r="AI104" s="713"/>
      <c r="AJ104" s="713"/>
      <c r="AK104" s="713"/>
      <c r="AL104" s="713"/>
      <c r="AM104" s="709"/>
      <c r="AN104" s="644" t="s">
        <v>7</v>
      </c>
      <c r="AO104" s="484"/>
    </row>
    <row r="105" spans="1:86" x14ac:dyDescent="0.25">
      <c r="A105" s="683"/>
      <c r="B105" s="685"/>
      <c r="C105" s="725"/>
      <c r="D105" s="743"/>
      <c r="E105" s="744"/>
      <c r="F105" s="710" t="s">
        <v>10</v>
      </c>
      <c r="G105" s="709"/>
      <c r="H105" s="745" t="s">
        <v>11</v>
      </c>
      <c r="I105" s="746"/>
      <c r="J105" s="710" t="s">
        <v>12</v>
      </c>
      <c r="K105" s="709"/>
      <c r="L105" s="710" t="s">
        <v>13</v>
      </c>
      <c r="M105" s="709"/>
      <c r="N105" s="710" t="s">
        <v>14</v>
      </c>
      <c r="O105" s="709"/>
      <c r="P105" s="712" t="s">
        <v>15</v>
      </c>
      <c r="Q105" s="711"/>
      <c r="R105" s="712" t="s">
        <v>16</v>
      </c>
      <c r="S105" s="711"/>
      <c r="T105" s="712" t="s">
        <v>17</v>
      </c>
      <c r="U105" s="711"/>
      <c r="V105" s="712" t="s">
        <v>18</v>
      </c>
      <c r="W105" s="711"/>
      <c r="X105" s="712" t="s">
        <v>19</v>
      </c>
      <c r="Y105" s="711"/>
      <c r="Z105" s="712" t="s">
        <v>20</v>
      </c>
      <c r="AA105" s="711"/>
      <c r="AB105" s="712" t="s">
        <v>21</v>
      </c>
      <c r="AC105" s="711"/>
      <c r="AD105" s="733" t="s">
        <v>22</v>
      </c>
      <c r="AE105" s="733"/>
      <c r="AF105" s="712" t="s">
        <v>23</v>
      </c>
      <c r="AG105" s="711"/>
      <c r="AH105" s="733" t="s">
        <v>24</v>
      </c>
      <c r="AI105" s="733"/>
      <c r="AJ105" s="712" t="s">
        <v>25</v>
      </c>
      <c r="AK105" s="711"/>
      <c r="AL105" s="733" t="s">
        <v>26</v>
      </c>
      <c r="AM105" s="711"/>
      <c r="AN105" s="691"/>
    </row>
    <row r="106" spans="1:86" x14ac:dyDescent="0.25">
      <c r="A106" s="650"/>
      <c r="B106" s="652"/>
      <c r="C106" s="329" t="s">
        <v>214</v>
      </c>
      <c r="D106" s="329" t="s">
        <v>159</v>
      </c>
      <c r="E106" s="334" t="s">
        <v>28</v>
      </c>
      <c r="F106" s="332" t="s">
        <v>159</v>
      </c>
      <c r="G106" s="334" t="s">
        <v>28</v>
      </c>
      <c r="H106" s="332" t="s">
        <v>159</v>
      </c>
      <c r="I106" s="334" t="s">
        <v>28</v>
      </c>
      <c r="J106" s="332" t="s">
        <v>159</v>
      </c>
      <c r="K106" s="334" t="s">
        <v>28</v>
      </c>
      <c r="L106" s="332" t="s">
        <v>159</v>
      </c>
      <c r="M106" s="334" t="s">
        <v>28</v>
      </c>
      <c r="N106" s="332" t="s">
        <v>159</v>
      </c>
      <c r="O106" s="334" t="s">
        <v>28</v>
      </c>
      <c r="P106" s="332" t="s">
        <v>159</v>
      </c>
      <c r="Q106" s="334" t="s">
        <v>28</v>
      </c>
      <c r="R106" s="332" t="s">
        <v>159</v>
      </c>
      <c r="S106" s="334" t="s">
        <v>28</v>
      </c>
      <c r="T106" s="332" t="s">
        <v>159</v>
      </c>
      <c r="U106" s="334" t="s">
        <v>28</v>
      </c>
      <c r="V106" s="332" t="s">
        <v>159</v>
      </c>
      <c r="W106" s="334" t="s">
        <v>28</v>
      </c>
      <c r="X106" s="332" t="s">
        <v>159</v>
      </c>
      <c r="Y106" s="334" t="s">
        <v>28</v>
      </c>
      <c r="Z106" s="332" t="s">
        <v>159</v>
      </c>
      <c r="AA106" s="334" t="s">
        <v>28</v>
      </c>
      <c r="AB106" s="332" t="s">
        <v>159</v>
      </c>
      <c r="AC106" s="334" t="s">
        <v>28</v>
      </c>
      <c r="AD106" s="333" t="s">
        <v>159</v>
      </c>
      <c r="AE106" s="333" t="s">
        <v>28</v>
      </c>
      <c r="AF106" s="332" t="s">
        <v>159</v>
      </c>
      <c r="AG106" s="334" t="s">
        <v>28</v>
      </c>
      <c r="AH106" s="333" t="s">
        <v>159</v>
      </c>
      <c r="AI106" s="333" t="s">
        <v>28</v>
      </c>
      <c r="AJ106" s="332" t="s">
        <v>159</v>
      </c>
      <c r="AK106" s="334" t="s">
        <v>28</v>
      </c>
      <c r="AL106" s="333" t="s">
        <v>159</v>
      </c>
      <c r="AM106" s="334" t="s">
        <v>28</v>
      </c>
      <c r="AN106" s="645"/>
      <c r="AO106" s="485"/>
    </row>
    <row r="107" spans="1:86" ht="21" customHeight="1" x14ac:dyDescent="0.25">
      <c r="A107" s="736" t="s">
        <v>236</v>
      </c>
      <c r="B107" s="737"/>
      <c r="C107" s="437">
        <f>SUM(D107+E107)</f>
        <v>0</v>
      </c>
      <c r="D107" s="435">
        <f t="shared" ref="D107:E109" si="19">SUM(F107+H107+J107+L107+N107+P107+R107+T107+V107+X107+Z107+AB107+AD107+AF107+AH107+AJ107+AL107)</f>
        <v>0</v>
      </c>
      <c r="E107" s="486">
        <f t="shared" si="19"/>
        <v>0</v>
      </c>
      <c r="F107" s="487"/>
      <c r="G107" s="488"/>
      <c r="H107" s="487"/>
      <c r="I107" s="488"/>
      <c r="J107" s="487"/>
      <c r="K107" s="488"/>
      <c r="L107" s="487"/>
      <c r="M107" s="488"/>
      <c r="N107" s="487"/>
      <c r="O107" s="488"/>
      <c r="P107" s="487"/>
      <c r="Q107" s="488"/>
      <c r="R107" s="487"/>
      <c r="S107" s="488"/>
      <c r="T107" s="487"/>
      <c r="U107" s="488"/>
      <c r="V107" s="487"/>
      <c r="W107" s="488"/>
      <c r="X107" s="487"/>
      <c r="Y107" s="488"/>
      <c r="Z107" s="487"/>
      <c r="AA107" s="488"/>
      <c r="AB107" s="487"/>
      <c r="AC107" s="488"/>
      <c r="AD107" s="489"/>
      <c r="AE107" s="490"/>
      <c r="AF107" s="487"/>
      <c r="AG107" s="488"/>
      <c r="AH107" s="489"/>
      <c r="AI107" s="490"/>
      <c r="AJ107" s="487"/>
      <c r="AK107" s="488"/>
      <c r="AL107" s="489"/>
      <c r="AM107" s="488"/>
      <c r="AN107" s="491"/>
      <c r="AO107" s="411" t="s">
        <v>59</v>
      </c>
      <c r="CA107" s="344" t="str">
        <f>IF(C107=0,"",IF(AN107="",IF(C107="",""," No olvide escribir la columna Beneficiarios.-"),""))</f>
        <v/>
      </c>
      <c r="CB107" s="344" t="str">
        <f>IF(C107&lt;AN107," El número de Beneficiarios NO puede ser mayor que el Total.-","")</f>
        <v/>
      </c>
      <c r="CG107" s="344">
        <f>IF(C107&lt;AN107,1,0)</f>
        <v>0</v>
      </c>
      <c r="CH107" s="344" t="str">
        <f>IF(C107=0,"",IF(AN107="",IF(C107="","",1),0))</f>
        <v/>
      </c>
    </row>
    <row r="108" spans="1:86" ht="21" customHeight="1" x14ac:dyDescent="0.25">
      <c r="A108" s="694" t="s">
        <v>237</v>
      </c>
      <c r="B108" s="695"/>
      <c r="C108" s="357">
        <f>SUM(D108+E108)</f>
        <v>0</v>
      </c>
      <c r="D108" s="373">
        <f t="shared" si="19"/>
        <v>0</v>
      </c>
      <c r="E108" s="374">
        <f t="shared" si="19"/>
        <v>0</v>
      </c>
      <c r="F108" s="228"/>
      <c r="G108" s="178"/>
      <c r="H108" s="228"/>
      <c r="I108" s="178"/>
      <c r="J108" s="228"/>
      <c r="K108" s="178"/>
      <c r="L108" s="228"/>
      <c r="M108" s="178"/>
      <c r="N108" s="228"/>
      <c r="O108" s="178"/>
      <c r="P108" s="228"/>
      <c r="Q108" s="178"/>
      <c r="R108" s="228"/>
      <c r="S108" s="178"/>
      <c r="T108" s="228"/>
      <c r="U108" s="178"/>
      <c r="V108" s="228"/>
      <c r="W108" s="178"/>
      <c r="X108" s="228"/>
      <c r="Y108" s="178"/>
      <c r="Z108" s="228"/>
      <c r="AA108" s="178"/>
      <c r="AB108" s="228"/>
      <c r="AC108" s="178"/>
      <c r="AD108" s="492"/>
      <c r="AE108" s="230"/>
      <c r="AF108" s="228"/>
      <c r="AG108" s="178"/>
      <c r="AH108" s="492"/>
      <c r="AI108" s="230"/>
      <c r="AJ108" s="228"/>
      <c r="AK108" s="178"/>
      <c r="AL108" s="492"/>
      <c r="AM108" s="178"/>
      <c r="AN108" s="493"/>
      <c r="AO108" s="411" t="s">
        <v>59</v>
      </c>
      <c r="CA108" s="344" t="str">
        <f>IF(C108=0,"",IF(AN108="",IF(C108="",""," No olvide escribir la columna Beneficiarios.-"),""))</f>
        <v/>
      </c>
      <c r="CB108" s="344" t="str">
        <f>IF(C108&lt;AN108," El número de Beneficiarios NO puede ser mayor que el Total.-","")</f>
        <v/>
      </c>
      <c r="CG108" s="344">
        <f>IF(C108&lt;AN108,1,0)</f>
        <v>0</v>
      </c>
      <c r="CH108" s="344" t="str">
        <f>IF(C108=0,"",IF(AN108="",IF(C108="","",1),0))</f>
        <v/>
      </c>
    </row>
    <row r="109" spans="1:86" ht="21" customHeight="1" x14ac:dyDescent="0.25">
      <c r="A109" s="738" t="s">
        <v>238</v>
      </c>
      <c r="B109" s="739"/>
      <c r="C109" s="375">
        <f>SUM(D109+E109)</f>
        <v>0</v>
      </c>
      <c r="D109" s="375">
        <f t="shared" si="19"/>
        <v>0</v>
      </c>
      <c r="E109" s="376">
        <f t="shared" si="19"/>
        <v>0</v>
      </c>
      <c r="F109" s="494"/>
      <c r="G109" s="180"/>
      <c r="H109" s="494"/>
      <c r="I109" s="180"/>
      <c r="J109" s="494"/>
      <c r="K109" s="180"/>
      <c r="L109" s="494"/>
      <c r="M109" s="180"/>
      <c r="N109" s="494"/>
      <c r="O109" s="180"/>
      <c r="P109" s="494"/>
      <c r="Q109" s="180"/>
      <c r="R109" s="494"/>
      <c r="S109" s="180"/>
      <c r="T109" s="494"/>
      <c r="U109" s="180"/>
      <c r="V109" s="494"/>
      <c r="W109" s="180"/>
      <c r="X109" s="494"/>
      <c r="Y109" s="180"/>
      <c r="Z109" s="494"/>
      <c r="AA109" s="180"/>
      <c r="AB109" s="494"/>
      <c r="AC109" s="180"/>
      <c r="AD109" s="186"/>
      <c r="AE109" s="126"/>
      <c r="AF109" s="494"/>
      <c r="AG109" s="180"/>
      <c r="AH109" s="186"/>
      <c r="AI109" s="126"/>
      <c r="AJ109" s="494"/>
      <c r="AK109" s="180"/>
      <c r="AL109" s="186"/>
      <c r="AM109" s="180"/>
      <c r="AN109" s="495"/>
      <c r="AO109" s="411" t="s">
        <v>59</v>
      </c>
      <c r="CA109" s="344" t="str">
        <f>IF(C109=0,"",IF(AN109="",IF(C109="",""," No olvide escribir la columna Beneficiarios.-"),""))</f>
        <v/>
      </c>
      <c r="CB109" s="344" t="str">
        <f>IF(C109&lt;AN109," El número de Beneficiarios NO puede ser mayor que el Total.-","")</f>
        <v/>
      </c>
      <c r="CG109" s="344">
        <f>IF(C109&lt;AN109,1,0)</f>
        <v>0</v>
      </c>
      <c r="CH109" s="344" t="str">
        <f>IF(C109=0,"",IF(AN109="",IF(C109="","",1),0))</f>
        <v/>
      </c>
    </row>
    <row r="110" spans="1:86" x14ac:dyDescent="0.25">
      <c r="A110" s="63" t="s">
        <v>239</v>
      </c>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4"/>
      <c r="AC110" s="1"/>
      <c r="AD110" s="1"/>
      <c r="AE110" s="1"/>
      <c r="AF110" s="1"/>
      <c r="AG110" s="1"/>
    </row>
    <row r="111" spans="1:86" ht="15" customHeight="1" x14ac:dyDescent="0.25">
      <c r="A111" s="647" t="s">
        <v>92</v>
      </c>
      <c r="B111" s="649"/>
      <c r="C111" s="647" t="s">
        <v>45</v>
      </c>
      <c r="D111" s="648"/>
      <c r="E111" s="649"/>
      <c r="F111" s="710" t="s">
        <v>165</v>
      </c>
      <c r="G111" s="709"/>
      <c r="H111" s="740" t="s">
        <v>166</v>
      </c>
      <c r="I111" s="709"/>
      <c r="J111" s="710" t="s">
        <v>167</v>
      </c>
      <c r="K111" s="709"/>
      <c r="L111" s="710" t="s">
        <v>168</v>
      </c>
      <c r="M111" s="709"/>
      <c r="N111" s="710" t="s">
        <v>169</v>
      </c>
      <c r="O111" s="709"/>
      <c r="P111" s="712" t="s">
        <v>170</v>
      </c>
      <c r="Q111" s="711"/>
      <c r="R111" s="712" t="s">
        <v>171</v>
      </c>
      <c r="S111" s="711"/>
      <c r="T111" s="712" t="s">
        <v>172</v>
      </c>
      <c r="U111" s="733"/>
      <c r="V111" s="712" t="s">
        <v>173</v>
      </c>
      <c r="W111" s="733"/>
      <c r="X111" s="726" t="s">
        <v>174</v>
      </c>
      <c r="Y111" s="734" t="s">
        <v>240</v>
      </c>
      <c r="Z111" s="733"/>
      <c r="AA111" s="733"/>
      <c r="AB111" s="711"/>
      <c r="AC111" s="665" t="s">
        <v>241</v>
      </c>
      <c r="AD111" s="735"/>
      <c r="AE111" s="733" t="s">
        <v>242</v>
      </c>
      <c r="AF111" s="733"/>
      <c r="AG111" s="733"/>
      <c r="AH111" s="711"/>
      <c r="AI111" s="726" t="s">
        <v>243</v>
      </c>
    </row>
    <row r="112" spans="1:86" ht="21" x14ac:dyDescent="0.25">
      <c r="A112" s="650"/>
      <c r="B112" s="652"/>
      <c r="C112" s="329" t="s">
        <v>214</v>
      </c>
      <c r="D112" s="330" t="s">
        <v>27</v>
      </c>
      <c r="E112" s="329" t="s">
        <v>28</v>
      </c>
      <c r="F112" s="11" t="s">
        <v>159</v>
      </c>
      <c r="G112" s="29" t="s">
        <v>28</v>
      </c>
      <c r="H112" s="11" t="s">
        <v>159</v>
      </c>
      <c r="I112" s="29" t="s">
        <v>28</v>
      </c>
      <c r="J112" s="11" t="s">
        <v>159</v>
      </c>
      <c r="K112" s="29" t="s">
        <v>28</v>
      </c>
      <c r="L112" s="11" t="s">
        <v>159</v>
      </c>
      <c r="M112" s="29" t="s">
        <v>28</v>
      </c>
      <c r="N112" s="11" t="s">
        <v>159</v>
      </c>
      <c r="O112" s="29" t="s">
        <v>28</v>
      </c>
      <c r="P112" s="11" t="s">
        <v>159</v>
      </c>
      <c r="Q112" s="29" t="s">
        <v>28</v>
      </c>
      <c r="R112" s="11" t="s">
        <v>159</v>
      </c>
      <c r="S112" s="29" t="s">
        <v>28</v>
      </c>
      <c r="T112" s="11" t="s">
        <v>159</v>
      </c>
      <c r="U112" s="28" t="s">
        <v>28</v>
      </c>
      <c r="V112" s="11" t="s">
        <v>159</v>
      </c>
      <c r="W112" s="28" t="s">
        <v>28</v>
      </c>
      <c r="X112" s="727"/>
      <c r="Y112" s="205" t="s">
        <v>177</v>
      </c>
      <c r="Z112" s="206" t="s">
        <v>178</v>
      </c>
      <c r="AA112" s="328" t="s">
        <v>179</v>
      </c>
      <c r="AB112" s="321" t="s">
        <v>244</v>
      </c>
      <c r="AC112" s="496" t="s">
        <v>245</v>
      </c>
      <c r="AD112" s="497" t="s">
        <v>246</v>
      </c>
      <c r="AE112" s="208" t="s">
        <v>247</v>
      </c>
      <c r="AF112" s="328" t="s">
        <v>183</v>
      </c>
      <c r="AG112" s="498" t="s">
        <v>248</v>
      </c>
      <c r="AH112" s="328" t="s">
        <v>184</v>
      </c>
      <c r="AI112" s="727"/>
    </row>
    <row r="113" spans="1:87" x14ac:dyDescent="0.25">
      <c r="A113" s="728" t="s">
        <v>185</v>
      </c>
      <c r="B113" s="729"/>
      <c r="C113" s="499">
        <f>SUM(D113+E113)</f>
        <v>9</v>
      </c>
      <c r="D113" s="499">
        <f>SUM(F113+H113+J113+L113+N113+P113+R113+T113+V113)</f>
        <v>2</v>
      </c>
      <c r="E113" s="347">
        <f>SUM(G113+I113+K113+M113+O113+Q113+S113+U113+W113)</f>
        <v>7</v>
      </c>
      <c r="F113" s="185"/>
      <c r="G113" s="177"/>
      <c r="H113" s="174">
        <v>1</v>
      </c>
      <c r="I113" s="176">
        <v>2</v>
      </c>
      <c r="J113" s="185"/>
      <c r="K113" s="177">
        <v>2</v>
      </c>
      <c r="L113" s="174"/>
      <c r="M113" s="176">
        <v>2</v>
      </c>
      <c r="N113" s="185">
        <v>1</v>
      </c>
      <c r="O113" s="177"/>
      <c r="P113" s="174"/>
      <c r="Q113" s="176"/>
      <c r="R113" s="185"/>
      <c r="S113" s="177">
        <v>1</v>
      </c>
      <c r="T113" s="174"/>
      <c r="U113" s="176"/>
      <c r="V113" s="185"/>
      <c r="W113" s="209"/>
      <c r="X113" s="210"/>
      <c r="Y113" s="211">
        <v>5</v>
      </c>
      <c r="Z113" s="175">
        <v>4</v>
      </c>
      <c r="AA113" s="500"/>
      <c r="AB113" s="501"/>
      <c r="AC113" s="185">
        <v>5</v>
      </c>
      <c r="AD113" s="209">
        <v>4</v>
      </c>
      <c r="AE113" s="246">
        <v>2</v>
      </c>
      <c r="AF113" s="175"/>
      <c r="AG113" s="175">
        <v>7</v>
      </c>
      <c r="AH113" s="176"/>
      <c r="AI113" s="502"/>
      <c r="AJ113" s="503" t="s">
        <v>59</v>
      </c>
      <c r="CA113" s="344" t="str">
        <f>IF(C113&lt;&gt;SUM(Y113+Z113),"El nº de atenciones por violencia intrafamiliar  debe ser igual a la sumatoria de Pareja/Ex Pareja y Familiar","")</f>
        <v/>
      </c>
      <c r="CG113" s="344">
        <f>IF(C113&lt;&gt;SUM(Y113+Z113),1,0)</f>
        <v>0</v>
      </c>
      <c r="CH113" s="344">
        <v>0</v>
      </c>
    </row>
    <row r="114" spans="1:87" x14ac:dyDescent="0.25">
      <c r="A114" s="730" t="s">
        <v>186</v>
      </c>
      <c r="B114" s="731"/>
      <c r="C114" s="504">
        <f>SUM(D114+E114)</f>
        <v>87</v>
      </c>
      <c r="D114" s="504">
        <f>SUM(F114+H114+J114+L114+N114+P114+R114+T114+V114)</f>
        <v>55</v>
      </c>
      <c r="E114" s="395">
        <f>SUM(G114+I114+K114+M114+O114+Q114+S114+U114+W114)</f>
        <v>32</v>
      </c>
      <c r="F114" s="190">
        <v>1</v>
      </c>
      <c r="G114" s="191">
        <v>1</v>
      </c>
      <c r="H114" s="181">
        <v>2</v>
      </c>
      <c r="I114" s="183">
        <v>3</v>
      </c>
      <c r="J114" s="190">
        <v>7</v>
      </c>
      <c r="K114" s="191">
        <v>6</v>
      </c>
      <c r="L114" s="181">
        <v>16</v>
      </c>
      <c r="M114" s="183">
        <v>7</v>
      </c>
      <c r="N114" s="190">
        <v>17</v>
      </c>
      <c r="O114" s="191">
        <v>10</v>
      </c>
      <c r="P114" s="181">
        <v>10</v>
      </c>
      <c r="Q114" s="183">
        <v>5</v>
      </c>
      <c r="R114" s="190"/>
      <c r="S114" s="191"/>
      <c r="T114" s="181">
        <v>1</v>
      </c>
      <c r="U114" s="183"/>
      <c r="V114" s="190">
        <v>1</v>
      </c>
      <c r="W114" s="212"/>
      <c r="X114" s="213">
        <v>1</v>
      </c>
      <c r="Y114" s="505"/>
      <c r="Z114" s="506"/>
      <c r="AA114" s="507">
        <v>61</v>
      </c>
      <c r="AB114" s="507">
        <v>26</v>
      </c>
      <c r="AC114" s="181">
        <v>50</v>
      </c>
      <c r="AD114" s="508">
        <v>37</v>
      </c>
      <c r="AE114" s="246">
        <v>15</v>
      </c>
      <c r="AF114" s="182"/>
      <c r="AG114" s="182">
        <v>64</v>
      </c>
      <c r="AH114" s="183">
        <v>8</v>
      </c>
      <c r="AI114" s="509"/>
      <c r="AJ114" s="503" t="s">
        <v>59</v>
      </c>
      <c r="CA114" s="344" t="str">
        <f>IF(C114&lt;&gt;SUM(AA114+AB114),"El nº de atenciones de Otras Violencias debe ser igual a la sumatoria de Conocidos y Desconocidos","")</f>
        <v/>
      </c>
      <c r="CG114" s="344">
        <f>IF(C114&lt;&gt;SUM(AA114+AB114),1,0)</f>
        <v>0</v>
      </c>
      <c r="CH114" s="344">
        <v>0</v>
      </c>
    </row>
    <row r="115" spans="1:87" x14ac:dyDescent="0.25">
      <c r="A115" s="63" t="s">
        <v>249</v>
      </c>
      <c r="B115" s="45"/>
      <c r="C115" s="45"/>
      <c r="D115" s="63"/>
      <c r="E115" s="63"/>
      <c r="F115" s="63"/>
      <c r="G115" s="63"/>
      <c r="H115" s="63"/>
      <c r="I115" s="63"/>
      <c r="J115" s="63"/>
      <c r="K115" s="63"/>
      <c r="L115" s="63"/>
      <c r="M115" s="63"/>
      <c r="N115" s="63"/>
      <c r="O115" s="63"/>
      <c r="P115" s="63"/>
      <c r="Q115" s="63"/>
      <c r="R115" s="63"/>
      <c r="S115" s="63"/>
      <c r="T115" s="63"/>
      <c r="U115" s="2"/>
      <c r="V115" s="2"/>
      <c r="W115" s="2"/>
      <c r="AA115" s="510"/>
    </row>
    <row r="116" spans="1:87" x14ac:dyDescent="0.25">
      <c r="A116" s="647" t="s">
        <v>92</v>
      </c>
      <c r="B116" s="649"/>
      <c r="C116" s="642" t="s">
        <v>45</v>
      </c>
      <c r="D116" s="710" t="s">
        <v>5</v>
      </c>
      <c r="E116" s="713"/>
      <c r="F116" s="713"/>
      <c r="G116" s="713"/>
      <c r="H116" s="713"/>
      <c r="I116" s="713"/>
      <c r="J116" s="713"/>
      <c r="K116" s="713"/>
      <c r="L116" s="713"/>
      <c r="M116" s="709"/>
      <c r="N116" s="710" t="s">
        <v>6</v>
      </c>
      <c r="O116" s="709"/>
      <c r="P116" s="644" t="s">
        <v>7</v>
      </c>
      <c r="Q116" s="1"/>
      <c r="R116" s="2"/>
      <c r="S116" s="2"/>
      <c r="T116" s="2"/>
      <c r="U116" s="2"/>
      <c r="V116" s="2"/>
      <c r="W116" s="2"/>
    </row>
    <row r="117" spans="1:87" ht="21" x14ac:dyDescent="0.25">
      <c r="A117" s="650"/>
      <c r="B117" s="652"/>
      <c r="C117" s="643"/>
      <c r="D117" s="49" t="s">
        <v>10</v>
      </c>
      <c r="E117" s="166" t="s">
        <v>11</v>
      </c>
      <c r="F117" s="16" t="s">
        <v>12</v>
      </c>
      <c r="G117" s="16" t="s">
        <v>13</v>
      </c>
      <c r="H117" s="16" t="s">
        <v>14</v>
      </c>
      <c r="I117" s="16" t="s">
        <v>94</v>
      </c>
      <c r="J117" s="16" t="s">
        <v>95</v>
      </c>
      <c r="K117" s="16" t="s">
        <v>96</v>
      </c>
      <c r="L117" s="16" t="s">
        <v>97</v>
      </c>
      <c r="M117" s="29" t="s">
        <v>98</v>
      </c>
      <c r="N117" s="321" t="s">
        <v>27</v>
      </c>
      <c r="O117" s="334" t="s">
        <v>28</v>
      </c>
      <c r="P117" s="645"/>
      <c r="Q117" s="1"/>
      <c r="R117" s="2"/>
      <c r="S117" s="2"/>
      <c r="T117" s="2"/>
      <c r="U117" s="2"/>
      <c r="V117" s="2"/>
      <c r="W117" s="2"/>
    </row>
    <row r="118" spans="1:87" ht="15.75" customHeight="1" x14ac:dyDescent="0.25">
      <c r="A118" s="641" t="s">
        <v>250</v>
      </c>
      <c r="B118" s="80" t="s">
        <v>251</v>
      </c>
      <c r="C118" s="511">
        <f>SUM(F118:K118)</f>
        <v>2</v>
      </c>
      <c r="D118" s="105"/>
      <c r="E118" s="105"/>
      <c r="F118" s="107"/>
      <c r="G118" s="107">
        <v>1</v>
      </c>
      <c r="H118" s="107">
        <v>1</v>
      </c>
      <c r="I118" s="107"/>
      <c r="J118" s="107"/>
      <c r="K118" s="107"/>
      <c r="L118" s="105"/>
      <c r="M118" s="145"/>
      <c r="N118" s="512"/>
      <c r="O118" s="348">
        <v>2</v>
      </c>
      <c r="P118" s="86">
        <v>2</v>
      </c>
      <c r="Q118" s="513" t="s">
        <v>215</v>
      </c>
      <c r="R118" s="2"/>
      <c r="S118" s="2"/>
      <c r="T118" s="2"/>
      <c r="U118" s="2"/>
      <c r="V118" s="2"/>
      <c r="W118" s="2"/>
      <c r="CA118" s="344" t="str">
        <f>IF(C118&lt;&gt;O118," El número atenciones según sexo NO puede ser diferente al Total.","")</f>
        <v/>
      </c>
      <c r="CB118" s="344" t="str">
        <f>IF(C118=0,"",IF(P118="",IF(C118="",""," No olvide escribir la columna Beneficiarios."),""))</f>
        <v/>
      </c>
      <c r="CC118" s="344" t="str">
        <f>IF(C118&lt;P118," El número de Beneficiarios NO puede ser mayor que el Total.","")</f>
        <v/>
      </c>
      <c r="CG118" s="344">
        <f>IF(C118&lt;&gt;O118,1,0)</f>
        <v>0</v>
      </c>
      <c r="CH118" s="344">
        <f>IF(C118&lt;P118,1,0)</f>
        <v>0</v>
      </c>
      <c r="CI118" s="344">
        <f>IF(C118=0,"",IF(P118="",IF(C118="","",1),0))</f>
        <v>0</v>
      </c>
    </row>
    <row r="119" spans="1:87" ht="15.75" customHeight="1" x14ac:dyDescent="0.25">
      <c r="A119" s="732"/>
      <c r="B119" s="81" t="s">
        <v>252</v>
      </c>
      <c r="C119" s="514">
        <f>SUM(F119:K119)</f>
        <v>2</v>
      </c>
      <c r="D119" s="117"/>
      <c r="E119" s="117"/>
      <c r="F119" s="131"/>
      <c r="G119" s="98"/>
      <c r="H119" s="98"/>
      <c r="I119" s="98"/>
      <c r="J119" s="98"/>
      <c r="K119" s="98">
        <v>2</v>
      </c>
      <c r="L119" s="117"/>
      <c r="M119" s="118"/>
      <c r="N119" s="515"/>
      <c r="O119" s="127">
        <v>2</v>
      </c>
      <c r="P119" s="89">
        <v>2</v>
      </c>
      <c r="Q119" s="516" t="s">
        <v>215</v>
      </c>
      <c r="R119" s="2"/>
      <c r="S119" s="2"/>
      <c r="T119" s="2"/>
      <c r="U119" s="2"/>
      <c r="V119" s="2"/>
      <c r="W119" s="2"/>
      <c r="CA119" s="344" t="str">
        <f>IF(C119&lt;&gt;O119," El número atenciones según sexo NO puede ser diferente al Total.","")</f>
        <v/>
      </c>
      <c r="CB119" s="344" t="str">
        <f>IF(C119=0,"",IF(P119="",IF(C119="",""," No olvide escribir la columna Beneficiarios."),""))</f>
        <v/>
      </c>
      <c r="CC119" s="344" t="str">
        <f>IF(C119&lt;P119," El número de Beneficiarios NO puede ser mayor que el Total.","")</f>
        <v/>
      </c>
      <c r="CG119" s="344">
        <f>IF(C119&lt;&gt;O119,1,0)</f>
        <v>0</v>
      </c>
      <c r="CH119" s="344">
        <f>IF(C119&lt;P119,1,0)</f>
        <v>0</v>
      </c>
      <c r="CI119" s="344">
        <f>IF(C119=0,"",IF(P119="",IF(C119="","",1),0))</f>
        <v>0</v>
      </c>
    </row>
    <row r="120" spans="1:87" x14ac:dyDescent="0.25">
      <c r="A120" s="37" t="s">
        <v>253</v>
      </c>
      <c r="B120" s="37"/>
      <c r="C120" s="37"/>
      <c r="D120" s="37"/>
      <c r="E120" s="37"/>
      <c r="F120" s="37"/>
      <c r="G120" s="37"/>
      <c r="H120" s="37"/>
      <c r="I120" s="8"/>
      <c r="J120" s="8"/>
      <c r="K120" s="8"/>
      <c r="L120" s="8"/>
      <c r="M120" s="8"/>
      <c r="N120" s="8"/>
      <c r="O120" s="6"/>
      <c r="P120" s="6"/>
      <c r="Q120" s="6"/>
      <c r="R120" s="6"/>
      <c r="S120" s="6"/>
      <c r="T120" s="6"/>
      <c r="U120" s="6"/>
      <c r="V120" s="6"/>
      <c r="W120" s="6"/>
    </row>
    <row r="121" spans="1:87" x14ac:dyDescent="0.25">
      <c r="A121" s="714" t="s">
        <v>102</v>
      </c>
      <c r="B121" s="763" t="s">
        <v>254</v>
      </c>
      <c r="C121" s="5"/>
      <c r="D121" s="24"/>
      <c r="E121" s="6"/>
      <c r="F121" s="5"/>
      <c r="G121" s="5"/>
      <c r="H121" s="6"/>
      <c r="I121" s="6"/>
      <c r="J121" s="6"/>
      <c r="K121" s="6"/>
      <c r="L121" s="6"/>
      <c r="M121" s="6"/>
      <c r="N121" s="6"/>
      <c r="O121" s="6"/>
      <c r="P121" s="6"/>
      <c r="Q121" s="6"/>
      <c r="R121" s="6"/>
      <c r="S121" s="6"/>
      <c r="T121" s="6"/>
      <c r="U121" s="6"/>
      <c r="V121" s="6"/>
      <c r="W121" s="6"/>
    </row>
    <row r="122" spans="1:87" x14ac:dyDescent="0.25">
      <c r="A122" s="670"/>
      <c r="B122" s="764"/>
      <c r="C122" s="5"/>
      <c r="D122" s="24"/>
      <c r="E122" s="6"/>
      <c r="F122" s="5"/>
      <c r="G122" s="5"/>
      <c r="H122" s="6"/>
      <c r="I122" s="6"/>
      <c r="J122" s="6"/>
      <c r="K122" s="6"/>
      <c r="L122" s="6"/>
      <c r="M122" s="6"/>
      <c r="N122" s="6"/>
      <c r="O122" s="6"/>
      <c r="P122" s="6"/>
      <c r="Q122" s="6"/>
      <c r="R122" s="6"/>
      <c r="S122" s="6"/>
      <c r="T122" s="6"/>
      <c r="U122" s="6"/>
      <c r="V122" s="6"/>
      <c r="W122" s="6"/>
    </row>
    <row r="123" spans="1:87" x14ac:dyDescent="0.25">
      <c r="A123" s="82" t="s">
        <v>255</v>
      </c>
      <c r="B123" s="86">
        <v>1</v>
      </c>
      <c r="C123" s="404"/>
      <c r="D123" s="5"/>
      <c r="E123" s="5"/>
      <c r="F123" s="5"/>
      <c r="G123" s="5"/>
      <c r="H123" s="6"/>
      <c r="I123" s="6"/>
      <c r="J123" s="6"/>
      <c r="K123" s="6"/>
      <c r="L123" s="6"/>
      <c r="M123" s="6"/>
      <c r="N123" s="6"/>
      <c r="O123" s="6"/>
      <c r="P123" s="6"/>
      <c r="Q123" s="6"/>
      <c r="R123" s="6"/>
      <c r="S123" s="6"/>
      <c r="T123" s="6"/>
      <c r="U123" s="6"/>
      <c r="V123" s="6"/>
      <c r="W123" s="6"/>
    </row>
    <row r="124" spans="1:87" x14ac:dyDescent="0.25">
      <c r="A124" s="64" t="s">
        <v>256</v>
      </c>
      <c r="B124" s="92"/>
      <c r="C124" s="404"/>
      <c r="D124" s="5"/>
      <c r="E124" s="5"/>
      <c r="F124" s="5"/>
      <c r="G124" s="5"/>
      <c r="H124" s="6"/>
      <c r="I124" s="6"/>
      <c r="J124" s="6"/>
      <c r="K124" s="6"/>
      <c r="L124" s="6"/>
      <c r="M124" s="6"/>
      <c r="N124" s="6"/>
      <c r="O124" s="6"/>
      <c r="P124" s="6"/>
      <c r="Q124" s="6"/>
      <c r="R124" s="6"/>
      <c r="S124" s="6"/>
      <c r="T124" s="6"/>
      <c r="U124" s="6"/>
      <c r="V124" s="6"/>
      <c r="W124" s="6"/>
    </row>
    <row r="125" spans="1:87" x14ac:dyDescent="0.25">
      <c r="A125" s="64" t="s">
        <v>257</v>
      </c>
      <c r="B125" s="92">
        <v>15</v>
      </c>
      <c r="C125" s="404"/>
      <c r="D125" s="5"/>
      <c r="E125" s="5"/>
      <c r="F125" s="5"/>
      <c r="G125" s="5"/>
      <c r="H125" s="6"/>
      <c r="I125" s="6"/>
      <c r="J125" s="6"/>
      <c r="K125" s="6"/>
      <c r="L125" s="6"/>
      <c r="M125" s="6"/>
      <c r="N125" s="6"/>
      <c r="O125" s="6"/>
      <c r="P125" s="6"/>
      <c r="Q125" s="6"/>
      <c r="R125" s="6"/>
      <c r="S125" s="6"/>
      <c r="T125" s="6"/>
      <c r="U125" s="6"/>
      <c r="V125" s="6"/>
      <c r="W125" s="6"/>
    </row>
    <row r="126" spans="1:87" x14ac:dyDescent="0.25">
      <c r="A126" s="64" t="s">
        <v>258</v>
      </c>
      <c r="B126" s="92">
        <v>6</v>
      </c>
      <c r="C126" s="404"/>
      <c r="D126" s="5"/>
      <c r="E126" s="5"/>
      <c r="F126" s="5"/>
      <c r="G126" s="5"/>
      <c r="H126" s="6"/>
      <c r="I126" s="6"/>
      <c r="J126" s="6"/>
      <c r="K126" s="6"/>
      <c r="L126" s="6"/>
      <c r="M126" s="6"/>
      <c r="N126" s="6"/>
      <c r="O126" s="6"/>
      <c r="P126" s="6"/>
      <c r="Q126" s="6"/>
      <c r="R126" s="6"/>
      <c r="S126" s="6"/>
      <c r="T126" s="6"/>
      <c r="U126" s="6"/>
      <c r="V126" s="6"/>
      <c r="W126" s="6"/>
    </row>
    <row r="127" spans="1:87" x14ac:dyDescent="0.25">
      <c r="A127" s="64" t="s">
        <v>107</v>
      </c>
      <c r="B127" s="92"/>
      <c r="C127" s="404"/>
      <c r="D127" s="5"/>
      <c r="E127" s="5"/>
      <c r="F127" s="6"/>
      <c r="G127" s="6"/>
      <c r="H127" s="6"/>
      <c r="I127" s="6"/>
      <c r="J127" s="6"/>
      <c r="K127" s="6"/>
      <c r="L127" s="6"/>
      <c r="M127" s="6"/>
      <c r="N127" s="6"/>
      <c r="O127" s="6"/>
      <c r="P127" s="6"/>
      <c r="Q127" s="6"/>
      <c r="R127" s="6"/>
      <c r="S127" s="6"/>
      <c r="T127" s="6"/>
      <c r="U127" s="6"/>
      <c r="V127" s="6"/>
      <c r="W127" s="6"/>
    </row>
    <row r="128" spans="1:87" x14ac:dyDescent="0.25">
      <c r="A128" s="65" t="s">
        <v>259</v>
      </c>
      <c r="B128" s="87">
        <v>2</v>
      </c>
      <c r="C128" s="404"/>
      <c r="D128" s="5"/>
      <c r="E128" s="5"/>
      <c r="F128" s="6"/>
      <c r="G128" s="6"/>
      <c r="H128" s="6"/>
      <c r="I128" s="6"/>
      <c r="J128" s="6"/>
      <c r="K128" s="6"/>
      <c r="L128" s="6"/>
      <c r="M128" s="6"/>
      <c r="N128" s="6"/>
      <c r="O128" s="6"/>
      <c r="P128" s="6"/>
      <c r="Q128" s="6"/>
      <c r="R128" s="6"/>
      <c r="S128" s="6"/>
      <c r="T128" s="6"/>
      <c r="U128" s="6"/>
      <c r="V128" s="6"/>
      <c r="W128" s="6"/>
    </row>
    <row r="129" spans="1:85" x14ac:dyDescent="0.25">
      <c r="A129" s="65" t="s">
        <v>260</v>
      </c>
      <c r="B129" s="87">
        <v>1</v>
      </c>
      <c r="C129" s="517"/>
      <c r="D129" s="6"/>
      <c r="E129" s="6"/>
      <c r="F129" s="6"/>
      <c r="G129" s="6"/>
      <c r="H129" s="6"/>
      <c r="I129" s="6"/>
      <c r="J129" s="6"/>
      <c r="K129" s="6"/>
      <c r="L129" s="6"/>
      <c r="M129" s="6"/>
      <c r="N129" s="6"/>
      <c r="O129" s="6"/>
      <c r="P129" s="6"/>
      <c r="Q129" s="6"/>
      <c r="R129" s="6"/>
      <c r="S129" s="6"/>
      <c r="T129" s="6"/>
      <c r="U129" s="6"/>
      <c r="V129" s="6"/>
      <c r="W129" s="6"/>
    </row>
    <row r="130" spans="1:85" x14ac:dyDescent="0.25">
      <c r="A130" s="65" t="s">
        <v>261</v>
      </c>
      <c r="B130" s="92">
        <v>2</v>
      </c>
      <c r="C130" s="517"/>
      <c r="D130" s="6"/>
      <c r="E130" s="6"/>
      <c r="F130" s="6"/>
      <c r="G130" s="6"/>
      <c r="H130" s="6"/>
      <c r="I130" s="6"/>
      <c r="J130" s="6"/>
      <c r="K130" s="6"/>
      <c r="L130" s="6"/>
      <c r="M130" s="6"/>
      <c r="N130" s="6"/>
      <c r="O130" s="6"/>
      <c r="P130" s="6"/>
      <c r="Q130" s="6"/>
      <c r="R130" s="6"/>
      <c r="S130" s="6"/>
      <c r="T130" s="6"/>
      <c r="U130" s="6"/>
      <c r="V130" s="6"/>
      <c r="W130" s="6"/>
    </row>
    <row r="131" spans="1:85" x14ac:dyDescent="0.25">
      <c r="A131" s="65" t="s">
        <v>262</v>
      </c>
      <c r="B131" s="87">
        <v>1</v>
      </c>
      <c r="C131" s="517"/>
      <c r="D131" s="6"/>
      <c r="E131" s="6"/>
      <c r="F131" s="6"/>
      <c r="G131" s="6"/>
      <c r="H131" s="6"/>
      <c r="I131" s="6"/>
      <c r="J131" s="6"/>
      <c r="K131" s="6"/>
      <c r="L131" s="6"/>
      <c r="M131" s="6"/>
      <c r="N131" s="6"/>
      <c r="O131" s="6"/>
      <c r="P131" s="6"/>
      <c r="Q131" s="6"/>
      <c r="R131" s="6"/>
      <c r="S131" s="6"/>
      <c r="T131" s="6"/>
      <c r="U131" s="6"/>
      <c r="V131" s="6"/>
      <c r="W131" s="6"/>
    </row>
    <row r="132" spans="1:85" x14ac:dyDescent="0.25">
      <c r="A132" s="83" t="s">
        <v>263</v>
      </c>
      <c r="B132" s="88">
        <v>10</v>
      </c>
      <c r="C132" s="517"/>
      <c r="D132" s="6"/>
      <c r="E132" s="6"/>
      <c r="F132" s="6"/>
      <c r="G132" s="6"/>
      <c r="H132" s="6"/>
      <c r="I132" s="6"/>
      <c r="J132" s="6"/>
      <c r="K132" s="6"/>
      <c r="L132" s="6"/>
      <c r="M132" s="6"/>
      <c r="N132" s="6"/>
      <c r="O132" s="6"/>
      <c r="P132" s="6"/>
      <c r="Q132" s="6"/>
      <c r="R132" s="6"/>
      <c r="S132" s="6"/>
      <c r="T132" s="6"/>
      <c r="U132" s="6"/>
      <c r="V132" s="6"/>
      <c r="W132" s="6"/>
    </row>
    <row r="133" spans="1:85" x14ac:dyDescent="0.25">
      <c r="A133" s="66" t="s">
        <v>264</v>
      </c>
      <c r="B133" s="88">
        <v>99</v>
      </c>
      <c r="C133" s="517"/>
      <c r="D133" s="6"/>
      <c r="E133" s="6"/>
      <c r="F133" s="6"/>
      <c r="G133" s="6"/>
      <c r="H133" s="6"/>
      <c r="I133" s="6"/>
      <c r="J133" s="6"/>
      <c r="K133" s="6"/>
      <c r="L133" s="6"/>
      <c r="M133" s="6"/>
      <c r="N133" s="6"/>
      <c r="O133" s="6"/>
      <c r="P133" s="6"/>
      <c r="Q133" s="6"/>
      <c r="R133" s="6"/>
      <c r="S133" s="6"/>
      <c r="T133" s="6"/>
      <c r="U133" s="6"/>
      <c r="V133" s="6"/>
      <c r="W133" s="6"/>
    </row>
    <row r="134" spans="1:85" x14ac:dyDescent="0.25">
      <c r="A134" s="66" t="s">
        <v>265</v>
      </c>
      <c r="B134" s="88">
        <v>40</v>
      </c>
      <c r="C134" s="517"/>
      <c r="D134" s="6"/>
      <c r="E134" s="6"/>
      <c r="F134" s="6"/>
      <c r="G134" s="6"/>
      <c r="H134" s="6"/>
      <c r="I134" s="6"/>
      <c r="J134" s="6"/>
      <c r="K134" s="6"/>
      <c r="L134" s="6"/>
      <c r="M134" s="6"/>
      <c r="N134" s="6"/>
      <c r="O134" s="6"/>
      <c r="P134" s="6"/>
      <c r="Q134" s="6"/>
      <c r="R134" s="6"/>
      <c r="S134" s="6"/>
      <c r="T134" s="6"/>
      <c r="U134" s="6"/>
      <c r="V134" s="6"/>
      <c r="W134" s="6"/>
    </row>
    <row r="135" spans="1:85" x14ac:dyDescent="0.25">
      <c r="A135" s="67" t="s">
        <v>45</v>
      </c>
      <c r="B135" s="518">
        <f>SUM(B123:B134)</f>
        <v>177</v>
      </c>
      <c r="C135" s="349"/>
      <c r="D135" s="6"/>
      <c r="E135" s="6"/>
      <c r="F135" s="6"/>
      <c r="G135" s="6"/>
      <c r="H135" s="6"/>
      <c r="I135" s="6"/>
      <c r="J135" s="6"/>
      <c r="K135" s="6"/>
      <c r="L135" s="6"/>
      <c r="M135" s="6"/>
      <c r="N135" s="6"/>
      <c r="O135" s="6"/>
      <c r="P135" s="6"/>
      <c r="Q135" s="6"/>
      <c r="R135" s="6"/>
      <c r="S135" s="6"/>
      <c r="T135" s="6"/>
      <c r="U135" s="6"/>
      <c r="V135" s="6"/>
      <c r="W135" s="6"/>
    </row>
    <row r="136" spans="1:85" ht="15.75" x14ac:dyDescent="0.25">
      <c r="A136" s="519" t="s">
        <v>266</v>
      </c>
      <c r="B136" s="41"/>
      <c r="C136" s="41"/>
      <c r="D136" s="1"/>
      <c r="E136" s="218"/>
      <c r="F136" s="14"/>
      <c r="G136" s="21"/>
      <c r="H136" s="1"/>
      <c r="I136" s="2"/>
      <c r="J136" s="1"/>
      <c r="K136" s="1"/>
      <c r="L136" s="1"/>
      <c r="M136" s="20"/>
      <c r="N136" s="20"/>
      <c r="O136" s="20"/>
      <c r="P136" s="1"/>
      <c r="Q136" s="1"/>
      <c r="R136" s="1"/>
      <c r="S136" s="1"/>
      <c r="T136" s="2"/>
      <c r="U136" s="2"/>
      <c r="V136" s="2"/>
      <c r="W136" s="2"/>
    </row>
    <row r="137" spans="1:85" ht="24.75" customHeight="1" x14ac:dyDescent="0.25">
      <c r="A137" s="710" t="s">
        <v>116</v>
      </c>
      <c r="B137" s="713"/>
      <c r="C137" s="713"/>
      <c r="D137" s="709"/>
      <c r="E137" s="321" t="s">
        <v>267</v>
      </c>
      <c r="F137" s="321" t="s">
        <v>268</v>
      </c>
      <c r="G137" s="68"/>
      <c r="H137" s="43"/>
      <c r="I137" s="43"/>
      <c r="J137" s="43"/>
      <c r="K137" s="43"/>
      <c r="L137" s="1"/>
      <c r="M137" s="1"/>
      <c r="N137" s="1"/>
      <c r="O137" s="1"/>
      <c r="P137" s="1"/>
      <c r="Q137" s="1"/>
      <c r="R137" s="1"/>
      <c r="S137" s="1"/>
      <c r="T137" s="2"/>
      <c r="U137" s="2"/>
      <c r="V137" s="2"/>
      <c r="W137" s="2"/>
    </row>
    <row r="138" spans="1:85" x14ac:dyDescent="0.25">
      <c r="A138" s="321" t="s">
        <v>117</v>
      </c>
      <c r="B138" s="760" t="s">
        <v>269</v>
      </c>
      <c r="C138" s="761"/>
      <c r="D138" s="762"/>
      <c r="E138" s="136"/>
      <c r="F138" s="136"/>
      <c r="G138" s="520"/>
      <c r="H138" s="14"/>
      <c r="I138" s="1"/>
      <c r="J138" s="1"/>
      <c r="K138" s="1"/>
      <c r="L138" s="1"/>
      <c r="M138" s="1"/>
      <c r="N138" s="1"/>
      <c r="O138" s="1"/>
      <c r="P138" s="1"/>
      <c r="Q138" s="1"/>
      <c r="R138" s="1"/>
      <c r="S138" s="1"/>
      <c r="T138" s="2"/>
      <c r="U138" s="2"/>
      <c r="V138" s="2"/>
      <c r="W138" s="2"/>
    </row>
    <row r="139" spans="1:85" ht="15.75" x14ac:dyDescent="0.25">
      <c r="A139" s="59" t="s">
        <v>270</v>
      </c>
      <c r="B139" s="59"/>
      <c r="C139" s="59"/>
      <c r="D139" s="59"/>
      <c r="E139" s="59"/>
      <c r="F139" s="59"/>
      <c r="G139" s="59"/>
      <c r="H139" s="59"/>
      <c r="I139" s="59"/>
      <c r="J139" s="59"/>
      <c r="K139" s="59"/>
      <c r="L139" s="9"/>
      <c r="M139" s="6"/>
      <c r="N139" s="6"/>
      <c r="O139" s="6"/>
      <c r="P139" s="6"/>
      <c r="Q139" s="6"/>
    </row>
    <row r="140" spans="1:85" ht="26.25" customHeight="1" x14ac:dyDescent="0.25">
      <c r="A140" s="647" t="s">
        <v>116</v>
      </c>
      <c r="B140" s="648"/>
      <c r="C140" s="649"/>
      <c r="D140" s="686" t="s">
        <v>271</v>
      </c>
      <c r="E140" s="687"/>
      <c r="F140" s="688"/>
      <c r="G140" s="644" t="s">
        <v>272</v>
      </c>
      <c r="H140" s="713" t="s">
        <v>273</v>
      </c>
      <c r="I140" s="713"/>
      <c r="J140" s="709"/>
      <c r="K140" s="710" t="s">
        <v>274</v>
      </c>
      <c r="L140" s="713"/>
      <c r="M140" s="709"/>
    </row>
    <row r="141" spans="1:85" ht="21" x14ac:dyDescent="0.25">
      <c r="A141" s="650"/>
      <c r="B141" s="651"/>
      <c r="C141" s="652"/>
      <c r="D141" s="319" t="s">
        <v>45</v>
      </c>
      <c r="E141" s="327" t="s">
        <v>275</v>
      </c>
      <c r="F141" s="327" t="s">
        <v>276</v>
      </c>
      <c r="G141" s="645"/>
      <c r="H141" s="324" t="s">
        <v>277</v>
      </c>
      <c r="I141" s="327" t="s">
        <v>278</v>
      </c>
      <c r="J141" s="327" t="s">
        <v>279</v>
      </c>
      <c r="K141" s="327" t="s">
        <v>277</v>
      </c>
      <c r="L141" s="327" t="s">
        <v>278</v>
      </c>
      <c r="M141" s="327" t="s">
        <v>279</v>
      </c>
      <c r="N141" s="344"/>
    </row>
    <row r="142" spans="1:85" x14ac:dyDescent="0.25">
      <c r="A142" s="714" t="s">
        <v>280</v>
      </c>
      <c r="B142" s="521" t="s">
        <v>281</v>
      </c>
      <c r="C142" s="522"/>
      <c r="D142" s="511">
        <f>SUM(E142+F142)</f>
        <v>0</v>
      </c>
      <c r="E142" s="86"/>
      <c r="F142" s="86"/>
      <c r="G142" s="86"/>
      <c r="H142" s="348"/>
      <c r="I142" s="86"/>
      <c r="J142" s="86"/>
      <c r="K142" s="86"/>
      <c r="L142" s="86"/>
      <c r="M142" s="86"/>
      <c r="N142" s="377"/>
      <c r="CG142" s="344">
        <v>0</v>
      </c>
    </row>
    <row r="143" spans="1:85" x14ac:dyDescent="0.25">
      <c r="A143" s="670"/>
      <c r="B143" s="523" t="s">
        <v>282</v>
      </c>
      <c r="C143" s="524"/>
      <c r="D143" s="525">
        <f>SUM(E143+F143)</f>
        <v>0</v>
      </c>
      <c r="E143" s="526"/>
      <c r="F143" s="526"/>
      <c r="G143" s="526"/>
      <c r="H143" s="527"/>
      <c r="I143" s="526"/>
      <c r="J143" s="526"/>
      <c r="K143" s="526"/>
      <c r="L143" s="526"/>
      <c r="M143" s="526"/>
      <c r="N143" s="377"/>
      <c r="CG143" s="344">
        <v>0</v>
      </c>
    </row>
    <row r="144" spans="1:85" x14ac:dyDescent="0.25">
      <c r="A144" s="528" t="s">
        <v>283</v>
      </c>
      <c r="B144" s="69"/>
      <c r="C144" s="43"/>
      <c r="D144" s="43"/>
      <c r="E144" s="70"/>
      <c r="F144" s="1"/>
      <c r="G144" s="14"/>
      <c r="H144" s="1"/>
      <c r="I144" s="1"/>
      <c r="J144" s="1"/>
      <c r="K144" s="1"/>
      <c r="L144" s="1"/>
      <c r="M144" s="1"/>
      <c r="N144" s="1"/>
      <c r="O144" s="1"/>
      <c r="P144" s="1"/>
      <c r="Q144" s="1"/>
      <c r="R144" s="1"/>
      <c r="S144" s="2"/>
      <c r="T144" s="2"/>
      <c r="U144" s="2"/>
      <c r="V144" s="2"/>
    </row>
    <row r="145" spans="1:95" ht="42" x14ac:dyDescent="0.25">
      <c r="A145" s="686" t="s">
        <v>133</v>
      </c>
      <c r="B145" s="688"/>
      <c r="C145" s="321" t="s">
        <v>4</v>
      </c>
      <c r="D145" s="321" t="s">
        <v>7</v>
      </c>
      <c r="E145" s="321" t="s">
        <v>134</v>
      </c>
      <c r="F145" s="321" t="s">
        <v>58</v>
      </c>
      <c r="G145" s="14"/>
      <c r="H145" s="1"/>
      <c r="I145" s="1"/>
      <c r="J145" s="1"/>
      <c r="K145" s="1"/>
      <c r="L145" s="1"/>
      <c r="M145" s="1"/>
      <c r="N145" s="1"/>
      <c r="O145" s="1"/>
      <c r="P145" s="1"/>
      <c r="Q145" s="1"/>
      <c r="R145" s="1"/>
      <c r="S145" s="2"/>
      <c r="T145" s="2"/>
      <c r="U145" s="2"/>
      <c r="V145" s="2"/>
    </row>
    <row r="146" spans="1:95" x14ac:dyDescent="0.25">
      <c r="A146" s="715" t="s">
        <v>135</v>
      </c>
      <c r="B146" s="340" t="s">
        <v>284</v>
      </c>
      <c r="C146" s="137"/>
      <c r="D146" s="151"/>
      <c r="E146" s="512"/>
      <c r="F146" s="529"/>
      <c r="G146" s="530"/>
      <c r="H146" s="1"/>
      <c r="I146" s="1"/>
      <c r="J146" s="1"/>
      <c r="K146" s="1"/>
      <c r="L146" s="1"/>
      <c r="M146" s="1"/>
      <c r="N146" s="1"/>
      <c r="O146" s="1"/>
      <c r="P146" s="1"/>
      <c r="Q146" s="1"/>
      <c r="R146" s="1"/>
      <c r="S146" s="2"/>
      <c r="T146" s="2"/>
      <c r="U146" s="2"/>
      <c r="V146" s="2"/>
    </row>
    <row r="147" spans="1:95" x14ac:dyDescent="0.25">
      <c r="A147" s="716"/>
      <c r="B147" s="32" t="s">
        <v>285</v>
      </c>
      <c r="C147" s="89"/>
      <c r="D147" s="127"/>
      <c r="E147" s="531"/>
      <c r="F147" s="532"/>
      <c r="G147" s="530"/>
      <c r="H147" s="1"/>
      <c r="I147" s="1"/>
      <c r="J147" s="1"/>
      <c r="K147" s="1"/>
      <c r="L147" s="1"/>
      <c r="M147" s="1"/>
      <c r="N147" s="1"/>
      <c r="O147" s="1"/>
      <c r="P147" s="1"/>
      <c r="Q147" s="1"/>
      <c r="R147" s="1"/>
      <c r="S147" s="2"/>
      <c r="T147" s="2"/>
      <c r="U147" s="2"/>
      <c r="V147" s="2"/>
    </row>
    <row r="148" spans="1:95" x14ac:dyDescent="0.25">
      <c r="A148" s="331" t="s">
        <v>286</v>
      </c>
      <c r="B148" s="363" t="s">
        <v>284</v>
      </c>
      <c r="C148" s="136"/>
      <c r="D148" s="136"/>
      <c r="E148" s="136"/>
      <c r="F148" s="533"/>
      <c r="G148" s="530"/>
      <c r="H148" s="1"/>
      <c r="I148" s="1"/>
      <c r="J148" s="1"/>
      <c r="K148" s="1"/>
      <c r="L148" s="1"/>
      <c r="M148" s="1"/>
      <c r="N148" s="1"/>
      <c r="O148" s="1"/>
      <c r="P148" s="1"/>
      <c r="Q148" s="1"/>
      <c r="R148" s="1"/>
      <c r="S148" s="2"/>
      <c r="T148" s="2"/>
      <c r="U148" s="2"/>
      <c r="V148" s="2"/>
    </row>
    <row r="149" spans="1:95" x14ac:dyDescent="0.25">
      <c r="A149" s="715" t="s">
        <v>139</v>
      </c>
      <c r="B149" s="340" t="s">
        <v>140</v>
      </c>
      <c r="C149" s="137"/>
      <c r="D149" s="151"/>
      <c r="E149" s="151"/>
      <c r="F149" s="534"/>
      <c r="G149" s="530"/>
      <c r="H149" s="1"/>
      <c r="I149" s="1"/>
      <c r="J149" s="1"/>
      <c r="K149" s="1"/>
      <c r="L149" s="1"/>
      <c r="M149" s="1"/>
      <c r="N149" s="1"/>
      <c r="O149" s="1"/>
      <c r="P149" s="1"/>
      <c r="Q149" s="1"/>
      <c r="R149" s="1"/>
      <c r="S149" s="2"/>
      <c r="T149" s="2"/>
      <c r="U149" s="2"/>
      <c r="V149" s="2"/>
    </row>
    <row r="150" spans="1:95" x14ac:dyDescent="0.25">
      <c r="A150" s="717"/>
      <c r="B150" s="31" t="s">
        <v>141</v>
      </c>
      <c r="C150" s="87"/>
      <c r="D150" s="108"/>
      <c r="E150" s="108"/>
      <c r="F150" s="108"/>
      <c r="G150" s="530"/>
      <c r="H150" s="1"/>
      <c r="I150" s="1"/>
      <c r="J150" s="1"/>
      <c r="K150" s="1"/>
      <c r="L150" s="1"/>
      <c r="M150" s="1"/>
      <c r="N150" s="1"/>
      <c r="O150" s="1"/>
      <c r="P150" s="1"/>
      <c r="Q150" s="1"/>
      <c r="R150" s="1"/>
      <c r="S150" s="2"/>
      <c r="T150" s="2"/>
      <c r="U150" s="2"/>
      <c r="V150" s="2"/>
    </row>
    <row r="151" spans="1:95" x14ac:dyDescent="0.25">
      <c r="A151" s="716"/>
      <c r="B151" s="32" t="s">
        <v>142</v>
      </c>
      <c r="C151" s="89"/>
      <c r="D151" s="127"/>
      <c r="E151" s="127"/>
      <c r="F151" s="127"/>
      <c r="G151" s="530"/>
      <c r="H151" s="1"/>
      <c r="I151" s="1"/>
      <c r="J151" s="1"/>
      <c r="K151" s="1"/>
      <c r="L151" s="1"/>
      <c r="M151" s="1"/>
      <c r="N151" s="1"/>
      <c r="O151" s="1"/>
      <c r="P151" s="1"/>
      <c r="Q151" s="1"/>
      <c r="R151" s="1"/>
      <c r="S151" s="2"/>
      <c r="T151" s="2"/>
      <c r="U151" s="2"/>
      <c r="V151" s="2"/>
    </row>
    <row r="152" spans="1:95" s="537" customFormat="1" x14ac:dyDescent="0.25">
      <c r="A152" s="535" t="s">
        <v>287</v>
      </c>
      <c r="B152" s="8"/>
      <c r="C152" s="536"/>
      <c r="D152" s="536"/>
      <c r="E152" s="536"/>
      <c r="F152" s="536"/>
      <c r="BX152" s="538"/>
      <c r="BY152" s="538"/>
      <c r="BZ152" s="538"/>
      <c r="CA152" s="538"/>
      <c r="CB152" s="538"/>
      <c r="CC152" s="538"/>
      <c r="CD152" s="538"/>
      <c r="CE152" s="538"/>
      <c r="CF152" s="538"/>
      <c r="CG152" s="538"/>
      <c r="CH152" s="538"/>
      <c r="CI152" s="538"/>
      <c r="CJ152" s="538"/>
      <c r="CK152" s="538"/>
      <c r="CL152" s="538"/>
      <c r="CM152" s="538"/>
      <c r="CN152" s="538"/>
      <c r="CO152" s="538"/>
      <c r="CP152" s="538"/>
      <c r="CQ152" s="538"/>
    </row>
    <row r="153" spans="1:95" s="537" customFormat="1" ht="28.5" customHeight="1" x14ac:dyDescent="0.25">
      <c r="A153" s="718" t="s">
        <v>288</v>
      </c>
      <c r="B153" s="719"/>
      <c r="C153" s="720"/>
      <c r="D153" s="686" t="s">
        <v>289</v>
      </c>
      <c r="E153" s="687"/>
      <c r="F153" s="688"/>
      <c r="G153" s="644" t="s">
        <v>272</v>
      </c>
      <c r="H153" s="724" t="s">
        <v>120</v>
      </c>
      <c r="I153" s="644" t="s">
        <v>58</v>
      </c>
      <c r="BX153" s="538"/>
      <c r="BY153" s="538"/>
      <c r="BZ153" s="538"/>
      <c r="CA153" s="538"/>
      <c r="CB153" s="538"/>
      <c r="CC153" s="538"/>
      <c r="CD153" s="538"/>
      <c r="CE153" s="538"/>
      <c r="CF153" s="538"/>
      <c r="CG153" s="538"/>
      <c r="CH153" s="538"/>
      <c r="CI153" s="538"/>
      <c r="CJ153" s="538"/>
      <c r="CK153" s="538"/>
      <c r="CL153" s="538"/>
      <c r="CM153" s="538"/>
      <c r="CN153" s="538"/>
      <c r="CO153" s="538"/>
      <c r="CP153" s="538"/>
      <c r="CQ153" s="538"/>
    </row>
    <row r="154" spans="1:95" s="537" customFormat="1" ht="16.5" customHeight="1" x14ac:dyDescent="0.25">
      <c r="A154" s="721"/>
      <c r="B154" s="722"/>
      <c r="C154" s="723"/>
      <c r="D154" s="319" t="s">
        <v>290</v>
      </c>
      <c r="E154" s="327" t="s">
        <v>135</v>
      </c>
      <c r="F154" s="327" t="s">
        <v>139</v>
      </c>
      <c r="G154" s="645"/>
      <c r="H154" s="725"/>
      <c r="I154" s="645"/>
      <c r="BX154" s="538"/>
      <c r="BY154" s="538"/>
      <c r="BZ154" s="538"/>
      <c r="CA154" s="538"/>
      <c r="CB154" s="538"/>
      <c r="CC154" s="538"/>
      <c r="CD154" s="538"/>
      <c r="CE154" s="538"/>
      <c r="CF154" s="538"/>
      <c r="CG154" s="538"/>
      <c r="CH154" s="538"/>
      <c r="CI154" s="538"/>
      <c r="CJ154" s="538"/>
      <c r="CK154" s="538"/>
      <c r="CL154" s="538"/>
      <c r="CM154" s="538"/>
      <c r="CN154" s="538"/>
      <c r="CO154" s="538"/>
      <c r="CP154" s="538"/>
      <c r="CQ154" s="538"/>
    </row>
    <row r="155" spans="1:95" x14ac:dyDescent="0.25">
      <c r="A155" s="757" t="s">
        <v>126</v>
      </c>
      <c r="B155" s="692" t="s">
        <v>142</v>
      </c>
      <c r="C155" s="693"/>
      <c r="D155" s="511">
        <f t="shared" ref="D155:D160" si="20">SUM(E155:F155)</f>
        <v>0</v>
      </c>
      <c r="E155" s="86"/>
      <c r="F155" s="86"/>
      <c r="G155" s="86"/>
      <c r="H155" s="372"/>
      <c r="I155" s="86"/>
      <c r="J155" s="539"/>
      <c r="K155" s="2"/>
      <c r="L155" s="2"/>
      <c r="M155" s="2"/>
      <c r="CG155" s="344">
        <v>0</v>
      </c>
    </row>
    <row r="156" spans="1:95" ht="24" customHeight="1" x14ac:dyDescent="0.25">
      <c r="A156" s="758"/>
      <c r="B156" s="694" t="s">
        <v>140</v>
      </c>
      <c r="C156" s="695"/>
      <c r="D156" s="540">
        <f t="shared" si="20"/>
        <v>160</v>
      </c>
      <c r="E156" s="87">
        <v>160</v>
      </c>
      <c r="F156" s="87"/>
      <c r="G156" s="87">
        <v>160</v>
      </c>
      <c r="H156" s="365"/>
      <c r="I156" s="87"/>
      <c r="J156" s="539"/>
      <c r="K156" s="2"/>
      <c r="L156" s="2"/>
      <c r="M156" s="2"/>
      <c r="CG156" s="344">
        <v>0</v>
      </c>
    </row>
    <row r="157" spans="1:95" x14ac:dyDescent="0.25">
      <c r="A157" s="759"/>
      <c r="B157" s="696" t="s">
        <v>141</v>
      </c>
      <c r="C157" s="697"/>
      <c r="D157" s="514">
        <f t="shared" si="20"/>
        <v>0</v>
      </c>
      <c r="E157" s="89"/>
      <c r="F157" s="89"/>
      <c r="G157" s="89"/>
      <c r="H157" s="367"/>
      <c r="I157" s="89"/>
      <c r="J157" s="539"/>
      <c r="K157" s="2"/>
      <c r="L157" s="2"/>
      <c r="M157" s="2"/>
      <c r="CG157" s="344">
        <v>0</v>
      </c>
    </row>
    <row r="158" spans="1:95" x14ac:dyDescent="0.25">
      <c r="A158" s="644" t="s">
        <v>123</v>
      </c>
      <c r="B158" s="692" t="s">
        <v>142</v>
      </c>
      <c r="C158" s="693"/>
      <c r="D158" s="511">
        <f t="shared" si="20"/>
        <v>0</v>
      </c>
      <c r="E158" s="86"/>
      <c r="F158" s="86"/>
      <c r="G158" s="86"/>
      <c r="H158" s="86"/>
      <c r="I158" s="86"/>
      <c r="J158" s="539"/>
      <c r="K158" s="2"/>
      <c r="L158" s="2"/>
      <c r="M158" s="2"/>
      <c r="CG158" s="344">
        <v>0</v>
      </c>
    </row>
    <row r="159" spans="1:95" x14ac:dyDescent="0.25">
      <c r="A159" s="691"/>
      <c r="B159" s="694" t="s">
        <v>140</v>
      </c>
      <c r="C159" s="695"/>
      <c r="D159" s="540">
        <f t="shared" si="20"/>
        <v>191</v>
      </c>
      <c r="E159" s="87">
        <v>191</v>
      </c>
      <c r="F159" s="87"/>
      <c r="G159" s="87">
        <v>191</v>
      </c>
      <c r="H159" s="365"/>
      <c r="I159" s="87"/>
      <c r="J159" s="539"/>
      <c r="K159" s="2"/>
      <c r="L159" s="2"/>
      <c r="M159" s="2"/>
      <c r="CG159" s="344">
        <v>0</v>
      </c>
    </row>
    <row r="160" spans="1:95" x14ac:dyDescent="0.25">
      <c r="A160" s="645"/>
      <c r="B160" s="696" t="s">
        <v>141</v>
      </c>
      <c r="C160" s="697"/>
      <c r="D160" s="514">
        <f t="shared" si="20"/>
        <v>0</v>
      </c>
      <c r="E160" s="89"/>
      <c r="F160" s="89"/>
      <c r="G160" s="89"/>
      <c r="H160" s="367"/>
      <c r="I160" s="89"/>
      <c r="J160" s="539"/>
      <c r="K160" s="2"/>
      <c r="L160" s="2"/>
      <c r="M160" s="2"/>
      <c r="R160" s="510"/>
      <c r="CG160" s="344">
        <v>0</v>
      </c>
    </row>
    <row r="161" spans="1:87" ht="15" customHeight="1" x14ac:dyDescent="0.25">
      <c r="A161" s="541" t="s">
        <v>291</v>
      </c>
      <c r="B161" s="541"/>
      <c r="C161" s="541"/>
      <c r="D161" s="542"/>
      <c r="E161" s="543"/>
      <c r="F161" s="544"/>
      <c r="G161" s="38"/>
      <c r="H161" s="38"/>
      <c r="I161" s="38"/>
      <c r="J161" s="38"/>
      <c r="K161" s="38"/>
      <c r="L161" s="38"/>
      <c r="M161" s="38"/>
      <c r="N161" s="38"/>
      <c r="O161" s="545"/>
      <c r="P161" s="14"/>
      <c r="Q161" s="14"/>
      <c r="R161" s="14"/>
      <c r="S161" s="14"/>
      <c r="T161" s="14"/>
      <c r="U161" s="14"/>
      <c r="V161" s="14"/>
      <c r="W161" s="14"/>
      <c r="X161" s="510"/>
      <c r="Y161" s="510"/>
      <c r="Z161" s="510"/>
      <c r="AB161" s="510"/>
      <c r="AC161" s="510"/>
      <c r="AD161" s="510"/>
      <c r="AE161" s="510"/>
      <c r="AF161" s="510"/>
      <c r="AG161" s="510"/>
      <c r="AH161" s="510"/>
      <c r="AI161" s="510"/>
      <c r="AJ161" s="510"/>
      <c r="AK161" s="510"/>
      <c r="AL161" s="510"/>
    </row>
    <row r="162" spans="1:87" x14ac:dyDescent="0.25">
      <c r="A162" s="698" t="s">
        <v>292</v>
      </c>
      <c r="B162" s="698"/>
      <c r="C162" s="699" t="s">
        <v>293</v>
      </c>
      <c r="D162" s="700"/>
      <c r="E162" s="701"/>
      <c r="F162" s="705" t="s">
        <v>5</v>
      </c>
      <c r="G162" s="706"/>
      <c r="H162" s="706"/>
      <c r="I162" s="706"/>
      <c r="J162" s="706"/>
      <c r="K162" s="706"/>
      <c r="L162" s="706"/>
      <c r="M162" s="706"/>
      <c r="N162" s="706"/>
      <c r="O162" s="706"/>
      <c r="P162" s="706"/>
      <c r="Q162" s="706"/>
      <c r="R162" s="706"/>
      <c r="S162" s="706"/>
      <c r="T162" s="706"/>
      <c r="U162" s="706"/>
      <c r="V162" s="706"/>
      <c r="W162" s="706"/>
      <c r="X162" s="706"/>
      <c r="Y162" s="706"/>
      <c r="Z162" s="706"/>
      <c r="AA162" s="706"/>
      <c r="AB162" s="706"/>
      <c r="AC162" s="706"/>
      <c r="AD162" s="706"/>
      <c r="AE162" s="706"/>
      <c r="AF162" s="706"/>
      <c r="AG162" s="706"/>
      <c r="AH162" s="706"/>
      <c r="AI162" s="706"/>
      <c r="AJ162" s="706"/>
      <c r="AK162" s="706"/>
      <c r="AL162" s="706"/>
      <c r="AM162" s="707"/>
    </row>
    <row r="163" spans="1:87" x14ac:dyDescent="0.25">
      <c r="A163" s="698"/>
      <c r="B163" s="698"/>
      <c r="C163" s="702"/>
      <c r="D163" s="703"/>
      <c r="E163" s="704"/>
      <c r="F163" s="708" t="s">
        <v>10</v>
      </c>
      <c r="G163" s="656"/>
      <c r="H163" s="708" t="s">
        <v>11</v>
      </c>
      <c r="I163" s="708"/>
      <c r="J163" s="656" t="s">
        <v>12</v>
      </c>
      <c r="K163" s="656"/>
      <c r="L163" s="709" t="s">
        <v>13</v>
      </c>
      <c r="M163" s="710"/>
      <c r="N163" s="656" t="s">
        <v>14</v>
      </c>
      <c r="O163" s="656"/>
      <c r="P163" s="711" t="s">
        <v>15</v>
      </c>
      <c r="Q163" s="712"/>
      <c r="R163" s="658" t="s">
        <v>16</v>
      </c>
      <c r="S163" s="658"/>
      <c r="T163" s="711" t="s">
        <v>17</v>
      </c>
      <c r="U163" s="712"/>
      <c r="V163" s="658" t="s">
        <v>18</v>
      </c>
      <c r="W163" s="658"/>
      <c r="X163" s="711" t="s">
        <v>19</v>
      </c>
      <c r="Y163" s="712"/>
      <c r="Z163" s="712" t="s">
        <v>20</v>
      </c>
      <c r="AA163" s="711"/>
      <c r="AB163" s="658" t="s">
        <v>21</v>
      </c>
      <c r="AC163" s="658"/>
      <c r="AD163" s="658" t="s">
        <v>22</v>
      </c>
      <c r="AE163" s="658"/>
      <c r="AF163" s="658" t="s">
        <v>23</v>
      </c>
      <c r="AG163" s="658"/>
      <c r="AH163" s="658" t="s">
        <v>24</v>
      </c>
      <c r="AI163" s="658"/>
      <c r="AJ163" s="658" t="s">
        <v>25</v>
      </c>
      <c r="AK163" s="658"/>
      <c r="AL163" s="658" t="s">
        <v>26</v>
      </c>
      <c r="AM163" s="658"/>
    </row>
    <row r="164" spans="1:87" x14ac:dyDescent="0.25">
      <c r="A164" s="698"/>
      <c r="B164" s="698"/>
      <c r="C164" s="546" t="s">
        <v>214</v>
      </c>
      <c r="D164" s="547" t="s">
        <v>27</v>
      </c>
      <c r="E164" s="548" t="s">
        <v>28</v>
      </c>
      <c r="F164" s="321" t="s">
        <v>159</v>
      </c>
      <c r="G164" s="321" t="s">
        <v>28</v>
      </c>
      <c r="H164" s="321" t="s">
        <v>159</v>
      </c>
      <c r="I164" s="321" t="s">
        <v>28</v>
      </c>
      <c r="J164" s="321" t="s">
        <v>159</v>
      </c>
      <c r="K164" s="321" t="s">
        <v>28</v>
      </c>
      <c r="L164" s="334" t="s">
        <v>159</v>
      </c>
      <c r="M164" s="332" t="s">
        <v>28</v>
      </c>
      <c r="N164" s="321" t="s">
        <v>159</v>
      </c>
      <c r="O164" s="321" t="s">
        <v>28</v>
      </c>
      <c r="P164" s="334" t="s">
        <v>159</v>
      </c>
      <c r="Q164" s="332" t="s">
        <v>28</v>
      </c>
      <c r="R164" s="321" t="s">
        <v>159</v>
      </c>
      <c r="S164" s="321" t="s">
        <v>28</v>
      </c>
      <c r="T164" s="334" t="s">
        <v>159</v>
      </c>
      <c r="U164" s="332" t="s">
        <v>28</v>
      </c>
      <c r="V164" s="321" t="s">
        <v>159</v>
      </c>
      <c r="W164" s="321" t="s">
        <v>28</v>
      </c>
      <c r="X164" s="334" t="s">
        <v>159</v>
      </c>
      <c r="Y164" s="332" t="s">
        <v>28</v>
      </c>
      <c r="Z164" s="321" t="s">
        <v>159</v>
      </c>
      <c r="AA164" s="321" t="s">
        <v>28</v>
      </c>
      <c r="AB164" s="321" t="s">
        <v>159</v>
      </c>
      <c r="AC164" s="321" t="s">
        <v>28</v>
      </c>
      <c r="AD164" s="321" t="s">
        <v>159</v>
      </c>
      <c r="AE164" s="321" t="s">
        <v>28</v>
      </c>
      <c r="AF164" s="321" t="s">
        <v>159</v>
      </c>
      <c r="AG164" s="321" t="s">
        <v>28</v>
      </c>
      <c r="AH164" s="321" t="s">
        <v>159</v>
      </c>
      <c r="AI164" s="321" t="s">
        <v>28</v>
      </c>
      <c r="AJ164" s="321" t="s">
        <v>159</v>
      </c>
      <c r="AK164" s="321" t="s">
        <v>28</v>
      </c>
      <c r="AL164" s="321" t="s">
        <v>159</v>
      </c>
      <c r="AM164" s="321" t="s">
        <v>28</v>
      </c>
    </row>
    <row r="165" spans="1:87" x14ac:dyDescent="0.25">
      <c r="A165" s="675" t="s">
        <v>294</v>
      </c>
      <c r="B165" s="676"/>
      <c r="C165" s="549">
        <f>SUM(D165+E165)</f>
        <v>0</v>
      </c>
      <c r="D165" s="550">
        <f>SUM(P165+R165+T165+V165+X165+Z165+AB165+AD165+AF165+AH165+AJ165+AL165)</f>
        <v>0</v>
      </c>
      <c r="E165" s="551">
        <f>SUM(Q165+S165+U165+W165+Y165+AA165+AC165+AE165+AG165+AI165+AK165+AM165)</f>
        <v>0</v>
      </c>
      <c r="F165" s="552"/>
      <c r="G165" s="553"/>
      <c r="H165" s="554"/>
      <c r="I165" s="555"/>
      <c r="J165" s="552"/>
      <c r="K165" s="553"/>
      <c r="L165" s="554"/>
      <c r="M165" s="555"/>
      <c r="N165" s="554"/>
      <c r="O165" s="555"/>
      <c r="P165" s="556"/>
      <c r="Q165" s="557"/>
      <c r="R165" s="558"/>
      <c r="S165" s="559"/>
      <c r="T165" s="556"/>
      <c r="U165" s="557"/>
      <c r="V165" s="558"/>
      <c r="W165" s="559"/>
      <c r="X165" s="556"/>
      <c r="Y165" s="557"/>
      <c r="Z165" s="558"/>
      <c r="AA165" s="559"/>
      <c r="AB165" s="558"/>
      <c r="AC165" s="559"/>
      <c r="AD165" s="558"/>
      <c r="AE165" s="559"/>
      <c r="AF165" s="558"/>
      <c r="AG165" s="559"/>
      <c r="AH165" s="558"/>
      <c r="AI165" s="559"/>
      <c r="AJ165" s="558"/>
      <c r="AK165" s="559"/>
      <c r="AL165" s="558"/>
      <c r="AM165" s="559"/>
      <c r="AN165" s="466"/>
    </row>
    <row r="166" spans="1:87" x14ac:dyDescent="0.25">
      <c r="A166" s="677" t="s">
        <v>295</v>
      </c>
      <c r="B166" s="678"/>
      <c r="C166" s="560">
        <f>SUM(D166+E166)</f>
        <v>0</v>
      </c>
      <c r="D166" s="561">
        <f t="shared" ref="D166:E168" si="21">SUM(F166+H166+J166+L166+N166+P166+R166+T166+V166+X166+Z166+AB166+AD166+AF166+AH166+AJ166+AL166)</f>
        <v>0</v>
      </c>
      <c r="E166" s="562">
        <f t="shared" si="21"/>
        <v>0</v>
      </c>
      <c r="F166" s="563"/>
      <c r="G166" s="564"/>
      <c r="H166" s="563"/>
      <c r="I166" s="564"/>
      <c r="J166" s="563"/>
      <c r="K166" s="564"/>
      <c r="L166" s="565"/>
      <c r="M166" s="566"/>
      <c r="N166" s="563"/>
      <c r="O166" s="564"/>
      <c r="P166" s="565"/>
      <c r="Q166" s="566"/>
      <c r="R166" s="563"/>
      <c r="S166" s="564"/>
      <c r="T166" s="565"/>
      <c r="U166" s="566"/>
      <c r="V166" s="563"/>
      <c r="W166" s="564"/>
      <c r="X166" s="565"/>
      <c r="Y166" s="566"/>
      <c r="Z166" s="563"/>
      <c r="AA166" s="564"/>
      <c r="AB166" s="563"/>
      <c r="AC166" s="564"/>
      <c r="AD166" s="563"/>
      <c r="AE166" s="564"/>
      <c r="AF166" s="563"/>
      <c r="AG166" s="564"/>
      <c r="AH166" s="563"/>
      <c r="AI166" s="564"/>
      <c r="AJ166" s="563"/>
      <c r="AK166" s="564"/>
      <c r="AL166" s="563"/>
      <c r="AM166" s="564"/>
      <c r="AN166" s="466"/>
    </row>
    <row r="167" spans="1:87" x14ac:dyDescent="0.25">
      <c r="A167" s="679" t="s">
        <v>296</v>
      </c>
      <c r="B167" s="680"/>
      <c r="C167" s="560">
        <f>SUM(D167+E167)</f>
        <v>0</v>
      </c>
      <c r="D167" s="561">
        <f t="shared" si="21"/>
        <v>0</v>
      </c>
      <c r="E167" s="562">
        <f t="shared" si="21"/>
        <v>0</v>
      </c>
      <c r="F167" s="563"/>
      <c r="G167" s="564"/>
      <c r="H167" s="563"/>
      <c r="I167" s="564"/>
      <c r="J167" s="563"/>
      <c r="K167" s="564"/>
      <c r="L167" s="565"/>
      <c r="M167" s="566"/>
      <c r="N167" s="563"/>
      <c r="O167" s="564"/>
      <c r="P167" s="565"/>
      <c r="Q167" s="566"/>
      <c r="R167" s="563"/>
      <c r="S167" s="564"/>
      <c r="T167" s="565"/>
      <c r="U167" s="566"/>
      <c r="V167" s="563"/>
      <c r="W167" s="564"/>
      <c r="X167" s="565"/>
      <c r="Y167" s="566"/>
      <c r="Z167" s="563"/>
      <c r="AA167" s="564"/>
      <c r="AB167" s="563"/>
      <c r="AC167" s="564"/>
      <c r="AD167" s="563"/>
      <c r="AE167" s="564"/>
      <c r="AF167" s="563"/>
      <c r="AG167" s="564"/>
      <c r="AH167" s="563"/>
      <c r="AI167" s="564"/>
      <c r="AJ167" s="563"/>
      <c r="AK167" s="564"/>
      <c r="AL167" s="563"/>
      <c r="AM167" s="564"/>
      <c r="AN167" s="466"/>
    </row>
    <row r="168" spans="1:87" x14ac:dyDescent="0.25">
      <c r="A168" s="681" t="s">
        <v>58</v>
      </c>
      <c r="B168" s="682"/>
      <c r="C168" s="567">
        <f>SUM(D168+E168)</f>
        <v>0</v>
      </c>
      <c r="D168" s="568">
        <f t="shared" si="21"/>
        <v>0</v>
      </c>
      <c r="E168" s="569">
        <f t="shared" si="21"/>
        <v>0</v>
      </c>
      <c r="F168" s="570"/>
      <c r="G168" s="571"/>
      <c r="H168" s="570"/>
      <c r="I168" s="571"/>
      <c r="J168" s="570"/>
      <c r="K168" s="571"/>
      <c r="L168" s="572"/>
      <c r="M168" s="573"/>
      <c r="N168" s="570"/>
      <c r="O168" s="571"/>
      <c r="P168" s="572"/>
      <c r="Q168" s="573"/>
      <c r="R168" s="570"/>
      <c r="S168" s="571"/>
      <c r="T168" s="572"/>
      <c r="U168" s="573"/>
      <c r="V168" s="570"/>
      <c r="W168" s="571"/>
      <c r="X168" s="572"/>
      <c r="Y168" s="573"/>
      <c r="Z168" s="570"/>
      <c r="AA168" s="571"/>
      <c r="AB168" s="570"/>
      <c r="AC168" s="571"/>
      <c r="AD168" s="570"/>
      <c r="AE168" s="571"/>
      <c r="AF168" s="570"/>
      <c r="AG168" s="571"/>
      <c r="AH168" s="570"/>
      <c r="AI168" s="571"/>
      <c r="AJ168" s="570"/>
      <c r="AK168" s="571"/>
      <c r="AL168" s="570"/>
      <c r="AM168" s="571"/>
      <c r="AN168" s="466"/>
    </row>
    <row r="169" spans="1:87" ht="15.75" x14ac:dyDescent="0.25">
      <c r="A169" s="242" t="s">
        <v>297</v>
      </c>
      <c r="B169" s="242"/>
      <c r="C169" s="47"/>
      <c r="D169" s="47"/>
      <c r="E169" s="45"/>
      <c r="F169" s="9"/>
      <c r="G169" s="6"/>
      <c r="H169" s="6"/>
      <c r="I169" s="25"/>
      <c r="J169" s="25"/>
      <c r="K169" s="25"/>
      <c r="L169" s="35"/>
      <c r="M169" s="479"/>
      <c r="N169" s="39"/>
      <c r="O169" s="574"/>
      <c r="P169" s="482"/>
      <c r="Q169" s="482"/>
      <c r="R169" s="482"/>
      <c r="S169" s="480"/>
      <c r="T169" s="35"/>
      <c r="U169" s="482"/>
      <c r="V169" s="482"/>
      <c r="W169" s="480"/>
      <c r="X169" s="480"/>
      <c r="Y169" s="35"/>
      <c r="Z169" s="480"/>
      <c r="AA169" s="35"/>
      <c r="AB169" s="480"/>
      <c r="AC169" s="482"/>
    </row>
    <row r="170" spans="1:87" ht="15" customHeight="1" x14ac:dyDescent="0.25">
      <c r="A170" s="647" t="s">
        <v>92</v>
      </c>
      <c r="B170" s="648"/>
      <c r="C170" s="649"/>
      <c r="D170" s="647" t="s">
        <v>45</v>
      </c>
      <c r="E170" s="648"/>
      <c r="F170" s="649"/>
      <c r="G170" s="686" t="s">
        <v>193</v>
      </c>
      <c r="H170" s="687"/>
      <c r="I170" s="687"/>
      <c r="J170" s="687"/>
      <c r="K170" s="687"/>
      <c r="L170" s="687"/>
      <c r="M170" s="687"/>
      <c r="N170" s="687"/>
      <c r="O170" s="687"/>
      <c r="P170" s="687"/>
      <c r="Q170" s="687"/>
      <c r="R170" s="687"/>
      <c r="S170" s="687"/>
      <c r="T170" s="687"/>
      <c r="U170" s="687"/>
      <c r="V170" s="687"/>
      <c r="W170" s="688"/>
      <c r="X170" s="689" t="s">
        <v>298</v>
      </c>
      <c r="Y170" s="690" t="s">
        <v>299</v>
      </c>
      <c r="Z170" s="659" t="s">
        <v>300</v>
      </c>
      <c r="AA170" s="662" t="s">
        <v>301</v>
      </c>
      <c r="AB170" s="658" t="s">
        <v>175</v>
      </c>
      <c r="AC170" s="658"/>
      <c r="AD170" s="658"/>
      <c r="AE170" s="658"/>
      <c r="AF170" s="665" t="s">
        <v>241</v>
      </c>
      <c r="AG170" s="666"/>
    </row>
    <row r="171" spans="1:87" x14ac:dyDescent="0.25">
      <c r="A171" s="683"/>
      <c r="B171" s="684"/>
      <c r="C171" s="685"/>
      <c r="D171" s="683"/>
      <c r="E171" s="684"/>
      <c r="F171" s="685"/>
      <c r="G171" s="645" t="s">
        <v>10</v>
      </c>
      <c r="H171" s="645"/>
      <c r="I171" s="667" t="s">
        <v>11</v>
      </c>
      <c r="J171" s="667"/>
      <c r="K171" s="645" t="s">
        <v>12</v>
      </c>
      <c r="L171" s="645"/>
      <c r="M171" s="645" t="s">
        <v>196</v>
      </c>
      <c r="N171" s="645"/>
      <c r="O171" s="645" t="s">
        <v>167</v>
      </c>
      <c r="P171" s="645"/>
      <c r="Q171" s="668" t="s">
        <v>197</v>
      </c>
      <c r="R171" s="668"/>
      <c r="S171" s="668" t="s">
        <v>198</v>
      </c>
      <c r="T171" s="668"/>
      <c r="U171" s="668" t="s">
        <v>199</v>
      </c>
      <c r="V171" s="668"/>
      <c r="W171" s="669" t="s">
        <v>302</v>
      </c>
      <c r="X171" s="689"/>
      <c r="Y171" s="690"/>
      <c r="Z171" s="660"/>
      <c r="AA171" s="663"/>
      <c r="AB171" s="644" t="s">
        <v>177</v>
      </c>
      <c r="AC171" s="644" t="s">
        <v>178</v>
      </c>
      <c r="AD171" s="644" t="s">
        <v>179</v>
      </c>
      <c r="AE171" s="644" t="s">
        <v>244</v>
      </c>
      <c r="AF171" s="671" t="s">
        <v>245</v>
      </c>
      <c r="AG171" s="673" t="s">
        <v>246</v>
      </c>
      <c r="AH171" s="485"/>
    </row>
    <row r="172" spans="1:87" x14ac:dyDescent="0.25">
      <c r="A172" s="650"/>
      <c r="B172" s="651"/>
      <c r="C172" s="652"/>
      <c r="D172" s="329" t="s">
        <v>214</v>
      </c>
      <c r="E172" s="330" t="s">
        <v>159</v>
      </c>
      <c r="F172" s="329" t="s">
        <v>28</v>
      </c>
      <c r="G172" s="11" t="s">
        <v>159</v>
      </c>
      <c r="H172" s="29" t="s">
        <v>28</v>
      </c>
      <c r="I172" s="11" t="s">
        <v>159</v>
      </c>
      <c r="J172" s="29" t="s">
        <v>28</v>
      </c>
      <c r="K172" s="11" t="s">
        <v>159</v>
      </c>
      <c r="L172" s="29" t="s">
        <v>28</v>
      </c>
      <c r="M172" s="11" t="s">
        <v>159</v>
      </c>
      <c r="N172" s="29" t="s">
        <v>28</v>
      </c>
      <c r="O172" s="11" t="s">
        <v>159</v>
      </c>
      <c r="P172" s="29" t="s">
        <v>28</v>
      </c>
      <c r="Q172" s="11" t="s">
        <v>159</v>
      </c>
      <c r="R172" s="29" t="s">
        <v>28</v>
      </c>
      <c r="S172" s="11" t="s">
        <v>159</v>
      </c>
      <c r="T172" s="29" t="s">
        <v>28</v>
      </c>
      <c r="U172" s="11" t="s">
        <v>159</v>
      </c>
      <c r="V172" s="29" t="s">
        <v>28</v>
      </c>
      <c r="W172" s="670"/>
      <c r="X172" s="689"/>
      <c r="Y172" s="690"/>
      <c r="Z172" s="661"/>
      <c r="AA172" s="664"/>
      <c r="AB172" s="645"/>
      <c r="AC172" s="645"/>
      <c r="AD172" s="645"/>
      <c r="AE172" s="645"/>
      <c r="AF172" s="672"/>
      <c r="AG172" s="674"/>
      <c r="AH172" s="485"/>
    </row>
    <row r="173" spans="1:87" x14ac:dyDescent="0.25">
      <c r="A173" s="640" t="s">
        <v>201</v>
      </c>
      <c r="B173" s="640" t="s">
        <v>303</v>
      </c>
      <c r="C173" s="575" t="s">
        <v>202</v>
      </c>
      <c r="D173" s="576">
        <f t="shared" ref="D173:D178" si="22">SUM(E173+F173)</f>
        <v>4</v>
      </c>
      <c r="E173" s="576">
        <f t="shared" ref="E173:F178" si="23">SUM(G173+I173+K173+M173+O173+Q173+S173+U173)</f>
        <v>0</v>
      </c>
      <c r="F173" s="347">
        <f t="shared" si="23"/>
        <v>4</v>
      </c>
      <c r="G173" s="174"/>
      <c r="H173" s="175"/>
      <c r="I173" s="175"/>
      <c r="J173" s="175"/>
      <c r="K173" s="175"/>
      <c r="L173" s="175">
        <v>1</v>
      </c>
      <c r="M173" s="175"/>
      <c r="N173" s="175">
        <v>2</v>
      </c>
      <c r="O173" s="175"/>
      <c r="P173" s="175"/>
      <c r="Q173" s="175"/>
      <c r="R173" s="175">
        <v>1</v>
      </c>
      <c r="S173" s="175"/>
      <c r="T173" s="175"/>
      <c r="U173" s="175"/>
      <c r="V173" s="177"/>
      <c r="W173" s="222"/>
      <c r="X173" s="174">
        <v>2</v>
      </c>
      <c r="Y173" s="175">
        <v>2</v>
      </c>
      <c r="Z173" s="175">
        <v>3</v>
      </c>
      <c r="AA173" s="176">
        <v>3</v>
      </c>
      <c r="AB173" s="174">
        <v>1</v>
      </c>
      <c r="AC173" s="176"/>
      <c r="AD173" s="177">
        <v>3</v>
      </c>
      <c r="AE173" s="176"/>
      <c r="AF173" s="176">
        <v>4</v>
      </c>
      <c r="AG173" s="176"/>
      <c r="AH173" s="411" t="s">
        <v>215</v>
      </c>
      <c r="CA173" s="344" t="str">
        <f t="shared" ref="CA173:CA178" si="24">IF(D173&lt;&gt;SUM(AB173:AE173),"El nº de atenciones debe tener igual nº de victimarios ","")</f>
        <v/>
      </c>
      <c r="CB173" s="344" t="str">
        <f t="shared" ref="CB173:CB178" si="25">IF(X173&gt;F173,"El nº de entrega de anticoncepción de emergencia, no debe ser mayor al TOTAL de mujeres atendidas","")</f>
        <v/>
      </c>
      <c r="CG173" s="344">
        <f t="shared" ref="CG173:CG178" si="26">IF(D173&lt;&gt;SUM(AB173:AE173),1,0)</f>
        <v>0</v>
      </c>
      <c r="CH173" s="344">
        <f t="shared" ref="CH173:CH178" si="27">IF(X173&gt;F173,1,0)</f>
        <v>0</v>
      </c>
      <c r="CI173" s="344">
        <v>0</v>
      </c>
    </row>
    <row r="174" spans="1:87" ht="22.5" x14ac:dyDescent="0.25">
      <c r="A174" s="640"/>
      <c r="B174" s="640"/>
      <c r="C174" s="577" t="s">
        <v>203</v>
      </c>
      <c r="D174" s="350">
        <f t="shared" si="22"/>
        <v>0</v>
      </c>
      <c r="E174" s="350">
        <f t="shared" si="23"/>
        <v>0</v>
      </c>
      <c r="F174" s="364">
        <f t="shared" si="23"/>
        <v>0</v>
      </c>
      <c r="G174" s="228"/>
      <c r="H174" s="229"/>
      <c r="I174" s="229"/>
      <c r="J174" s="229"/>
      <c r="K174" s="229"/>
      <c r="L174" s="229"/>
      <c r="M174" s="229"/>
      <c r="N174" s="229"/>
      <c r="O174" s="229"/>
      <c r="P174" s="229"/>
      <c r="Q174" s="229"/>
      <c r="R174" s="229"/>
      <c r="S174" s="229"/>
      <c r="T174" s="229"/>
      <c r="U174" s="229"/>
      <c r="V174" s="230"/>
      <c r="W174" s="231"/>
      <c r="X174" s="228"/>
      <c r="Y174" s="229"/>
      <c r="Z174" s="229"/>
      <c r="AA174" s="178"/>
      <c r="AB174" s="228"/>
      <c r="AC174" s="178"/>
      <c r="AD174" s="230"/>
      <c r="AE174" s="178"/>
      <c r="AF174" s="235"/>
      <c r="AG174" s="178"/>
      <c r="AH174" s="411" t="s">
        <v>215</v>
      </c>
      <c r="CA174" s="344" t="str">
        <f t="shared" si="24"/>
        <v/>
      </c>
      <c r="CB174" s="344" t="str">
        <f t="shared" si="25"/>
        <v/>
      </c>
      <c r="CG174" s="344">
        <f t="shared" si="26"/>
        <v>0</v>
      </c>
      <c r="CH174" s="344">
        <f t="shared" si="27"/>
        <v>0</v>
      </c>
      <c r="CI174" s="344">
        <v>0</v>
      </c>
    </row>
    <row r="175" spans="1:87" x14ac:dyDescent="0.25">
      <c r="A175" s="640"/>
      <c r="B175" s="641"/>
      <c r="C175" s="578" t="s">
        <v>161</v>
      </c>
      <c r="D175" s="351">
        <f t="shared" si="22"/>
        <v>1</v>
      </c>
      <c r="E175" s="351">
        <f t="shared" si="23"/>
        <v>0</v>
      </c>
      <c r="F175" s="390">
        <f t="shared" si="23"/>
        <v>1</v>
      </c>
      <c r="G175" s="232"/>
      <c r="H175" s="233"/>
      <c r="I175" s="233"/>
      <c r="J175" s="233"/>
      <c r="K175" s="233"/>
      <c r="L175" s="233"/>
      <c r="M175" s="233"/>
      <c r="N175" s="233"/>
      <c r="O175" s="233"/>
      <c r="P175" s="233">
        <v>1</v>
      </c>
      <c r="Q175" s="233"/>
      <c r="R175" s="233"/>
      <c r="S175" s="233"/>
      <c r="T175" s="233"/>
      <c r="U175" s="233"/>
      <c r="V175" s="234"/>
      <c r="W175" s="235"/>
      <c r="X175" s="232">
        <v>1</v>
      </c>
      <c r="Y175" s="233"/>
      <c r="Z175" s="233"/>
      <c r="AA175" s="236"/>
      <c r="AB175" s="232"/>
      <c r="AC175" s="236"/>
      <c r="AD175" s="234">
        <v>1</v>
      </c>
      <c r="AE175" s="236"/>
      <c r="AF175" s="224">
        <v>1</v>
      </c>
      <c r="AG175" s="236"/>
      <c r="AH175" s="411" t="s">
        <v>215</v>
      </c>
      <c r="CA175" s="344" t="str">
        <f t="shared" si="24"/>
        <v/>
      </c>
      <c r="CB175" s="344" t="str">
        <f t="shared" si="25"/>
        <v/>
      </c>
      <c r="CG175" s="344">
        <f t="shared" si="26"/>
        <v>0</v>
      </c>
      <c r="CH175" s="344">
        <f t="shared" si="27"/>
        <v>0</v>
      </c>
      <c r="CI175" s="344">
        <v>0</v>
      </c>
    </row>
    <row r="176" spans="1:87" x14ac:dyDescent="0.25">
      <c r="A176" s="640"/>
      <c r="B176" s="640" t="s">
        <v>304</v>
      </c>
      <c r="C176" s="575" t="s">
        <v>202</v>
      </c>
      <c r="D176" s="576">
        <f t="shared" si="22"/>
        <v>3</v>
      </c>
      <c r="E176" s="576">
        <f t="shared" si="23"/>
        <v>0</v>
      </c>
      <c r="F176" s="347">
        <f t="shared" si="23"/>
        <v>3</v>
      </c>
      <c r="G176" s="174"/>
      <c r="H176" s="175"/>
      <c r="I176" s="175"/>
      <c r="J176" s="175"/>
      <c r="K176" s="175"/>
      <c r="L176" s="175"/>
      <c r="M176" s="175"/>
      <c r="N176" s="175"/>
      <c r="O176" s="175"/>
      <c r="P176" s="175"/>
      <c r="Q176" s="175"/>
      <c r="R176" s="175">
        <v>2</v>
      </c>
      <c r="S176" s="175"/>
      <c r="T176" s="175"/>
      <c r="U176" s="175"/>
      <c r="V176" s="177">
        <v>1</v>
      </c>
      <c r="W176" s="222"/>
      <c r="X176" s="174"/>
      <c r="Y176" s="175">
        <v>3</v>
      </c>
      <c r="Z176" s="175">
        <v>3</v>
      </c>
      <c r="AA176" s="176">
        <v>3</v>
      </c>
      <c r="AB176" s="174">
        <v>1</v>
      </c>
      <c r="AC176" s="176"/>
      <c r="AD176" s="177">
        <v>1</v>
      </c>
      <c r="AE176" s="176">
        <v>1</v>
      </c>
      <c r="AF176" s="176">
        <v>3</v>
      </c>
      <c r="AG176" s="176"/>
      <c r="AH176" s="411" t="s">
        <v>215</v>
      </c>
      <c r="CA176" s="344" t="str">
        <f t="shared" si="24"/>
        <v/>
      </c>
      <c r="CB176" s="344" t="str">
        <f t="shared" si="25"/>
        <v/>
      </c>
      <c r="CG176" s="344">
        <f t="shared" si="26"/>
        <v>0</v>
      </c>
      <c r="CH176" s="344">
        <f t="shared" si="27"/>
        <v>0</v>
      </c>
      <c r="CI176" s="344">
        <v>0</v>
      </c>
    </row>
    <row r="177" spans="1:87" ht="21" x14ac:dyDescent="0.25">
      <c r="A177" s="640"/>
      <c r="B177" s="640"/>
      <c r="C177" s="579" t="s">
        <v>203</v>
      </c>
      <c r="D177" s="350">
        <f t="shared" si="22"/>
        <v>0</v>
      </c>
      <c r="E177" s="350">
        <f t="shared" si="23"/>
        <v>0</v>
      </c>
      <c r="F177" s="364">
        <f t="shared" si="23"/>
        <v>0</v>
      </c>
      <c r="G177" s="228"/>
      <c r="H177" s="229"/>
      <c r="I177" s="229"/>
      <c r="J177" s="229"/>
      <c r="K177" s="229"/>
      <c r="L177" s="229"/>
      <c r="M177" s="229"/>
      <c r="N177" s="229"/>
      <c r="O177" s="229"/>
      <c r="P177" s="229"/>
      <c r="Q177" s="229"/>
      <c r="R177" s="229"/>
      <c r="S177" s="229"/>
      <c r="T177" s="229"/>
      <c r="U177" s="229"/>
      <c r="V177" s="230"/>
      <c r="W177" s="231"/>
      <c r="X177" s="228"/>
      <c r="Y177" s="229"/>
      <c r="Z177" s="229"/>
      <c r="AA177" s="178"/>
      <c r="AB177" s="228"/>
      <c r="AC177" s="178"/>
      <c r="AD177" s="230"/>
      <c r="AE177" s="178"/>
      <c r="AF177" s="178"/>
      <c r="AG177" s="178"/>
      <c r="AH177" s="411" t="s">
        <v>215</v>
      </c>
      <c r="CA177" s="344" t="str">
        <f t="shared" si="24"/>
        <v/>
      </c>
      <c r="CB177" s="344" t="str">
        <f t="shared" si="25"/>
        <v/>
      </c>
      <c r="CG177" s="344">
        <f t="shared" si="26"/>
        <v>0</v>
      </c>
      <c r="CH177" s="344">
        <f t="shared" si="27"/>
        <v>0</v>
      </c>
      <c r="CI177" s="344">
        <v>0</v>
      </c>
    </row>
    <row r="178" spans="1:87" x14ac:dyDescent="0.25">
      <c r="A178" s="640"/>
      <c r="B178" s="640"/>
      <c r="C178" s="580" t="s">
        <v>161</v>
      </c>
      <c r="D178" s="581">
        <f t="shared" si="22"/>
        <v>0</v>
      </c>
      <c r="E178" s="581">
        <f t="shared" si="23"/>
        <v>0</v>
      </c>
      <c r="F178" s="354">
        <f t="shared" si="23"/>
        <v>0</v>
      </c>
      <c r="G178" s="494"/>
      <c r="H178" s="125"/>
      <c r="I178" s="125"/>
      <c r="J178" s="125"/>
      <c r="K178" s="125"/>
      <c r="L178" s="125"/>
      <c r="M178" s="125"/>
      <c r="N178" s="125"/>
      <c r="O178" s="125"/>
      <c r="P178" s="125"/>
      <c r="Q178" s="125"/>
      <c r="R178" s="125"/>
      <c r="S178" s="125"/>
      <c r="T178" s="125"/>
      <c r="U178" s="125"/>
      <c r="V178" s="126"/>
      <c r="W178" s="224"/>
      <c r="X178" s="494"/>
      <c r="Y178" s="125"/>
      <c r="Z178" s="125"/>
      <c r="AA178" s="180"/>
      <c r="AB178" s="494"/>
      <c r="AC178" s="180"/>
      <c r="AD178" s="126"/>
      <c r="AE178" s="180"/>
      <c r="AF178" s="180"/>
      <c r="AG178" s="180"/>
      <c r="AH178" s="411" t="s">
        <v>215</v>
      </c>
      <c r="CA178" s="344" t="str">
        <f t="shared" si="24"/>
        <v/>
      </c>
      <c r="CB178" s="344" t="str">
        <f t="shared" si="25"/>
        <v/>
      </c>
      <c r="CG178" s="344">
        <f t="shared" si="26"/>
        <v>0</v>
      </c>
      <c r="CH178" s="344">
        <f t="shared" si="27"/>
        <v>0</v>
      </c>
      <c r="CI178" s="344">
        <v>0</v>
      </c>
    </row>
    <row r="179" spans="1:87" x14ac:dyDescent="0.25">
      <c r="A179" s="326" t="s">
        <v>189</v>
      </c>
      <c r="B179" s="326"/>
    </row>
    <row r="180" spans="1:87" x14ac:dyDescent="0.25">
      <c r="A180" s="642" t="s">
        <v>3</v>
      </c>
      <c r="B180" s="644" t="s">
        <v>4</v>
      </c>
    </row>
    <row r="181" spans="1:87" x14ac:dyDescent="0.25">
      <c r="A181" s="643"/>
      <c r="B181" s="645"/>
    </row>
    <row r="182" spans="1:87" x14ac:dyDescent="0.25">
      <c r="A182" s="30" t="s">
        <v>305</v>
      </c>
      <c r="B182" s="222"/>
      <c r="C182" s="466"/>
    </row>
    <row r="183" spans="1:87" ht="15" customHeight="1" x14ac:dyDescent="0.25">
      <c r="A183" s="32" t="s">
        <v>306</v>
      </c>
      <c r="B183" s="224">
        <v>4</v>
      </c>
      <c r="C183" s="582"/>
      <c r="D183" s="510"/>
      <c r="F183" s="510"/>
      <c r="G183" s="510"/>
      <c r="J183" s="510"/>
      <c r="K183" s="510"/>
      <c r="O183" s="510"/>
      <c r="V183" s="510"/>
    </row>
    <row r="184" spans="1:87" x14ac:dyDescent="0.25">
      <c r="A184" s="242" t="s">
        <v>307</v>
      </c>
      <c r="B184" s="242"/>
      <c r="C184" s="47"/>
      <c r="D184" s="47"/>
      <c r="F184" s="583"/>
      <c r="G184" s="479"/>
      <c r="H184" s="39"/>
      <c r="I184" s="479"/>
      <c r="J184" s="478"/>
      <c r="K184" s="482"/>
      <c r="L184" s="584"/>
      <c r="M184" s="188"/>
      <c r="N184" s="584"/>
      <c r="O184" s="584"/>
      <c r="P184" s="188"/>
      <c r="Q184" s="584"/>
      <c r="R184" s="584"/>
      <c r="S184" s="188"/>
      <c r="T184" s="479"/>
      <c r="U184" s="479"/>
      <c r="V184" s="478"/>
    </row>
    <row r="185" spans="1:87" x14ac:dyDescent="0.25">
      <c r="A185" s="642" t="s">
        <v>92</v>
      </c>
      <c r="B185" s="647" t="s">
        <v>45</v>
      </c>
      <c r="C185" s="648"/>
      <c r="D185" s="649"/>
      <c r="E185" s="653" t="s">
        <v>5</v>
      </c>
      <c r="F185" s="654"/>
      <c r="G185" s="654"/>
      <c r="H185" s="654"/>
      <c r="I185" s="654"/>
      <c r="J185" s="654"/>
      <c r="K185" s="654"/>
      <c r="L185" s="654"/>
      <c r="M185" s="654"/>
      <c r="N185" s="654"/>
      <c r="O185" s="654"/>
      <c r="P185" s="654"/>
      <c r="Q185" s="654"/>
      <c r="R185" s="654"/>
      <c r="S185" s="654"/>
      <c r="T185" s="654"/>
      <c r="U185" s="654"/>
      <c r="V185" s="655"/>
    </row>
    <row r="186" spans="1:87" x14ac:dyDescent="0.25">
      <c r="A186" s="646"/>
      <c r="B186" s="650"/>
      <c r="C186" s="651"/>
      <c r="D186" s="652"/>
      <c r="E186" s="656" t="s">
        <v>165</v>
      </c>
      <c r="F186" s="656"/>
      <c r="G186" s="657" t="s">
        <v>205</v>
      </c>
      <c r="H186" s="656"/>
      <c r="I186" s="656" t="s">
        <v>14</v>
      </c>
      <c r="J186" s="656"/>
      <c r="K186" s="656" t="s">
        <v>206</v>
      </c>
      <c r="L186" s="656"/>
      <c r="M186" s="656" t="s">
        <v>170</v>
      </c>
      <c r="N186" s="656"/>
      <c r="O186" s="658" t="s">
        <v>171</v>
      </c>
      <c r="P186" s="658"/>
      <c r="Q186" s="658" t="s">
        <v>207</v>
      </c>
      <c r="R186" s="658"/>
      <c r="S186" s="658" t="s">
        <v>208</v>
      </c>
      <c r="T186" s="658"/>
      <c r="U186" s="658" t="s">
        <v>209</v>
      </c>
      <c r="V186" s="658"/>
      <c r="W186" s="344"/>
    </row>
    <row r="187" spans="1:87" x14ac:dyDescent="0.25">
      <c r="A187" s="643"/>
      <c r="B187" s="320" t="s">
        <v>214</v>
      </c>
      <c r="C187" s="320" t="s">
        <v>27</v>
      </c>
      <c r="D187" s="320" t="s">
        <v>28</v>
      </c>
      <c r="E187" s="11" t="s">
        <v>159</v>
      </c>
      <c r="F187" s="29" t="s">
        <v>28</v>
      </c>
      <c r="G187" s="11" t="s">
        <v>159</v>
      </c>
      <c r="H187" s="29" t="s">
        <v>28</v>
      </c>
      <c r="I187" s="11" t="s">
        <v>159</v>
      </c>
      <c r="J187" s="29" t="s">
        <v>28</v>
      </c>
      <c r="K187" s="11" t="s">
        <v>159</v>
      </c>
      <c r="L187" s="29" t="s">
        <v>28</v>
      </c>
      <c r="M187" s="11" t="s">
        <v>159</v>
      </c>
      <c r="N187" s="29" t="s">
        <v>28</v>
      </c>
      <c r="O187" s="11" t="s">
        <v>159</v>
      </c>
      <c r="P187" s="29" t="s">
        <v>28</v>
      </c>
      <c r="Q187" s="11" t="s">
        <v>159</v>
      </c>
      <c r="R187" s="29" t="s">
        <v>28</v>
      </c>
      <c r="S187" s="11" t="s">
        <v>159</v>
      </c>
      <c r="T187" s="29" t="s">
        <v>28</v>
      </c>
      <c r="U187" s="11" t="s">
        <v>159</v>
      </c>
      <c r="V187" s="29" t="s">
        <v>28</v>
      </c>
      <c r="W187" s="344"/>
    </row>
    <row r="188" spans="1:87" x14ac:dyDescent="0.25">
      <c r="A188" s="329" t="s">
        <v>210</v>
      </c>
      <c r="B188" s="395">
        <f>SUM(C188+D188)</f>
        <v>10</v>
      </c>
      <c r="C188" s="395">
        <f>SUM(E188+G188+I188+K188+M188+O188+Q188+S188+U188)</f>
        <v>2</v>
      </c>
      <c r="D188" s="395">
        <f>SUM(F188+H188+J188+L188+N188+P188+R188+T188+V188)</f>
        <v>8</v>
      </c>
      <c r="E188" s="181"/>
      <c r="F188" s="182"/>
      <c r="G188" s="182">
        <v>1</v>
      </c>
      <c r="H188" s="182">
        <v>2</v>
      </c>
      <c r="I188" s="182"/>
      <c r="J188" s="182"/>
      <c r="K188" s="182">
        <v>1</v>
      </c>
      <c r="L188" s="182">
        <v>4</v>
      </c>
      <c r="M188" s="182"/>
      <c r="N188" s="182">
        <v>1</v>
      </c>
      <c r="O188" s="182"/>
      <c r="P188" s="182">
        <v>1</v>
      </c>
      <c r="Q188" s="182"/>
      <c r="R188" s="182"/>
      <c r="S188" s="182"/>
      <c r="T188" s="182"/>
      <c r="U188" s="191"/>
      <c r="V188" s="244"/>
      <c r="W188" s="466"/>
    </row>
    <row r="215" spans="1:2" hidden="1" x14ac:dyDescent="0.25">
      <c r="A215" s="585">
        <f>SUM(B12:B14,B19:B22,B27:B32,B63,B85,C90,D100:D101,D102,C107:C109,C113:C114,C118:C119,B135,D142:D143,C146:C151,D155:D160,C165:C168,D173:D178,B182:B183,B188,B37:B42,B47:B52,E138:F138,C91:C97)</f>
        <v>12940</v>
      </c>
      <c r="B215" s="343">
        <f>SUM(CG8:CM33)</f>
        <v>0</v>
      </c>
    </row>
  </sheetData>
  <mergeCells count="299">
    <mergeCell ref="B138:D138"/>
    <mergeCell ref="A140:C141"/>
    <mergeCell ref="D140:F140"/>
    <mergeCell ref="G140:G141"/>
    <mergeCell ref="H140:J140"/>
    <mergeCell ref="K140:M140"/>
    <mergeCell ref="A155:A157"/>
    <mergeCell ref="B155:C155"/>
    <mergeCell ref="B156:C156"/>
    <mergeCell ref="A142:A143"/>
    <mergeCell ref="A145:B145"/>
    <mergeCell ref="A146:A147"/>
    <mergeCell ref="A149:A151"/>
    <mergeCell ref="A153:C154"/>
    <mergeCell ref="D153:F153"/>
    <mergeCell ref="G153:G154"/>
    <mergeCell ref="H153:H154"/>
    <mergeCell ref="I153:I154"/>
    <mergeCell ref="B157:C157"/>
    <mergeCell ref="A107:B107"/>
    <mergeCell ref="A108:B108"/>
    <mergeCell ref="A109:B109"/>
    <mergeCell ref="A111:B112"/>
    <mergeCell ref="C111:E111"/>
    <mergeCell ref="A118:A119"/>
    <mergeCell ref="A121:A122"/>
    <mergeCell ref="B121:B122"/>
    <mergeCell ref="A137:D137"/>
    <mergeCell ref="A6:O6"/>
    <mergeCell ref="A54:A56"/>
    <mergeCell ref="B54:D55"/>
    <mergeCell ref="E54:AL54"/>
    <mergeCell ref="E55:F55"/>
    <mergeCell ref="G55:H55"/>
    <mergeCell ref="I55:J55"/>
    <mergeCell ref="K55:L55"/>
    <mergeCell ref="M55:N55"/>
    <mergeCell ref="O55:P55"/>
    <mergeCell ref="Q55:R55"/>
    <mergeCell ref="S55:T55"/>
    <mergeCell ref="U55:V55"/>
    <mergeCell ref="W55:X55"/>
    <mergeCell ref="Y55:Z55"/>
    <mergeCell ref="AA55:AB55"/>
    <mergeCell ref="A9:A11"/>
    <mergeCell ref="B9:D10"/>
    <mergeCell ref="E9:AL9"/>
    <mergeCell ref="A15:M15"/>
    <mergeCell ref="A16:A18"/>
    <mergeCell ref="B16:D17"/>
    <mergeCell ref="E16:AL16"/>
    <mergeCell ref="A24:A26"/>
    <mergeCell ref="AM9:AM11"/>
    <mergeCell ref="AN9:AQ9"/>
    <mergeCell ref="AR9:AR11"/>
    <mergeCell ref="E10:F10"/>
    <mergeCell ref="G10:H10"/>
    <mergeCell ref="I10:J10"/>
    <mergeCell ref="K10:L10"/>
    <mergeCell ref="M10:N10"/>
    <mergeCell ref="O10:P10"/>
    <mergeCell ref="Q10:R10"/>
    <mergeCell ref="S10:T10"/>
    <mergeCell ref="U10:V10"/>
    <mergeCell ref="W10:X10"/>
    <mergeCell ref="Y10:Z10"/>
    <mergeCell ref="AA10:AB10"/>
    <mergeCell ref="AC10:AD10"/>
    <mergeCell ref="AE10:AF10"/>
    <mergeCell ref="AG10:AH10"/>
    <mergeCell ref="AI10:AJ10"/>
    <mergeCell ref="AK10:AL10"/>
    <mergeCell ref="AN10:AN11"/>
    <mergeCell ref="AO10:AO11"/>
    <mergeCell ref="AP10:AP11"/>
    <mergeCell ref="AQ10:AQ11"/>
    <mergeCell ref="AM16:AM18"/>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B24:D25"/>
    <mergeCell ref="E24:AL24"/>
    <mergeCell ref="AM24:AM26"/>
    <mergeCell ref="E25:F25"/>
    <mergeCell ref="G25:H25"/>
    <mergeCell ref="I25:J25"/>
    <mergeCell ref="K25:L25"/>
    <mergeCell ref="M25:N25"/>
    <mergeCell ref="O25:P25"/>
    <mergeCell ref="Q25:R25"/>
    <mergeCell ref="S25:T25"/>
    <mergeCell ref="U25:V25"/>
    <mergeCell ref="W25:X25"/>
    <mergeCell ref="Y25:Z25"/>
    <mergeCell ref="AA25:AB25"/>
    <mergeCell ref="AC25:AD25"/>
    <mergeCell ref="AE25:AF25"/>
    <mergeCell ref="AG25:AH25"/>
    <mergeCell ref="AI25:AJ25"/>
    <mergeCell ref="AK25:AL25"/>
    <mergeCell ref="A34:A36"/>
    <mergeCell ref="B34:D35"/>
    <mergeCell ref="E34:AL34"/>
    <mergeCell ref="AM34:AM36"/>
    <mergeCell ref="E35:F35"/>
    <mergeCell ref="G35:H35"/>
    <mergeCell ref="I35:J35"/>
    <mergeCell ref="K35:L35"/>
    <mergeCell ref="M35:N35"/>
    <mergeCell ref="O35:P35"/>
    <mergeCell ref="Q35:R35"/>
    <mergeCell ref="S35:T35"/>
    <mergeCell ref="U35:V35"/>
    <mergeCell ref="W35:X35"/>
    <mergeCell ref="Y35:Z35"/>
    <mergeCell ref="AA35:AB35"/>
    <mergeCell ref="AC35:AD35"/>
    <mergeCell ref="AE35:AF35"/>
    <mergeCell ref="AG35:AH35"/>
    <mergeCell ref="AI35:AJ35"/>
    <mergeCell ref="AK35:AL35"/>
    <mergeCell ref="A44:A46"/>
    <mergeCell ref="B44:D45"/>
    <mergeCell ref="E44:AL44"/>
    <mergeCell ref="AM44:AM46"/>
    <mergeCell ref="E45:F45"/>
    <mergeCell ref="G45:H45"/>
    <mergeCell ref="I45:J45"/>
    <mergeCell ref="K45:L45"/>
    <mergeCell ref="M45:N45"/>
    <mergeCell ref="O45:P45"/>
    <mergeCell ref="Q45:R45"/>
    <mergeCell ref="S45:T45"/>
    <mergeCell ref="U45:V45"/>
    <mergeCell ref="W45:X45"/>
    <mergeCell ref="Y45:Z45"/>
    <mergeCell ref="AA45:AB45"/>
    <mergeCell ref="AC45:AD45"/>
    <mergeCell ref="AE45:AF45"/>
    <mergeCell ref="AG45:AH45"/>
    <mergeCell ref="AI45:AJ45"/>
    <mergeCell ref="AK45:AL45"/>
    <mergeCell ref="AC55:AD55"/>
    <mergeCell ref="AE55:AF55"/>
    <mergeCell ref="AG55:AH55"/>
    <mergeCell ref="AI55:AJ55"/>
    <mergeCell ref="AK55:AL55"/>
    <mergeCell ref="A87:B89"/>
    <mergeCell ref="C87:E88"/>
    <mergeCell ref="F87:AM87"/>
    <mergeCell ref="AN87:AN89"/>
    <mergeCell ref="F88:G88"/>
    <mergeCell ref="H88:I88"/>
    <mergeCell ref="J88:K88"/>
    <mergeCell ref="L88:M88"/>
    <mergeCell ref="N88:O88"/>
    <mergeCell ref="P88:Q88"/>
    <mergeCell ref="R88:S88"/>
    <mergeCell ref="T88:U88"/>
    <mergeCell ref="V88:W88"/>
    <mergeCell ref="X88:Y88"/>
    <mergeCell ref="Z88:AA88"/>
    <mergeCell ref="AB88:AC88"/>
    <mergeCell ref="AD88:AE88"/>
    <mergeCell ref="AF88:AG88"/>
    <mergeCell ref="AH88:AI88"/>
    <mergeCell ref="AJ88:AK88"/>
    <mergeCell ref="AL88:AM88"/>
    <mergeCell ref="A90:B90"/>
    <mergeCell ref="A91:A93"/>
    <mergeCell ref="A96:B96"/>
    <mergeCell ref="A97:B97"/>
    <mergeCell ref="A99:C99"/>
    <mergeCell ref="A100:B102"/>
    <mergeCell ref="A104:B106"/>
    <mergeCell ref="C104:E105"/>
    <mergeCell ref="F104:AM104"/>
    <mergeCell ref="AN104:AN106"/>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AL105:AM105"/>
    <mergeCell ref="X111:X112"/>
    <mergeCell ref="Y111:AB111"/>
    <mergeCell ref="AC111:AD111"/>
    <mergeCell ref="AE111:AH111"/>
    <mergeCell ref="AI111:AI112"/>
    <mergeCell ref="A113:B113"/>
    <mergeCell ref="A114:B114"/>
    <mergeCell ref="A116:B117"/>
    <mergeCell ref="C116:C117"/>
    <mergeCell ref="D116:M116"/>
    <mergeCell ref="N116:O116"/>
    <mergeCell ref="P116:P117"/>
    <mergeCell ref="F111:G111"/>
    <mergeCell ref="H111:I111"/>
    <mergeCell ref="J111:K111"/>
    <mergeCell ref="L111:M111"/>
    <mergeCell ref="N111:O111"/>
    <mergeCell ref="P111:Q111"/>
    <mergeCell ref="R111:S111"/>
    <mergeCell ref="T111:U111"/>
    <mergeCell ref="V111:W111"/>
    <mergeCell ref="A158:A160"/>
    <mergeCell ref="B158:C158"/>
    <mergeCell ref="B159:C159"/>
    <mergeCell ref="B160:C160"/>
    <mergeCell ref="A162:B164"/>
    <mergeCell ref="C162:E163"/>
    <mergeCell ref="F162:AM162"/>
    <mergeCell ref="F163:G163"/>
    <mergeCell ref="H163:I163"/>
    <mergeCell ref="J163:K163"/>
    <mergeCell ref="L163:M163"/>
    <mergeCell ref="N163:O163"/>
    <mergeCell ref="P163:Q163"/>
    <mergeCell ref="R163:S163"/>
    <mergeCell ref="T163:U163"/>
    <mergeCell ref="V163:W163"/>
    <mergeCell ref="X163:Y163"/>
    <mergeCell ref="Z163:AA163"/>
    <mergeCell ref="AB163:AC163"/>
    <mergeCell ref="AD163:AE163"/>
    <mergeCell ref="AF163:AG163"/>
    <mergeCell ref="AH163:AI163"/>
    <mergeCell ref="AJ163:AK163"/>
    <mergeCell ref="AL163:AM163"/>
    <mergeCell ref="A165:B165"/>
    <mergeCell ref="A166:B166"/>
    <mergeCell ref="A167:B167"/>
    <mergeCell ref="A168:B168"/>
    <mergeCell ref="A170:C172"/>
    <mergeCell ref="D170:F171"/>
    <mergeCell ref="G170:W170"/>
    <mergeCell ref="X170:X172"/>
    <mergeCell ref="Y170:Y172"/>
    <mergeCell ref="Z170:Z172"/>
    <mergeCell ref="AA170:AA172"/>
    <mergeCell ref="AB170:AE170"/>
    <mergeCell ref="AF170:AG170"/>
    <mergeCell ref="G171:H171"/>
    <mergeCell ref="I171:J171"/>
    <mergeCell ref="K171:L171"/>
    <mergeCell ref="M171:N171"/>
    <mergeCell ref="O171:P171"/>
    <mergeCell ref="Q171:R171"/>
    <mergeCell ref="S171:T171"/>
    <mergeCell ref="U171:V171"/>
    <mergeCell ref="W171:W172"/>
    <mergeCell ref="AB171:AB172"/>
    <mergeCell ref="AC171:AC172"/>
    <mergeCell ref="AD171:AD172"/>
    <mergeCell ref="AE171:AE172"/>
    <mergeCell ref="AF171:AF172"/>
    <mergeCell ref="AG171:AG172"/>
    <mergeCell ref="A173:A178"/>
    <mergeCell ref="B173:B175"/>
    <mergeCell ref="B176:B178"/>
    <mergeCell ref="A180:A181"/>
    <mergeCell ref="B180:B181"/>
    <mergeCell ref="A185:A187"/>
    <mergeCell ref="B185:D186"/>
    <mergeCell ref="E185:V185"/>
    <mergeCell ref="E186:F186"/>
    <mergeCell ref="G186:H186"/>
    <mergeCell ref="I186:J186"/>
    <mergeCell ref="K186:L186"/>
    <mergeCell ref="M186:N186"/>
    <mergeCell ref="O186:P186"/>
    <mergeCell ref="Q186:R186"/>
    <mergeCell ref="S186:T186"/>
    <mergeCell ref="U186:V186"/>
  </mergeCells>
  <dataValidations count="1">
    <dataValidation type="whole" allowBlank="1" showInputMessage="1" showErrorMessage="1" errorTitle="ERROR" error="Por favor ingrese solo Números" sqref="A1:XFD1048576">
      <formula1>0</formula1>
      <formula2>1000000000</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W215"/>
  <sheetViews>
    <sheetView workbookViewId="0">
      <selection activeCell="C14" sqref="C14"/>
    </sheetView>
  </sheetViews>
  <sheetFormatPr baseColWidth="10" defaultRowHeight="15" x14ac:dyDescent="0.25"/>
  <cols>
    <col min="1" max="1" width="44.7109375" style="343" customWidth="1"/>
    <col min="2" max="2" width="34.28515625" style="343" customWidth="1"/>
    <col min="3" max="3" width="16.140625" style="343" customWidth="1"/>
    <col min="4" max="4" width="14" style="343" customWidth="1"/>
    <col min="5" max="6" width="11.42578125" style="343"/>
    <col min="7" max="7" width="11.85546875" style="343" customWidth="1"/>
    <col min="8" max="8" width="12.42578125" style="343" customWidth="1"/>
    <col min="9" max="23" width="11.42578125" style="343"/>
    <col min="24" max="24" width="17.5703125" style="343" customWidth="1"/>
    <col min="25" max="25" width="16.140625" style="343" customWidth="1"/>
    <col min="26" max="26" width="13" style="343" customWidth="1"/>
    <col min="27" max="27" width="12.85546875" style="343" customWidth="1"/>
    <col min="28" max="28" width="13.28515625" style="343" customWidth="1"/>
    <col min="29" max="34" width="11.42578125" style="343"/>
    <col min="35" max="35" width="14" style="343" customWidth="1"/>
    <col min="36" max="40" width="11.42578125" style="343"/>
    <col min="41" max="41" width="12.7109375" style="343" customWidth="1"/>
    <col min="42" max="43" width="11.42578125" style="343"/>
    <col min="44" max="44" width="15.140625" style="343" customWidth="1"/>
    <col min="45" max="72" width="11.42578125" style="343"/>
    <col min="73" max="75" width="15.42578125" style="343" customWidth="1"/>
    <col min="76" max="76" width="15.42578125" style="344" customWidth="1"/>
    <col min="77" max="95" width="15.42578125" style="344" hidden="1" customWidth="1"/>
    <col min="96" max="121" width="15.42578125" style="343" customWidth="1"/>
    <col min="122" max="16384" width="11.42578125" style="343"/>
  </cols>
  <sheetData>
    <row r="1" spans="1:87" ht="14.25" customHeight="1" x14ac:dyDescent="0.25">
      <c r="A1" s="342" t="s">
        <v>0</v>
      </c>
    </row>
    <row r="2" spans="1:87" ht="14.25" customHeight="1" x14ac:dyDescent="0.25">
      <c r="A2" s="342" t="str">
        <f>CONCATENATE("COMUNA: ",[2]NOMBRE!B2," - ","( ",[2]NOMBRE!C2,[2]NOMBRE!D2,[2]NOMBRE!E2,[2]NOMBRE!F2,[2]NOMBRE!G2," )")</f>
        <v>COMUNA: Linares - ( 07401 )</v>
      </c>
    </row>
    <row r="3" spans="1:87" ht="14.25" customHeight="1" x14ac:dyDescent="0.25">
      <c r="A3" s="342" t="str">
        <f>CONCATENATE("ESTABLECIMIENTO/ESTRATEGIA: ",[2]NOMBRE!B3," - ","( ",[2]NOMBRE!C3,[2]NOMBRE!D3,[2]NOMBRE!E3,[2]NOMBRE!F3,[2]NOMBRE!G3,[2]NOMBRE!H3," )")</f>
        <v>ESTABLECIMIENTO/ESTRATEGIA: Hospital Presidente Carlos Ibáñez del Campo - ( 116108 )</v>
      </c>
    </row>
    <row r="4" spans="1:87" ht="14.25" customHeight="1" x14ac:dyDescent="0.25">
      <c r="A4" s="342" t="str">
        <f>CONCATENATE("MES: ",[2]NOMBRE!B6," - ","( ",[2]NOMBRE!C6,[2]NOMBRE!D6," )")</f>
        <v>MES: FEBRERO - ( 02 )</v>
      </c>
    </row>
    <row r="5" spans="1:87" ht="14.25" customHeight="1" x14ac:dyDescent="0.25">
      <c r="A5" s="342" t="str">
        <f>CONCATENATE("AÑO: ",[2]NOMBRE!B7)</f>
        <v>AÑO: 2017</v>
      </c>
      <c r="AP5" s="345"/>
    </row>
    <row r="6" spans="1:87" x14ac:dyDescent="0.25">
      <c r="A6" s="779" t="s">
        <v>1</v>
      </c>
      <c r="B6" s="779"/>
      <c r="C6" s="779"/>
      <c r="D6" s="779"/>
      <c r="E6" s="779"/>
      <c r="F6" s="779"/>
      <c r="G6" s="779"/>
      <c r="H6" s="779"/>
      <c r="I6" s="779"/>
      <c r="J6" s="779"/>
      <c r="K6" s="779"/>
      <c r="L6" s="779"/>
      <c r="M6" s="779"/>
      <c r="N6" s="779"/>
      <c r="O6" s="779"/>
      <c r="P6" s="33"/>
      <c r="Q6" s="33"/>
      <c r="R6" s="33"/>
      <c r="S6" s="33"/>
      <c r="T6" s="2"/>
      <c r="U6" s="2"/>
      <c r="V6" s="2"/>
      <c r="W6" s="2"/>
      <c r="X6" s="2"/>
      <c r="Y6" s="2"/>
      <c r="Z6" s="1"/>
      <c r="AA6" s="1"/>
      <c r="AB6" s="1"/>
      <c r="AC6" s="1"/>
      <c r="AD6" s="1"/>
      <c r="AE6" s="1"/>
      <c r="AF6" s="1"/>
      <c r="AG6" s="1"/>
      <c r="AH6" s="1"/>
      <c r="AI6" s="1"/>
      <c r="AJ6" s="1"/>
      <c r="AK6" s="1"/>
      <c r="AL6" s="1"/>
      <c r="AM6" s="1"/>
      <c r="AN6" s="1"/>
      <c r="AO6" s="1"/>
      <c r="AP6" s="1"/>
      <c r="AQ6" s="1"/>
      <c r="AR6" s="1"/>
    </row>
    <row r="7" spans="1:87" x14ac:dyDescent="0.25">
      <c r="A7" s="346" t="s">
        <v>211</v>
      </c>
      <c r="B7" s="341"/>
      <c r="C7" s="341"/>
      <c r="D7" s="341"/>
      <c r="E7" s="341"/>
      <c r="F7" s="341"/>
      <c r="G7" s="341"/>
      <c r="H7" s="341"/>
      <c r="I7" s="341"/>
      <c r="J7" s="341"/>
      <c r="K7" s="341"/>
      <c r="L7" s="341"/>
      <c r="M7" s="341"/>
      <c r="N7" s="341"/>
      <c r="O7" s="341"/>
      <c r="P7" s="33"/>
      <c r="Q7" s="33"/>
      <c r="R7" s="33"/>
      <c r="S7" s="33"/>
      <c r="T7" s="2"/>
      <c r="U7" s="2"/>
      <c r="V7" s="2"/>
      <c r="W7" s="2"/>
      <c r="X7" s="2"/>
      <c r="Y7" s="2"/>
      <c r="Z7" s="1"/>
      <c r="AA7" s="1"/>
      <c r="AB7" s="1"/>
      <c r="AC7" s="1"/>
      <c r="AD7" s="1"/>
      <c r="AE7" s="1"/>
      <c r="AF7" s="1"/>
      <c r="AG7" s="1"/>
      <c r="AH7" s="1"/>
      <c r="AI7" s="1"/>
      <c r="AJ7" s="1"/>
      <c r="AK7" s="1"/>
      <c r="AL7" s="1"/>
      <c r="AM7" s="1"/>
      <c r="AN7" s="1"/>
      <c r="AO7" s="1"/>
      <c r="AP7" s="1"/>
      <c r="AQ7" s="1"/>
      <c r="AR7" s="1"/>
    </row>
    <row r="8" spans="1:87" x14ac:dyDescent="0.25">
      <c r="A8" s="47" t="s">
        <v>212</v>
      </c>
      <c r="B8" s="47"/>
      <c r="C8" s="47"/>
      <c r="D8" s="47"/>
      <c r="E8" s="47"/>
      <c r="F8" s="47"/>
      <c r="G8" s="47"/>
      <c r="H8" s="47"/>
      <c r="I8" s="47"/>
      <c r="J8" s="47"/>
      <c r="K8" s="47"/>
      <c r="L8" s="47"/>
      <c r="M8" s="47"/>
      <c r="N8" s="48"/>
      <c r="O8" s="48"/>
      <c r="P8" s="38"/>
      <c r="Q8" s="38"/>
      <c r="R8" s="38"/>
      <c r="S8" s="38"/>
      <c r="T8" s="2"/>
      <c r="U8" s="2"/>
      <c r="V8" s="2"/>
      <c r="W8" s="2"/>
      <c r="X8" s="2"/>
      <c r="Y8" s="2"/>
      <c r="Z8" s="1"/>
      <c r="AA8" s="1"/>
      <c r="AB8" s="1"/>
      <c r="AC8" s="1"/>
      <c r="AD8" s="1"/>
      <c r="AE8" s="1"/>
      <c r="AF8" s="1"/>
      <c r="AG8" s="1"/>
      <c r="AH8" s="1"/>
      <c r="AI8" s="1"/>
      <c r="AJ8" s="1"/>
      <c r="AK8" s="1"/>
      <c r="AL8" s="1"/>
      <c r="AM8" s="1"/>
      <c r="AN8" s="1"/>
      <c r="AO8" s="1"/>
      <c r="AP8" s="1"/>
      <c r="AQ8" s="1"/>
      <c r="AR8" s="1"/>
    </row>
    <row r="9" spans="1:87" ht="22.5" customHeight="1" x14ac:dyDescent="0.25">
      <c r="A9" s="642" t="s">
        <v>3</v>
      </c>
      <c r="B9" s="724" t="s">
        <v>4</v>
      </c>
      <c r="C9" s="741"/>
      <c r="D9" s="742"/>
      <c r="E9" s="710" t="s">
        <v>5</v>
      </c>
      <c r="F9" s="713"/>
      <c r="G9" s="713"/>
      <c r="H9" s="713"/>
      <c r="I9" s="713"/>
      <c r="J9" s="713"/>
      <c r="K9" s="713"/>
      <c r="L9" s="713"/>
      <c r="M9" s="713"/>
      <c r="N9" s="713"/>
      <c r="O9" s="713"/>
      <c r="P9" s="713"/>
      <c r="Q9" s="713"/>
      <c r="R9" s="713"/>
      <c r="S9" s="713"/>
      <c r="T9" s="713"/>
      <c r="U9" s="713"/>
      <c r="V9" s="713"/>
      <c r="W9" s="713"/>
      <c r="X9" s="713"/>
      <c r="Y9" s="713"/>
      <c r="Z9" s="713"/>
      <c r="AA9" s="713"/>
      <c r="AB9" s="713"/>
      <c r="AC9" s="713"/>
      <c r="AD9" s="713"/>
      <c r="AE9" s="713"/>
      <c r="AF9" s="713"/>
      <c r="AG9" s="713"/>
      <c r="AH9" s="713"/>
      <c r="AI9" s="713"/>
      <c r="AJ9" s="713"/>
      <c r="AK9" s="713"/>
      <c r="AL9" s="709"/>
      <c r="AM9" s="644" t="s">
        <v>7</v>
      </c>
      <c r="AN9" s="710" t="s">
        <v>8</v>
      </c>
      <c r="AO9" s="713"/>
      <c r="AP9" s="713"/>
      <c r="AQ9" s="709"/>
      <c r="AR9" s="644" t="s">
        <v>9</v>
      </c>
      <c r="AS9" s="344"/>
    </row>
    <row r="10" spans="1:87" ht="31.5" customHeight="1" x14ac:dyDescent="0.25">
      <c r="A10" s="646"/>
      <c r="B10" s="725"/>
      <c r="C10" s="743"/>
      <c r="D10" s="744"/>
      <c r="E10" s="710" t="s">
        <v>10</v>
      </c>
      <c r="F10" s="709"/>
      <c r="G10" s="745" t="s">
        <v>11</v>
      </c>
      <c r="H10" s="746"/>
      <c r="I10" s="710" t="s">
        <v>12</v>
      </c>
      <c r="J10" s="709"/>
      <c r="K10" s="710" t="s">
        <v>13</v>
      </c>
      <c r="L10" s="709"/>
      <c r="M10" s="710" t="s">
        <v>14</v>
      </c>
      <c r="N10" s="709"/>
      <c r="O10" s="712" t="s">
        <v>15</v>
      </c>
      <c r="P10" s="711"/>
      <c r="Q10" s="712" t="s">
        <v>16</v>
      </c>
      <c r="R10" s="711"/>
      <c r="S10" s="712" t="s">
        <v>17</v>
      </c>
      <c r="T10" s="711"/>
      <c r="U10" s="712" t="s">
        <v>18</v>
      </c>
      <c r="V10" s="711"/>
      <c r="W10" s="712" t="s">
        <v>19</v>
      </c>
      <c r="X10" s="711"/>
      <c r="Y10" s="712" t="s">
        <v>20</v>
      </c>
      <c r="Z10" s="711"/>
      <c r="AA10" s="712" t="s">
        <v>21</v>
      </c>
      <c r="AB10" s="711"/>
      <c r="AC10" s="712" t="s">
        <v>22</v>
      </c>
      <c r="AD10" s="711"/>
      <c r="AE10" s="712" t="s">
        <v>23</v>
      </c>
      <c r="AF10" s="711"/>
      <c r="AG10" s="733" t="s">
        <v>24</v>
      </c>
      <c r="AH10" s="733"/>
      <c r="AI10" s="712" t="s">
        <v>25</v>
      </c>
      <c r="AJ10" s="711"/>
      <c r="AK10" s="733" t="s">
        <v>26</v>
      </c>
      <c r="AL10" s="711"/>
      <c r="AM10" s="691"/>
      <c r="AN10" s="751" t="s">
        <v>29</v>
      </c>
      <c r="AO10" s="753" t="s">
        <v>30</v>
      </c>
      <c r="AP10" s="753" t="s">
        <v>213</v>
      </c>
      <c r="AQ10" s="755" t="s">
        <v>32</v>
      </c>
      <c r="AR10" s="691"/>
      <c r="AS10" s="344"/>
    </row>
    <row r="11" spans="1:87" x14ac:dyDescent="0.25">
      <c r="A11" s="643"/>
      <c r="B11" s="320" t="s">
        <v>214</v>
      </c>
      <c r="C11" s="320" t="s">
        <v>27</v>
      </c>
      <c r="D11" s="335" t="s">
        <v>28</v>
      </c>
      <c r="E11" s="17" t="s">
        <v>27</v>
      </c>
      <c r="F11" s="324" t="s">
        <v>28</v>
      </c>
      <c r="G11" s="17" t="s">
        <v>27</v>
      </c>
      <c r="H11" s="324" t="s">
        <v>28</v>
      </c>
      <c r="I11" s="17" t="s">
        <v>27</v>
      </c>
      <c r="J11" s="324" t="s">
        <v>28</v>
      </c>
      <c r="K11" s="17" t="s">
        <v>27</v>
      </c>
      <c r="L11" s="324" t="s">
        <v>28</v>
      </c>
      <c r="M11" s="17" t="s">
        <v>27</v>
      </c>
      <c r="N11" s="324" t="s">
        <v>28</v>
      </c>
      <c r="O11" s="17" t="s">
        <v>27</v>
      </c>
      <c r="P11" s="324" t="s">
        <v>28</v>
      </c>
      <c r="Q11" s="17" t="s">
        <v>27</v>
      </c>
      <c r="R11" s="324" t="s">
        <v>28</v>
      </c>
      <c r="S11" s="17" t="s">
        <v>27</v>
      </c>
      <c r="T11" s="324" t="s">
        <v>28</v>
      </c>
      <c r="U11" s="17" t="s">
        <v>27</v>
      </c>
      <c r="V11" s="324" t="s">
        <v>28</v>
      </c>
      <c r="W11" s="17" t="s">
        <v>27</v>
      </c>
      <c r="X11" s="324" t="s">
        <v>28</v>
      </c>
      <c r="Y11" s="17" t="s">
        <v>27</v>
      </c>
      <c r="Z11" s="324" t="s">
        <v>28</v>
      </c>
      <c r="AA11" s="17" t="s">
        <v>27</v>
      </c>
      <c r="AB11" s="324" t="s">
        <v>28</v>
      </c>
      <c r="AC11" s="17" t="s">
        <v>27</v>
      </c>
      <c r="AD11" s="324" t="s">
        <v>28</v>
      </c>
      <c r="AE11" s="17" t="s">
        <v>27</v>
      </c>
      <c r="AF11" s="324" t="s">
        <v>28</v>
      </c>
      <c r="AG11" s="50" t="s">
        <v>27</v>
      </c>
      <c r="AH11" s="323" t="s">
        <v>28</v>
      </c>
      <c r="AI11" s="17" t="s">
        <v>27</v>
      </c>
      <c r="AJ11" s="324" t="s">
        <v>28</v>
      </c>
      <c r="AK11" s="50" t="s">
        <v>27</v>
      </c>
      <c r="AL11" s="324" t="s">
        <v>28</v>
      </c>
      <c r="AM11" s="645"/>
      <c r="AN11" s="752"/>
      <c r="AO11" s="754"/>
      <c r="AP11" s="754"/>
      <c r="AQ11" s="756"/>
      <c r="AR11" s="645"/>
      <c r="AS11" s="344"/>
    </row>
    <row r="12" spans="1:87" x14ac:dyDescent="0.25">
      <c r="A12" s="52" t="s">
        <v>33</v>
      </c>
      <c r="B12" s="347">
        <f>SUM(C12+D12)</f>
        <v>4156</v>
      </c>
      <c r="C12" s="347">
        <f t="shared" ref="C12:D14" si="0">SUM(E12+G12+I12+K12+M12+O12+Q12+S12+U12+W12+Y12+AA12+AC12+AE12+AG12+AI12+AK12)</f>
        <v>2214</v>
      </c>
      <c r="D12" s="347">
        <f t="shared" si="0"/>
        <v>1942</v>
      </c>
      <c r="E12" s="106">
        <v>340</v>
      </c>
      <c r="F12" s="348">
        <v>298</v>
      </c>
      <c r="G12" s="106">
        <v>158</v>
      </c>
      <c r="H12" s="348">
        <v>137</v>
      </c>
      <c r="I12" s="106">
        <v>121</v>
      </c>
      <c r="J12" s="124">
        <v>101</v>
      </c>
      <c r="K12" s="106">
        <v>103</v>
      </c>
      <c r="L12" s="124">
        <v>88</v>
      </c>
      <c r="M12" s="106">
        <v>133</v>
      </c>
      <c r="N12" s="124">
        <v>115</v>
      </c>
      <c r="O12" s="106">
        <v>148</v>
      </c>
      <c r="P12" s="124">
        <v>129</v>
      </c>
      <c r="Q12" s="106">
        <v>102</v>
      </c>
      <c r="R12" s="124">
        <v>91</v>
      </c>
      <c r="S12" s="106">
        <v>115</v>
      </c>
      <c r="T12" s="124">
        <v>101</v>
      </c>
      <c r="U12" s="106">
        <v>111</v>
      </c>
      <c r="V12" s="124">
        <v>98</v>
      </c>
      <c r="W12" s="106">
        <v>106</v>
      </c>
      <c r="X12" s="124">
        <v>94</v>
      </c>
      <c r="Y12" s="106">
        <v>139</v>
      </c>
      <c r="Z12" s="124">
        <v>124</v>
      </c>
      <c r="AA12" s="106">
        <v>117</v>
      </c>
      <c r="AB12" s="124">
        <v>104</v>
      </c>
      <c r="AC12" s="106">
        <v>111</v>
      </c>
      <c r="AD12" s="124">
        <v>99</v>
      </c>
      <c r="AE12" s="106">
        <v>104</v>
      </c>
      <c r="AF12" s="124">
        <v>93</v>
      </c>
      <c r="AG12" s="129">
        <v>91</v>
      </c>
      <c r="AH12" s="115">
        <v>81</v>
      </c>
      <c r="AI12" s="106">
        <v>91</v>
      </c>
      <c r="AJ12" s="124">
        <v>80</v>
      </c>
      <c r="AK12" s="138">
        <v>124</v>
      </c>
      <c r="AL12" s="124">
        <v>109</v>
      </c>
      <c r="AM12" s="138">
        <v>3948</v>
      </c>
      <c r="AN12" s="106">
        <v>206</v>
      </c>
      <c r="AO12" s="107"/>
      <c r="AP12" s="107">
        <v>269</v>
      </c>
      <c r="AQ12" s="124">
        <v>545</v>
      </c>
      <c r="AR12" s="124">
        <v>4</v>
      </c>
      <c r="AS12" s="349" t="s">
        <v>215</v>
      </c>
      <c r="CG12" s="344">
        <v>0</v>
      </c>
      <c r="CH12" s="344">
        <v>0</v>
      </c>
      <c r="CI12" s="344">
        <v>0</v>
      </c>
    </row>
    <row r="13" spans="1:87" ht="18" customHeight="1" x14ac:dyDescent="0.25">
      <c r="A13" s="31" t="s">
        <v>35</v>
      </c>
      <c r="B13" s="350">
        <f>SUM(C13+D13)</f>
        <v>411</v>
      </c>
      <c r="C13" s="350">
        <f t="shared" si="0"/>
        <v>0</v>
      </c>
      <c r="D13" s="351">
        <f t="shared" si="0"/>
        <v>411</v>
      </c>
      <c r="E13" s="94"/>
      <c r="F13" s="90"/>
      <c r="G13" s="143"/>
      <c r="H13" s="151"/>
      <c r="I13" s="143"/>
      <c r="J13" s="90">
        <v>4</v>
      </c>
      <c r="K13" s="94"/>
      <c r="L13" s="90">
        <v>35</v>
      </c>
      <c r="M13" s="94"/>
      <c r="N13" s="90">
        <v>105</v>
      </c>
      <c r="O13" s="94"/>
      <c r="P13" s="90">
        <v>86</v>
      </c>
      <c r="Q13" s="94"/>
      <c r="R13" s="90">
        <v>67</v>
      </c>
      <c r="S13" s="94"/>
      <c r="T13" s="90">
        <v>58</v>
      </c>
      <c r="U13" s="94"/>
      <c r="V13" s="90">
        <v>20</v>
      </c>
      <c r="W13" s="94"/>
      <c r="X13" s="90">
        <v>15</v>
      </c>
      <c r="Y13" s="94"/>
      <c r="Z13" s="90">
        <v>11</v>
      </c>
      <c r="AA13" s="94"/>
      <c r="AB13" s="90">
        <v>4</v>
      </c>
      <c r="AC13" s="94"/>
      <c r="AD13" s="90"/>
      <c r="AE13" s="94"/>
      <c r="AF13" s="90">
        <v>4</v>
      </c>
      <c r="AG13" s="130"/>
      <c r="AH13" s="96"/>
      <c r="AI13" s="94"/>
      <c r="AJ13" s="90">
        <v>2</v>
      </c>
      <c r="AK13" s="352"/>
      <c r="AL13" s="90"/>
      <c r="AM13" s="352">
        <v>400</v>
      </c>
      <c r="AN13" s="94">
        <v>8</v>
      </c>
      <c r="AO13" s="95"/>
      <c r="AP13" s="95">
        <v>3</v>
      </c>
      <c r="AQ13" s="90">
        <v>50</v>
      </c>
      <c r="AR13" s="90">
        <v>1</v>
      </c>
      <c r="AS13" s="349" t="s">
        <v>215</v>
      </c>
      <c r="CG13" s="344">
        <v>0</v>
      </c>
      <c r="CH13" s="344">
        <v>0</v>
      </c>
      <c r="CI13" s="344">
        <v>0</v>
      </c>
    </row>
    <row r="14" spans="1:87" x14ac:dyDescent="0.25">
      <c r="A14" s="23" t="s">
        <v>36</v>
      </c>
      <c r="B14" s="353">
        <f>SUM(C14+D14)</f>
        <v>217</v>
      </c>
      <c r="C14" s="353">
        <f t="shared" si="0"/>
        <v>0</v>
      </c>
      <c r="D14" s="354">
        <f t="shared" si="0"/>
        <v>217</v>
      </c>
      <c r="E14" s="97"/>
      <c r="F14" s="127"/>
      <c r="G14" s="97"/>
      <c r="H14" s="127"/>
      <c r="I14" s="97"/>
      <c r="J14" s="100"/>
      <c r="K14" s="97"/>
      <c r="L14" s="100">
        <v>27</v>
      </c>
      <c r="M14" s="97"/>
      <c r="N14" s="100">
        <v>60</v>
      </c>
      <c r="O14" s="97"/>
      <c r="P14" s="100">
        <v>45</v>
      </c>
      <c r="Q14" s="97"/>
      <c r="R14" s="100">
        <v>24</v>
      </c>
      <c r="S14" s="97"/>
      <c r="T14" s="100">
        <v>31</v>
      </c>
      <c r="U14" s="97"/>
      <c r="V14" s="100">
        <v>13</v>
      </c>
      <c r="W14" s="97"/>
      <c r="X14" s="100">
        <v>4</v>
      </c>
      <c r="Y14" s="97"/>
      <c r="Z14" s="100">
        <v>5</v>
      </c>
      <c r="AA14" s="97"/>
      <c r="AB14" s="100">
        <v>1</v>
      </c>
      <c r="AC14" s="97"/>
      <c r="AD14" s="100">
        <v>1</v>
      </c>
      <c r="AE14" s="97"/>
      <c r="AF14" s="100">
        <v>5</v>
      </c>
      <c r="AG14" s="131"/>
      <c r="AH14" s="99">
        <v>1</v>
      </c>
      <c r="AI14" s="97"/>
      <c r="AJ14" s="100"/>
      <c r="AK14" s="146"/>
      <c r="AL14" s="100"/>
      <c r="AM14" s="146">
        <v>216</v>
      </c>
      <c r="AN14" s="116"/>
      <c r="AO14" s="117"/>
      <c r="AP14" s="117"/>
      <c r="AQ14" s="118"/>
      <c r="AR14" s="118"/>
      <c r="AS14" s="349" t="s">
        <v>215</v>
      </c>
      <c r="CG14" s="344">
        <v>0</v>
      </c>
      <c r="CH14" s="344">
        <v>0</v>
      </c>
    </row>
    <row r="15" spans="1:87" x14ac:dyDescent="0.25">
      <c r="A15" s="783" t="s">
        <v>216</v>
      </c>
      <c r="B15" s="783"/>
      <c r="C15" s="783"/>
      <c r="D15" s="783"/>
      <c r="E15" s="783"/>
      <c r="F15" s="783"/>
      <c r="G15" s="783"/>
      <c r="H15" s="783"/>
      <c r="I15" s="783"/>
      <c r="J15" s="783"/>
      <c r="K15" s="783"/>
      <c r="L15" s="783"/>
      <c r="M15" s="783"/>
      <c r="N15" s="355"/>
      <c r="O15" s="355"/>
      <c r="P15" s="355"/>
      <c r="Q15" s="355"/>
      <c r="R15" s="355"/>
      <c r="S15" s="355"/>
      <c r="T15" s="355"/>
      <c r="U15" s="355"/>
      <c r="V15" s="355"/>
      <c r="W15" s="355"/>
      <c r="X15" s="355"/>
      <c r="Y15" s="355"/>
      <c r="Z15" s="3"/>
      <c r="AA15" s="3"/>
      <c r="AB15" s="19"/>
      <c r="AC15" s="3"/>
      <c r="AD15" s="3"/>
      <c r="AE15" s="3"/>
      <c r="AF15" s="3"/>
      <c r="AG15" s="3"/>
      <c r="AH15" s="3"/>
      <c r="AI15" s="3"/>
      <c r="AJ15" s="3"/>
      <c r="AK15" s="3"/>
      <c r="AL15" s="3"/>
      <c r="AM15" s="3"/>
      <c r="AN15" s="3"/>
    </row>
    <row r="16" spans="1:87" ht="15" customHeight="1" x14ac:dyDescent="0.25">
      <c r="A16" s="642" t="s">
        <v>47</v>
      </c>
      <c r="B16" s="724" t="s">
        <v>4</v>
      </c>
      <c r="C16" s="741"/>
      <c r="D16" s="742"/>
      <c r="E16" s="710" t="s">
        <v>5</v>
      </c>
      <c r="F16" s="713"/>
      <c r="G16" s="713"/>
      <c r="H16" s="713"/>
      <c r="I16" s="713"/>
      <c r="J16" s="713"/>
      <c r="K16" s="713"/>
      <c r="L16" s="713"/>
      <c r="M16" s="713"/>
      <c r="N16" s="713"/>
      <c r="O16" s="713"/>
      <c r="P16" s="713"/>
      <c r="Q16" s="713"/>
      <c r="R16" s="713"/>
      <c r="S16" s="713"/>
      <c r="T16" s="713"/>
      <c r="U16" s="713"/>
      <c r="V16" s="713"/>
      <c r="W16" s="713"/>
      <c r="X16" s="713"/>
      <c r="Y16" s="713"/>
      <c r="Z16" s="713"/>
      <c r="AA16" s="713"/>
      <c r="AB16" s="713"/>
      <c r="AC16" s="713"/>
      <c r="AD16" s="713"/>
      <c r="AE16" s="713"/>
      <c r="AF16" s="713"/>
      <c r="AG16" s="713"/>
      <c r="AH16" s="713"/>
      <c r="AI16" s="713"/>
      <c r="AJ16" s="713"/>
      <c r="AK16" s="713"/>
      <c r="AL16" s="709"/>
      <c r="AM16" s="644" t="s">
        <v>7</v>
      </c>
    </row>
    <row r="17" spans="1:86" x14ac:dyDescent="0.25">
      <c r="A17" s="646"/>
      <c r="B17" s="725"/>
      <c r="C17" s="743"/>
      <c r="D17" s="744"/>
      <c r="E17" s="710" t="s">
        <v>10</v>
      </c>
      <c r="F17" s="709"/>
      <c r="G17" s="745" t="s">
        <v>11</v>
      </c>
      <c r="H17" s="746"/>
      <c r="I17" s="710" t="s">
        <v>12</v>
      </c>
      <c r="J17" s="709"/>
      <c r="K17" s="710" t="s">
        <v>13</v>
      </c>
      <c r="L17" s="709"/>
      <c r="M17" s="710" t="s">
        <v>14</v>
      </c>
      <c r="N17" s="709"/>
      <c r="O17" s="712" t="s">
        <v>15</v>
      </c>
      <c r="P17" s="711"/>
      <c r="Q17" s="712" t="s">
        <v>16</v>
      </c>
      <c r="R17" s="711"/>
      <c r="S17" s="712" t="s">
        <v>17</v>
      </c>
      <c r="T17" s="711"/>
      <c r="U17" s="712" t="s">
        <v>18</v>
      </c>
      <c r="V17" s="711"/>
      <c r="W17" s="712" t="s">
        <v>19</v>
      </c>
      <c r="X17" s="711"/>
      <c r="Y17" s="712" t="s">
        <v>20</v>
      </c>
      <c r="Z17" s="711"/>
      <c r="AA17" s="712" t="s">
        <v>21</v>
      </c>
      <c r="AB17" s="711"/>
      <c r="AC17" s="712" t="s">
        <v>22</v>
      </c>
      <c r="AD17" s="711"/>
      <c r="AE17" s="712" t="s">
        <v>23</v>
      </c>
      <c r="AF17" s="711"/>
      <c r="AG17" s="712" t="s">
        <v>24</v>
      </c>
      <c r="AH17" s="711"/>
      <c r="AI17" s="712" t="s">
        <v>25</v>
      </c>
      <c r="AJ17" s="711"/>
      <c r="AK17" s="712" t="s">
        <v>26</v>
      </c>
      <c r="AL17" s="711"/>
      <c r="AM17" s="691"/>
    </row>
    <row r="18" spans="1:86" x14ac:dyDescent="0.25">
      <c r="A18" s="643"/>
      <c r="B18" s="329" t="s">
        <v>214</v>
      </c>
      <c r="C18" s="330" t="s">
        <v>159</v>
      </c>
      <c r="D18" s="321" t="s">
        <v>28</v>
      </c>
      <c r="E18" s="11" t="s">
        <v>159</v>
      </c>
      <c r="F18" s="334" t="s">
        <v>28</v>
      </c>
      <c r="G18" s="11" t="s">
        <v>159</v>
      </c>
      <c r="H18" s="334" t="s">
        <v>28</v>
      </c>
      <c r="I18" s="11" t="s">
        <v>159</v>
      </c>
      <c r="J18" s="334" t="s">
        <v>28</v>
      </c>
      <c r="K18" s="11" t="s">
        <v>159</v>
      </c>
      <c r="L18" s="334" t="s">
        <v>28</v>
      </c>
      <c r="M18" s="11" t="s">
        <v>159</v>
      </c>
      <c r="N18" s="334" t="s">
        <v>28</v>
      </c>
      <c r="O18" s="11" t="s">
        <v>159</v>
      </c>
      <c r="P18" s="334" t="s">
        <v>28</v>
      </c>
      <c r="Q18" s="11" t="s">
        <v>159</v>
      </c>
      <c r="R18" s="334" t="s">
        <v>28</v>
      </c>
      <c r="S18" s="11" t="s">
        <v>159</v>
      </c>
      <c r="T18" s="334" t="s">
        <v>28</v>
      </c>
      <c r="U18" s="11" t="s">
        <v>159</v>
      </c>
      <c r="V18" s="334" t="s">
        <v>28</v>
      </c>
      <c r="W18" s="11" t="s">
        <v>159</v>
      </c>
      <c r="X18" s="334" t="s">
        <v>28</v>
      </c>
      <c r="Y18" s="11" t="s">
        <v>159</v>
      </c>
      <c r="Z18" s="334" t="s">
        <v>28</v>
      </c>
      <c r="AA18" s="11" t="s">
        <v>159</v>
      </c>
      <c r="AB18" s="334" t="s">
        <v>28</v>
      </c>
      <c r="AC18" s="11" t="s">
        <v>159</v>
      </c>
      <c r="AD18" s="334" t="s">
        <v>28</v>
      </c>
      <c r="AE18" s="11" t="s">
        <v>159</v>
      </c>
      <c r="AF18" s="334" t="s">
        <v>28</v>
      </c>
      <c r="AG18" s="11" t="s">
        <v>159</v>
      </c>
      <c r="AH18" s="334" t="s">
        <v>28</v>
      </c>
      <c r="AI18" s="11" t="s">
        <v>159</v>
      </c>
      <c r="AJ18" s="334" t="s">
        <v>28</v>
      </c>
      <c r="AK18" s="11" t="s">
        <v>159</v>
      </c>
      <c r="AL18" s="334" t="s">
        <v>28</v>
      </c>
      <c r="AM18" s="645"/>
      <c r="AN18" s="356"/>
    </row>
    <row r="19" spans="1:86" x14ac:dyDescent="0.25">
      <c r="A19" s="340" t="s">
        <v>52</v>
      </c>
      <c r="B19" s="357">
        <f>SUM(C19+D19)</f>
        <v>0</v>
      </c>
      <c r="C19" s="357">
        <f t="shared" ref="C19:D22" si="1">SUM(E19+G19+I19+K19+M19+O19+Q19+S19+U19+W19+Y19+AA19+AC19+AE19+AG19+AI19+AK19)</f>
        <v>0</v>
      </c>
      <c r="D19" s="358">
        <f t="shared" si="1"/>
        <v>0</v>
      </c>
      <c r="E19" s="359"/>
      <c r="F19" s="360"/>
      <c r="G19" s="359"/>
      <c r="H19" s="360"/>
      <c r="I19" s="359"/>
      <c r="J19" s="361"/>
      <c r="K19" s="359"/>
      <c r="L19" s="361"/>
      <c r="M19" s="359"/>
      <c r="N19" s="361"/>
      <c r="O19" s="362"/>
      <c r="P19" s="361"/>
      <c r="Q19" s="362"/>
      <c r="R19" s="361"/>
      <c r="S19" s="362"/>
      <c r="T19" s="361"/>
      <c r="U19" s="362"/>
      <c r="V19" s="361"/>
      <c r="W19" s="362"/>
      <c r="X19" s="361"/>
      <c r="Y19" s="362"/>
      <c r="Z19" s="361"/>
      <c r="AA19" s="362"/>
      <c r="AB19" s="361"/>
      <c r="AC19" s="362"/>
      <c r="AD19" s="361"/>
      <c r="AE19" s="362"/>
      <c r="AF19" s="361"/>
      <c r="AG19" s="362"/>
      <c r="AH19" s="361"/>
      <c r="AI19" s="362"/>
      <c r="AJ19" s="361"/>
      <c r="AK19" s="362"/>
      <c r="AL19" s="361"/>
      <c r="AM19" s="92"/>
      <c r="AN19" s="349" t="s">
        <v>215</v>
      </c>
      <c r="CG19" s="344">
        <v>0</v>
      </c>
      <c r="CH19" s="344">
        <v>0</v>
      </c>
    </row>
    <row r="20" spans="1:86" x14ac:dyDescent="0.25">
      <c r="A20" s="363" t="s">
        <v>74</v>
      </c>
      <c r="B20" s="357">
        <f>SUM(C20+D20)</f>
        <v>0</v>
      </c>
      <c r="C20" s="357">
        <f t="shared" si="1"/>
        <v>0</v>
      </c>
      <c r="D20" s="364">
        <f t="shared" si="1"/>
        <v>0</v>
      </c>
      <c r="E20" s="94"/>
      <c r="F20" s="108"/>
      <c r="G20" s="94"/>
      <c r="H20" s="108"/>
      <c r="I20" s="94"/>
      <c r="J20" s="90"/>
      <c r="K20" s="94"/>
      <c r="L20" s="90"/>
      <c r="M20" s="94"/>
      <c r="N20" s="90"/>
      <c r="O20" s="365"/>
      <c r="P20" s="90"/>
      <c r="Q20" s="365"/>
      <c r="R20" s="90"/>
      <c r="S20" s="365"/>
      <c r="T20" s="90"/>
      <c r="U20" s="365"/>
      <c r="V20" s="90"/>
      <c r="W20" s="365"/>
      <c r="X20" s="90"/>
      <c r="Y20" s="365"/>
      <c r="Z20" s="90"/>
      <c r="AA20" s="365"/>
      <c r="AB20" s="90"/>
      <c r="AC20" s="365"/>
      <c r="AD20" s="90"/>
      <c r="AE20" s="365"/>
      <c r="AF20" s="90"/>
      <c r="AG20" s="365"/>
      <c r="AH20" s="90"/>
      <c r="AI20" s="365"/>
      <c r="AJ20" s="90"/>
      <c r="AK20" s="365"/>
      <c r="AL20" s="90"/>
      <c r="AM20" s="87"/>
      <c r="AN20" s="349" t="s">
        <v>215</v>
      </c>
      <c r="CG20" s="344">
        <v>0</v>
      </c>
      <c r="CH20" s="344">
        <v>0</v>
      </c>
    </row>
    <row r="21" spans="1:86" x14ac:dyDescent="0.25">
      <c r="A21" s="363" t="s">
        <v>53</v>
      </c>
      <c r="B21" s="357">
        <f>SUM(C21+D21)</f>
        <v>0</v>
      </c>
      <c r="C21" s="357">
        <f t="shared" si="1"/>
        <v>0</v>
      </c>
      <c r="D21" s="364">
        <f t="shared" si="1"/>
        <v>0</v>
      </c>
      <c r="E21" s="94"/>
      <c r="F21" s="108"/>
      <c r="G21" s="94"/>
      <c r="H21" s="108"/>
      <c r="I21" s="94"/>
      <c r="J21" s="90"/>
      <c r="K21" s="94"/>
      <c r="L21" s="90"/>
      <c r="M21" s="94"/>
      <c r="N21" s="90"/>
      <c r="O21" s="365"/>
      <c r="P21" s="90"/>
      <c r="Q21" s="365"/>
      <c r="R21" s="90"/>
      <c r="S21" s="365"/>
      <c r="T21" s="90"/>
      <c r="U21" s="365"/>
      <c r="V21" s="90"/>
      <c r="W21" s="365"/>
      <c r="X21" s="90"/>
      <c r="Y21" s="365"/>
      <c r="Z21" s="90"/>
      <c r="AA21" s="365"/>
      <c r="AB21" s="90"/>
      <c r="AC21" s="365"/>
      <c r="AD21" s="90"/>
      <c r="AE21" s="365"/>
      <c r="AF21" s="90"/>
      <c r="AG21" s="365"/>
      <c r="AH21" s="90"/>
      <c r="AI21" s="365"/>
      <c r="AJ21" s="90"/>
      <c r="AK21" s="365"/>
      <c r="AL21" s="90"/>
      <c r="AM21" s="87"/>
      <c r="AN21" s="349" t="s">
        <v>215</v>
      </c>
      <c r="CG21" s="344">
        <v>0</v>
      </c>
      <c r="CH21" s="344">
        <v>0</v>
      </c>
    </row>
    <row r="22" spans="1:86" x14ac:dyDescent="0.25">
      <c r="A22" s="71" t="s">
        <v>217</v>
      </c>
      <c r="B22" s="366">
        <f>SUM(C22+D22)</f>
        <v>0</v>
      </c>
      <c r="C22" s="366">
        <f t="shared" si="1"/>
        <v>0</v>
      </c>
      <c r="D22" s="354">
        <f t="shared" si="1"/>
        <v>0</v>
      </c>
      <c r="E22" s="97"/>
      <c r="F22" s="127"/>
      <c r="G22" s="97"/>
      <c r="H22" s="127"/>
      <c r="I22" s="97"/>
      <c r="J22" s="100"/>
      <c r="K22" s="97"/>
      <c r="L22" s="100"/>
      <c r="M22" s="97"/>
      <c r="N22" s="100"/>
      <c r="O22" s="367"/>
      <c r="P22" s="100"/>
      <c r="Q22" s="367"/>
      <c r="R22" s="100"/>
      <c r="S22" s="367"/>
      <c r="T22" s="100"/>
      <c r="U22" s="367"/>
      <c r="V22" s="100"/>
      <c r="W22" s="367"/>
      <c r="X22" s="100"/>
      <c r="Y22" s="367"/>
      <c r="Z22" s="100"/>
      <c r="AA22" s="367"/>
      <c r="AB22" s="100"/>
      <c r="AC22" s="367"/>
      <c r="AD22" s="100"/>
      <c r="AE22" s="367"/>
      <c r="AF22" s="100"/>
      <c r="AG22" s="367"/>
      <c r="AH22" s="100"/>
      <c r="AI22" s="367"/>
      <c r="AJ22" s="100"/>
      <c r="AK22" s="367"/>
      <c r="AL22" s="100"/>
      <c r="AM22" s="89"/>
      <c r="AN22" s="349" t="s">
        <v>215</v>
      </c>
      <c r="CG22" s="344">
        <v>0</v>
      </c>
      <c r="CH22" s="344">
        <v>0</v>
      </c>
    </row>
    <row r="23" spans="1:86" x14ac:dyDescent="0.25">
      <c r="A23" s="58" t="s">
        <v>218</v>
      </c>
      <c r="B23" s="58"/>
      <c r="C23" s="58"/>
      <c r="D23" s="58"/>
      <c r="E23" s="58"/>
      <c r="F23" s="58"/>
      <c r="G23" s="58"/>
      <c r="H23" s="58"/>
      <c r="I23" s="58"/>
      <c r="J23" s="58"/>
      <c r="K23" s="58"/>
      <c r="L23" s="59"/>
      <c r="M23" s="48"/>
      <c r="N23" s="48"/>
      <c r="O23" s="38"/>
      <c r="P23" s="38"/>
      <c r="Q23" s="38"/>
      <c r="R23" s="38"/>
      <c r="S23" s="2"/>
      <c r="T23" s="2"/>
      <c r="U23" s="2"/>
      <c r="V23" s="2"/>
      <c r="W23" s="2"/>
      <c r="X23" s="188"/>
      <c r="Y23" s="188"/>
      <c r="Z23" s="188"/>
      <c r="AA23" s="188"/>
      <c r="AB23" s="188"/>
      <c r="AC23" s="188"/>
      <c r="AD23" s="188"/>
      <c r="AE23" s="188"/>
      <c r="AF23" s="188"/>
      <c r="AG23" s="188"/>
      <c r="AH23" s="188"/>
      <c r="AI23" s="188"/>
      <c r="AJ23" s="188"/>
      <c r="AK23" s="188"/>
      <c r="AL23" s="188"/>
      <c r="AM23" s="355"/>
      <c r="AN23" s="188"/>
    </row>
    <row r="24" spans="1:86" ht="15" customHeight="1" x14ac:dyDescent="0.25">
      <c r="A24" s="647" t="s">
        <v>47</v>
      </c>
      <c r="B24" s="724" t="s">
        <v>4</v>
      </c>
      <c r="C24" s="741"/>
      <c r="D24" s="742"/>
      <c r="E24" s="710" t="s">
        <v>5</v>
      </c>
      <c r="F24" s="713"/>
      <c r="G24" s="713"/>
      <c r="H24" s="713"/>
      <c r="I24" s="713"/>
      <c r="J24" s="713"/>
      <c r="K24" s="713"/>
      <c r="L24" s="713"/>
      <c r="M24" s="713"/>
      <c r="N24" s="713"/>
      <c r="O24" s="713"/>
      <c r="P24" s="713"/>
      <c r="Q24" s="713"/>
      <c r="R24" s="713"/>
      <c r="S24" s="713"/>
      <c r="T24" s="713"/>
      <c r="U24" s="713"/>
      <c r="V24" s="713"/>
      <c r="W24" s="713"/>
      <c r="X24" s="713"/>
      <c r="Y24" s="713"/>
      <c r="Z24" s="713"/>
      <c r="AA24" s="713"/>
      <c r="AB24" s="713"/>
      <c r="AC24" s="713"/>
      <c r="AD24" s="713"/>
      <c r="AE24" s="713"/>
      <c r="AF24" s="713"/>
      <c r="AG24" s="713"/>
      <c r="AH24" s="713"/>
      <c r="AI24" s="713"/>
      <c r="AJ24" s="713"/>
      <c r="AK24" s="713"/>
      <c r="AL24" s="709"/>
      <c r="AM24" s="644" t="s">
        <v>7</v>
      </c>
    </row>
    <row r="25" spans="1:86" x14ac:dyDescent="0.25">
      <c r="A25" s="683"/>
      <c r="B25" s="725"/>
      <c r="C25" s="743"/>
      <c r="D25" s="744"/>
      <c r="E25" s="710" t="s">
        <v>10</v>
      </c>
      <c r="F25" s="709"/>
      <c r="G25" s="745" t="s">
        <v>11</v>
      </c>
      <c r="H25" s="746"/>
      <c r="I25" s="710" t="s">
        <v>12</v>
      </c>
      <c r="J25" s="709"/>
      <c r="K25" s="710" t="s">
        <v>13</v>
      </c>
      <c r="L25" s="709"/>
      <c r="M25" s="710" t="s">
        <v>14</v>
      </c>
      <c r="N25" s="709"/>
      <c r="O25" s="712" t="s">
        <v>15</v>
      </c>
      <c r="P25" s="711"/>
      <c r="Q25" s="712" t="s">
        <v>16</v>
      </c>
      <c r="R25" s="711"/>
      <c r="S25" s="712" t="s">
        <v>17</v>
      </c>
      <c r="T25" s="711"/>
      <c r="U25" s="712" t="s">
        <v>18</v>
      </c>
      <c r="V25" s="711"/>
      <c r="W25" s="712" t="s">
        <v>19</v>
      </c>
      <c r="X25" s="711"/>
      <c r="Y25" s="712" t="s">
        <v>20</v>
      </c>
      <c r="Z25" s="711"/>
      <c r="AA25" s="712" t="s">
        <v>21</v>
      </c>
      <c r="AB25" s="711"/>
      <c r="AC25" s="712" t="s">
        <v>22</v>
      </c>
      <c r="AD25" s="711"/>
      <c r="AE25" s="712" t="s">
        <v>23</v>
      </c>
      <c r="AF25" s="711"/>
      <c r="AG25" s="712" t="s">
        <v>24</v>
      </c>
      <c r="AH25" s="711"/>
      <c r="AI25" s="712" t="s">
        <v>25</v>
      </c>
      <c r="AJ25" s="711"/>
      <c r="AK25" s="712" t="s">
        <v>26</v>
      </c>
      <c r="AL25" s="711"/>
      <c r="AM25" s="691"/>
    </row>
    <row r="26" spans="1:86" x14ac:dyDescent="0.25">
      <c r="A26" s="650"/>
      <c r="B26" s="329" t="s">
        <v>214</v>
      </c>
      <c r="C26" s="319" t="s">
        <v>159</v>
      </c>
      <c r="D26" s="325" t="s">
        <v>28</v>
      </c>
      <c r="E26" s="322" t="s">
        <v>159</v>
      </c>
      <c r="F26" s="324" t="s">
        <v>28</v>
      </c>
      <c r="G26" s="322" t="s">
        <v>159</v>
      </c>
      <c r="H26" s="324" t="s">
        <v>28</v>
      </c>
      <c r="I26" s="322" t="s">
        <v>159</v>
      </c>
      <c r="J26" s="324" t="s">
        <v>28</v>
      </c>
      <c r="K26" s="322" t="s">
        <v>159</v>
      </c>
      <c r="L26" s="324" t="s">
        <v>28</v>
      </c>
      <c r="M26" s="322" t="s">
        <v>159</v>
      </c>
      <c r="N26" s="324" t="s">
        <v>28</v>
      </c>
      <c r="O26" s="322" t="s">
        <v>159</v>
      </c>
      <c r="P26" s="324" t="s">
        <v>28</v>
      </c>
      <c r="Q26" s="322" t="s">
        <v>159</v>
      </c>
      <c r="R26" s="324" t="s">
        <v>28</v>
      </c>
      <c r="S26" s="322" t="s">
        <v>159</v>
      </c>
      <c r="T26" s="324" t="s">
        <v>28</v>
      </c>
      <c r="U26" s="322" t="s">
        <v>159</v>
      </c>
      <c r="V26" s="324" t="s">
        <v>28</v>
      </c>
      <c r="W26" s="322" t="s">
        <v>159</v>
      </c>
      <c r="X26" s="324" t="s">
        <v>28</v>
      </c>
      <c r="Y26" s="322" t="s">
        <v>159</v>
      </c>
      <c r="Z26" s="324" t="s">
        <v>28</v>
      </c>
      <c r="AA26" s="322" t="s">
        <v>159</v>
      </c>
      <c r="AB26" s="324" t="s">
        <v>28</v>
      </c>
      <c r="AC26" s="322" t="s">
        <v>159</v>
      </c>
      <c r="AD26" s="324" t="s">
        <v>28</v>
      </c>
      <c r="AE26" s="322" t="s">
        <v>159</v>
      </c>
      <c r="AF26" s="324" t="s">
        <v>28</v>
      </c>
      <c r="AG26" s="322" t="s">
        <v>159</v>
      </c>
      <c r="AH26" s="324" t="s">
        <v>28</v>
      </c>
      <c r="AI26" s="322" t="s">
        <v>159</v>
      </c>
      <c r="AJ26" s="324" t="s">
        <v>28</v>
      </c>
      <c r="AK26" s="322" t="s">
        <v>159</v>
      </c>
      <c r="AL26" s="324" t="s">
        <v>28</v>
      </c>
      <c r="AM26" s="645"/>
      <c r="AN26" s="368"/>
    </row>
    <row r="27" spans="1:86" x14ac:dyDescent="0.25">
      <c r="A27" s="30" t="s">
        <v>52</v>
      </c>
      <c r="B27" s="369">
        <f t="shared" ref="B27:B32" si="2">SUM(C27+D27)</f>
        <v>0</v>
      </c>
      <c r="C27" s="370">
        <f t="shared" ref="C27:D32" si="3">SUM(E27+G27+I27+K27+M27+O27+Q27+S27+U27+W27+Y27+AA27+AC27+AE27+AG27+AI27+AK27)</f>
        <v>0</v>
      </c>
      <c r="D27" s="371">
        <f t="shared" si="3"/>
        <v>0</v>
      </c>
      <c r="E27" s="106"/>
      <c r="F27" s="348"/>
      <c r="G27" s="106"/>
      <c r="H27" s="348"/>
      <c r="I27" s="106"/>
      <c r="J27" s="124"/>
      <c r="K27" s="106"/>
      <c r="L27" s="124"/>
      <c r="M27" s="106"/>
      <c r="N27" s="124"/>
      <c r="O27" s="372"/>
      <c r="P27" s="124"/>
      <c r="Q27" s="372"/>
      <c r="R27" s="124"/>
      <c r="S27" s="372"/>
      <c r="T27" s="124"/>
      <c r="U27" s="372"/>
      <c r="V27" s="124"/>
      <c r="W27" s="372"/>
      <c r="X27" s="124"/>
      <c r="Y27" s="372"/>
      <c r="Z27" s="124"/>
      <c r="AA27" s="372"/>
      <c r="AB27" s="124"/>
      <c r="AC27" s="372"/>
      <c r="AD27" s="124"/>
      <c r="AE27" s="372"/>
      <c r="AF27" s="124"/>
      <c r="AG27" s="372"/>
      <c r="AH27" s="124"/>
      <c r="AI27" s="372"/>
      <c r="AJ27" s="124"/>
      <c r="AK27" s="372"/>
      <c r="AL27" s="124"/>
      <c r="AM27" s="86"/>
      <c r="AN27" s="349" t="s">
        <v>215</v>
      </c>
      <c r="CG27" s="344">
        <v>0</v>
      </c>
      <c r="CH27" s="344">
        <v>0</v>
      </c>
    </row>
    <row r="28" spans="1:86" x14ac:dyDescent="0.25">
      <c r="A28" s="31" t="s">
        <v>74</v>
      </c>
      <c r="B28" s="357">
        <f t="shared" si="2"/>
        <v>0</v>
      </c>
      <c r="C28" s="373">
        <f t="shared" si="3"/>
        <v>0</v>
      </c>
      <c r="D28" s="374">
        <f t="shared" si="3"/>
        <v>0</v>
      </c>
      <c r="E28" s="94"/>
      <c r="F28" s="108"/>
      <c r="G28" s="94"/>
      <c r="H28" s="108"/>
      <c r="I28" s="94"/>
      <c r="J28" s="90"/>
      <c r="K28" s="94"/>
      <c r="L28" s="90"/>
      <c r="M28" s="94"/>
      <c r="N28" s="90"/>
      <c r="O28" s="365"/>
      <c r="P28" s="90"/>
      <c r="Q28" s="365"/>
      <c r="R28" s="90"/>
      <c r="S28" s="365"/>
      <c r="T28" s="90"/>
      <c r="U28" s="365"/>
      <c r="V28" s="90"/>
      <c r="W28" s="365"/>
      <c r="X28" s="90"/>
      <c r="Y28" s="365"/>
      <c r="Z28" s="90"/>
      <c r="AA28" s="365"/>
      <c r="AB28" s="90"/>
      <c r="AC28" s="365"/>
      <c r="AD28" s="90"/>
      <c r="AE28" s="365"/>
      <c r="AF28" s="90"/>
      <c r="AG28" s="365"/>
      <c r="AH28" s="90"/>
      <c r="AI28" s="365"/>
      <c r="AJ28" s="90"/>
      <c r="AK28" s="365"/>
      <c r="AL28" s="90"/>
      <c r="AM28" s="87"/>
      <c r="AN28" s="349" t="s">
        <v>215</v>
      </c>
      <c r="CG28" s="344">
        <v>0</v>
      </c>
      <c r="CH28" s="344">
        <v>0</v>
      </c>
    </row>
    <row r="29" spans="1:86" x14ac:dyDescent="0.25">
      <c r="A29" s="31" t="s">
        <v>53</v>
      </c>
      <c r="B29" s="357">
        <f t="shared" si="2"/>
        <v>0</v>
      </c>
      <c r="C29" s="373">
        <f t="shared" si="3"/>
        <v>0</v>
      </c>
      <c r="D29" s="374">
        <f t="shared" si="3"/>
        <v>0</v>
      </c>
      <c r="E29" s="94"/>
      <c r="F29" s="108"/>
      <c r="G29" s="94"/>
      <c r="H29" s="108"/>
      <c r="I29" s="94"/>
      <c r="J29" s="90"/>
      <c r="K29" s="94"/>
      <c r="L29" s="90"/>
      <c r="M29" s="94"/>
      <c r="N29" s="90"/>
      <c r="O29" s="365"/>
      <c r="P29" s="90"/>
      <c r="Q29" s="365"/>
      <c r="R29" s="90"/>
      <c r="S29" s="365"/>
      <c r="T29" s="90"/>
      <c r="U29" s="365"/>
      <c r="V29" s="90"/>
      <c r="W29" s="365"/>
      <c r="X29" s="90"/>
      <c r="Y29" s="365"/>
      <c r="Z29" s="90"/>
      <c r="AA29" s="365"/>
      <c r="AB29" s="90"/>
      <c r="AC29" s="365"/>
      <c r="AD29" s="90"/>
      <c r="AE29" s="365"/>
      <c r="AF29" s="90"/>
      <c r="AG29" s="365"/>
      <c r="AH29" s="90"/>
      <c r="AI29" s="365"/>
      <c r="AJ29" s="90"/>
      <c r="AK29" s="365"/>
      <c r="AL29" s="90"/>
      <c r="AM29" s="87"/>
      <c r="AN29" s="349" t="s">
        <v>215</v>
      </c>
      <c r="CG29" s="344">
        <v>0</v>
      </c>
      <c r="CH29" s="344">
        <v>0</v>
      </c>
    </row>
    <row r="30" spans="1:86" x14ac:dyDescent="0.25">
      <c r="A30" s="31" t="s">
        <v>219</v>
      </c>
      <c r="B30" s="357">
        <f t="shared" si="2"/>
        <v>0</v>
      </c>
      <c r="C30" s="373">
        <f t="shared" si="3"/>
        <v>0</v>
      </c>
      <c r="D30" s="374">
        <f t="shared" si="3"/>
        <v>0</v>
      </c>
      <c r="E30" s="94"/>
      <c r="F30" s="108"/>
      <c r="G30" s="94"/>
      <c r="H30" s="108"/>
      <c r="I30" s="94"/>
      <c r="J30" s="90"/>
      <c r="K30" s="94"/>
      <c r="L30" s="90"/>
      <c r="M30" s="94"/>
      <c r="N30" s="90"/>
      <c r="O30" s="365"/>
      <c r="P30" s="90"/>
      <c r="Q30" s="365"/>
      <c r="R30" s="90"/>
      <c r="S30" s="365"/>
      <c r="T30" s="90"/>
      <c r="U30" s="365"/>
      <c r="V30" s="90"/>
      <c r="W30" s="365"/>
      <c r="X30" s="90"/>
      <c r="Y30" s="365"/>
      <c r="Z30" s="90"/>
      <c r="AA30" s="365"/>
      <c r="AB30" s="90"/>
      <c r="AC30" s="365"/>
      <c r="AD30" s="90"/>
      <c r="AE30" s="365"/>
      <c r="AF30" s="90"/>
      <c r="AG30" s="365"/>
      <c r="AH30" s="90"/>
      <c r="AI30" s="365"/>
      <c r="AJ30" s="90"/>
      <c r="AK30" s="365"/>
      <c r="AL30" s="90"/>
      <c r="AM30" s="87"/>
      <c r="AN30" s="349" t="s">
        <v>215</v>
      </c>
      <c r="CG30" s="344">
        <v>0</v>
      </c>
      <c r="CH30" s="344">
        <v>0</v>
      </c>
    </row>
    <row r="31" spans="1:86" x14ac:dyDescent="0.25">
      <c r="A31" s="31" t="s">
        <v>77</v>
      </c>
      <c r="B31" s="357">
        <f t="shared" si="2"/>
        <v>0</v>
      </c>
      <c r="C31" s="373">
        <f t="shared" si="3"/>
        <v>0</v>
      </c>
      <c r="D31" s="374">
        <f t="shared" si="3"/>
        <v>0</v>
      </c>
      <c r="E31" s="94"/>
      <c r="F31" s="108"/>
      <c r="G31" s="94"/>
      <c r="H31" s="108"/>
      <c r="I31" s="94"/>
      <c r="J31" s="90"/>
      <c r="K31" s="94"/>
      <c r="L31" s="90"/>
      <c r="M31" s="94"/>
      <c r="N31" s="90"/>
      <c r="O31" s="365"/>
      <c r="P31" s="90"/>
      <c r="Q31" s="365"/>
      <c r="R31" s="90"/>
      <c r="S31" s="365"/>
      <c r="T31" s="90"/>
      <c r="U31" s="365"/>
      <c r="V31" s="90"/>
      <c r="W31" s="365"/>
      <c r="X31" s="90"/>
      <c r="Y31" s="365"/>
      <c r="Z31" s="90"/>
      <c r="AA31" s="365"/>
      <c r="AB31" s="90"/>
      <c r="AC31" s="365"/>
      <c r="AD31" s="90"/>
      <c r="AE31" s="365"/>
      <c r="AF31" s="90"/>
      <c r="AG31" s="365"/>
      <c r="AH31" s="90"/>
      <c r="AI31" s="365"/>
      <c r="AJ31" s="90"/>
      <c r="AK31" s="365"/>
      <c r="AL31" s="90"/>
      <c r="AM31" s="87"/>
      <c r="AN31" s="349" t="s">
        <v>215</v>
      </c>
      <c r="CG31" s="344">
        <v>0</v>
      </c>
      <c r="CH31" s="344">
        <v>0</v>
      </c>
    </row>
    <row r="32" spans="1:86" x14ac:dyDescent="0.25">
      <c r="A32" s="32" t="s">
        <v>78</v>
      </c>
      <c r="B32" s="366">
        <f t="shared" si="2"/>
        <v>0</v>
      </c>
      <c r="C32" s="375">
        <f t="shared" si="3"/>
        <v>0</v>
      </c>
      <c r="D32" s="376">
        <f t="shared" si="3"/>
        <v>0</v>
      </c>
      <c r="E32" s="97"/>
      <c r="F32" s="127"/>
      <c r="G32" s="97"/>
      <c r="H32" s="127"/>
      <c r="I32" s="97"/>
      <c r="J32" s="100"/>
      <c r="K32" s="97"/>
      <c r="L32" s="100"/>
      <c r="M32" s="97"/>
      <c r="N32" s="100"/>
      <c r="O32" s="367"/>
      <c r="P32" s="100"/>
      <c r="Q32" s="367"/>
      <c r="R32" s="100"/>
      <c r="S32" s="367"/>
      <c r="T32" s="100"/>
      <c r="U32" s="367"/>
      <c r="V32" s="100"/>
      <c r="W32" s="367"/>
      <c r="X32" s="100"/>
      <c r="Y32" s="367"/>
      <c r="Z32" s="100"/>
      <c r="AA32" s="367"/>
      <c r="AB32" s="100"/>
      <c r="AC32" s="367"/>
      <c r="AD32" s="100"/>
      <c r="AE32" s="367"/>
      <c r="AF32" s="100"/>
      <c r="AG32" s="367"/>
      <c r="AH32" s="100"/>
      <c r="AI32" s="367"/>
      <c r="AJ32" s="100"/>
      <c r="AK32" s="367"/>
      <c r="AL32" s="100"/>
      <c r="AM32" s="89"/>
      <c r="AN32" s="349" t="s">
        <v>215</v>
      </c>
      <c r="CG32" s="344">
        <v>0</v>
      </c>
      <c r="CH32" s="344">
        <v>0</v>
      </c>
    </row>
    <row r="33" spans="1:86" x14ac:dyDescent="0.25">
      <c r="A33" s="58" t="s">
        <v>220</v>
      </c>
      <c r="B33" s="58"/>
      <c r="C33" s="58"/>
      <c r="D33" s="58"/>
      <c r="E33" s="58"/>
      <c r="F33" s="58"/>
      <c r="G33" s="58"/>
      <c r="H33" s="58"/>
      <c r="I33" s="58"/>
      <c r="J33" s="58"/>
      <c r="K33" s="58"/>
      <c r="L33" s="59"/>
      <c r="M33" s="48"/>
      <c r="N33" s="48"/>
      <c r="O33" s="38"/>
      <c r="P33" s="38"/>
      <c r="Q33" s="38"/>
      <c r="R33" s="38"/>
      <c r="S33" s="2"/>
      <c r="T33" s="2"/>
      <c r="U33" s="2"/>
      <c r="V33" s="2"/>
      <c r="W33" s="2"/>
      <c r="X33" s="188"/>
      <c r="Y33" s="188"/>
      <c r="Z33" s="188"/>
      <c r="AA33" s="188"/>
      <c r="AB33" s="188"/>
      <c r="AC33" s="188"/>
      <c r="AD33" s="188"/>
      <c r="AE33" s="188"/>
      <c r="AF33" s="188"/>
      <c r="AG33" s="188"/>
      <c r="AH33" s="188"/>
      <c r="AI33" s="188"/>
      <c r="AJ33" s="188"/>
      <c r="AK33" s="188"/>
      <c r="AL33" s="188"/>
      <c r="AM33" s="355"/>
    </row>
    <row r="34" spans="1:86" x14ac:dyDescent="0.25">
      <c r="A34" s="647" t="s">
        <v>47</v>
      </c>
      <c r="B34" s="724" t="s">
        <v>4</v>
      </c>
      <c r="C34" s="741"/>
      <c r="D34" s="742"/>
      <c r="E34" s="710" t="s">
        <v>5</v>
      </c>
      <c r="F34" s="713"/>
      <c r="G34" s="713"/>
      <c r="H34" s="713"/>
      <c r="I34" s="713"/>
      <c r="J34" s="713"/>
      <c r="K34" s="713"/>
      <c r="L34" s="713"/>
      <c r="M34" s="713"/>
      <c r="N34" s="713"/>
      <c r="O34" s="713"/>
      <c r="P34" s="713"/>
      <c r="Q34" s="713"/>
      <c r="R34" s="713"/>
      <c r="S34" s="713"/>
      <c r="T34" s="713"/>
      <c r="U34" s="713"/>
      <c r="V34" s="713"/>
      <c r="W34" s="713"/>
      <c r="X34" s="713"/>
      <c r="Y34" s="713"/>
      <c r="Z34" s="713"/>
      <c r="AA34" s="713"/>
      <c r="AB34" s="713"/>
      <c r="AC34" s="713"/>
      <c r="AD34" s="713"/>
      <c r="AE34" s="713"/>
      <c r="AF34" s="713"/>
      <c r="AG34" s="713"/>
      <c r="AH34" s="713"/>
      <c r="AI34" s="713"/>
      <c r="AJ34" s="713"/>
      <c r="AK34" s="713"/>
      <c r="AL34" s="709"/>
      <c r="AM34" s="644" t="s">
        <v>7</v>
      </c>
    </row>
    <row r="35" spans="1:86" x14ac:dyDescent="0.25">
      <c r="A35" s="683"/>
      <c r="B35" s="725"/>
      <c r="C35" s="743"/>
      <c r="D35" s="744"/>
      <c r="E35" s="710" t="s">
        <v>10</v>
      </c>
      <c r="F35" s="709"/>
      <c r="G35" s="745" t="s">
        <v>11</v>
      </c>
      <c r="H35" s="746"/>
      <c r="I35" s="710" t="s">
        <v>12</v>
      </c>
      <c r="J35" s="709"/>
      <c r="K35" s="710" t="s">
        <v>13</v>
      </c>
      <c r="L35" s="709"/>
      <c r="M35" s="710" t="s">
        <v>14</v>
      </c>
      <c r="N35" s="709"/>
      <c r="O35" s="712" t="s">
        <v>15</v>
      </c>
      <c r="P35" s="711"/>
      <c r="Q35" s="712" t="s">
        <v>16</v>
      </c>
      <c r="R35" s="711"/>
      <c r="S35" s="712" t="s">
        <v>17</v>
      </c>
      <c r="T35" s="711"/>
      <c r="U35" s="712" t="s">
        <v>18</v>
      </c>
      <c r="V35" s="711"/>
      <c r="W35" s="712" t="s">
        <v>19</v>
      </c>
      <c r="X35" s="711"/>
      <c r="Y35" s="712" t="s">
        <v>20</v>
      </c>
      <c r="Z35" s="711"/>
      <c r="AA35" s="712" t="s">
        <v>21</v>
      </c>
      <c r="AB35" s="711"/>
      <c r="AC35" s="712" t="s">
        <v>22</v>
      </c>
      <c r="AD35" s="711"/>
      <c r="AE35" s="712" t="s">
        <v>23</v>
      </c>
      <c r="AF35" s="711"/>
      <c r="AG35" s="712" t="s">
        <v>24</v>
      </c>
      <c r="AH35" s="711"/>
      <c r="AI35" s="712" t="s">
        <v>25</v>
      </c>
      <c r="AJ35" s="711"/>
      <c r="AK35" s="712" t="s">
        <v>26</v>
      </c>
      <c r="AL35" s="711"/>
      <c r="AM35" s="691"/>
    </row>
    <row r="36" spans="1:86" x14ac:dyDescent="0.25">
      <c r="A36" s="650"/>
      <c r="B36" s="329" t="s">
        <v>214</v>
      </c>
      <c r="C36" s="319" t="s">
        <v>159</v>
      </c>
      <c r="D36" s="325" t="s">
        <v>28</v>
      </c>
      <c r="E36" s="322" t="s">
        <v>159</v>
      </c>
      <c r="F36" s="324" t="s">
        <v>28</v>
      </c>
      <c r="G36" s="322" t="s">
        <v>159</v>
      </c>
      <c r="H36" s="324" t="s">
        <v>28</v>
      </c>
      <c r="I36" s="322" t="s">
        <v>159</v>
      </c>
      <c r="J36" s="324" t="s">
        <v>28</v>
      </c>
      <c r="K36" s="322" t="s">
        <v>159</v>
      </c>
      <c r="L36" s="324" t="s">
        <v>28</v>
      </c>
      <c r="M36" s="322" t="s">
        <v>159</v>
      </c>
      <c r="N36" s="324" t="s">
        <v>28</v>
      </c>
      <c r="O36" s="322" t="s">
        <v>159</v>
      </c>
      <c r="P36" s="324" t="s">
        <v>28</v>
      </c>
      <c r="Q36" s="322" t="s">
        <v>159</v>
      </c>
      <c r="R36" s="324" t="s">
        <v>28</v>
      </c>
      <c r="S36" s="322" t="s">
        <v>159</v>
      </c>
      <c r="T36" s="324" t="s">
        <v>28</v>
      </c>
      <c r="U36" s="322" t="s">
        <v>159</v>
      </c>
      <c r="V36" s="324" t="s">
        <v>28</v>
      </c>
      <c r="W36" s="322" t="s">
        <v>159</v>
      </c>
      <c r="X36" s="324" t="s">
        <v>28</v>
      </c>
      <c r="Y36" s="322" t="s">
        <v>159</v>
      </c>
      <c r="Z36" s="324" t="s">
        <v>28</v>
      </c>
      <c r="AA36" s="322" t="s">
        <v>159</v>
      </c>
      <c r="AB36" s="324" t="s">
        <v>28</v>
      </c>
      <c r="AC36" s="322" t="s">
        <v>159</v>
      </c>
      <c r="AD36" s="324" t="s">
        <v>28</v>
      </c>
      <c r="AE36" s="322" t="s">
        <v>159</v>
      </c>
      <c r="AF36" s="324" t="s">
        <v>28</v>
      </c>
      <c r="AG36" s="322" t="s">
        <v>159</v>
      </c>
      <c r="AH36" s="324" t="s">
        <v>28</v>
      </c>
      <c r="AI36" s="322" t="s">
        <v>159</v>
      </c>
      <c r="AJ36" s="324" t="s">
        <v>28</v>
      </c>
      <c r="AK36" s="322" t="s">
        <v>159</v>
      </c>
      <c r="AL36" s="324" t="s">
        <v>28</v>
      </c>
      <c r="AM36" s="645"/>
    </row>
    <row r="37" spans="1:86" x14ac:dyDescent="0.25">
      <c r="A37" s="30" t="s">
        <v>52</v>
      </c>
      <c r="B37" s="369">
        <f t="shared" ref="B37:B42" si="4">SUM(C37+D37)</f>
        <v>0</v>
      </c>
      <c r="C37" s="370">
        <f t="shared" ref="C37:D42" si="5">SUM(E37+G37+I37+K37+M37+O37+Q37+S37+U37+W37+Y37+AA37+AC37+AE37+AG37+AI37+AK37)</f>
        <v>0</v>
      </c>
      <c r="D37" s="371">
        <f t="shared" si="5"/>
        <v>0</v>
      </c>
      <c r="E37" s="106"/>
      <c r="F37" s="348"/>
      <c r="G37" s="106"/>
      <c r="H37" s="348"/>
      <c r="I37" s="106"/>
      <c r="J37" s="124"/>
      <c r="K37" s="106"/>
      <c r="L37" s="124"/>
      <c r="M37" s="106"/>
      <c r="N37" s="124"/>
      <c r="O37" s="372"/>
      <c r="P37" s="124"/>
      <c r="Q37" s="372"/>
      <c r="R37" s="124"/>
      <c r="S37" s="372"/>
      <c r="T37" s="124"/>
      <c r="U37" s="372"/>
      <c r="V37" s="124"/>
      <c r="W37" s="372"/>
      <c r="X37" s="124"/>
      <c r="Y37" s="372"/>
      <c r="Z37" s="124"/>
      <c r="AA37" s="372"/>
      <c r="AB37" s="124"/>
      <c r="AC37" s="372"/>
      <c r="AD37" s="124"/>
      <c r="AE37" s="372"/>
      <c r="AF37" s="124"/>
      <c r="AG37" s="372"/>
      <c r="AH37" s="124"/>
      <c r="AI37" s="372"/>
      <c r="AJ37" s="124"/>
      <c r="AK37" s="372"/>
      <c r="AL37" s="124"/>
      <c r="AM37" s="86"/>
      <c r="AN37" s="377" t="s">
        <v>215</v>
      </c>
      <c r="CG37" s="344">
        <v>0</v>
      </c>
      <c r="CH37" s="344">
        <v>0</v>
      </c>
    </row>
    <row r="38" spans="1:86" x14ac:dyDescent="0.25">
      <c r="A38" s="31" t="s">
        <v>74</v>
      </c>
      <c r="B38" s="357">
        <f t="shared" si="4"/>
        <v>0</v>
      </c>
      <c r="C38" s="373">
        <f t="shared" si="5"/>
        <v>0</v>
      </c>
      <c r="D38" s="374">
        <f t="shared" si="5"/>
        <v>0</v>
      </c>
      <c r="E38" s="94"/>
      <c r="F38" s="108"/>
      <c r="G38" s="94"/>
      <c r="H38" s="108"/>
      <c r="I38" s="94"/>
      <c r="J38" s="90"/>
      <c r="K38" s="94"/>
      <c r="L38" s="90"/>
      <c r="M38" s="94"/>
      <c r="N38" s="90"/>
      <c r="O38" s="365"/>
      <c r="P38" s="90"/>
      <c r="Q38" s="365"/>
      <c r="R38" s="90"/>
      <c r="S38" s="365"/>
      <c r="T38" s="90"/>
      <c r="U38" s="365"/>
      <c r="V38" s="90"/>
      <c r="W38" s="365"/>
      <c r="X38" s="90"/>
      <c r="Y38" s="365"/>
      <c r="Z38" s="90"/>
      <c r="AA38" s="365"/>
      <c r="AB38" s="90"/>
      <c r="AC38" s="365"/>
      <c r="AD38" s="90"/>
      <c r="AE38" s="365"/>
      <c r="AF38" s="90"/>
      <c r="AG38" s="365"/>
      <c r="AH38" s="90"/>
      <c r="AI38" s="365"/>
      <c r="AJ38" s="90"/>
      <c r="AK38" s="365"/>
      <c r="AL38" s="90"/>
      <c r="AM38" s="87"/>
      <c r="AN38" s="377" t="s">
        <v>215</v>
      </c>
      <c r="CG38" s="344">
        <v>0</v>
      </c>
      <c r="CH38" s="344">
        <v>0</v>
      </c>
    </row>
    <row r="39" spans="1:86" x14ac:dyDescent="0.25">
      <c r="A39" s="31" t="s">
        <v>53</v>
      </c>
      <c r="B39" s="357">
        <f t="shared" si="4"/>
        <v>0</v>
      </c>
      <c r="C39" s="373">
        <f t="shared" si="5"/>
        <v>0</v>
      </c>
      <c r="D39" s="374">
        <f t="shared" si="5"/>
        <v>0</v>
      </c>
      <c r="E39" s="94"/>
      <c r="F39" s="108"/>
      <c r="G39" s="94"/>
      <c r="H39" s="108"/>
      <c r="I39" s="94"/>
      <c r="J39" s="90"/>
      <c r="K39" s="94"/>
      <c r="L39" s="90"/>
      <c r="M39" s="94"/>
      <c r="N39" s="90"/>
      <c r="O39" s="365"/>
      <c r="P39" s="90"/>
      <c r="Q39" s="365"/>
      <c r="R39" s="90"/>
      <c r="S39" s="365"/>
      <c r="T39" s="90"/>
      <c r="U39" s="365"/>
      <c r="V39" s="90"/>
      <c r="W39" s="365"/>
      <c r="X39" s="90"/>
      <c r="Y39" s="365"/>
      <c r="Z39" s="90"/>
      <c r="AA39" s="365"/>
      <c r="AB39" s="90"/>
      <c r="AC39" s="365"/>
      <c r="AD39" s="90"/>
      <c r="AE39" s="365"/>
      <c r="AF39" s="90"/>
      <c r="AG39" s="365"/>
      <c r="AH39" s="90"/>
      <c r="AI39" s="365"/>
      <c r="AJ39" s="90"/>
      <c r="AK39" s="365"/>
      <c r="AL39" s="90"/>
      <c r="AM39" s="87"/>
      <c r="AN39" s="377" t="s">
        <v>215</v>
      </c>
      <c r="CG39" s="344">
        <v>0</v>
      </c>
      <c r="CH39" s="344">
        <v>0</v>
      </c>
    </row>
    <row r="40" spans="1:86" x14ac:dyDescent="0.25">
      <c r="A40" s="31" t="s">
        <v>219</v>
      </c>
      <c r="B40" s="357">
        <f t="shared" si="4"/>
        <v>0</v>
      </c>
      <c r="C40" s="373">
        <f t="shared" si="5"/>
        <v>0</v>
      </c>
      <c r="D40" s="374">
        <f t="shared" si="5"/>
        <v>0</v>
      </c>
      <c r="E40" s="94"/>
      <c r="F40" s="108"/>
      <c r="G40" s="94"/>
      <c r="H40" s="108"/>
      <c r="I40" s="94"/>
      <c r="J40" s="90"/>
      <c r="K40" s="94"/>
      <c r="L40" s="90"/>
      <c r="M40" s="94"/>
      <c r="N40" s="90"/>
      <c r="O40" s="365"/>
      <c r="P40" s="90"/>
      <c r="Q40" s="365"/>
      <c r="R40" s="90"/>
      <c r="S40" s="365"/>
      <c r="T40" s="90"/>
      <c r="U40" s="365"/>
      <c r="V40" s="90"/>
      <c r="W40" s="365"/>
      <c r="X40" s="90"/>
      <c r="Y40" s="365"/>
      <c r="Z40" s="90"/>
      <c r="AA40" s="365"/>
      <c r="AB40" s="90"/>
      <c r="AC40" s="365"/>
      <c r="AD40" s="90"/>
      <c r="AE40" s="365"/>
      <c r="AF40" s="90"/>
      <c r="AG40" s="365"/>
      <c r="AH40" s="90"/>
      <c r="AI40" s="365"/>
      <c r="AJ40" s="90"/>
      <c r="AK40" s="365"/>
      <c r="AL40" s="90"/>
      <c r="AM40" s="87"/>
      <c r="AN40" s="377" t="s">
        <v>215</v>
      </c>
      <c r="CG40" s="344">
        <v>0</v>
      </c>
      <c r="CH40" s="344">
        <v>0</v>
      </c>
    </row>
    <row r="41" spans="1:86" x14ac:dyDescent="0.25">
      <c r="A41" s="31" t="s">
        <v>77</v>
      </c>
      <c r="B41" s="357">
        <f t="shared" si="4"/>
        <v>0</v>
      </c>
      <c r="C41" s="373">
        <f t="shared" si="5"/>
        <v>0</v>
      </c>
      <c r="D41" s="374">
        <f t="shared" si="5"/>
        <v>0</v>
      </c>
      <c r="E41" s="94"/>
      <c r="F41" s="108"/>
      <c r="G41" s="94"/>
      <c r="H41" s="108"/>
      <c r="I41" s="94"/>
      <c r="J41" s="90"/>
      <c r="K41" s="94"/>
      <c r="L41" s="90"/>
      <c r="M41" s="94"/>
      <c r="N41" s="90"/>
      <c r="O41" s="365"/>
      <c r="P41" s="90"/>
      <c r="Q41" s="365"/>
      <c r="R41" s="90"/>
      <c r="S41" s="365"/>
      <c r="T41" s="90"/>
      <c r="U41" s="365"/>
      <c r="V41" s="90"/>
      <c r="W41" s="365"/>
      <c r="X41" s="90"/>
      <c r="Y41" s="365"/>
      <c r="Z41" s="90"/>
      <c r="AA41" s="365"/>
      <c r="AB41" s="90"/>
      <c r="AC41" s="365"/>
      <c r="AD41" s="90"/>
      <c r="AE41" s="365"/>
      <c r="AF41" s="90"/>
      <c r="AG41" s="365"/>
      <c r="AH41" s="90"/>
      <c r="AI41" s="365"/>
      <c r="AJ41" s="90"/>
      <c r="AK41" s="365"/>
      <c r="AL41" s="90"/>
      <c r="AM41" s="87"/>
      <c r="AN41" s="377" t="s">
        <v>215</v>
      </c>
      <c r="CG41" s="344">
        <v>0</v>
      </c>
      <c r="CH41" s="344">
        <v>0</v>
      </c>
    </row>
    <row r="42" spans="1:86" x14ac:dyDescent="0.25">
      <c r="A42" s="32" t="s">
        <v>78</v>
      </c>
      <c r="B42" s="366">
        <f t="shared" si="4"/>
        <v>0</v>
      </c>
      <c r="C42" s="375">
        <f t="shared" si="5"/>
        <v>0</v>
      </c>
      <c r="D42" s="376">
        <f t="shared" si="5"/>
        <v>0</v>
      </c>
      <c r="E42" s="97"/>
      <c r="F42" s="127"/>
      <c r="G42" s="97"/>
      <c r="H42" s="127"/>
      <c r="I42" s="97"/>
      <c r="J42" s="100"/>
      <c r="K42" s="97"/>
      <c r="L42" s="100"/>
      <c r="M42" s="97"/>
      <c r="N42" s="100"/>
      <c r="O42" s="367"/>
      <c r="P42" s="100"/>
      <c r="Q42" s="367"/>
      <c r="R42" s="100"/>
      <c r="S42" s="367"/>
      <c r="T42" s="100"/>
      <c r="U42" s="367"/>
      <c r="V42" s="100"/>
      <c r="W42" s="367"/>
      <c r="X42" s="100"/>
      <c r="Y42" s="367"/>
      <c r="Z42" s="100"/>
      <c r="AA42" s="367"/>
      <c r="AB42" s="100"/>
      <c r="AC42" s="367"/>
      <c r="AD42" s="100"/>
      <c r="AE42" s="367"/>
      <c r="AF42" s="100"/>
      <c r="AG42" s="367"/>
      <c r="AH42" s="100"/>
      <c r="AI42" s="367"/>
      <c r="AJ42" s="100"/>
      <c r="AK42" s="367"/>
      <c r="AL42" s="100"/>
      <c r="AM42" s="89"/>
      <c r="AN42" s="377" t="s">
        <v>215</v>
      </c>
      <c r="CG42" s="344">
        <v>0</v>
      </c>
      <c r="CH42" s="344">
        <v>0</v>
      </c>
    </row>
    <row r="43" spans="1:86" x14ac:dyDescent="0.25">
      <c r="A43" s="58" t="s">
        <v>221</v>
      </c>
      <c r="B43" s="58"/>
      <c r="C43" s="58"/>
      <c r="D43" s="58"/>
      <c r="E43" s="58"/>
      <c r="F43" s="58"/>
      <c r="G43" s="58"/>
      <c r="H43" s="58"/>
      <c r="I43" s="58"/>
      <c r="J43" s="58"/>
      <c r="K43" s="58"/>
      <c r="L43" s="59"/>
      <c r="M43" s="48"/>
      <c r="N43" s="48"/>
      <c r="O43" s="38"/>
      <c r="P43" s="38"/>
      <c r="Q43" s="38"/>
      <c r="R43" s="38"/>
      <c r="S43" s="2"/>
      <c r="T43" s="2"/>
      <c r="U43" s="2"/>
      <c r="V43" s="2"/>
      <c r="W43" s="2"/>
      <c r="X43" s="188"/>
      <c r="Y43" s="188"/>
      <c r="Z43" s="188"/>
      <c r="AA43" s="188"/>
      <c r="AB43" s="188"/>
      <c r="AC43" s="188"/>
      <c r="AD43" s="188"/>
      <c r="AE43" s="188"/>
      <c r="AF43" s="188"/>
      <c r="AG43" s="188"/>
      <c r="AH43" s="188"/>
      <c r="AI43" s="188"/>
      <c r="AJ43" s="188"/>
      <c r="AK43" s="188"/>
      <c r="AL43" s="188"/>
      <c r="AM43" s="355"/>
    </row>
    <row r="44" spans="1:86" x14ac:dyDescent="0.25">
      <c r="A44" s="647" t="s">
        <v>47</v>
      </c>
      <c r="B44" s="724" t="s">
        <v>4</v>
      </c>
      <c r="C44" s="741"/>
      <c r="D44" s="742"/>
      <c r="E44" s="710" t="s">
        <v>5</v>
      </c>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713"/>
      <c r="AD44" s="713"/>
      <c r="AE44" s="713"/>
      <c r="AF44" s="713"/>
      <c r="AG44" s="713"/>
      <c r="AH44" s="713"/>
      <c r="AI44" s="713"/>
      <c r="AJ44" s="713"/>
      <c r="AK44" s="713"/>
      <c r="AL44" s="709"/>
      <c r="AM44" s="644" t="s">
        <v>7</v>
      </c>
    </row>
    <row r="45" spans="1:86" x14ac:dyDescent="0.25">
      <c r="A45" s="683"/>
      <c r="B45" s="725"/>
      <c r="C45" s="743"/>
      <c r="D45" s="744"/>
      <c r="E45" s="710" t="s">
        <v>10</v>
      </c>
      <c r="F45" s="709"/>
      <c r="G45" s="745" t="s">
        <v>11</v>
      </c>
      <c r="H45" s="746"/>
      <c r="I45" s="710" t="s">
        <v>12</v>
      </c>
      <c r="J45" s="709"/>
      <c r="K45" s="710" t="s">
        <v>13</v>
      </c>
      <c r="L45" s="709"/>
      <c r="M45" s="710" t="s">
        <v>14</v>
      </c>
      <c r="N45" s="709"/>
      <c r="O45" s="712" t="s">
        <v>15</v>
      </c>
      <c r="P45" s="711"/>
      <c r="Q45" s="712" t="s">
        <v>16</v>
      </c>
      <c r="R45" s="711"/>
      <c r="S45" s="712" t="s">
        <v>17</v>
      </c>
      <c r="T45" s="711"/>
      <c r="U45" s="712" t="s">
        <v>18</v>
      </c>
      <c r="V45" s="711"/>
      <c r="W45" s="712" t="s">
        <v>19</v>
      </c>
      <c r="X45" s="711"/>
      <c r="Y45" s="712" t="s">
        <v>20</v>
      </c>
      <c r="Z45" s="711"/>
      <c r="AA45" s="712" t="s">
        <v>21</v>
      </c>
      <c r="AB45" s="711"/>
      <c r="AC45" s="712" t="s">
        <v>22</v>
      </c>
      <c r="AD45" s="711"/>
      <c r="AE45" s="712" t="s">
        <v>23</v>
      </c>
      <c r="AF45" s="711"/>
      <c r="AG45" s="712" t="s">
        <v>24</v>
      </c>
      <c r="AH45" s="711"/>
      <c r="AI45" s="712" t="s">
        <v>25</v>
      </c>
      <c r="AJ45" s="711"/>
      <c r="AK45" s="712" t="s">
        <v>26</v>
      </c>
      <c r="AL45" s="711"/>
      <c r="AM45" s="691"/>
    </row>
    <row r="46" spans="1:86" x14ac:dyDescent="0.25">
      <c r="A46" s="650"/>
      <c r="B46" s="329" t="s">
        <v>214</v>
      </c>
      <c r="C46" s="319" t="s">
        <v>159</v>
      </c>
      <c r="D46" s="325" t="s">
        <v>28</v>
      </c>
      <c r="E46" s="322" t="s">
        <v>159</v>
      </c>
      <c r="F46" s="324" t="s">
        <v>28</v>
      </c>
      <c r="G46" s="322" t="s">
        <v>159</v>
      </c>
      <c r="H46" s="324" t="s">
        <v>28</v>
      </c>
      <c r="I46" s="322" t="s">
        <v>159</v>
      </c>
      <c r="J46" s="324" t="s">
        <v>28</v>
      </c>
      <c r="K46" s="322" t="s">
        <v>159</v>
      </c>
      <c r="L46" s="324" t="s">
        <v>28</v>
      </c>
      <c r="M46" s="322" t="s">
        <v>159</v>
      </c>
      <c r="N46" s="324" t="s">
        <v>28</v>
      </c>
      <c r="O46" s="322" t="s">
        <v>159</v>
      </c>
      <c r="P46" s="324" t="s">
        <v>28</v>
      </c>
      <c r="Q46" s="322" t="s">
        <v>159</v>
      </c>
      <c r="R46" s="324" t="s">
        <v>28</v>
      </c>
      <c r="S46" s="322" t="s">
        <v>159</v>
      </c>
      <c r="T46" s="324" t="s">
        <v>28</v>
      </c>
      <c r="U46" s="322" t="s">
        <v>159</v>
      </c>
      <c r="V46" s="324" t="s">
        <v>28</v>
      </c>
      <c r="W46" s="322" t="s">
        <v>159</v>
      </c>
      <c r="X46" s="324" t="s">
        <v>28</v>
      </c>
      <c r="Y46" s="322" t="s">
        <v>159</v>
      </c>
      <c r="Z46" s="324" t="s">
        <v>28</v>
      </c>
      <c r="AA46" s="322" t="s">
        <v>159</v>
      </c>
      <c r="AB46" s="324" t="s">
        <v>28</v>
      </c>
      <c r="AC46" s="322" t="s">
        <v>159</v>
      </c>
      <c r="AD46" s="324" t="s">
        <v>28</v>
      </c>
      <c r="AE46" s="322" t="s">
        <v>159</v>
      </c>
      <c r="AF46" s="324" t="s">
        <v>28</v>
      </c>
      <c r="AG46" s="322" t="s">
        <v>159</v>
      </c>
      <c r="AH46" s="324" t="s">
        <v>28</v>
      </c>
      <c r="AI46" s="322" t="s">
        <v>159</v>
      </c>
      <c r="AJ46" s="324" t="s">
        <v>28</v>
      </c>
      <c r="AK46" s="322" t="s">
        <v>159</v>
      </c>
      <c r="AL46" s="324" t="s">
        <v>28</v>
      </c>
      <c r="AM46" s="645"/>
    </row>
    <row r="47" spans="1:86" x14ac:dyDescent="0.25">
      <c r="A47" s="30" t="s">
        <v>52</v>
      </c>
      <c r="B47" s="369">
        <f t="shared" ref="B47:B52" si="6">SUM(C47+D47)</f>
        <v>0</v>
      </c>
      <c r="C47" s="370">
        <f t="shared" ref="C47:D52" si="7">SUM(E47+G47+I47+K47+M47+O47+Q47+S47+U47+W47+Y47+AA47+AC47+AE47+AG47+AI47+AK47)</f>
        <v>0</v>
      </c>
      <c r="D47" s="371">
        <f t="shared" si="7"/>
        <v>0</v>
      </c>
      <c r="E47" s="106"/>
      <c r="F47" s="348"/>
      <c r="G47" s="106"/>
      <c r="H47" s="348"/>
      <c r="I47" s="106"/>
      <c r="J47" s="124"/>
      <c r="K47" s="106"/>
      <c r="L47" s="124"/>
      <c r="M47" s="106"/>
      <c r="N47" s="124"/>
      <c r="O47" s="372"/>
      <c r="P47" s="124"/>
      <c r="Q47" s="372"/>
      <c r="R47" s="124"/>
      <c r="S47" s="372"/>
      <c r="T47" s="124"/>
      <c r="U47" s="372"/>
      <c r="V47" s="124"/>
      <c r="W47" s="372"/>
      <c r="X47" s="124"/>
      <c r="Y47" s="372"/>
      <c r="Z47" s="124"/>
      <c r="AA47" s="372"/>
      <c r="AB47" s="124"/>
      <c r="AC47" s="372"/>
      <c r="AD47" s="124"/>
      <c r="AE47" s="372"/>
      <c r="AF47" s="124"/>
      <c r="AG47" s="372"/>
      <c r="AH47" s="124"/>
      <c r="AI47" s="372"/>
      <c r="AJ47" s="124"/>
      <c r="AK47" s="372"/>
      <c r="AL47" s="124"/>
      <c r="AM47" s="86"/>
      <c r="AN47" s="377" t="s">
        <v>215</v>
      </c>
      <c r="CG47" s="344">
        <v>0</v>
      </c>
      <c r="CH47" s="344">
        <v>0</v>
      </c>
    </row>
    <row r="48" spans="1:86" x14ac:dyDescent="0.25">
      <c r="A48" s="31" t="s">
        <v>74</v>
      </c>
      <c r="B48" s="357">
        <f t="shared" si="6"/>
        <v>0</v>
      </c>
      <c r="C48" s="373">
        <f t="shared" si="7"/>
        <v>0</v>
      </c>
      <c r="D48" s="374">
        <f t="shared" si="7"/>
        <v>0</v>
      </c>
      <c r="E48" s="94"/>
      <c r="F48" s="108"/>
      <c r="G48" s="94"/>
      <c r="H48" s="108"/>
      <c r="I48" s="94"/>
      <c r="J48" s="90"/>
      <c r="K48" s="94"/>
      <c r="L48" s="90"/>
      <c r="M48" s="94"/>
      <c r="N48" s="90"/>
      <c r="O48" s="365"/>
      <c r="P48" s="90"/>
      <c r="Q48" s="365"/>
      <c r="R48" s="90"/>
      <c r="S48" s="365"/>
      <c r="T48" s="90"/>
      <c r="U48" s="365"/>
      <c r="V48" s="90"/>
      <c r="W48" s="365"/>
      <c r="X48" s="90"/>
      <c r="Y48" s="365"/>
      <c r="Z48" s="90"/>
      <c r="AA48" s="365"/>
      <c r="AB48" s="90"/>
      <c r="AC48" s="365"/>
      <c r="AD48" s="90"/>
      <c r="AE48" s="365"/>
      <c r="AF48" s="90"/>
      <c r="AG48" s="365"/>
      <c r="AH48" s="90"/>
      <c r="AI48" s="365"/>
      <c r="AJ48" s="90"/>
      <c r="AK48" s="365"/>
      <c r="AL48" s="90"/>
      <c r="AM48" s="87"/>
      <c r="AN48" s="377" t="s">
        <v>215</v>
      </c>
      <c r="CG48" s="344">
        <v>0</v>
      </c>
      <c r="CH48" s="344">
        <v>0</v>
      </c>
    </row>
    <row r="49" spans="1:231" x14ac:dyDescent="0.25">
      <c r="A49" s="31" t="s">
        <v>53</v>
      </c>
      <c r="B49" s="357">
        <f t="shared" si="6"/>
        <v>0</v>
      </c>
      <c r="C49" s="373">
        <f t="shared" si="7"/>
        <v>0</v>
      </c>
      <c r="D49" s="374">
        <f t="shared" si="7"/>
        <v>0</v>
      </c>
      <c r="E49" s="94"/>
      <c r="F49" s="108"/>
      <c r="G49" s="94"/>
      <c r="H49" s="108"/>
      <c r="I49" s="94"/>
      <c r="J49" s="90"/>
      <c r="K49" s="94"/>
      <c r="L49" s="90"/>
      <c r="M49" s="94"/>
      <c r="N49" s="90"/>
      <c r="O49" s="365"/>
      <c r="P49" s="90"/>
      <c r="Q49" s="365"/>
      <c r="R49" s="90"/>
      <c r="S49" s="365"/>
      <c r="T49" s="90"/>
      <c r="U49" s="365"/>
      <c r="V49" s="90"/>
      <c r="W49" s="365"/>
      <c r="X49" s="90"/>
      <c r="Y49" s="365"/>
      <c r="Z49" s="90"/>
      <c r="AA49" s="365"/>
      <c r="AB49" s="90"/>
      <c r="AC49" s="365"/>
      <c r="AD49" s="90"/>
      <c r="AE49" s="365"/>
      <c r="AF49" s="90"/>
      <c r="AG49" s="365"/>
      <c r="AH49" s="90"/>
      <c r="AI49" s="365"/>
      <c r="AJ49" s="90"/>
      <c r="AK49" s="365"/>
      <c r="AL49" s="90"/>
      <c r="AM49" s="87"/>
      <c r="AN49" s="377" t="s">
        <v>215</v>
      </c>
      <c r="CG49" s="344">
        <v>0</v>
      </c>
      <c r="CH49" s="344">
        <v>0</v>
      </c>
    </row>
    <row r="50" spans="1:231" x14ac:dyDescent="0.25">
      <c r="A50" s="31" t="s">
        <v>219</v>
      </c>
      <c r="B50" s="357">
        <f t="shared" si="6"/>
        <v>0</v>
      </c>
      <c r="C50" s="373">
        <f t="shared" si="7"/>
        <v>0</v>
      </c>
      <c r="D50" s="374">
        <f t="shared" si="7"/>
        <v>0</v>
      </c>
      <c r="E50" s="94"/>
      <c r="F50" s="108"/>
      <c r="G50" s="94"/>
      <c r="H50" s="108"/>
      <c r="I50" s="94"/>
      <c r="J50" s="90"/>
      <c r="K50" s="94"/>
      <c r="L50" s="90"/>
      <c r="M50" s="94"/>
      <c r="N50" s="90"/>
      <c r="O50" s="365"/>
      <c r="P50" s="90"/>
      <c r="Q50" s="365"/>
      <c r="R50" s="90"/>
      <c r="S50" s="365"/>
      <c r="T50" s="90"/>
      <c r="U50" s="365"/>
      <c r="V50" s="90"/>
      <c r="W50" s="365"/>
      <c r="X50" s="90"/>
      <c r="Y50" s="365"/>
      <c r="Z50" s="90"/>
      <c r="AA50" s="365"/>
      <c r="AB50" s="90"/>
      <c r="AC50" s="365"/>
      <c r="AD50" s="90"/>
      <c r="AE50" s="365"/>
      <c r="AF50" s="90"/>
      <c r="AG50" s="365"/>
      <c r="AH50" s="90"/>
      <c r="AI50" s="365"/>
      <c r="AJ50" s="90"/>
      <c r="AK50" s="365"/>
      <c r="AL50" s="90"/>
      <c r="AM50" s="87"/>
      <c r="AN50" s="377" t="s">
        <v>215</v>
      </c>
      <c r="CG50" s="344">
        <v>0</v>
      </c>
      <c r="CH50" s="344">
        <v>0</v>
      </c>
    </row>
    <row r="51" spans="1:231" x14ac:dyDescent="0.25">
      <c r="A51" s="31" t="s">
        <v>77</v>
      </c>
      <c r="B51" s="357">
        <f t="shared" si="6"/>
        <v>0</v>
      </c>
      <c r="C51" s="373">
        <f t="shared" si="7"/>
        <v>0</v>
      </c>
      <c r="D51" s="374">
        <f t="shared" si="7"/>
        <v>0</v>
      </c>
      <c r="E51" s="94"/>
      <c r="F51" s="108"/>
      <c r="G51" s="94"/>
      <c r="H51" s="108"/>
      <c r="I51" s="94"/>
      <c r="J51" s="90"/>
      <c r="K51" s="94"/>
      <c r="L51" s="90"/>
      <c r="M51" s="94"/>
      <c r="N51" s="90"/>
      <c r="O51" s="365"/>
      <c r="P51" s="90"/>
      <c r="Q51" s="365"/>
      <c r="R51" s="90"/>
      <c r="S51" s="365"/>
      <c r="T51" s="90"/>
      <c r="U51" s="365"/>
      <c r="V51" s="90"/>
      <c r="W51" s="365"/>
      <c r="X51" s="90"/>
      <c r="Y51" s="365"/>
      <c r="Z51" s="90"/>
      <c r="AA51" s="365"/>
      <c r="AB51" s="90"/>
      <c r="AC51" s="365"/>
      <c r="AD51" s="90"/>
      <c r="AE51" s="365"/>
      <c r="AF51" s="90"/>
      <c r="AG51" s="365"/>
      <c r="AH51" s="90"/>
      <c r="AI51" s="365"/>
      <c r="AJ51" s="90"/>
      <c r="AK51" s="365"/>
      <c r="AL51" s="90"/>
      <c r="AM51" s="87"/>
      <c r="AN51" s="377" t="s">
        <v>215</v>
      </c>
      <c r="CG51" s="344">
        <v>0</v>
      </c>
      <c r="CH51" s="344">
        <v>0</v>
      </c>
    </row>
    <row r="52" spans="1:231" x14ac:dyDescent="0.25">
      <c r="A52" s="32" t="s">
        <v>78</v>
      </c>
      <c r="B52" s="366">
        <f t="shared" si="6"/>
        <v>0</v>
      </c>
      <c r="C52" s="375">
        <f t="shared" si="7"/>
        <v>0</v>
      </c>
      <c r="D52" s="376">
        <f t="shared" si="7"/>
        <v>0</v>
      </c>
      <c r="E52" s="97"/>
      <c r="F52" s="127"/>
      <c r="G52" s="97"/>
      <c r="H52" s="127"/>
      <c r="I52" s="97"/>
      <c r="J52" s="100"/>
      <c r="K52" s="97"/>
      <c r="L52" s="100"/>
      <c r="M52" s="97"/>
      <c r="N52" s="100"/>
      <c r="O52" s="367"/>
      <c r="P52" s="100"/>
      <c r="Q52" s="367"/>
      <c r="R52" s="100"/>
      <c r="S52" s="367"/>
      <c r="T52" s="100"/>
      <c r="U52" s="367"/>
      <c r="V52" s="100"/>
      <c r="W52" s="367"/>
      <c r="X52" s="100"/>
      <c r="Y52" s="367"/>
      <c r="Z52" s="100"/>
      <c r="AA52" s="367"/>
      <c r="AB52" s="100"/>
      <c r="AC52" s="367"/>
      <c r="AD52" s="100"/>
      <c r="AE52" s="367"/>
      <c r="AF52" s="100"/>
      <c r="AG52" s="367"/>
      <c r="AH52" s="100"/>
      <c r="AI52" s="367"/>
      <c r="AJ52" s="100"/>
      <c r="AK52" s="367"/>
      <c r="AL52" s="100"/>
      <c r="AM52" s="89"/>
      <c r="AN52" s="377" t="s">
        <v>215</v>
      </c>
      <c r="CG52" s="344">
        <v>0</v>
      </c>
      <c r="CH52" s="344">
        <v>0</v>
      </c>
    </row>
    <row r="53" spans="1:231" s="382" customFormat="1" x14ac:dyDescent="0.25">
      <c r="A53" s="378" t="s">
        <v>222</v>
      </c>
      <c r="B53" s="378"/>
      <c r="C53" s="378"/>
      <c r="D53" s="378"/>
      <c r="E53" s="378"/>
      <c r="F53" s="378"/>
      <c r="G53" s="378"/>
      <c r="H53" s="378"/>
      <c r="I53" s="378"/>
      <c r="J53" s="378"/>
      <c r="K53" s="378"/>
      <c r="L53" s="378"/>
      <c r="M53" s="378"/>
      <c r="N53" s="379"/>
      <c r="O53" s="379"/>
      <c r="P53" s="380"/>
      <c r="Q53" s="380"/>
      <c r="R53" s="380"/>
      <c r="S53" s="380"/>
      <c r="T53" s="381"/>
      <c r="U53" s="381"/>
      <c r="V53" s="381"/>
      <c r="W53" s="381"/>
      <c r="X53" s="381"/>
      <c r="Y53" s="381"/>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row>
    <row r="54" spans="1:231" x14ac:dyDescent="0.25">
      <c r="A54" s="765" t="s">
        <v>38</v>
      </c>
      <c r="B54" s="768" t="s">
        <v>45</v>
      </c>
      <c r="C54" s="769"/>
      <c r="D54" s="770"/>
      <c r="E54" s="774" t="s">
        <v>5</v>
      </c>
      <c r="F54" s="775"/>
      <c r="G54" s="775"/>
      <c r="H54" s="775"/>
      <c r="I54" s="775"/>
      <c r="J54" s="775"/>
      <c r="K54" s="775"/>
      <c r="L54" s="775"/>
      <c r="M54" s="775"/>
      <c r="N54" s="775"/>
      <c r="O54" s="775"/>
      <c r="P54" s="775"/>
      <c r="Q54" s="775"/>
      <c r="R54" s="775"/>
      <c r="S54" s="775"/>
      <c r="T54" s="775"/>
      <c r="U54" s="775"/>
      <c r="V54" s="775"/>
      <c r="W54" s="775"/>
      <c r="X54" s="775"/>
      <c r="Y54" s="775"/>
      <c r="Z54" s="775"/>
      <c r="AA54" s="775"/>
      <c r="AB54" s="775"/>
      <c r="AC54" s="775"/>
      <c r="AD54" s="775"/>
      <c r="AE54" s="775"/>
      <c r="AF54" s="775"/>
      <c r="AG54" s="775"/>
      <c r="AH54" s="775"/>
      <c r="AI54" s="775"/>
      <c r="AJ54" s="775"/>
      <c r="AK54" s="775"/>
      <c r="AL54" s="776"/>
      <c r="AM54" s="2"/>
      <c r="AN54" s="2"/>
      <c r="AO54" s="2"/>
      <c r="AP54" s="2"/>
      <c r="AQ54" s="2"/>
      <c r="AR54" s="2"/>
    </row>
    <row r="55" spans="1:231" x14ac:dyDescent="0.25">
      <c r="A55" s="766"/>
      <c r="B55" s="771"/>
      <c r="C55" s="772"/>
      <c r="D55" s="773"/>
      <c r="E55" s="710" t="s">
        <v>10</v>
      </c>
      <c r="F55" s="709"/>
      <c r="G55" s="745" t="s">
        <v>11</v>
      </c>
      <c r="H55" s="746"/>
      <c r="I55" s="710" t="s">
        <v>12</v>
      </c>
      <c r="J55" s="709"/>
      <c r="K55" s="710" t="s">
        <v>13</v>
      </c>
      <c r="L55" s="709"/>
      <c r="M55" s="710" t="s">
        <v>14</v>
      </c>
      <c r="N55" s="709"/>
      <c r="O55" s="712" t="s">
        <v>15</v>
      </c>
      <c r="P55" s="711"/>
      <c r="Q55" s="712" t="s">
        <v>16</v>
      </c>
      <c r="R55" s="711"/>
      <c r="S55" s="712" t="s">
        <v>17</v>
      </c>
      <c r="T55" s="711"/>
      <c r="U55" s="712" t="s">
        <v>18</v>
      </c>
      <c r="V55" s="733"/>
      <c r="W55" s="712" t="s">
        <v>19</v>
      </c>
      <c r="X55" s="711"/>
      <c r="Y55" s="712" t="s">
        <v>20</v>
      </c>
      <c r="Z55" s="711"/>
      <c r="AA55" s="712" t="s">
        <v>21</v>
      </c>
      <c r="AB55" s="711"/>
      <c r="AC55" s="712" t="s">
        <v>22</v>
      </c>
      <c r="AD55" s="711"/>
      <c r="AE55" s="712" t="s">
        <v>23</v>
      </c>
      <c r="AF55" s="711"/>
      <c r="AG55" s="712" t="s">
        <v>24</v>
      </c>
      <c r="AH55" s="711"/>
      <c r="AI55" s="712" t="s">
        <v>25</v>
      </c>
      <c r="AJ55" s="711"/>
      <c r="AK55" s="712" t="s">
        <v>26</v>
      </c>
      <c r="AL55" s="711"/>
      <c r="AM55" s="2"/>
      <c r="AN55" s="2"/>
      <c r="AO55" s="2"/>
      <c r="AP55" s="2"/>
      <c r="AQ55" s="2"/>
      <c r="AR55" s="2"/>
    </row>
    <row r="56" spans="1:231" x14ac:dyDescent="0.25">
      <c r="A56" s="767"/>
      <c r="B56" s="44" t="s">
        <v>214</v>
      </c>
      <c r="C56" s="44" t="s">
        <v>27</v>
      </c>
      <c r="D56" s="321" t="s">
        <v>28</v>
      </c>
      <c r="E56" s="44" t="s">
        <v>27</v>
      </c>
      <c r="F56" s="321" t="s">
        <v>28</v>
      </c>
      <c r="G56" s="44" t="s">
        <v>27</v>
      </c>
      <c r="H56" s="321" t="s">
        <v>28</v>
      </c>
      <c r="I56" s="44" t="s">
        <v>27</v>
      </c>
      <c r="J56" s="321" t="s">
        <v>28</v>
      </c>
      <c r="K56" s="44" t="s">
        <v>27</v>
      </c>
      <c r="L56" s="321" t="s">
        <v>28</v>
      </c>
      <c r="M56" s="44" t="s">
        <v>27</v>
      </c>
      <c r="N56" s="321" t="s">
        <v>28</v>
      </c>
      <c r="O56" s="44" t="s">
        <v>27</v>
      </c>
      <c r="P56" s="321" t="s">
        <v>28</v>
      </c>
      <c r="Q56" s="44" t="s">
        <v>27</v>
      </c>
      <c r="R56" s="321" t="s">
        <v>28</v>
      </c>
      <c r="S56" s="44" t="s">
        <v>27</v>
      </c>
      <c r="T56" s="321" t="s">
        <v>28</v>
      </c>
      <c r="U56" s="44" t="s">
        <v>27</v>
      </c>
      <c r="V56" s="332" t="s">
        <v>28</v>
      </c>
      <c r="W56" s="44" t="s">
        <v>27</v>
      </c>
      <c r="X56" s="321" t="s">
        <v>28</v>
      </c>
      <c r="Y56" s="44" t="s">
        <v>27</v>
      </c>
      <c r="Z56" s="321" t="s">
        <v>28</v>
      </c>
      <c r="AA56" s="44" t="s">
        <v>27</v>
      </c>
      <c r="AB56" s="321" t="s">
        <v>28</v>
      </c>
      <c r="AC56" s="44" t="s">
        <v>27</v>
      </c>
      <c r="AD56" s="321" t="s">
        <v>28</v>
      </c>
      <c r="AE56" s="44" t="s">
        <v>27</v>
      </c>
      <c r="AF56" s="321" t="s">
        <v>28</v>
      </c>
      <c r="AG56" s="44" t="s">
        <v>27</v>
      </c>
      <c r="AH56" s="321" t="s">
        <v>28</v>
      </c>
      <c r="AI56" s="44" t="s">
        <v>27</v>
      </c>
      <c r="AJ56" s="321" t="s">
        <v>28</v>
      </c>
      <c r="AK56" s="44" t="s">
        <v>27</v>
      </c>
      <c r="AL56" s="321" t="s">
        <v>28</v>
      </c>
      <c r="AM56" s="383"/>
      <c r="AN56" s="2"/>
      <c r="AO56" s="2"/>
      <c r="AP56" s="2"/>
      <c r="AQ56" s="2"/>
      <c r="AR56" s="2"/>
    </row>
    <row r="57" spans="1:231" x14ac:dyDescent="0.25">
      <c r="A57" s="74" t="s">
        <v>39</v>
      </c>
      <c r="B57" s="384">
        <f t="shared" ref="B57:B62" si="8">SUM(C57+D57)</f>
        <v>9</v>
      </c>
      <c r="C57" s="384">
        <f t="shared" ref="C57:D62" si="9">SUM(E57+G57+I57+K57+M57+O57+Q57+S57+U57+W57+Y57+AA57+AC57+AE57+AG57+AI57+AK57)</f>
        <v>5</v>
      </c>
      <c r="D57" s="347">
        <f t="shared" si="9"/>
        <v>4</v>
      </c>
      <c r="E57" s="106"/>
      <c r="F57" s="348"/>
      <c r="G57" s="106"/>
      <c r="H57" s="348"/>
      <c r="I57" s="106"/>
      <c r="J57" s="124"/>
      <c r="K57" s="106"/>
      <c r="L57" s="124"/>
      <c r="M57" s="106"/>
      <c r="N57" s="124">
        <v>1</v>
      </c>
      <c r="O57" s="372">
        <v>1</v>
      </c>
      <c r="P57" s="124">
        <v>2</v>
      </c>
      <c r="Q57" s="372"/>
      <c r="R57" s="124"/>
      <c r="S57" s="372"/>
      <c r="T57" s="124"/>
      <c r="U57" s="372"/>
      <c r="V57" s="124"/>
      <c r="W57" s="372"/>
      <c r="X57" s="124"/>
      <c r="Y57" s="372"/>
      <c r="Z57" s="124"/>
      <c r="AA57" s="372"/>
      <c r="AB57" s="124"/>
      <c r="AC57" s="372"/>
      <c r="AD57" s="124"/>
      <c r="AE57" s="372">
        <v>1</v>
      </c>
      <c r="AF57" s="124"/>
      <c r="AG57" s="372">
        <v>1</v>
      </c>
      <c r="AH57" s="124">
        <v>1</v>
      </c>
      <c r="AI57" s="372">
        <v>1</v>
      </c>
      <c r="AJ57" s="124"/>
      <c r="AK57" s="372">
        <v>1</v>
      </c>
      <c r="AL57" s="124"/>
      <c r="AM57" s="86"/>
      <c r="AN57" s="2"/>
      <c r="AO57" s="2"/>
      <c r="AP57" s="2"/>
      <c r="AQ57" s="2"/>
      <c r="AR57" s="2"/>
      <c r="CA57" s="344" t="s">
        <v>308</v>
      </c>
      <c r="CG57" s="344">
        <v>1</v>
      </c>
    </row>
    <row r="58" spans="1:231" x14ac:dyDescent="0.25">
      <c r="A58" s="75" t="s">
        <v>40</v>
      </c>
      <c r="B58" s="386">
        <f t="shared" si="8"/>
        <v>82</v>
      </c>
      <c r="C58" s="386">
        <f t="shared" si="9"/>
        <v>44</v>
      </c>
      <c r="D58" s="364">
        <f t="shared" si="9"/>
        <v>38</v>
      </c>
      <c r="E58" s="94">
        <v>3</v>
      </c>
      <c r="F58" s="108">
        <v>1</v>
      </c>
      <c r="G58" s="94"/>
      <c r="H58" s="90"/>
      <c r="I58" s="94">
        <v>2</v>
      </c>
      <c r="J58" s="90"/>
      <c r="K58" s="94">
        <v>2</v>
      </c>
      <c r="L58" s="90">
        <v>1</v>
      </c>
      <c r="M58" s="94">
        <v>2</v>
      </c>
      <c r="N58" s="90">
        <v>1</v>
      </c>
      <c r="O58" s="94">
        <v>4</v>
      </c>
      <c r="P58" s="90">
        <v>2</v>
      </c>
      <c r="Q58" s="94">
        <v>2</v>
      </c>
      <c r="R58" s="90">
        <v>2</v>
      </c>
      <c r="S58" s="94"/>
      <c r="T58" s="90">
        <v>2</v>
      </c>
      <c r="U58" s="94">
        <v>1</v>
      </c>
      <c r="V58" s="96">
        <v>1</v>
      </c>
      <c r="W58" s="94">
        <v>2</v>
      </c>
      <c r="X58" s="90">
        <v>1</v>
      </c>
      <c r="Y58" s="94">
        <v>3</v>
      </c>
      <c r="Z58" s="90">
        <v>1</v>
      </c>
      <c r="AA58" s="94">
        <v>2</v>
      </c>
      <c r="AB58" s="90">
        <v>1</v>
      </c>
      <c r="AC58" s="94">
        <v>6</v>
      </c>
      <c r="AD58" s="90">
        <v>2</v>
      </c>
      <c r="AE58" s="94">
        <v>2</v>
      </c>
      <c r="AF58" s="90">
        <v>1</v>
      </c>
      <c r="AG58" s="94">
        <v>2</v>
      </c>
      <c r="AH58" s="90">
        <v>2</v>
      </c>
      <c r="AI58" s="94">
        <v>6</v>
      </c>
      <c r="AJ58" s="90">
        <v>6</v>
      </c>
      <c r="AK58" s="365">
        <v>5</v>
      </c>
      <c r="AL58" s="90">
        <v>14</v>
      </c>
      <c r="AM58" s="387"/>
      <c r="AN58" s="2"/>
      <c r="AO58" s="2"/>
      <c r="AP58" s="2"/>
      <c r="AQ58" s="2"/>
      <c r="AR58" s="2"/>
    </row>
    <row r="59" spans="1:231" x14ac:dyDescent="0.25">
      <c r="A59" s="75" t="s">
        <v>41</v>
      </c>
      <c r="B59" s="386">
        <f t="shared" si="8"/>
        <v>2833</v>
      </c>
      <c r="C59" s="386">
        <f t="shared" si="9"/>
        <v>1505</v>
      </c>
      <c r="D59" s="364">
        <f t="shared" si="9"/>
        <v>1328</v>
      </c>
      <c r="E59" s="94">
        <v>194</v>
      </c>
      <c r="F59" s="108">
        <v>171</v>
      </c>
      <c r="G59" s="94">
        <v>68</v>
      </c>
      <c r="H59" s="90">
        <v>60</v>
      </c>
      <c r="I59" s="94">
        <v>56</v>
      </c>
      <c r="J59" s="90">
        <v>49</v>
      </c>
      <c r="K59" s="94">
        <v>72</v>
      </c>
      <c r="L59" s="90">
        <v>63</v>
      </c>
      <c r="M59" s="94">
        <v>92</v>
      </c>
      <c r="N59" s="90">
        <v>81</v>
      </c>
      <c r="O59" s="94">
        <v>102</v>
      </c>
      <c r="P59" s="90">
        <v>90</v>
      </c>
      <c r="Q59" s="94">
        <v>69</v>
      </c>
      <c r="R59" s="90">
        <v>61</v>
      </c>
      <c r="S59" s="94">
        <v>83</v>
      </c>
      <c r="T59" s="90">
        <v>73</v>
      </c>
      <c r="U59" s="94">
        <v>82</v>
      </c>
      <c r="V59" s="96">
        <v>72</v>
      </c>
      <c r="W59" s="94">
        <v>72</v>
      </c>
      <c r="X59" s="90">
        <v>64</v>
      </c>
      <c r="Y59" s="94">
        <v>100</v>
      </c>
      <c r="Z59" s="90">
        <v>88</v>
      </c>
      <c r="AA59" s="94">
        <v>91</v>
      </c>
      <c r="AB59" s="90">
        <v>81</v>
      </c>
      <c r="AC59" s="94">
        <v>88</v>
      </c>
      <c r="AD59" s="90">
        <v>77</v>
      </c>
      <c r="AE59" s="94">
        <v>83</v>
      </c>
      <c r="AF59" s="90">
        <v>74</v>
      </c>
      <c r="AG59" s="94">
        <v>71</v>
      </c>
      <c r="AH59" s="90">
        <v>63</v>
      </c>
      <c r="AI59" s="94">
        <v>77</v>
      </c>
      <c r="AJ59" s="90">
        <v>68</v>
      </c>
      <c r="AK59" s="365">
        <v>105</v>
      </c>
      <c r="AL59" s="90">
        <v>93</v>
      </c>
      <c r="AM59" s="388"/>
      <c r="AN59" s="2"/>
      <c r="AO59" s="2"/>
      <c r="AP59" s="2"/>
      <c r="AQ59" s="2"/>
      <c r="AR59" s="2"/>
    </row>
    <row r="60" spans="1:231" x14ac:dyDescent="0.25">
      <c r="A60" s="75" t="s">
        <v>42</v>
      </c>
      <c r="B60" s="386">
        <f t="shared" si="8"/>
        <v>1144</v>
      </c>
      <c r="C60" s="386">
        <f t="shared" si="9"/>
        <v>606</v>
      </c>
      <c r="D60" s="364">
        <f t="shared" si="9"/>
        <v>538</v>
      </c>
      <c r="E60" s="94">
        <v>133</v>
      </c>
      <c r="F60" s="108">
        <v>118</v>
      </c>
      <c r="G60" s="94">
        <v>83</v>
      </c>
      <c r="H60" s="90">
        <v>71</v>
      </c>
      <c r="I60" s="94">
        <v>57</v>
      </c>
      <c r="J60" s="90">
        <v>55</v>
      </c>
      <c r="K60" s="94">
        <v>28</v>
      </c>
      <c r="L60" s="90">
        <v>25</v>
      </c>
      <c r="M60" s="94">
        <v>33</v>
      </c>
      <c r="N60" s="90">
        <v>29</v>
      </c>
      <c r="O60" s="94">
        <v>36</v>
      </c>
      <c r="P60" s="90">
        <v>31</v>
      </c>
      <c r="Q60" s="94">
        <v>29</v>
      </c>
      <c r="R60" s="90">
        <v>25</v>
      </c>
      <c r="S60" s="94">
        <v>28</v>
      </c>
      <c r="T60" s="90">
        <v>25</v>
      </c>
      <c r="U60" s="94">
        <v>27</v>
      </c>
      <c r="V60" s="96">
        <v>24</v>
      </c>
      <c r="W60" s="94">
        <v>28</v>
      </c>
      <c r="X60" s="90">
        <v>24</v>
      </c>
      <c r="Y60" s="94">
        <v>33</v>
      </c>
      <c r="Z60" s="90">
        <v>30</v>
      </c>
      <c r="AA60" s="94">
        <v>24</v>
      </c>
      <c r="AB60" s="90">
        <v>22</v>
      </c>
      <c r="AC60" s="94">
        <v>19</v>
      </c>
      <c r="AD60" s="90">
        <v>17</v>
      </c>
      <c r="AE60" s="94">
        <v>18</v>
      </c>
      <c r="AF60" s="90">
        <v>16</v>
      </c>
      <c r="AG60" s="94">
        <v>15</v>
      </c>
      <c r="AH60" s="90">
        <v>14</v>
      </c>
      <c r="AI60" s="94">
        <v>7</v>
      </c>
      <c r="AJ60" s="90">
        <v>6</v>
      </c>
      <c r="AK60" s="365">
        <v>8</v>
      </c>
      <c r="AL60" s="90">
        <v>6</v>
      </c>
      <c r="AM60" s="388"/>
      <c r="AN60" s="2"/>
      <c r="AO60" s="2"/>
      <c r="AP60" s="2"/>
      <c r="AQ60" s="2"/>
      <c r="AR60" s="2"/>
    </row>
    <row r="61" spans="1:231" x14ac:dyDescent="0.25">
      <c r="A61" s="76" t="s">
        <v>43</v>
      </c>
      <c r="B61" s="389">
        <f t="shared" si="8"/>
        <v>88</v>
      </c>
      <c r="C61" s="389">
        <f t="shared" si="9"/>
        <v>47</v>
      </c>
      <c r="D61" s="390">
        <f t="shared" si="9"/>
        <v>41</v>
      </c>
      <c r="E61" s="111">
        <v>10</v>
      </c>
      <c r="F61" s="391">
        <v>6</v>
      </c>
      <c r="G61" s="111">
        <v>6</v>
      </c>
      <c r="H61" s="91">
        <v>5</v>
      </c>
      <c r="I61" s="111">
        <v>4</v>
      </c>
      <c r="J61" s="91">
        <v>3</v>
      </c>
      <c r="K61" s="111"/>
      <c r="L61" s="91"/>
      <c r="M61" s="111">
        <v>5</v>
      </c>
      <c r="N61" s="91">
        <v>4</v>
      </c>
      <c r="O61" s="111">
        <v>4</v>
      </c>
      <c r="P61" s="91">
        <v>5</v>
      </c>
      <c r="Q61" s="111">
        <v>2</v>
      </c>
      <c r="R61" s="91">
        <v>3</v>
      </c>
      <c r="S61" s="111">
        <v>3</v>
      </c>
      <c r="T61" s="91">
        <v>2</v>
      </c>
      <c r="U61" s="111">
        <v>2</v>
      </c>
      <c r="V61" s="113"/>
      <c r="W61" s="111">
        <v>5</v>
      </c>
      <c r="X61" s="91">
        <v>4</v>
      </c>
      <c r="Y61" s="111">
        <v>4</v>
      </c>
      <c r="Z61" s="91">
        <v>4</v>
      </c>
      <c r="AA61" s="111">
        <v>1</v>
      </c>
      <c r="AB61" s="91"/>
      <c r="AC61" s="111">
        <v>1</v>
      </c>
      <c r="AD61" s="91"/>
      <c r="AE61" s="111"/>
      <c r="AF61" s="91">
        <v>2</v>
      </c>
      <c r="AG61" s="111"/>
      <c r="AH61" s="91">
        <v>3</v>
      </c>
      <c r="AI61" s="111"/>
      <c r="AJ61" s="91"/>
      <c r="AK61" s="392"/>
      <c r="AL61" s="91"/>
      <c r="AM61" s="388"/>
      <c r="AN61" s="2"/>
      <c r="AO61" s="2"/>
      <c r="AP61" s="2"/>
      <c r="AQ61" s="2"/>
      <c r="AR61" s="2"/>
    </row>
    <row r="62" spans="1:231" x14ac:dyDescent="0.25">
      <c r="A62" s="77" t="s">
        <v>44</v>
      </c>
      <c r="B62" s="393">
        <f t="shared" si="8"/>
        <v>0</v>
      </c>
      <c r="C62" s="393">
        <f t="shared" si="9"/>
        <v>0</v>
      </c>
      <c r="D62" s="354">
        <f t="shared" si="9"/>
        <v>0</v>
      </c>
      <c r="E62" s="97"/>
      <c r="F62" s="127"/>
      <c r="G62" s="97"/>
      <c r="H62" s="100"/>
      <c r="I62" s="97"/>
      <c r="J62" s="100"/>
      <c r="K62" s="97"/>
      <c r="L62" s="100"/>
      <c r="M62" s="97"/>
      <c r="N62" s="100"/>
      <c r="O62" s="97"/>
      <c r="P62" s="100"/>
      <c r="Q62" s="97"/>
      <c r="R62" s="100"/>
      <c r="S62" s="97"/>
      <c r="T62" s="100"/>
      <c r="U62" s="97"/>
      <c r="V62" s="99"/>
      <c r="W62" s="97"/>
      <c r="X62" s="100"/>
      <c r="Y62" s="97"/>
      <c r="Z62" s="100"/>
      <c r="AA62" s="97"/>
      <c r="AB62" s="100"/>
      <c r="AC62" s="97"/>
      <c r="AD62" s="100"/>
      <c r="AE62" s="97"/>
      <c r="AF62" s="100"/>
      <c r="AG62" s="97"/>
      <c r="AH62" s="100"/>
      <c r="AI62" s="97"/>
      <c r="AJ62" s="100"/>
      <c r="AK62" s="367"/>
      <c r="AL62" s="100"/>
      <c r="AM62" s="388"/>
      <c r="AN62" s="2"/>
      <c r="AO62" s="2"/>
      <c r="AP62" s="2"/>
      <c r="AQ62" s="2"/>
      <c r="AR62" s="2"/>
    </row>
    <row r="63" spans="1:231" x14ac:dyDescent="0.25">
      <c r="A63" s="22" t="s">
        <v>45</v>
      </c>
      <c r="B63" s="394">
        <f t="shared" ref="B63:AL63" si="10">SUM(B57:B62)</f>
        <v>4156</v>
      </c>
      <c r="C63" s="394">
        <f t="shared" si="10"/>
        <v>2207</v>
      </c>
      <c r="D63" s="395">
        <f t="shared" si="10"/>
        <v>1949</v>
      </c>
      <c r="E63" s="396">
        <f t="shared" si="10"/>
        <v>340</v>
      </c>
      <c r="F63" s="397">
        <f t="shared" si="10"/>
        <v>296</v>
      </c>
      <c r="G63" s="396">
        <f t="shared" si="10"/>
        <v>157</v>
      </c>
      <c r="H63" s="398">
        <f t="shared" si="10"/>
        <v>136</v>
      </c>
      <c r="I63" s="396">
        <f t="shared" si="10"/>
        <v>119</v>
      </c>
      <c r="J63" s="398">
        <f t="shared" si="10"/>
        <v>107</v>
      </c>
      <c r="K63" s="396">
        <f t="shared" si="10"/>
        <v>102</v>
      </c>
      <c r="L63" s="398">
        <f t="shared" si="10"/>
        <v>89</v>
      </c>
      <c r="M63" s="396">
        <f t="shared" si="10"/>
        <v>132</v>
      </c>
      <c r="N63" s="398">
        <f t="shared" si="10"/>
        <v>116</v>
      </c>
      <c r="O63" s="396">
        <f t="shared" si="10"/>
        <v>147</v>
      </c>
      <c r="P63" s="398">
        <f t="shared" si="10"/>
        <v>130</v>
      </c>
      <c r="Q63" s="396">
        <f t="shared" si="10"/>
        <v>102</v>
      </c>
      <c r="R63" s="398">
        <f t="shared" si="10"/>
        <v>91</v>
      </c>
      <c r="S63" s="396">
        <f t="shared" si="10"/>
        <v>114</v>
      </c>
      <c r="T63" s="398">
        <f t="shared" si="10"/>
        <v>102</v>
      </c>
      <c r="U63" s="399">
        <f t="shared" si="10"/>
        <v>112</v>
      </c>
      <c r="V63" s="400">
        <f t="shared" si="10"/>
        <v>97</v>
      </c>
      <c r="W63" s="396">
        <f t="shared" si="10"/>
        <v>107</v>
      </c>
      <c r="X63" s="398">
        <f t="shared" si="10"/>
        <v>93</v>
      </c>
      <c r="Y63" s="396">
        <f t="shared" si="10"/>
        <v>140</v>
      </c>
      <c r="Z63" s="398">
        <f t="shared" si="10"/>
        <v>123</v>
      </c>
      <c r="AA63" s="396">
        <f t="shared" si="10"/>
        <v>118</v>
      </c>
      <c r="AB63" s="398">
        <f t="shared" si="10"/>
        <v>104</v>
      </c>
      <c r="AC63" s="396">
        <f t="shared" si="10"/>
        <v>114</v>
      </c>
      <c r="AD63" s="398">
        <f t="shared" si="10"/>
        <v>96</v>
      </c>
      <c r="AE63" s="396">
        <f t="shared" si="10"/>
        <v>104</v>
      </c>
      <c r="AF63" s="398">
        <f t="shared" si="10"/>
        <v>93</v>
      </c>
      <c r="AG63" s="396">
        <f t="shared" si="10"/>
        <v>89</v>
      </c>
      <c r="AH63" s="398">
        <f t="shared" si="10"/>
        <v>83</v>
      </c>
      <c r="AI63" s="396">
        <f t="shared" si="10"/>
        <v>91</v>
      </c>
      <c r="AJ63" s="398">
        <f t="shared" si="10"/>
        <v>80</v>
      </c>
      <c r="AK63" s="401">
        <f t="shared" si="10"/>
        <v>119</v>
      </c>
      <c r="AL63" s="398">
        <f t="shared" si="10"/>
        <v>113</v>
      </c>
      <c r="AM63" s="388"/>
      <c r="AN63" s="2"/>
      <c r="AO63" s="2"/>
      <c r="AP63" s="2"/>
      <c r="AQ63" s="3"/>
      <c r="AR63" s="2"/>
    </row>
    <row r="64" spans="1:231" x14ac:dyDescent="0.25">
      <c r="A64" s="378" t="s">
        <v>54</v>
      </c>
      <c r="B64" s="53"/>
      <c r="C64" s="53"/>
      <c r="D64" s="53"/>
      <c r="E64" s="53"/>
      <c r="F64" s="53"/>
      <c r="G64" s="53"/>
      <c r="H64" s="53"/>
      <c r="I64" s="326"/>
      <c r="J64" s="326"/>
      <c r="K64" s="326"/>
      <c r="L64" s="326"/>
      <c r="M64" s="326"/>
      <c r="N64" s="326"/>
      <c r="O64" s="326"/>
      <c r="P64" s="42"/>
      <c r="Q64" s="42"/>
      <c r="R64" s="42"/>
      <c r="S64" s="42"/>
      <c r="T64" s="2"/>
      <c r="U64" s="2"/>
      <c r="V64" s="2"/>
      <c r="W64" s="2"/>
      <c r="X64" s="2"/>
      <c r="Y64" s="2"/>
    </row>
    <row r="65" spans="1:43" ht="27" customHeight="1" x14ac:dyDescent="0.25">
      <c r="A65" s="44" t="s">
        <v>55</v>
      </c>
      <c r="B65" s="321" t="s">
        <v>4</v>
      </c>
      <c r="C65" s="321" t="s">
        <v>56</v>
      </c>
      <c r="D65" s="321" t="s">
        <v>57</v>
      </c>
      <c r="E65" s="321" t="s">
        <v>58</v>
      </c>
      <c r="F65" s="159"/>
      <c r="G65" s="5"/>
      <c r="H65" s="5"/>
      <c r="I65" s="5"/>
      <c r="J65" s="5"/>
      <c r="K65" s="5"/>
      <c r="L65" s="5"/>
      <c r="M65" s="5"/>
      <c r="N65" s="153" t="s">
        <v>59</v>
      </c>
      <c r="O65" s="5"/>
      <c r="P65" s="5"/>
      <c r="Q65" s="5"/>
      <c r="R65" s="2"/>
      <c r="S65" s="2"/>
      <c r="T65" s="2"/>
      <c r="U65" s="2"/>
      <c r="V65" s="2"/>
      <c r="W65" s="2"/>
      <c r="X65" s="1"/>
      <c r="Y65" s="1"/>
      <c r="Z65" s="402"/>
      <c r="AA65" s="402"/>
      <c r="AB65" s="402"/>
      <c r="AC65" s="402"/>
      <c r="AD65" s="402"/>
      <c r="AE65" s="402"/>
      <c r="AF65" s="402"/>
      <c r="AG65" s="402"/>
      <c r="AH65" s="402"/>
      <c r="AI65" s="402"/>
      <c r="AJ65" s="402"/>
      <c r="AK65" s="402"/>
      <c r="AL65" s="402"/>
      <c r="AM65" s="402"/>
      <c r="AN65" s="402"/>
      <c r="AO65" s="402"/>
      <c r="AP65" s="402"/>
      <c r="AQ65" s="402"/>
    </row>
    <row r="66" spans="1:43" x14ac:dyDescent="0.25">
      <c r="A66" s="78" t="s">
        <v>60</v>
      </c>
      <c r="B66" s="403">
        <f t="shared" ref="B66:B84" si="11">SUM(C66:E66)</f>
        <v>0</v>
      </c>
      <c r="C66" s="86"/>
      <c r="D66" s="86"/>
      <c r="E66" s="86"/>
      <c r="F66" s="404"/>
      <c r="G66" s="5"/>
      <c r="H66" s="6"/>
      <c r="I66" s="6"/>
      <c r="J66" s="6"/>
      <c r="K66" s="6"/>
      <c r="L66" s="6"/>
      <c r="M66" s="6"/>
      <c r="N66" s="6"/>
      <c r="O66" s="6"/>
      <c r="P66" s="6"/>
      <c r="Q66" s="6"/>
      <c r="R66" s="2"/>
      <c r="S66" s="2"/>
      <c r="T66" s="2"/>
      <c r="U66" s="2"/>
      <c r="V66" s="2"/>
      <c r="W66" s="2"/>
      <c r="X66" s="1"/>
      <c r="Y66" s="1"/>
      <c r="Z66" s="402"/>
      <c r="AA66" s="402"/>
      <c r="AB66" s="402"/>
      <c r="AC66" s="402"/>
      <c r="AD66" s="402"/>
      <c r="AE66" s="402"/>
      <c r="AF66" s="402"/>
      <c r="AG66" s="402"/>
      <c r="AH66" s="402"/>
      <c r="AI66" s="402"/>
      <c r="AJ66" s="402"/>
      <c r="AK66" s="402"/>
      <c r="AL66" s="402"/>
      <c r="AM66" s="402"/>
      <c r="AN66" s="402"/>
      <c r="AO66" s="402"/>
      <c r="AP66" s="402"/>
      <c r="AQ66" s="402"/>
    </row>
    <row r="67" spans="1:43" x14ac:dyDescent="0.25">
      <c r="A67" s="60" t="s">
        <v>61</v>
      </c>
      <c r="B67" s="405">
        <f t="shared" si="11"/>
        <v>0</v>
      </c>
      <c r="C67" s="87"/>
      <c r="D67" s="87"/>
      <c r="E67" s="87"/>
      <c r="F67" s="404"/>
      <c r="G67" s="5"/>
      <c r="H67" s="6"/>
      <c r="I67" s="6"/>
      <c r="J67" s="6"/>
      <c r="K67" s="6"/>
      <c r="L67" s="6"/>
      <c r="M67" s="6"/>
      <c r="N67" s="6"/>
      <c r="O67" s="6"/>
      <c r="P67" s="6"/>
      <c r="Q67" s="6"/>
      <c r="R67" s="2"/>
      <c r="S67" s="2"/>
      <c r="T67" s="2"/>
      <c r="U67" s="2"/>
      <c r="V67" s="2"/>
      <c r="W67" s="2"/>
      <c r="X67" s="1"/>
      <c r="Y67" s="1"/>
      <c r="Z67" s="402"/>
      <c r="AA67" s="402"/>
      <c r="AB67" s="402"/>
      <c r="AC67" s="402"/>
      <c r="AD67" s="402"/>
      <c r="AE67" s="402"/>
      <c r="AF67" s="402"/>
      <c r="AG67" s="402"/>
      <c r="AH67" s="402"/>
      <c r="AI67" s="402"/>
      <c r="AJ67" s="402"/>
      <c r="AK67" s="402"/>
      <c r="AL67" s="402"/>
      <c r="AM67" s="402"/>
      <c r="AN67" s="402"/>
      <c r="AO67" s="402"/>
      <c r="AP67" s="402"/>
      <c r="AQ67" s="402"/>
    </row>
    <row r="68" spans="1:43" x14ac:dyDescent="0.25">
      <c r="A68" s="60" t="s">
        <v>62</v>
      </c>
      <c r="B68" s="405">
        <f t="shared" si="11"/>
        <v>0</v>
      </c>
      <c r="C68" s="87"/>
      <c r="D68" s="87"/>
      <c r="E68" s="87"/>
      <c r="F68" s="404"/>
      <c r="G68" s="5"/>
      <c r="H68" s="6"/>
      <c r="I68" s="6"/>
      <c r="J68" s="6"/>
      <c r="K68" s="6"/>
      <c r="L68" s="6"/>
      <c r="M68" s="6"/>
      <c r="N68" s="6"/>
      <c r="O68" s="6"/>
      <c r="P68" s="6"/>
      <c r="Q68" s="6"/>
      <c r="R68" s="2"/>
      <c r="S68" s="2"/>
      <c r="T68" s="2"/>
      <c r="U68" s="2"/>
      <c r="V68" s="2"/>
      <c r="W68" s="2"/>
      <c r="X68" s="1"/>
      <c r="Y68" s="1"/>
      <c r="Z68" s="402"/>
      <c r="AA68" s="402"/>
      <c r="AB68" s="402"/>
      <c r="AC68" s="402"/>
      <c r="AD68" s="402"/>
      <c r="AE68" s="402"/>
      <c r="AF68" s="402"/>
      <c r="AG68" s="402"/>
      <c r="AH68" s="402"/>
      <c r="AI68" s="402"/>
      <c r="AJ68" s="402"/>
      <c r="AK68" s="402"/>
      <c r="AL68" s="402"/>
      <c r="AM68" s="402"/>
      <c r="AN68" s="402"/>
      <c r="AO68" s="402"/>
      <c r="AP68" s="402"/>
      <c r="AQ68" s="402"/>
    </row>
    <row r="69" spans="1:43" x14ac:dyDescent="0.25">
      <c r="A69" s="60" t="s">
        <v>63</v>
      </c>
      <c r="B69" s="405">
        <f t="shared" si="11"/>
        <v>347</v>
      </c>
      <c r="C69" s="87">
        <v>347</v>
      </c>
      <c r="D69" s="87"/>
      <c r="E69" s="87"/>
      <c r="F69" s="404"/>
      <c r="G69" s="5"/>
      <c r="H69" s="6"/>
      <c r="I69" s="6"/>
      <c r="J69" s="6"/>
      <c r="K69" s="6"/>
      <c r="L69" s="6"/>
      <c r="M69" s="6"/>
      <c r="N69" s="6"/>
      <c r="O69" s="6"/>
      <c r="P69" s="6"/>
      <c r="Q69" s="6"/>
      <c r="R69" s="2"/>
      <c r="S69" s="2"/>
      <c r="T69" s="2"/>
      <c r="U69" s="2"/>
      <c r="V69" s="2"/>
      <c r="W69" s="2"/>
      <c r="X69" s="1"/>
      <c r="Y69" s="1"/>
      <c r="Z69" s="402"/>
      <c r="AA69" s="402"/>
      <c r="AB69" s="402"/>
      <c r="AC69" s="402"/>
      <c r="AD69" s="402"/>
      <c r="AE69" s="402"/>
      <c r="AF69" s="402"/>
      <c r="AG69" s="402"/>
      <c r="AH69" s="402"/>
      <c r="AI69" s="402"/>
      <c r="AJ69" s="402"/>
      <c r="AK69" s="402"/>
      <c r="AL69" s="402"/>
      <c r="AM69" s="402"/>
      <c r="AN69" s="402"/>
      <c r="AO69" s="402"/>
      <c r="AP69" s="402"/>
      <c r="AQ69" s="402"/>
    </row>
    <row r="70" spans="1:43" x14ac:dyDescent="0.25">
      <c r="A70" s="60" t="s">
        <v>64</v>
      </c>
      <c r="B70" s="405">
        <f t="shared" si="11"/>
        <v>0</v>
      </c>
      <c r="C70" s="87"/>
      <c r="D70" s="87"/>
      <c r="E70" s="87"/>
      <c r="F70" s="404"/>
      <c r="G70" s="5"/>
      <c r="H70" s="6"/>
      <c r="I70" s="6"/>
      <c r="J70" s="6"/>
      <c r="K70" s="6"/>
      <c r="L70" s="6"/>
      <c r="M70" s="6"/>
      <c r="N70" s="6"/>
      <c r="O70" s="6"/>
      <c r="P70" s="6"/>
      <c r="Q70" s="6"/>
      <c r="R70" s="2"/>
      <c r="S70" s="2"/>
      <c r="T70" s="2"/>
      <c r="U70" s="2"/>
      <c r="V70" s="2"/>
      <c r="W70" s="2"/>
      <c r="X70" s="1"/>
      <c r="Y70" s="1"/>
      <c r="Z70" s="402"/>
      <c r="AA70" s="402"/>
      <c r="AB70" s="402"/>
      <c r="AC70" s="402"/>
      <c r="AD70" s="402"/>
      <c r="AE70" s="402"/>
      <c r="AF70" s="402"/>
      <c r="AG70" s="402"/>
      <c r="AH70" s="402"/>
      <c r="AI70" s="402"/>
      <c r="AJ70" s="402"/>
      <c r="AK70" s="402"/>
      <c r="AL70" s="402"/>
      <c r="AM70" s="402"/>
      <c r="AN70" s="402"/>
      <c r="AO70" s="402"/>
      <c r="AP70" s="402"/>
      <c r="AQ70" s="402"/>
    </row>
    <row r="71" spans="1:43" x14ac:dyDescent="0.25">
      <c r="A71" s="60" t="s">
        <v>65</v>
      </c>
      <c r="B71" s="405">
        <f t="shared" si="11"/>
        <v>0</v>
      </c>
      <c r="C71" s="87"/>
      <c r="D71" s="87"/>
      <c r="E71" s="87"/>
      <c r="F71" s="404"/>
      <c r="G71" s="5"/>
      <c r="H71" s="6"/>
      <c r="I71" s="6"/>
      <c r="J71" s="6"/>
      <c r="K71" s="6"/>
      <c r="L71" s="6"/>
      <c r="M71" s="6"/>
      <c r="N71" s="6"/>
      <c r="O71" s="6"/>
      <c r="P71" s="6"/>
      <c r="Q71" s="6"/>
      <c r="R71" s="2"/>
      <c r="S71" s="2"/>
      <c r="T71" s="2"/>
      <c r="U71" s="2"/>
      <c r="V71" s="2"/>
      <c r="W71" s="2"/>
      <c r="X71" s="1"/>
      <c r="Y71" s="1"/>
      <c r="Z71" s="402"/>
      <c r="AA71" s="402"/>
      <c r="AB71" s="402"/>
      <c r="AC71" s="402"/>
      <c r="AD71" s="402"/>
      <c r="AE71" s="402"/>
      <c r="AF71" s="402"/>
      <c r="AG71" s="402"/>
      <c r="AH71" s="402"/>
      <c r="AI71" s="402"/>
      <c r="AJ71" s="402"/>
      <c r="AK71" s="402"/>
      <c r="AL71" s="402"/>
      <c r="AM71" s="402"/>
      <c r="AN71" s="402"/>
      <c r="AO71" s="402"/>
      <c r="AP71" s="402"/>
      <c r="AQ71" s="402"/>
    </row>
    <row r="72" spans="1:43" x14ac:dyDescent="0.25">
      <c r="A72" s="60" t="s">
        <v>66</v>
      </c>
      <c r="B72" s="405">
        <f t="shared" si="11"/>
        <v>38</v>
      </c>
      <c r="C72" s="87">
        <v>38</v>
      </c>
      <c r="D72" s="87"/>
      <c r="E72" s="87"/>
      <c r="F72" s="404"/>
      <c r="G72" s="5"/>
      <c r="H72" s="6"/>
      <c r="I72" s="6"/>
      <c r="J72" s="6"/>
      <c r="K72" s="6"/>
      <c r="L72" s="6"/>
      <c r="M72" s="6"/>
      <c r="N72" s="6"/>
      <c r="O72" s="6"/>
      <c r="P72" s="6"/>
      <c r="Q72" s="6"/>
      <c r="R72" s="2"/>
      <c r="S72" s="2"/>
      <c r="T72" s="2"/>
      <c r="U72" s="2"/>
      <c r="V72" s="2"/>
      <c r="W72" s="2"/>
      <c r="X72" s="1"/>
      <c r="Y72" s="1"/>
      <c r="Z72" s="402"/>
      <c r="AA72" s="402"/>
      <c r="AB72" s="402"/>
      <c r="AC72" s="402"/>
      <c r="AD72" s="402"/>
      <c r="AE72" s="402"/>
      <c r="AF72" s="402"/>
      <c r="AG72" s="402"/>
      <c r="AH72" s="402"/>
      <c r="AI72" s="402"/>
      <c r="AJ72" s="402"/>
      <c r="AK72" s="402"/>
      <c r="AL72" s="402"/>
      <c r="AM72" s="402"/>
      <c r="AN72" s="402"/>
      <c r="AO72" s="402"/>
      <c r="AP72" s="402"/>
      <c r="AQ72" s="402"/>
    </row>
    <row r="73" spans="1:43" x14ac:dyDescent="0.25">
      <c r="A73" s="60" t="s">
        <v>67</v>
      </c>
      <c r="B73" s="405">
        <f t="shared" si="11"/>
        <v>0</v>
      </c>
      <c r="C73" s="87"/>
      <c r="D73" s="87"/>
      <c r="E73" s="87"/>
      <c r="F73" s="404"/>
      <c r="G73" s="5"/>
      <c r="H73" s="6"/>
      <c r="I73" s="6"/>
      <c r="J73" s="6"/>
      <c r="K73" s="6"/>
      <c r="L73" s="6"/>
      <c r="M73" s="6"/>
      <c r="N73" s="6"/>
      <c r="O73" s="6"/>
      <c r="P73" s="6"/>
      <c r="Q73" s="6"/>
      <c r="R73" s="2"/>
      <c r="S73" s="2"/>
      <c r="T73" s="2"/>
      <c r="U73" s="2"/>
      <c r="V73" s="2"/>
      <c r="W73" s="2"/>
      <c r="X73" s="1"/>
      <c r="Y73" s="1"/>
      <c r="Z73" s="402"/>
      <c r="AA73" s="402"/>
      <c r="AB73" s="402"/>
      <c r="AC73" s="402"/>
      <c r="AD73" s="402"/>
      <c r="AE73" s="402"/>
      <c r="AF73" s="402"/>
      <c r="AG73" s="402"/>
      <c r="AH73" s="402"/>
      <c r="AI73" s="402"/>
      <c r="AJ73" s="402"/>
      <c r="AK73" s="402"/>
      <c r="AL73" s="402"/>
      <c r="AM73" s="402"/>
      <c r="AN73" s="402"/>
      <c r="AO73" s="402"/>
      <c r="AP73" s="402"/>
      <c r="AQ73" s="402"/>
    </row>
    <row r="74" spans="1:43" x14ac:dyDescent="0.25">
      <c r="A74" s="60" t="s">
        <v>68</v>
      </c>
      <c r="B74" s="405">
        <f t="shared" si="11"/>
        <v>0</v>
      </c>
      <c r="C74" s="87"/>
      <c r="D74" s="87"/>
      <c r="E74" s="87"/>
      <c r="F74" s="404"/>
      <c r="G74" s="55"/>
      <c r="H74" s="55"/>
      <c r="I74" s="6"/>
      <c r="J74" s="6"/>
      <c r="K74" s="6"/>
      <c r="L74" s="6"/>
      <c r="M74" s="6"/>
      <c r="N74" s="6"/>
      <c r="O74" s="6"/>
      <c r="P74" s="6"/>
      <c r="Q74" s="6"/>
      <c r="R74" s="2"/>
      <c r="S74" s="2"/>
      <c r="T74" s="2"/>
      <c r="U74" s="2"/>
      <c r="V74" s="2"/>
      <c r="W74" s="2"/>
      <c r="X74" s="1"/>
      <c r="Y74" s="1"/>
      <c r="Z74" s="402"/>
      <c r="AA74" s="402"/>
      <c r="AB74" s="402"/>
      <c r="AC74" s="402"/>
      <c r="AD74" s="402"/>
      <c r="AE74" s="402"/>
      <c r="AF74" s="402"/>
      <c r="AG74" s="402"/>
      <c r="AH74" s="402"/>
      <c r="AI74" s="402"/>
      <c r="AJ74" s="402"/>
      <c r="AK74" s="402"/>
      <c r="AL74" s="402"/>
      <c r="AM74" s="402"/>
      <c r="AN74" s="402"/>
      <c r="AO74" s="402"/>
      <c r="AP74" s="402"/>
      <c r="AQ74" s="402"/>
    </row>
    <row r="75" spans="1:43" x14ac:dyDescent="0.25">
      <c r="A75" s="60" t="s">
        <v>69</v>
      </c>
      <c r="B75" s="405">
        <f t="shared" si="11"/>
        <v>0</v>
      </c>
      <c r="C75" s="87"/>
      <c r="D75" s="87"/>
      <c r="E75" s="87"/>
      <c r="F75" s="404"/>
      <c r="G75" s="55"/>
      <c r="H75" s="55"/>
      <c r="I75" s="6"/>
      <c r="J75" s="6"/>
      <c r="K75" s="6"/>
      <c r="L75" s="6"/>
      <c r="M75" s="6"/>
      <c r="N75" s="6"/>
      <c r="O75" s="6"/>
      <c r="P75" s="6"/>
      <c r="Q75" s="6"/>
      <c r="R75" s="2"/>
      <c r="S75" s="2"/>
      <c r="T75" s="2"/>
      <c r="U75" s="2"/>
      <c r="V75" s="2"/>
      <c r="W75" s="2"/>
      <c r="X75" s="1"/>
      <c r="Y75" s="1"/>
      <c r="Z75" s="402"/>
      <c r="AA75" s="402"/>
      <c r="AB75" s="402"/>
      <c r="AC75" s="402"/>
      <c r="AD75" s="402"/>
      <c r="AE75" s="402"/>
      <c r="AF75" s="402"/>
      <c r="AG75" s="402"/>
      <c r="AH75" s="402"/>
      <c r="AI75" s="402"/>
      <c r="AJ75" s="402"/>
      <c r="AK75" s="402"/>
      <c r="AL75" s="402"/>
      <c r="AM75" s="402"/>
      <c r="AN75" s="402"/>
      <c r="AO75" s="402"/>
      <c r="AP75" s="402"/>
      <c r="AQ75" s="402"/>
    </row>
    <row r="76" spans="1:43" x14ac:dyDescent="0.25">
      <c r="A76" s="60" t="s">
        <v>223</v>
      </c>
      <c r="B76" s="405">
        <f t="shared" si="11"/>
        <v>0</v>
      </c>
      <c r="C76" s="87"/>
      <c r="D76" s="87"/>
      <c r="E76" s="87"/>
      <c r="F76" s="404"/>
      <c r="G76" s="55"/>
      <c r="H76" s="55"/>
      <c r="I76" s="6"/>
      <c r="J76" s="6"/>
      <c r="K76" s="6"/>
      <c r="L76" s="6"/>
      <c r="M76" s="6"/>
      <c r="N76" s="6"/>
      <c r="O76" s="6"/>
      <c r="P76" s="6"/>
      <c r="Q76" s="6"/>
      <c r="R76" s="2"/>
      <c r="S76" s="2"/>
      <c r="T76" s="2"/>
      <c r="U76" s="2"/>
      <c r="V76" s="2"/>
      <c r="W76" s="2"/>
      <c r="X76" s="1"/>
      <c r="Y76" s="1"/>
      <c r="Z76" s="402"/>
      <c r="AA76" s="402"/>
      <c r="AB76" s="402"/>
      <c r="AC76" s="402"/>
      <c r="AD76" s="402"/>
      <c r="AE76" s="402"/>
      <c r="AF76" s="402"/>
      <c r="AG76" s="402"/>
      <c r="AH76" s="402"/>
      <c r="AI76" s="402"/>
      <c r="AJ76" s="402"/>
      <c r="AK76" s="402"/>
      <c r="AL76" s="402"/>
      <c r="AM76" s="402"/>
      <c r="AN76" s="402"/>
      <c r="AO76" s="402"/>
      <c r="AP76" s="402"/>
      <c r="AQ76" s="402"/>
    </row>
    <row r="77" spans="1:43" x14ac:dyDescent="0.25">
      <c r="A77" s="167" t="s">
        <v>71</v>
      </c>
      <c r="B77" s="405">
        <f t="shared" si="11"/>
        <v>0</v>
      </c>
      <c r="C77" s="87"/>
      <c r="D77" s="87"/>
      <c r="E77" s="87"/>
      <c r="F77" s="404"/>
      <c r="G77" s="55"/>
      <c r="H77" s="55"/>
      <c r="I77" s="6"/>
      <c r="J77" s="6"/>
      <c r="K77" s="6"/>
      <c r="L77" s="6"/>
      <c r="M77" s="6"/>
      <c r="N77" s="6"/>
      <c r="O77" s="6"/>
      <c r="P77" s="6"/>
      <c r="Q77" s="6"/>
      <c r="R77" s="2"/>
      <c r="S77" s="2"/>
      <c r="T77" s="2"/>
      <c r="U77" s="2"/>
      <c r="V77" s="2"/>
      <c r="W77" s="2"/>
      <c r="X77" s="1"/>
      <c r="Y77" s="1"/>
      <c r="Z77" s="402"/>
      <c r="AA77" s="402"/>
      <c r="AB77" s="402"/>
      <c r="AC77" s="402"/>
      <c r="AD77" s="402"/>
      <c r="AE77" s="402"/>
      <c r="AF77" s="402"/>
      <c r="AG77" s="402"/>
      <c r="AH77" s="402"/>
      <c r="AI77" s="402"/>
      <c r="AJ77" s="402"/>
      <c r="AK77" s="402"/>
      <c r="AL77" s="402"/>
      <c r="AM77" s="402"/>
      <c r="AN77" s="402"/>
      <c r="AO77" s="402"/>
      <c r="AP77" s="402"/>
      <c r="AQ77" s="402"/>
    </row>
    <row r="78" spans="1:43" x14ac:dyDescent="0.25">
      <c r="A78" s="60" t="s">
        <v>72</v>
      </c>
      <c r="B78" s="405">
        <f t="shared" si="11"/>
        <v>0</v>
      </c>
      <c r="C78" s="87"/>
      <c r="D78" s="87"/>
      <c r="E78" s="87"/>
      <c r="F78" s="404"/>
      <c r="G78" s="55"/>
      <c r="H78" s="55"/>
      <c r="I78" s="6"/>
      <c r="J78" s="6"/>
      <c r="K78" s="6"/>
      <c r="L78" s="6"/>
      <c r="M78" s="6"/>
      <c r="N78" s="6"/>
      <c r="O78" s="6"/>
      <c r="P78" s="6"/>
      <c r="Q78" s="6"/>
      <c r="R78" s="2"/>
      <c r="S78" s="2"/>
      <c r="T78" s="2"/>
      <c r="U78" s="2"/>
      <c r="V78" s="2"/>
      <c r="W78" s="2"/>
      <c r="X78" s="1"/>
      <c r="Y78" s="1"/>
      <c r="Z78" s="402"/>
      <c r="AA78" s="402"/>
      <c r="AB78" s="402"/>
      <c r="AC78" s="402"/>
      <c r="AD78" s="402"/>
      <c r="AE78" s="402"/>
      <c r="AF78" s="402"/>
      <c r="AG78" s="402"/>
      <c r="AH78" s="402"/>
      <c r="AI78" s="402"/>
      <c r="AJ78" s="402"/>
      <c r="AK78" s="402"/>
      <c r="AL78" s="402"/>
      <c r="AM78" s="402"/>
      <c r="AN78" s="402"/>
      <c r="AO78" s="402"/>
      <c r="AP78" s="402"/>
      <c r="AQ78" s="402"/>
    </row>
    <row r="79" spans="1:43" x14ac:dyDescent="0.25">
      <c r="A79" s="60" t="s">
        <v>224</v>
      </c>
      <c r="B79" s="405">
        <f t="shared" si="11"/>
        <v>0</v>
      </c>
      <c r="C79" s="87"/>
      <c r="D79" s="87"/>
      <c r="E79" s="87"/>
      <c r="F79" s="404"/>
      <c r="G79" s="55"/>
      <c r="H79" s="55"/>
      <c r="I79" s="6"/>
      <c r="J79" s="6"/>
      <c r="K79" s="6"/>
      <c r="L79" s="6"/>
      <c r="M79" s="6"/>
      <c r="N79" s="6"/>
      <c r="O79" s="6"/>
      <c r="P79" s="6"/>
      <c r="Q79" s="6"/>
      <c r="R79" s="2"/>
      <c r="S79" s="2"/>
      <c r="T79" s="2"/>
      <c r="U79" s="2"/>
      <c r="V79" s="2"/>
      <c r="W79" s="2"/>
      <c r="X79" s="1"/>
      <c r="Y79" s="1"/>
      <c r="Z79" s="402"/>
      <c r="AA79" s="402"/>
      <c r="AB79" s="402"/>
      <c r="AC79" s="402"/>
      <c r="AD79" s="402"/>
      <c r="AE79" s="402"/>
      <c r="AF79" s="402"/>
      <c r="AG79" s="402"/>
      <c r="AH79" s="402"/>
      <c r="AI79" s="402"/>
      <c r="AJ79" s="402"/>
      <c r="AK79" s="402"/>
      <c r="AL79" s="402"/>
      <c r="AM79" s="402"/>
      <c r="AN79" s="402"/>
      <c r="AO79" s="402"/>
      <c r="AP79" s="402"/>
      <c r="AQ79" s="402"/>
    </row>
    <row r="80" spans="1:43" x14ac:dyDescent="0.25">
      <c r="A80" s="60" t="s">
        <v>225</v>
      </c>
      <c r="B80" s="405">
        <f t="shared" si="11"/>
        <v>0</v>
      </c>
      <c r="C80" s="87"/>
      <c r="D80" s="87"/>
      <c r="E80" s="87"/>
      <c r="F80" s="404"/>
      <c r="G80" s="55"/>
      <c r="H80" s="55"/>
      <c r="I80" s="6"/>
      <c r="J80" s="6"/>
      <c r="K80" s="6"/>
      <c r="L80" s="6"/>
      <c r="M80" s="6"/>
      <c r="N80" s="6"/>
      <c r="O80" s="6"/>
      <c r="P80" s="6"/>
      <c r="Q80" s="6"/>
      <c r="R80" s="2"/>
      <c r="S80" s="2"/>
      <c r="T80" s="2"/>
      <c r="U80" s="2"/>
      <c r="V80" s="2"/>
      <c r="W80" s="2"/>
      <c r="X80" s="1"/>
      <c r="Y80" s="1"/>
      <c r="Z80" s="402"/>
      <c r="AA80" s="402"/>
      <c r="AB80" s="402"/>
      <c r="AC80" s="402"/>
      <c r="AD80" s="402"/>
      <c r="AE80" s="402"/>
      <c r="AF80" s="402"/>
      <c r="AG80" s="402"/>
      <c r="AH80" s="402"/>
      <c r="AI80" s="402"/>
      <c r="AJ80" s="402"/>
      <c r="AK80" s="402"/>
      <c r="AL80" s="402"/>
      <c r="AM80" s="402"/>
      <c r="AN80" s="402"/>
      <c r="AO80" s="402"/>
      <c r="AP80" s="402"/>
      <c r="AQ80" s="402"/>
    </row>
    <row r="81" spans="1:86" x14ac:dyDescent="0.25">
      <c r="A81" s="60" t="s">
        <v>226</v>
      </c>
      <c r="B81" s="405">
        <f t="shared" si="11"/>
        <v>2</v>
      </c>
      <c r="C81" s="87"/>
      <c r="D81" s="87">
        <v>2</v>
      </c>
      <c r="E81" s="87"/>
      <c r="F81" s="404"/>
      <c r="G81" s="55"/>
      <c r="H81" s="55"/>
      <c r="I81" s="6"/>
      <c r="J81" s="6"/>
      <c r="K81" s="6"/>
      <c r="L81" s="6"/>
      <c r="M81" s="6"/>
      <c r="N81" s="6"/>
      <c r="O81" s="6"/>
      <c r="P81" s="6"/>
      <c r="Q81" s="6"/>
      <c r="R81" s="2"/>
      <c r="S81" s="2"/>
      <c r="T81" s="2"/>
      <c r="U81" s="2"/>
      <c r="V81" s="2"/>
      <c r="W81" s="2"/>
      <c r="X81" s="1"/>
      <c r="Y81" s="1"/>
      <c r="Z81" s="402"/>
      <c r="AA81" s="402"/>
      <c r="AB81" s="402"/>
      <c r="AC81" s="402"/>
      <c r="AD81" s="402"/>
      <c r="AE81" s="402"/>
      <c r="AF81" s="402"/>
      <c r="AG81" s="402"/>
      <c r="AH81" s="402"/>
      <c r="AI81" s="402"/>
      <c r="AJ81" s="402"/>
      <c r="AK81" s="402"/>
      <c r="AL81" s="402"/>
      <c r="AM81" s="402"/>
      <c r="AN81" s="402"/>
      <c r="AO81" s="402"/>
      <c r="AP81" s="402"/>
      <c r="AQ81" s="402"/>
    </row>
    <row r="82" spans="1:86" x14ac:dyDescent="0.25">
      <c r="A82" s="60" t="s">
        <v>227</v>
      </c>
      <c r="B82" s="405">
        <f t="shared" si="11"/>
        <v>0</v>
      </c>
      <c r="C82" s="87"/>
      <c r="D82" s="87"/>
      <c r="E82" s="87"/>
      <c r="F82" s="404"/>
      <c r="G82" s="55"/>
      <c r="H82" s="55"/>
      <c r="I82" s="6"/>
      <c r="J82" s="6"/>
      <c r="K82" s="6"/>
      <c r="L82" s="6"/>
      <c r="M82" s="6"/>
      <c r="N82" s="6"/>
      <c r="O82" s="6"/>
      <c r="P82" s="6"/>
      <c r="Q82" s="6"/>
      <c r="R82" s="2"/>
      <c r="S82" s="2"/>
      <c r="T82" s="2"/>
      <c r="U82" s="2"/>
      <c r="V82" s="2"/>
      <c r="W82" s="2"/>
      <c r="X82" s="1"/>
      <c r="Y82" s="1"/>
      <c r="Z82" s="402"/>
      <c r="AA82" s="402"/>
      <c r="AB82" s="402"/>
      <c r="AC82" s="402"/>
      <c r="AD82" s="402"/>
      <c r="AE82" s="402"/>
      <c r="AF82" s="402"/>
      <c r="AG82" s="402"/>
      <c r="AH82" s="402"/>
      <c r="AI82" s="402"/>
      <c r="AJ82" s="402"/>
      <c r="AK82" s="402"/>
      <c r="AL82" s="402"/>
      <c r="AM82" s="402"/>
      <c r="AN82" s="402"/>
      <c r="AO82" s="402"/>
      <c r="AP82" s="402"/>
      <c r="AQ82" s="402"/>
    </row>
    <row r="83" spans="1:86" x14ac:dyDescent="0.25">
      <c r="A83" s="60" t="s">
        <v>228</v>
      </c>
      <c r="B83" s="405">
        <f t="shared" si="11"/>
        <v>0</v>
      </c>
      <c r="C83" s="87"/>
      <c r="D83" s="87"/>
      <c r="E83" s="87"/>
      <c r="F83" s="404"/>
      <c r="G83" s="55"/>
      <c r="H83" s="55"/>
      <c r="I83" s="6"/>
      <c r="J83" s="6"/>
      <c r="K83" s="6"/>
      <c r="L83" s="6"/>
      <c r="M83" s="6"/>
      <c r="N83" s="6"/>
      <c r="O83" s="6"/>
      <c r="P83" s="6"/>
      <c r="Q83" s="6"/>
      <c r="R83" s="2"/>
      <c r="S83" s="2"/>
      <c r="T83" s="2"/>
      <c r="U83" s="2"/>
      <c r="V83" s="2"/>
      <c r="W83" s="2"/>
      <c r="X83" s="1"/>
      <c r="Y83" s="1"/>
      <c r="Z83" s="402"/>
      <c r="AA83" s="402"/>
      <c r="AB83" s="402"/>
      <c r="AC83" s="402"/>
      <c r="AD83" s="402"/>
      <c r="AE83" s="402"/>
      <c r="AF83" s="402"/>
      <c r="AG83" s="402"/>
      <c r="AH83" s="402"/>
      <c r="AI83" s="402"/>
      <c r="AJ83" s="402"/>
      <c r="AK83" s="402"/>
      <c r="AL83" s="402"/>
      <c r="AM83" s="402"/>
      <c r="AN83" s="402"/>
      <c r="AO83" s="402"/>
      <c r="AP83" s="402"/>
      <c r="AQ83" s="402"/>
    </row>
    <row r="84" spans="1:86" x14ac:dyDescent="0.25">
      <c r="A84" s="60" t="s">
        <v>229</v>
      </c>
      <c r="B84" s="406">
        <f t="shared" si="11"/>
        <v>0</v>
      </c>
      <c r="C84" s="137"/>
      <c r="D84" s="137"/>
      <c r="E84" s="137"/>
      <c r="F84" s="404"/>
      <c r="G84" s="55"/>
      <c r="H84" s="55"/>
      <c r="I84" s="6"/>
      <c r="J84" s="6"/>
      <c r="K84" s="6"/>
      <c r="L84" s="6"/>
      <c r="M84" s="6"/>
      <c r="N84" s="6"/>
      <c r="O84" s="6"/>
      <c r="P84" s="6"/>
      <c r="Q84" s="6"/>
      <c r="R84" s="2"/>
      <c r="S84" s="2"/>
      <c r="T84" s="2"/>
      <c r="U84" s="2"/>
      <c r="V84" s="2"/>
      <c r="W84" s="2"/>
      <c r="X84" s="1"/>
      <c r="Y84" s="1"/>
      <c r="Z84" s="402"/>
      <c r="AA84" s="402"/>
      <c r="AB84" s="402"/>
      <c r="AC84" s="402"/>
      <c r="AD84" s="402"/>
      <c r="AE84" s="402"/>
      <c r="AF84" s="402"/>
      <c r="AG84" s="402"/>
      <c r="AH84" s="402"/>
      <c r="AI84" s="402"/>
      <c r="AJ84" s="402"/>
      <c r="AK84" s="402"/>
      <c r="AL84" s="402"/>
      <c r="AM84" s="402"/>
      <c r="AN84" s="402"/>
      <c r="AO84" s="402"/>
      <c r="AP84" s="402"/>
      <c r="AQ84" s="402"/>
    </row>
    <row r="85" spans="1:86" x14ac:dyDescent="0.25">
      <c r="A85" s="22" t="s">
        <v>45</v>
      </c>
      <c r="B85" s="407">
        <f>SUM(B66:B84)</f>
        <v>387</v>
      </c>
      <c r="C85" s="407">
        <f>SUM(C66:C84)</f>
        <v>385</v>
      </c>
      <c r="D85" s="407">
        <f>SUM(D66:D84)</f>
        <v>2</v>
      </c>
      <c r="E85" s="407">
        <f>SUM(E66:E84)</f>
        <v>0</v>
      </c>
      <c r="F85" s="404"/>
      <c r="G85" s="55"/>
      <c r="H85" s="55"/>
      <c r="I85" s="5"/>
      <c r="J85" s="6"/>
      <c r="K85" s="6"/>
      <c r="L85" s="6"/>
      <c r="M85" s="6"/>
      <c r="N85" s="6"/>
      <c r="O85" s="6"/>
      <c r="P85" s="6"/>
      <c r="Q85" s="6"/>
      <c r="R85" s="2"/>
      <c r="S85" s="2"/>
      <c r="T85" s="2"/>
      <c r="U85" s="2"/>
      <c r="V85" s="3"/>
      <c r="W85" s="2"/>
      <c r="X85" s="1"/>
      <c r="Y85" s="1"/>
      <c r="Z85" s="402"/>
      <c r="AA85" s="402"/>
      <c r="AB85" s="402"/>
      <c r="AC85" s="402"/>
      <c r="AD85" s="402"/>
      <c r="AE85" s="402"/>
      <c r="AF85" s="402"/>
      <c r="AG85" s="402"/>
      <c r="AH85" s="402"/>
      <c r="AI85" s="402"/>
      <c r="AJ85" s="402"/>
      <c r="AK85" s="402"/>
      <c r="AL85" s="402"/>
      <c r="AM85" s="402"/>
      <c r="AN85" s="402"/>
      <c r="AO85" s="402"/>
      <c r="AP85" s="402"/>
      <c r="AQ85" s="402"/>
    </row>
    <row r="86" spans="1:86" x14ac:dyDescent="0.25">
      <c r="A86" s="63" t="s">
        <v>230</v>
      </c>
      <c r="B86" s="1"/>
      <c r="C86" s="1"/>
      <c r="D86" s="2"/>
      <c r="E86" s="2"/>
      <c r="F86" s="1"/>
      <c r="G86" s="1"/>
      <c r="H86" s="1"/>
      <c r="I86" s="1"/>
      <c r="J86" s="1"/>
      <c r="K86" s="1"/>
      <c r="L86" s="1"/>
      <c r="M86" s="1"/>
      <c r="N86" s="1"/>
      <c r="O86" s="1"/>
      <c r="P86" s="14"/>
      <c r="Q86" s="14"/>
      <c r="R86" s="14"/>
      <c r="S86" s="14"/>
      <c r="T86" s="2"/>
      <c r="U86" s="2"/>
      <c r="V86" s="2"/>
      <c r="W86" s="2"/>
      <c r="X86" s="173"/>
      <c r="Y86" s="2"/>
      <c r="Z86" s="1"/>
      <c r="AA86" s="1"/>
      <c r="AB86" s="1"/>
      <c r="AC86" s="1"/>
      <c r="AD86" s="1"/>
      <c r="AE86" s="1"/>
      <c r="AF86" s="1"/>
      <c r="AG86" s="1"/>
      <c r="AH86" s="1"/>
      <c r="AI86" s="1"/>
      <c r="AJ86" s="1"/>
      <c r="AK86" s="1"/>
      <c r="AL86" s="1"/>
      <c r="AM86" s="1"/>
      <c r="AN86" s="1"/>
      <c r="AO86" s="1"/>
      <c r="AP86" s="1"/>
      <c r="AQ86" s="402"/>
    </row>
    <row r="87" spans="1:86" ht="15" customHeight="1" x14ac:dyDescent="0.25">
      <c r="A87" s="724" t="s">
        <v>81</v>
      </c>
      <c r="B87" s="742"/>
      <c r="C87" s="724" t="s">
        <v>4</v>
      </c>
      <c r="D87" s="741"/>
      <c r="E87" s="742"/>
      <c r="F87" s="710" t="s">
        <v>5</v>
      </c>
      <c r="G87" s="713"/>
      <c r="H87" s="713"/>
      <c r="I87" s="713"/>
      <c r="J87" s="713"/>
      <c r="K87" s="713"/>
      <c r="L87" s="713"/>
      <c r="M87" s="713"/>
      <c r="N87" s="713"/>
      <c r="O87" s="713"/>
      <c r="P87" s="713"/>
      <c r="Q87" s="713"/>
      <c r="R87" s="713"/>
      <c r="S87" s="713"/>
      <c r="T87" s="713"/>
      <c r="U87" s="713"/>
      <c r="V87" s="713"/>
      <c r="W87" s="713"/>
      <c r="X87" s="713"/>
      <c r="Y87" s="713"/>
      <c r="Z87" s="713"/>
      <c r="AA87" s="713"/>
      <c r="AB87" s="713"/>
      <c r="AC87" s="713"/>
      <c r="AD87" s="713"/>
      <c r="AE87" s="713"/>
      <c r="AF87" s="713"/>
      <c r="AG87" s="713"/>
      <c r="AH87" s="713"/>
      <c r="AI87" s="713"/>
      <c r="AJ87" s="713"/>
      <c r="AK87" s="713"/>
      <c r="AL87" s="713"/>
      <c r="AM87" s="709"/>
      <c r="AN87" s="644" t="s">
        <v>7</v>
      </c>
    </row>
    <row r="88" spans="1:86" x14ac:dyDescent="0.25">
      <c r="A88" s="777"/>
      <c r="B88" s="778"/>
      <c r="C88" s="725"/>
      <c r="D88" s="743"/>
      <c r="E88" s="744"/>
      <c r="F88" s="710" t="s">
        <v>10</v>
      </c>
      <c r="G88" s="709"/>
      <c r="H88" s="747" t="s">
        <v>11</v>
      </c>
      <c r="I88" s="747"/>
      <c r="J88" s="710" t="s">
        <v>12</v>
      </c>
      <c r="K88" s="709"/>
      <c r="L88" s="713" t="s">
        <v>13</v>
      </c>
      <c r="M88" s="713"/>
      <c r="N88" s="710" t="s">
        <v>14</v>
      </c>
      <c r="O88" s="709"/>
      <c r="P88" s="748" t="s">
        <v>15</v>
      </c>
      <c r="Q88" s="748"/>
      <c r="R88" s="749" t="s">
        <v>16</v>
      </c>
      <c r="S88" s="750"/>
      <c r="T88" s="748" t="s">
        <v>17</v>
      </c>
      <c r="U88" s="748"/>
      <c r="V88" s="749" t="s">
        <v>18</v>
      </c>
      <c r="W88" s="750"/>
      <c r="X88" s="748" t="s">
        <v>19</v>
      </c>
      <c r="Y88" s="750"/>
      <c r="Z88" s="749" t="s">
        <v>20</v>
      </c>
      <c r="AA88" s="748"/>
      <c r="AB88" s="749" t="s">
        <v>21</v>
      </c>
      <c r="AC88" s="750"/>
      <c r="AD88" s="748" t="s">
        <v>22</v>
      </c>
      <c r="AE88" s="748"/>
      <c r="AF88" s="749" t="s">
        <v>23</v>
      </c>
      <c r="AG88" s="750"/>
      <c r="AH88" s="748" t="s">
        <v>24</v>
      </c>
      <c r="AI88" s="748"/>
      <c r="AJ88" s="749" t="s">
        <v>25</v>
      </c>
      <c r="AK88" s="750"/>
      <c r="AL88" s="748" t="s">
        <v>26</v>
      </c>
      <c r="AM88" s="750"/>
      <c r="AN88" s="691"/>
    </row>
    <row r="89" spans="1:86" x14ac:dyDescent="0.25">
      <c r="A89" s="725"/>
      <c r="B89" s="743"/>
      <c r="C89" s="321" t="s">
        <v>214</v>
      </c>
      <c r="D89" s="321" t="s">
        <v>159</v>
      </c>
      <c r="E89" s="321" t="s">
        <v>28</v>
      </c>
      <c r="F89" s="332" t="s">
        <v>159</v>
      </c>
      <c r="G89" s="334" t="s">
        <v>28</v>
      </c>
      <c r="H89" s="333" t="s">
        <v>159</v>
      </c>
      <c r="I89" s="333" t="s">
        <v>28</v>
      </c>
      <c r="J89" s="332" t="s">
        <v>159</v>
      </c>
      <c r="K89" s="334" t="s">
        <v>28</v>
      </c>
      <c r="L89" s="333" t="s">
        <v>159</v>
      </c>
      <c r="M89" s="333" t="s">
        <v>28</v>
      </c>
      <c r="N89" s="332" t="s">
        <v>159</v>
      </c>
      <c r="O89" s="334" t="s">
        <v>28</v>
      </c>
      <c r="P89" s="333" t="s">
        <v>159</v>
      </c>
      <c r="Q89" s="333" t="s">
        <v>28</v>
      </c>
      <c r="R89" s="332" t="s">
        <v>159</v>
      </c>
      <c r="S89" s="334" t="s">
        <v>28</v>
      </c>
      <c r="T89" s="333" t="s">
        <v>159</v>
      </c>
      <c r="U89" s="333" t="s">
        <v>28</v>
      </c>
      <c r="V89" s="332" t="s">
        <v>159</v>
      </c>
      <c r="W89" s="334" t="s">
        <v>28</v>
      </c>
      <c r="X89" s="333" t="s">
        <v>159</v>
      </c>
      <c r="Y89" s="334" t="s">
        <v>28</v>
      </c>
      <c r="Z89" s="332" t="s">
        <v>159</v>
      </c>
      <c r="AA89" s="333" t="s">
        <v>28</v>
      </c>
      <c r="AB89" s="332" t="s">
        <v>159</v>
      </c>
      <c r="AC89" s="334" t="s">
        <v>28</v>
      </c>
      <c r="AD89" s="333" t="s">
        <v>159</v>
      </c>
      <c r="AE89" s="333" t="s">
        <v>28</v>
      </c>
      <c r="AF89" s="332" t="s">
        <v>159</v>
      </c>
      <c r="AG89" s="334" t="s">
        <v>28</v>
      </c>
      <c r="AH89" s="333" t="s">
        <v>159</v>
      </c>
      <c r="AI89" s="333" t="s">
        <v>28</v>
      </c>
      <c r="AJ89" s="332" t="s">
        <v>159</v>
      </c>
      <c r="AK89" s="334" t="s">
        <v>28</v>
      </c>
      <c r="AL89" s="333" t="s">
        <v>159</v>
      </c>
      <c r="AM89" s="334" t="s">
        <v>28</v>
      </c>
      <c r="AN89" s="645"/>
    </row>
    <row r="90" spans="1:86" x14ac:dyDescent="0.25">
      <c r="A90" s="710" t="s">
        <v>82</v>
      </c>
      <c r="B90" s="709"/>
      <c r="C90" s="384">
        <f t="shared" ref="C90:AN90" si="12">SUM(C91:C97)</f>
        <v>870</v>
      </c>
      <c r="D90" s="384">
        <f t="shared" si="12"/>
        <v>354</v>
      </c>
      <c r="E90" s="347">
        <f t="shared" si="12"/>
        <v>516</v>
      </c>
      <c r="F90" s="384">
        <f t="shared" si="12"/>
        <v>16</v>
      </c>
      <c r="G90" s="384">
        <f t="shared" si="12"/>
        <v>21</v>
      </c>
      <c r="H90" s="384">
        <f t="shared" si="12"/>
        <v>14</v>
      </c>
      <c r="I90" s="384">
        <f t="shared" si="12"/>
        <v>4</v>
      </c>
      <c r="J90" s="384">
        <f t="shared" si="12"/>
        <v>25</v>
      </c>
      <c r="K90" s="384">
        <f t="shared" si="12"/>
        <v>16</v>
      </c>
      <c r="L90" s="384">
        <f t="shared" si="12"/>
        <v>10</v>
      </c>
      <c r="M90" s="384">
        <f t="shared" si="12"/>
        <v>32</v>
      </c>
      <c r="N90" s="384">
        <f t="shared" si="12"/>
        <v>9</v>
      </c>
      <c r="O90" s="384">
        <f t="shared" si="12"/>
        <v>71</v>
      </c>
      <c r="P90" s="384">
        <f t="shared" si="12"/>
        <v>18</v>
      </c>
      <c r="Q90" s="384">
        <f t="shared" si="12"/>
        <v>66</v>
      </c>
      <c r="R90" s="384">
        <f t="shared" si="12"/>
        <v>12</v>
      </c>
      <c r="S90" s="384">
        <f t="shared" si="12"/>
        <v>32</v>
      </c>
      <c r="T90" s="384">
        <f t="shared" si="12"/>
        <v>18</v>
      </c>
      <c r="U90" s="384">
        <f t="shared" si="12"/>
        <v>49</v>
      </c>
      <c r="V90" s="384">
        <f t="shared" si="12"/>
        <v>16</v>
      </c>
      <c r="W90" s="384">
        <f t="shared" si="12"/>
        <v>29</v>
      </c>
      <c r="X90" s="384">
        <f t="shared" si="12"/>
        <v>14</v>
      </c>
      <c r="Y90" s="384">
        <f t="shared" si="12"/>
        <v>13</v>
      </c>
      <c r="Z90" s="384">
        <f t="shared" si="12"/>
        <v>18</v>
      </c>
      <c r="AA90" s="384">
        <f t="shared" si="12"/>
        <v>22</v>
      </c>
      <c r="AB90" s="384">
        <f t="shared" si="12"/>
        <v>22</v>
      </c>
      <c r="AC90" s="384">
        <f t="shared" si="12"/>
        <v>19</v>
      </c>
      <c r="AD90" s="384">
        <f t="shared" si="12"/>
        <v>31</v>
      </c>
      <c r="AE90" s="384">
        <f t="shared" si="12"/>
        <v>20</v>
      </c>
      <c r="AF90" s="384">
        <f t="shared" si="12"/>
        <v>29</v>
      </c>
      <c r="AG90" s="384">
        <f t="shared" si="12"/>
        <v>24</v>
      </c>
      <c r="AH90" s="384">
        <f t="shared" si="12"/>
        <v>28</v>
      </c>
      <c r="AI90" s="384">
        <f t="shared" si="12"/>
        <v>21</v>
      </c>
      <c r="AJ90" s="384">
        <f t="shared" si="12"/>
        <v>29</v>
      </c>
      <c r="AK90" s="384">
        <f t="shared" si="12"/>
        <v>29</v>
      </c>
      <c r="AL90" s="384">
        <f t="shared" si="12"/>
        <v>45</v>
      </c>
      <c r="AM90" s="384">
        <f t="shared" si="12"/>
        <v>48</v>
      </c>
      <c r="AN90" s="408">
        <f t="shared" si="12"/>
        <v>870</v>
      </c>
      <c r="AO90" s="409"/>
    </row>
    <row r="91" spans="1:86" x14ac:dyDescent="0.25">
      <c r="A91" s="691" t="s">
        <v>83</v>
      </c>
      <c r="B91" s="410" t="s">
        <v>84</v>
      </c>
      <c r="C91" s="384">
        <f t="shared" ref="C91:C97" si="13">SUM(D91+E91)</f>
        <v>772</v>
      </c>
      <c r="D91" s="384">
        <f t="shared" ref="D91:E97" si="14">SUM(F91+H91+J91+L91+N91+P91+R91+T91+V91+X91+Z91+AB91+AD91+AF91+AH91+AJ91+AL91)</f>
        <v>293</v>
      </c>
      <c r="E91" s="347">
        <f t="shared" si="14"/>
        <v>479</v>
      </c>
      <c r="F91" s="174">
        <v>16</v>
      </c>
      <c r="G91" s="185">
        <v>21</v>
      </c>
      <c r="H91" s="210">
        <v>14</v>
      </c>
      <c r="I91" s="176">
        <v>4</v>
      </c>
      <c r="J91" s="210">
        <v>25</v>
      </c>
      <c r="K91" s="176">
        <v>16</v>
      </c>
      <c r="L91" s="174">
        <v>9</v>
      </c>
      <c r="M91" s="185">
        <v>30</v>
      </c>
      <c r="N91" s="210">
        <v>9</v>
      </c>
      <c r="O91" s="176">
        <v>67</v>
      </c>
      <c r="P91" s="210">
        <v>17</v>
      </c>
      <c r="Q91" s="176">
        <v>63</v>
      </c>
      <c r="R91" s="210">
        <v>9</v>
      </c>
      <c r="S91" s="176">
        <v>32</v>
      </c>
      <c r="T91" s="210">
        <v>13</v>
      </c>
      <c r="U91" s="176">
        <v>46</v>
      </c>
      <c r="V91" s="210">
        <v>11</v>
      </c>
      <c r="W91" s="176">
        <v>27</v>
      </c>
      <c r="X91" s="210">
        <v>11</v>
      </c>
      <c r="Y91" s="176">
        <v>13</v>
      </c>
      <c r="Z91" s="210">
        <v>15</v>
      </c>
      <c r="AA91" s="176">
        <v>19</v>
      </c>
      <c r="AB91" s="210">
        <v>20</v>
      </c>
      <c r="AC91" s="176">
        <v>16</v>
      </c>
      <c r="AD91" s="210">
        <v>25</v>
      </c>
      <c r="AE91" s="176">
        <v>15</v>
      </c>
      <c r="AF91" s="210">
        <v>16</v>
      </c>
      <c r="AG91" s="176">
        <v>23</v>
      </c>
      <c r="AH91" s="210">
        <v>24</v>
      </c>
      <c r="AI91" s="176">
        <v>16</v>
      </c>
      <c r="AJ91" s="210">
        <v>25</v>
      </c>
      <c r="AK91" s="176">
        <v>27</v>
      </c>
      <c r="AL91" s="210">
        <v>34</v>
      </c>
      <c r="AM91" s="176">
        <v>44</v>
      </c>
      <c r="AN91" s="222">
        <v>772</v>
      </c>
      <c r="AO91" s="411" t="s">
        <v>59</v>
      </c>
      <c r="CA91" s="344" t="str">
        <f t="shared" ref="CA91:CA97" si="15">IF(C91=0,"",IF(AN91="",IF(C91="",""," No olvide escribir la columna Beneficiarios.-"),""))</f>
        <v/>
      </c>
      <c r="CB91" s="344" t="str">
        <f t="shared" ref="CB91:CB97" si="16">IF(C91&lt;AN91," El número de Beneficiarios NO puede ser mayor que el Total.-","")</f>
        <v/>
      </c>
      <c r="CG91" s="344">
        <f t="shared" ref="CG91:CG97" si="17">IF(C91&lt;AN91,1,0)</f>
        <v>0</v>
      </c>
      <c r="CH91" s="344">
        <f t="shared" ref="CH91:CH97" si="18">IF(C91=0,"",IF(AN91="",IF(C91="","",1),0))</f>
        <v>0</v>
      </c>
    </row>
    <row r="92" spans="1:86" x14ac:dyDescent="0.25">
      <c r="A92" s="691"/>
      <c r="B92" s="412" t="s">
        <v>85</v>
      </c>
      <c r="C92" s="413">
        <f t="shared" si="13"/>
        <v>48</v>
      </c>
      <c r="D92" s="350">
        <f t="shared" si="14"/>
        <v>29</v>
      </c>
      <c r="E92" s="414">
        <f t="shared" si="14"/>
        <v>19</v>
      </c>
      <c r="F92" s="415"/>
      <c r="G92" s="416"/>
      <c r="H92" s="417"/>
      <c r="I92" s="418"/>
      <c r="J92" s="415"/>
      <c r="K92" s="419"/>
      <c r="L92" s="417"/>
      <c r="M92" s="420"/>
      <c r="N92" s="415"/>
      <c r="O92" s="419">
        <v>2</v>
      </c>
      <c r="P92" s="418"/>
      <c r="Q92" s="420">
        <v>1</v>
      </c>
      <c r="R92" s="421">
        <v>1</v>
      </c>
      <c r="S92" s="419"/>
      <c r="T92" s="418">
        <v>1</v>
      </c>
      <c r="U92" s="420">
        <v>1</v>
      </c>
      <c r="V92" s="421">
        <v>1</v>
      </c>
      <c r="W92" s="419"/>
      <c r="X92" s="418"/>
      <c r="Y92" s="419"/>
      <c r="Z92" s="421"/>
      <c r="AA92" s="420">
        <v>3</v>
      </c>
      <c r="AB92" s="421">
        <v>2</v>
      </c>
      <c r="AC92" s="419">
        <v>1</v>
      </c>
      <c r="AD92" s="418">
        <v>6</v>
      </c>
      <c r="AE92" s="420">
        <v>4</v>
      </c>
      <c r="AF92" s="421">
        <v>8</v>
      </c>
      <c r="AG92" s="419"/>
      <c r="AH92" s="418">
        <v>1</v>
      </c>
      <c r="AI92" s="420">
        <v>3</v>
      </c>
      <c r="AJ92" s="421">
        <v>2</v>
      </c>
      <c r="AK92" s="419">
        <v>1</v>
      </c>
      <c r="AL92" s="418">
        <v>7</v>
      </c>
      <c r="AM92" s="419">
        <v>3</v>
      </c>
      <c r="AN92" s="220">
        <v>48</v>
      </c>
      <c r="AO92" s="411" t="s">
        <v>59</v>
      </c>
      <c r="CA92" s="344" t="str">
        <f t="shared" si="15"/>
        <v/>
      </c>
      <c r="CB92" s="344" t="str">
        <f t="shared" si="16"/>
        <v/>
      </c>
      <c r="CG92" s="344">
        <f t="shared" si="17"/>
        <v>0</v>
      </c>
      <c r="CH92" s="344">
        <f t="shared" si="18"/>
        <v>0</v>
      </c>
    </row>
    <row r="93" spans="1:86" ht="15.75" thickBot="1" x14ac:dyDescent="0.3">
      <c r="A93" s="780"/>
      <c r="B93" s="422" t="s">
        <v>86</v>
      </c>
      <c r="C93" s="423">
        <f t="shared" si="13"/>
        <v>18</v>
      </c>
      <c r="D93" s="423">
        <f t="shared" si="14"/>
        <v>12</v>
      </c>
      <c r="E93" s="424">
        <f t="shared" si="14"/>
        <v>6</v>
      </c>
      <c r="F93" s="425"/>
      <c r="G93" s="426"/>
      <c r="H93" s="427"/>
      <c r="I93" s="428"/>
      <c r="J93" s="425"/>
      <c r="K93" s="429"/>
      <c r="L93" s="427"/>
      <c r="M93" s="430"/>
      <c r="N93" s="425"/>
      <c r="O93" s="429">
        <v>1</v>
      </c>
      <c r="P93" s="428"/>
      <c r="Q93" s="430"/>
      <c r="R93" s="431"/>
      <c r="S93" s="429"/>
      <c r="T93" s="428">
        <v>1</v>
      </c>
      <c r="U93" s="430">
        <v>1</v>
      </c>
      <c r="V93" s="431">
        <v>2</v>
      </c>
      <c r="W93" s="429"/>
      <c r="X93" s="428">
        <v>2</v>
      </c>
      <c r="Y93" s="429"/>
      <c r="Z93" s="431">
        <v>2</v>
      </c>
      <c r="AA93" s="430"/>
      <c r="AB93" s="431"/>
      <c r="AC93" s="429"/>
      <c r="AD93" s="428"/>
      <c r="AE93" s="430"/>
      <c r="AF93" s="431">
        <v>2</v>
      </c>
      <c r="AG93" s="429">
        <v>1</v>
      </c>
      <c r="AH93" s="428"/>
      <c r="AI93" s="430">
        <v>2</v>
      </c>
      <c r="AJ93" s="431">
        <v>2</v>
      </c>
      <c r="AK93" s="429"/>
      <c r="AL93" s="428">
        <v>1</v>
      </c>
      <c r="AM93" s="429">
        <v>1</v>
      </c>
      <c r="AN93" s="432">
        <v>18</v>
      </c>
      <c r="AO93" s="411" t="s">
        <v>59</v>
      </c>
      <c r="CA93" s="344" t="str">
        <f t="shared" si="15"/>
        <v/>
      </c>
      <c r="CB93" s="344" t="str">
        <f t="shared" si="16"/>
        <v/>
      </c>
      <c r="CG93" s="344">
        <f t="shared" si="17"/>
        <v>0</v>
      </c>
      <c r="CH93" s="344">
        <f t="shared" si="18"/>
        <v>0</v>
      </c>
    </row>
    <row r="94" spans="1:86" ht="15.75" thickTop="1" x14ac:dyDescent="0.25">
      <c r="A94" s="433" t="s">
        <v>87</v>
      </c>
      <c r="B94" s="434"/>
      <c r="C94" s="435">
        <f t="shared" si="13"/>
        <v>20</v>
      </c>
      <c r="D94" s="436">
        <f t="shared" si="14"/>
        <v>11</v>
      </c>
      <c r="E94" s="437">
        <f t="shared" si="14"/>
        <v>9</v>
      </c>
      <c r="F94" s="438"/>
      <c r="G94" s="439"/>
      <c r="H94" s="440"/>
      <c r="I94" s="441"/>
      <c r="J94" s="442"/>
      <c r="K94" s="439"/>
      <c r="L94" s="440">
        <v>1</v>
      </c>
      <c r="M94" s="443"/>
      <c r="N94" s="442"/>
      <c r="O94" s="439">
        <v>1</v>
      </c>
      <c r="P94" s="441"/>
      <c r="Q94" s="443">
        <v>2</v>
      </c>
      <c r="R94" s="444">
        <v>2</v>
      </c>
      <c r="S94" s="439"/>
      <c r="T94" s="441">
        <v>1</v>
      </c>
      <c r="U94" s="443">
        <v>1</v>
      </c>
      <c r="V94" s="444">
        <v>1</v>
      </c>
      <c r="W94" s="439">
        <v>1</v>
      </c>
      <c r="X94" s="441">
        <v>1</v>
      </c>
      <c r="Y94" s="439"/>
      <c r="Z94" s="444"/>
      <c r="AA94" s="443"/>
      <c r="AB94" s="444"/>
      <c r="AC94" s="439">
        <v>2</v>
      </c>
      <c r="AD94" s="441"/>
      <c r="AE94" s="443">
        <v>1</v>
      </c>
      <c r="AF94" s="444">
        <v>2</v>
      </c>
      <c r="AG94" s="439"/>
      <c r="AH94" s="441">
        <v>1</v>
      </c>
      <c r="AI94" s="443"/>
      <c r="AJ94" s="444"/>
      <c r="AK94" s="439">
        <v>1</v>
      </c>
      <c r="AL94" s="441">
        <v>2</v>
      </c>
      <c r="AM94" s="439"/>
      <c r="AN94" s="445">
        <v>20</v>
      </c>
      <c r="AO94" s="411" t="s">
        <v>59</v>
      </c>
      <c r="CA94" s="344" t="str">
        <f t="shared" si="15"/>
        <v/>
      </c>
      <c r="CB94" s="344" t="str">
        <f t="shared" si="16"/>
        <v/>
      </c>
      <c r="CG94" s="344">
        <f t="shared" si="17"/>
        <v>0</v>
      </c>
      <c r="CH94" s="344">
        <f t="shared" si="18"/>
        <v>0</v>
      </c>
    </row>
    <row r="95" spans="1:86" x14ac:dyDescent="0.25">
      <c r="A95" s="339" t="s">
        <v>88</v>
      </c>
      <c r="B95" s="446"/>
      <c r="C95" s="350">
        <f t="shared" si="13"/>
        <v>6</v>
      </c>
      <c r="D95" s="373">
        <f t="shared" si="14"/>
        <v>5</v>
      </c>
      <c r="E95" s="447">
        <f t="shared" si="14"/>
        <v>1</v>
      </c>
      <c r="F95" s="448"/>
      <c r="G95" s="449"/>
      <c r="H95" s="450"/>
      <c r="I95" s="451"/>
      <c r="J95" s="438"/>
      <c r="K95" s="452"/>
      <c r="L95" s="450"/>
      <c r="M95" s="453"/>
      <c r="N95" s="438"/>
      <c r="O95" s="452"/>
      <c r="P95" s="451">
        <v>1</v>
      </c>
      <c r="Q95" s="453"/>
      <c r="R95" s="454"/>
      <c r="S95" s="452"/>
      <c r="T95" s="451"/>
      <c r="U95" s="453"/>
      <c r="V95" s="454">
        <v>1</v>
      </c>
      <c r="W95" s="452">
        <v>1</v>
      </c>
      <c r="X95" s="451"/>
      <c r="Y95" s="452"/>
      <c r="Z95" s="454"/>
      <c r="AA95" s="453"/>
      <c r="AB95" s="454"/>
      <c r="AC95" s="452"/>
      <c r="AD95" s="451"/>
      <c r="AE95" s="453"/>
      <c r="AF95" s="454"/>
      <c r="AG95" s="452"/>
      <c r="AH95" s="451">
        <v>2</v>
      </c>
      <c r="AI95" s="453"/>
      <c r="AJ95" s="454"/>
      <c r="AK95" s="452"/>
      <c r="AL95" s="451">
        <v>1</v>
      </c>
      <c r="AM95" s="452"/>
      <c r="AN95" s="455">
        <v>6</v>
      </c>
      <c r="AO95" s="411" t="s">
        <v>59</v>
      </c>
      <c r="CA95" s="344" t="str">
        <f t="shared" si="15"/>
        <v/>
      </c>
      <c r="CB95" s="344" t="str">
        <f t="shared" si="16"/>
        <v/>
      </c>
      <c r="CG95" s="344">
        <f t="shared" si="17"/>
        <v>0</v>
      </c>
      <c r="CH95" s="344">
        <f t="shared" si="18"/>
        <v>0</v>
      </c>
    </row>
    <row r="96" spans="1:86" x14ac:dyDescent="0.25">
      <c r="A96" s="781" t="s">
        <v>89</v>
      </c>
      <c r="B96" s="782"/>
      <c r="C96" s="413">
        <f t="shared" si="13"/>
        <v>0</v>
      </c>
      <c r="D96" s="350">
        <f t="shared" si="14"/>
        <v>0</v>
      </c>
      <c r="E96" s="456">
        <f t="shared" si="14"/>
        <v>0</v>
      </c>
      <c r="F96" s="415"/>
      <c r="G96" s="416"/>
      <c r="H96" s="417"/>
      <c r="I96" s="418"/>
      <c r="J96" s="415"/>
      <c r="K96" s="419"/>
      <c r="L96" s="417"/>
      <c r="M96" s="420"/>
      <c r="N96" s="415"/>
      <c r="O96" s="419"/>
      <c r="P96" s="418"/>
      <c r="Q96" s="420"/>
      <c r="R96" s="421"/>
      <c r="S96" s="419"/>
      <c r="T96" s="418"/>
      <c r="U96" s="420"/>
      <c r="V96" s="421"/>
      <c r="W96" s="419"/>
      <c r="X96" s="418"/>
      <c r="Y96" s="419"/>
      <c r="Z96" s="421"/>
      <c r="AA96" s="420"/>
      <c r="AB96" s="421"/>
      <c r="AC96" s="419"/>
      <c r="AD96" s="418"/>
      <c r="AE96" s="420"/>
      <c r="AF96" s="421"/>
      <c r="AG96" s="419"/>
      <c r="AH96" s="418"/>
      <c r="AI96" s="420"/>
      <c r="AJ96" s="421"/>
      <c r="AK96" s="419"/>
      <c r="AL96" s="418"/>
      <c r="AM96" s="419"/>
      <c r="AN96" s="220"/>
      <c r="AO96" s="411" t="s">
        <v>59</v>
      </c>
      <c r="CA96" s="344" t="str">
        <f t="shared" si="15"/>
        <v/>
      </c>
      <c r="CB96" s="344" t="str">
        <f t="shared" si="16"/>
        <v/>
      </c>
      <c r="CG96" s="344">
        <f t="shared" si="17"/>
        <v>0</v>
      </c>
      <c r="CH96" s="344" t="str">
        <f t="shared" si="18"/>
        <v/>
      </c>
    </row>
    <row r="97" spans="1:86" x14ac:dyDescent="0.25">
      <c r="A97" s="696" t="s">
        <v>231</v>
      </c>
      <c r="B97" s="697"/>
      <c r="C97" s="375">
        <f t="shared" si="13"/>
        <v>6</v>
      </c>
      <c r="D97" s="375">
        <f t="shared" si="14"/>
        <v>4</v>
      </c>
      <c r="E97" s="366">
        <f t="shared" si="14"/>
        <v>2</v>
      </c>
      <c r="F97" s="457"/>
      <c r="G97" s="458"/>
      <c r="H97" s="459"/>
      <c r="I97" s="460"/>
      <c r="J97" s="457"/>
      <c r="K97" s="461"/>
      <c r="L97" s="459"/>
      <c r="M97" s="462">
        <v>2</v>
      </c>
      <c r="N97" s="457"/>
      <c r="O97" s="461"/>
      <c r="P97" s="460"/>
      <c r="Q97" s="462"/>
      <c r="R97" s="463"/>
      <c r="S97" s="461"/>
      <c r="T97" s="460">
        <v>2</v>
      </c>
      <c r="U97" s="462"/>
      <c r="V97" s="463"/>
      <c r="W97" s="461"/>
      <c r="X97" s="460"/>
      <c r="Y97" s="461"/>
      <c r="Z97" s="463">
        <v>1</v>
      </c>
      <c r="AA97" s="462"/>
      <c r="AB97" s="463"/>
      <c r="AC97" s="461"/>
      <c r="AD97" s="460"/>
      <c r="AE97" s="462"/>
      <c r="AF97" s="463">
        <v>1</v>
      </c>
      <c r="AG97" s="461"/>
      <c r="AH97" s="460"/>
      <c r="AI97" s="462"/>
      <c r="AJ97" s="463"/>
      <c r="AK97" s="461"/>
      <c r="AL97" s="460"/>
      <c r="AM97" s="461"/>
      <c r="AN97" s="464">
        <v>6</v>
      </c>
      <c r="AO97" s="465" t="s">
        <v>59</v>
      </c>
      <c r="CA97" s="344" t="str">
        <f t="shared" si="15"/>
        <v/>
      </c>
      <c r="CB97" s="344" t="str">
        <f t="shared" si="16"/>
        <v/>
      </c>
      <c r="CG97" s="344">
        <f t="shared" si="17"/>
        <v>0</v>
      </c>
      <c r="CH97" s="344">
        <f t="shared" si="18"/>
        <v>0</v>
      </c>
    </row>
    <row r="98" spans="1:86" x14ac:dyDescent="0.25">
      <c r="A98" s="63" t="s">
        <v>232</v>
      </c>
      <c r="B98" s="1"/>
      <c r="C98" s="1"/>
      <c r="D98" s="14"/>
    </row>
    <row r="99" spans="1:86" x14ac:dyDescent="0.25">
      <c r="A99" s="710" t="s">
        <v>233</v>
      </c>
      <c r="B99" s="713"/>
      <c r="C99" s="709"/>
      <c r="D99" s="321" t="s">
        <v>45</v>
      </c>
    </row>
    <row r="100" spans="1:86" ht="21" x14ac:dyDescent="0.25">
      <c r="A100" s="724" t="s">
        <v>234</v>
      </c>
      <c r="B100" s="742"/>
      <c r="C100" s="336" t="s">
        <v>153</v>
      </c>
      <c r="D100" s="219"/>
      <c r="E100" s="466"/>
    </row>
    <row r="101" spans="1:86" x14ac:dyDescent="0.25">
      <c r="A101" s="777"/>
      <c r="B101" s="778"/>
      <c r="C101" s="337" t="s">
        <v>154</v>
      </c>
      <c r="D101" s="220"/>
      <c r="E101" s="466"/>
    </row>
    <row r="102" spans="1:86" ht="21" x14ac:dyDescent="0.25">
      <c r="A102" s="725"/>
      <c r="B102" s="744"/>
      <c r="C102" s="338" t="s">
        <v>155</v>
      </c>
      <c r="D102" s="221"/>
      <c r="E102" s="466"/>
    </row>
    <row r="103" spans="1:86" ht="15.75" x14ac:dyDescent="0.25">
      <c r="A103" s="467" t="s">
        <v>235</v>
      </c>
      <c r="B103" s="468"/>
      <c r="C103" s="469"/>
      <c r="D103" s="470"/>
      <c r="E103" s="471"/>
      <c r="F103" s="472"/>
      <c r="G103" s="472"/>
      <c r="H103" s="473"/>
      <c r="I103" s="472"/>
      <c r="J103" s="19"/>
      <c r="K103" s="474"/>
      <c r="L103" s="475"/>
      <c r="M103" s="476"/>
      <c r="N103" s="476"/>
      <c r="O103" s="477"/>
      <c r="P103" s="27"/>
      <c r="Q103" s="478"/>
      <c r="R103" s="479"/>
      <c r="S103" s="381"/>
      <c r="T103" s="478"/>
      <c r="U103" s="381"/>
      <c r="V103" s="381"/>
      <c r="W103" s="480"/>
      <c r="X103" s="480"/>
      <c r="Y103" s="480"/>
      <c r="Z103" s="481"/>
      <c r="AA103" s="3"/>
      <c r="AB103" s="480"/>
      <c r="AC103" s="480"/>
      <c r="AD103" s="480"/>
      <c r="AE103" s="480"/>
      <c r="AF103" s="481"/>
      <c r="AG103" s="3"/>
      <c r="AH103" s="480"/>
      <c r="AI103" s="480"/>
      <c r="AJ103" s="480"/>
      <c r="AK103" s="3"/>
      <c r="AL103" s="482"/>
      <c r="AM103" s="480"/>
      <c r="AN103" s="482"/>
      <c r="AO103" s="483"/>
      <c r="AP103" s="3"/>
    </row>
    <row r="104" spans="1:86" ht="18.75" customHeight="1" x14ac:dyDescent="0.25">
      <c r="A104" s="647" t="s">
        <v>81</v>
      </c>
      <c r="B104" s="649"/>
      <c r="C104" s="724" t="s">
        <v>4</v>
      </c>
      <c r="D104" s="741"/>
      <c r="E104" s="742"/>
      <c r="F104" s="710" t="s">
        <v>5</v>
      </c>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713"/>
      <c r="AG104" s="713"/>
      <c r="AH104" s="713"/>
      <c r="AI104" s="713"/>
      <c r="AJ104" s="713"/>
      <c r="AK104" s="713"/>
      <c r="AL104" s="713"/>
      <c r="AM104" s="709"/>
      <c r="AN104" s="644" t="s">
        <v>7</v>
      </c>
      <c r="AO104" s="484"/>
    </row>
    <row r="105" spans="1:86" x14ac:dyDescent="0.25">
      <c r="A105" s="683"/>
      <c r="B105" s="685"/>
      <c r="C105" s="725"/>
      <c r="D105" s="743"/>
      <c r="E105" s="744"/>
      <c r="F105" s="710" t="s">
        <v>10</v>
      </c>
      <c r="G105" s="709"/>
      <c r="H105" s="745" t="s">
        <v>11</v>
      </c>
      <c r="I105" s="746"/>
      <c r="J105" s="710" t="s">
        <v>12</v>
      </c>
      <c r="K105" s="709"/>
      <c r="L105" s="710" t="s">
        <v>13</v>
      </c>
      <c r="M105" s="709"/>
      <c r="N105" s="710" t="s">
        <v>14</v>
      </c>
      <c r="O105" s="709"/>
      <c r="P105" s="712" t="s">
        <v>15</v>
      </c>
      <c r="Q105" s="711"/>
      <c r="R105" s="712" t="s">
        <v>16</v>
      </c>
      <c r="S105" s="711"/>
      <c r="T105" s="712" t="s">
        <v>17</v>
      </c>
      <c r="U105" s="711"/>
      <c r="V105" s="712" t="s">
        <v>18</v>
      </c>
      <c r="W105" s="711"/>
      <c r="X105" s="712" t="s">
        <v>19</v>
      </c>
      <c r="Y105" s="711"/>
      <c r="Z105" s="712" t="s">
        <v>20</v>
      </c>
      <c r="AA105" s="711"/>
      <c r="AB105" s="712" t="s">
        <v>21</v>
      </c>
      <c r="AC105" s="711"/>
      <c r="AD105" s="733" t="s">
        <v>22</v>
      </c>
      <c r="AE105" s="733"/>
      <c r="AF105" s="712" t="s">
        <v>23</v>
      </c>
      <c r="AG105" s="711"/>
      <c r="AH105" s="733" t="s">
        <v>24</v>
      </c>
      <c r="AI105" s="733"/>
      <c r="AJ105" s="712" t="s">
        <v>25</v>
      </c>
      <c r="AK105" s="711"/>
      <c r="AL105" s="733" t="s">
        <v>26</v>
      </c>
      <c r="AM105" s="711"/>
      <c r="AN105" s="691"/>
    </row>
    <row r="106" spans="1:86" x14ac:dyDescent="0.25">
      <c r="A106" s="650"/>
      <c r="B106" s="652"/>
      <c r="C106" s="329" t="s">
        <v>214</v>
      </c>
      <c r="D106" s="329" t="s">
        <v>159</v>
      </c>
      <c r="E106" s="334" t="s">
        <v>28</v>
      </c>
      <c r="F106" s="332" t="s">
        <v>159</v>
      </c>
      <c r="G106" s="334" t="s">
        <v>28</v>
      </c>
      <c r="H106" s="332" t="s">
        <v>159</v>
      </c>
      <c r="I106" s="334" t="s">
        <v>28</v>
      </c>
      <c r="J106" s="332" t="s">
        <v>159</v>
      </c>
      <c r="K106" s="334" t="s">
        <v>28</v>
      </c>
      <c r="L106" s="332" t="s">
        <v>159</v>
      </c>
      <c r="M106" s="334" t="s">
        <v>28</v>
      </c>
      <c r="N106" s="332" t="s">
        <v>159</v>
      </c>
      <c r="O106" s="334" t="s">
        <v>28</v>
      </c>
      <c r="P106" s="332" t="s">
        <v>159</v>
      </c>
      <c r="Q106" s="334" t="s">
        <v>28</v>
      </c>
      <c r="R106" s="332" t="s">
        <v>159</v>
      </c>
      <c r="S106" s="334" t="s">
        <v>28</v>
      </c>
      <c r="T106" s="332" t="s">
        <v>159</v>
      </c>
      <c r="U106" s="334" t="s">
        <v>28</v>
      </c>
      <c r="V106" s="332" t="s">
        <v>159</v>
      </c>
      <c r="W106" s="334" t="s">
        <v>28</v>
      </c>
      <c r="X106" s="332" t="s">
        <v>159</v>
      </c>
      <c r="Y106" s="334" t="s">
        <v>28</v>
      </c>
      <c r="Z106" s="332" t="s">
        <v>159</v>
      </c>
      <c r="AA106" s="334" t="s">
        <v>28</v>
      </c>
      <c r="AB106" s="332" t="s">
        <v>159</v>
      </c>
      <c r="AC106" s="334" t="s">
        <v>28</v>
      </c>
      <c r="AD106" s="333" t="s">
        <v>159</v>
      </c>
      <c r="AE106" s="333" t="s">
        <v>28</v>
      </c>
      <c r="AF106" s="332" t="s">
        <v>159</v>
      </c>
      <c r="AG106" s="334" t="s">
        <v>28</v>
      </c>
      <c r="AH106" s="333" t="s">
        <v>159</v>
      </c>
      <c r="AI106" s="333" t="s">
        <v>28</v>
      </c>
      <c r="AJ106" s="332" t="s">
        <v>159</v>
      </c>
      <c r="AK106" s="334" t="s">
        <v>28</v>
      </c>
      <c r="AL106" s="333" t="s">
        <v>159</v>
      </c>
      <c r="AM106" s="334" t="s">
        <v>28</v>
      </c>
      <c r="AN106" s="645"/>
      <c r="AO106" s="485"/>
    </row>
    <row r="107" spans="1:86" ht="21" customHeight="1" x14ac:dyDescent="0.25">
      <c r="A107" s="736" t="s">
        <v>236</v>
      </c>
      <c r="B107" s="737"/>
      <c r="C107" s="437">
        <f>SUM(D107+E107)</f>
        <v>0</v>
      </c>
      <c r="D107" s="435">
        <f t="shared" ref="D107:E109" si="19">SUM(F107+H107+J107+L107+N107+P107+R107+T107+V107+X107+Z107+AB107+AD107+AF107+AH107+AJ107+AL107)</f>
        <v>0</v>
      </c>
      <c r="E107" s="486">
        <f t="shared" si="19"/>
        <v>0</v>
      </c>
      <c r="F107" s="487"/>
      <c r="G107" s="488"/>
      <c r="H107" s="487"/>
      <c r="I107" s="488"/>
      <c r="J107" s="487"/>
      <c r="K107" s="488"/>
      <c r="L107" s="487"/>
      <c r="M107" s="488"/>
      <c r="N107" s="487"/>
      <c r="O107" s="488"/>
      <c r="P107" s="487"/>
      <c r="Q107" s="488"/>
      <c r="R107" s="487"/>
      <c r="S107" s="488"/>
      <c r="T107" s="487"/>
      <c r="U107" s="488"/>
      <c r="V107" s="487"/>
      <c r="W107" s="488"/>
      <c r="X107" s="487"/>
      <c r="Y107" s="488"/>
      <c r="Z107" s="487"/>
      <c r="AA107" s="488"/>
      <c r="AB107" s="487"/>
      <c r="AC107" s="488"/>
      <c r="AD107" s="489"/>
      <c r="AE107" s="490"/>
      <c r="AF107" s="487"/>
      <c r="AG107" s="488"/>
      <c r="AH107" s="489"/>
      <c r="AI107" s="490"/>
      <c r="AJ107" s="487"/>
      <c r="AK107" s="488"/>
      <c r="AL107" s="489"/>
      <c r="AM107" s="488"/>
      <c r="AN107" s="491"/>
      <c r="AO107" s="411" t="s">
        <v>59</v>
      </c>
      <c r="CA107" s="344" t="str">
        <f>IF(C107=0,"",IF(AN107="",IF(C107="",""," No olvide escribir la columna Beneficiarios.-"),""))</f>
        <v/>
      </c>
      <c r="CB107" s="344" t="str">
        <f>IF(C107&lt;AN107," El número de Beneficiarios NO puede ser mayor que el Total.-","")</f>
        <v/>
      </c>
      <c r="CG107" s="344">
        <f>IF(C107&lt;AN107,1,0)</f>
        <v>0</v>
      </c>
      <c r="CH107" s="344" t="str">
        <f>IF(C107=0,"",IF(AN107="",IF(C107="","",1),0))</f>
        <v/>
      </c>
    </row>
    <row r="108" spans="1:86" ht="21" customHeight="1" x14ac:dyDescent="0.25">
      <c r="A108" s="694" t="s">
        <v>237</v>
      </c>
      <c r="B108" s="695"/>
      <c r="C108" s="357">
        <f>SUM(D108+E108)</f>
        <v>0</v>
      </c>
      <c r="D108" s="373">
        <f t="shared" si="19"/>
        <v>0</v>
      </c>
      <c r="E108" s="374">
        <f t="shared" si="19"/>
        <v>0</v>
      </c>
      <c r="F108" s="228"/>
      <c r="G108" s="178"/>
      <c r="H108" s="228"/>
      <c r="I108" s="178"/>
      <c r="J108" s="228"/>
      <c r="K108" s="178"/>
      <c r="L108" s="228"/>
      <c r="M108" s="178"/>
      <c r="N108" s="228"/>
      <c r="O108" s="178"/>
      <c r="P108" s="228"/>
      <c r="Q108" s="178"/>
      <c r="R108" s="228"/>
      <c r="S108" s="178"/>
      <c r="T108" s="228"/>
      <c r="U108" s="178"/>
      <c r="V108" s="228"/>
      <c r="W108" s="178"/>
      <c r="X108" s="228"/>
      <c r="Y108" s="178"/>
      <c r="Z108" s="228"/>
      <c r="AA108" s="178"/>
      <c r="AB108" s="228"/>
      <c r="AC108" s="178"/>
      <c r="AD108" s="492"/>
      <c r="AE108" s="230"/>
      <c r="AF108" s="228"/>
      <c r="AG108" s="178"/>
      <c r="AH108" s="492"/>
      <c r="AI108" s="230"/>
      <c r="AJ108" s="228"/>
      <c r="AK108" s="178"/>
      <c r="AL108" s="492"/>
      <c r="AM108" s="178"/>
      <c r="AN108" s="493"/>
      <c r="AO108" s="411" t="s">
        <v>59</v>
      </c>
      <c r="CA108" s="344" t="str">
        <f>IF(C108=0,"",IF(AN108="",IF(C108="",""," No olvide escribir la columna Beneficiarios.-"),""))</f>
        <v/>
      </c>
      <c r="CB108" s="344" t="str">
        <f>IF(C108&lt;AN108," El número de Beneficiarios NO puede ser mayor que el Total.-","")</f>
        <v/>
      </c>
      <c r="CG108" s="344">
        <f>IF(C108&lt;AN108,1,0)</f>
        <v>0</v>
      </c>
      <c r="CH108" s="344" t="str">
        <f>IF(C108=0,"",IF(AN108="",IF(C108="","",1),0))</f>
        <v/>
      </c>
    </row>
    <row r="109" spans="1:86" ht="21" customHeight="1" x14ac:dyDescent="0.25">
      <c r="A109" s="738" t="s">
        <v>238</v>
      </c>
      <c r="B109" s="739"/>
      <c r="C109" s="375">
        <f>SUM(D109+E109)</f>
        <v>0</v>
      </c>
      <c r="D109" s="375">
        <f t="shared" si="19"/>
        <v>0</v>
      </c>
      <c r="E109" s="376">
        <f t="shared" si="19"/>
        <v>0</v>
      </c>
      <c r="F109" s="494"/>
      <c r="G109" s="180"/>
      <c r="H109" s="494"/>
      <c r="I109" s="180"/>
      <c r="J109" s="494"/>
      <c r="K109" s="180"/>
      <c r="L109" s="494"/>
      <c r="M109" s="180"/>
      <c r="N109" s="494"/>
      <c r="O109" s="180"/>
      <c r="P109" s="494"/>
      <c r="Q109" s="180"/>
      <c r="R109" s="494"/>
      <c r="S109" s="180"/>
      <c r="T109" s="494"/>
      <c r="U109" s="180"/>
      <c r="V109" s="494"/>
      <c r="W109" s="180"/>
      <c r="X109" s="494"/>
      <c r="Y109" s="180"/>
      <c r="Z109" s="494"/>
      <c r="AA109" s="180"/>
      <c r="AB109" s="494"/>
      <c r="AC109" s="180"/>
      <c r="AD109" s="186"/>
      <c r="AE109" s="126"/>
      <c r="AF109" s="494"/>
      <c r="AG109" s="180"/>
      <c r="AH109" s="186"/>
      <c r="AI109" s="126"/>
      <c r="AJ109" s="494"/>
      <c r="AK109" s="180"/>
      <c r="AL109" s="186"/>
      <c r="AM109" s="180"/>
      <c r="AN109" s="495"/>
      <c r="AO109" s="411" t="s">
        <v>59</v>
      </c>
      <c r="CA109" s="344" t="str">
        <f>IF(C109=0,"",IF(AN109="",IF(C109="",""," No olvide escribir la columna Beneficiarios.-"),""))</f>
        <v/>
      </c>
      <c r="CB109" s="344" t="str">
        <f>IF(C109&lt;AN109," El número de Beneficiarios NO puede ser mayor que el Total.-","")</f>
        <v/>
      </c>
      <c r="CG109" s="344">
        <f>IF(C109&lt;AN109,1,0)</f>
        <v>0</v>
      </c>
      <c r="CH109" s="344" t="str">
        <f>IF(C109=0,"",IF(AN109="",IF(C109="","",1),0))</f>
        <v/>
      </c>
    </row>
    <row r="110" spans="1:86" x14ac:dyDescent="0.25">
      <c r="A110" s="63" t="s">
        <v>239</v>
      </c>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4"/>
      <c r="AC110" s="1"/>
      <c r="AD110" s="1"/>
      <c r="AE110" s="1"/>
      <c r="AF110" s="1"/>
      <c r="AG110" s="1"/>
    </row>
    <row r="111" spans="1:86" ht="15" customHeight="1" x14ac:dyDescent="0.25">
      <c r="A111" s="647" t="s">
        <v>92</v>
      </c>
      <c r="B111" s="649"/>
      <c r="C111" s="647" t="s">
        <v>45</v>
      </c>
      <c r="D111" s="648"/>
      <c r="E111" s="649"/>
      <c r="F111" s="710" t="s">
        <v>165</v>
      </c>
      <c r="G111" s="709"/>
      <c r="H111" s="740" t="s">
        <v>166</v>
      </c>
      <c r="I111" s="709"/>
      <c r="J111" s="710" t="s">
        <v>167</v>
      </c>
      <c r="K111" s="709"/>
      <c r="L111" s="710" t="s">
        <v>168</v>
      </c>
      <c r="M111" s="709"/>
      <c r="N111" s="710" t="s">
        <v>169</v>
      </c>
      <c r="O111" s="709"/>
      <c r="P111" s="712" t="s">
        <v>170</v>
      </c>
      <c r="Q111" s="711"/>
      <c r="R111" s="712" t="s">
        <v>171</v>
      </c>
      <c r="S111" s="711"/>
      <c r="T111" s="712" t="s">
        <v>172</v>
      </c>
      <c r="U111" s="733"/>
      <c r="V111" s="712" t="s">
        <v>173</v>
      </c>
      <c r="W111" s="733"/>
      <c r="X111" s="726" t="s">
        <v>174</v>
      </c>
      <c r="Y111" s="734" t="s">
        <v>240</v>
      </c>
      <c r="Z111" s="733"/>
      <c r="AA111" s="733"/>
      <c r="AB111" s="711"/>
      <c r="AC111" s="665" t="s">
        <v>241</v>
      </c>
      <c r="AD111" s="735"/>
      <c r="AE111" s="733" t="s">
        <v>242</v>
      </c>
      <c r="AF111" s="733"/>
      <c r="AG111" s="733"/>
      <c r="AH111" s="711"/>
      <c r="AI111" s="726" t="s">
        <v>243</v>
      </c>
    </row>
    <row r="112" spans="1:86" ht="21" x14ac:dyDescent="0.25">
      <c r="A112" s="650"/>
      <c r="B112" s="652"/>
      <c r="C112" s="329" t="s">
        <v>214</v>
      </c>
      <c r="D112" s="330" t="s">
        <v>27</v>
      </c>
      <c r="E112" s="329" t="s">
        <v>28</v>
      </c>
      <c r="F112" s="11" t="s">
        <v>159</v>
      </c>
      <c r="G112" s="29" t="s">
        <v>28</v>
      </c>
      <c r="H112" s="11" t="s">
        <v>159</v>
      </c>
      <c r="I112" s="29" t="s">
        <v>28</v>
      </c>
      <c r="J112" s="11" t="s">
        <v>159</v>
      </c>
      <c r="K112" s="29" t="s">
        <v>28</v>
      </c>
      <c r="L112" s="11" t="s">
        <v>159</v>
      </c>
      <c r="M112" s="29" t="s">
        <v>28</v>
      </c>
      <c r="N112" s="11" t="s">
        <v>159</v>
      </c>
      <c r="O112" s="29" t="s">
        <v>28</v>
      </c>
      <c r="P112" s="11" t="s">
        <v>159</v>
      </c>
      <c r="Q112" s="29" t="s">
        <v>28</v>
      </c>
      <c r="R112" s="11" t="s">
        <v>159</v>
      </c>
      <c r="S112" s="29" t="s">
        <v>28</v>
      </c>
      <c r="T112" s="11" t="s">
        <v>159</v>
      </c>
      <c r="U112" s="28" t="s">
        <v>28</v>
      </c>
      <c r="V112" s="11" t="s">
        <v>159</v>
      </c>
      <c r="W112" s="28" t="s">
        <v>28</v>
      </c>
      <c r="X112" s="727"/>
      <c r="Y112" s="205" t="s">
        <v>177</v>
      </c>
      <c r="Z112" s="206" t="s">
        <v>178</v>
      </c>
      <c r="AA112" s="328" t="s">
        <v>179</v>
      </c>
      <c r="AB112" s="321" t="s">
        <v>244</v>
      </c>
      <c r="AC112" s="496" t="s">
        <v>245</v>
      </c>
      <c r="AD112" s="497" t="s">
        <v>246</v>
      </c>
      <c r="AE112" s="208" t="s">
        <v>247</v>
      </c>
      <c r="AF112" s="328" t="s">
        <v>183</v>
      </c>
      <c r="AG112" s="498" t="s">
        <v>248</v>
      </c>
      <c r="AH112" s="328" t="s">
        <v>184</v>
      </c>
      <c r="AI112" s="727"/>
    </row>
    <row r="113" spans="1:87" x14ac:dyDescent="0.25">
      <c r="A113" s="728" t="s">
        <v>185</v>
      </c>
      <c r="B113" s="729"/>
      <c r="C113" s="499">
        <f>SUM(D113+E113)</f>
        <v>2</v>
      </c>
      <c r="D113" s="499">
        <f>SUM(F113+H113+J113+L113+N113+P113+R113+T113+V113)</f>
        <v>0</v>
      </c>
      <c r="E113" s="347">
        <f>SUM(G113+I113+K113+M113+O113+Q113+S113+U113+W113)</f>
        <v>2</v>
      </c>
      <c r="F113" s="185"/>
      <c r="G113" s="177">
        <v>1</v>
      </c>
      <c r="H113" s="174"/>
      <c r="I113" s="176"/>
      <c r="J113" s="185"/>
      <c r="K113" s="177"/>
      <c r="L113" s="174"/>
      <c r="M113" s="176">
        <v>1</v>
      </c>
      <c r="N113" s="185"/>
      <c r="O113" s="177"/>
      <c r="P113" s="174"/>
      <c r="Q113" s="176"/>
      <c r="R113" s="185"/>
      <c r="S113" s="177"/>
      <c r="T113" s="174"/>
      <c r="U113" s="176"/>
      <c r="V113" s="185"/>
      <c r="W113" s="209"/>
      <c r="X113" s="210"/>
      <c r="Y113" s="211"/>
      <c r="Z113" s="175">
        <v>2</v>
      </c>
      <c r="AA113" s="500"/>
      <c r="AB113" s="501"/>
      <c r="AC113" s="185">
        <v>2</v>
      </c>
      <c r="AD113" s="209"/>
      <c r="AE113" s="246">
        <v>1</v>
      </c>
      <c r="AF113" s="175"/>
      <c r="AG113" s="175"/>
      <c r="AH113" s="176"/>
      <c r="AI113" s="502">
        <v>1</v>
      </c>
      <c r="AJ113" s="503" t="s">
        <v>59</v>
      </c>
      <c r="CA113" s="344" t="str">
        <f>IF(C113&lt;&gt;SUM(Y113+Z113),"El nº de atenciones por violencia intrafamiliar  debe ser igual a la sumatoria de Pareja/Ex Pareja y Familiar","")</f>
        <v/>
      </c>
      <c r="CG113" s="344">
        <f>IF(C113&lt;&gt;SUM(Y113+Z113),1,0)</f>
        <v>0</v>
      </c>
      <c r="CH113" s="344">
        <v>0</v>
      </c>
    </row>
    <row r="114" spans="1:87" x14ac:dyDescent="0.25">
      <c r="A114" s="730" t="s">
        <v>186</v>
      </c>
      <c r="B114" s="731"/>
      <c r="C114" s="504">
        <f>SUM(D114+E114)</f>
        <v>72</v>
      </c>
      <c r="D114" s="504">
        <f>SUM(F114+H114+J114+L114+N114+P114+R114+T114+V114)</f>
        <v>46</v>
      </c>
      <c r="E114" s="395">
        <f>SUM(G114+I114+K114+M114+O114+Q114+S114+U114+W114)</f>
        <v>26</v>
      </c>
      <c r="F114" s="190"/>
      <c r="G114" s="191">
        <v>1</v>
      </c>
      <c r="H114" s="181"/>
      <c r="I114" s="183">
        <v>2</v>
      </c>
      <c r="J114" s="190">
        <v>12</v>
      </c>
      <c r="K114" s="191">
        <v>6</v>
      </c>
      <c r="L114" s="181">
        <v>18</v>
      </c>
      <c r="M114" s="183">
        <v>12</v>
      </c>
      <c r="N114" s="190">
        <v>9</v>
      </c>
      <c r="O114" s="191">
        <v>4</v>
      </c>
      <c r="P114" s="181">
        <v>4</v>
      </c>
      <c r="Q114" s="183">
        <v>1</v>
      </c>
      <c r="R114" s="190">
        <v>2</v>
      </c>
      <c r="S114" s="191"/>
      <c r="T114" s="181">
        <v>1</v>
      </c>
      <c r="U114" s="183"/>
      <c r="V114" s="190"/>
      <c r="W114" s="212"/>
      <c r="X114" s="213">
        <v>2</v>
      </c>
      <c r="Y114" s="505"/>
      <c r="Z114" s="506"/>
      <c r="AA114" s="507">
        <v>39</v>
      </c>
      <c r="AB114" s="507">
        <v>33</v>
      </c>
      <c r="AC114" s="181">
        <v>41</v>
      </c>
      <c r="AD114" s="508">
        <v>31</v>
      </c>
      <c r="AE114" s="246">
        <v>11</v>
      </c>
      <c r="AF114" s="182">
        <v>46</v>
      </c>
      <c r="AG114" s="182">
        <v>2</v>
      </c>
      <c r="AH114" s="183">
        <v>10</v>
      </c>
      <c r="AI114" s="509">
        <v>3</v>
      </c>
      <c r="AJ114" s="503" t="s">
        <v>59</v>
      </c>
      <c r="CA114" s="344" t="str">
        <f>IF(C114&lt;&gt;SUM(AA114+AB114),"El nº de atenciones de Otras Violencias debe ser igual a la sumatoria de Conocidos y Desconocidos","")</f>
        <v/>
      </c>
      <c r="CG114" s="344">
        <f>IF(C114&lt;&gt;SUM(AA114+AB114),1,0)</f>
        <v>0</v>
      </c>
      <c r="CH114" s="344">
        <v>0</v>
      </c>
    </row>
    <row r="115" spans="1:87" x14ac:dyDescent="0.25">
      <c r="A115" s="63" t="s">
        <v>249</v>
      </c>
      <c r="B115" s="45"/>
      <c r="C115" s="45"/>
      <c r="D115" s="63"/>
      <c r="E115" s="63"/>
      <c r="F115" s="63"/>
      <c r="G115" s="63"/>
      <c r="H115" s="63"/>
      <c r="I115" s="63"/>
      <c r="J115" s="63"/>
      <c r="K115" s="63"/>
      <c r="L115" s="63"/>
      <c r="M115" s="63"/>
      <c r="N115" s="63"/>
      <c r="O115" s="63"/>
      <c r="P115" s="63"/>
      <c r="Q115" s="63"/>
      <c r="R115" s="63"/>
      <c r="S115" s="63"/>
      <c r="T115" s="63"/>
      <c r="U115" s="2"/>
      <c r="V115" s="2"/>
      <c r="W115" s="2"/>
      <c r="AA115" s="510"/>
    </row>
    <row r="116" spans="1:87" x14ac:dyDescent="0.25">
      <c r="A116" s="647" t="s">
        <v>92</v>
      </c>
      <c r="B116" s="649"/>
      <c r="C116" s="642" t="s">
        <v>45</v>
      </c>
      <c r="D116" s="710" t="s">
        <v>5</v>
      </c>
      <c r="E116" s="713"/>
      <c r="F116" s="713"/>
      <c r="G116" s="713"/>
      <c r="H116" s="713"/>
      <c r="I116" s="713"/>
      <c r="J116" s="713"/>
      <c r="K116" s="713"/>
      <c r="L116" s="713"/>
      <c r="M116" s="709"/>
      <c r="N116" s="710" t="s">
        <v>6</v>
      </c>
      <c r="O116" s="709"/>
      <c r="P116" s="644" t="s">
        <v>7</v>
      </c>
      <c r="Q116" s="1"/>
      <c r="R116" s="2"/>
      <c r="S116" s="2"/>
      <c r="T116" s="2"/>
      <c r="U116" s="2"/>
      <c r="V116" s="2"/>
      <c r="W116" s="2"/>
    </row>
    <row r="117" spans="1:87" ht="21" x14ac:dyDescent="0.25">
      <c r="A117" s="650"/>
      <c r="B117" s="652"/>
      <c r="C117" s="643"/>
      <c r="D117" s="49" t="s">
        <v>10</v>
      </c>
      <c r="E117" s="166" t="s">
        <v>11</v>
      </c>
      <c r="F117" s="16" t="s">
        <v>12</v>
      </c>
      <c r="G117" s="16" t="s">
        <v>13</v>
      </c>
      <c r="H117" s="16" t="s">
        <v>14</v>
      </c>
      <c r="I117" s="16" t="s">
        <v>94</v>
      </c>
      <c r="J117" s="16" t="s">
        <v>95</v>
      </c>
      <c r="K117" s="16" t="s">
        <v>96</v>
      </c>
      <c r="L117" s="16" t="s">
        <v>97</v>
      </c>
      <c r="M117" s="29" t="s">
        <v>98</v>
      </c>
      <c r="N117" s="321" t="s">
        <v>27</v>
      </c>
      <c r="O117" s="334" t="s">
        <v>28</v>
      </c>
      <c r="P117" s="645"/>
      <c r="Q117" s="1"/>
      <c r="R117" s="2"/>
      <c r="S117" s="2"/>
      <c r="T117" s="2"/>
      <c r="U117" s="2"/>
      <c r="V117" s="2"/>
      <c r="W117" s="2"/>
    </row>
    <row r="118" spans="1:87" ht="15.75" customHeight="1" x14ac:dyDescent="0.25">
      <c r="A118" s="641" t="s">
        <v>250</v>
      </c>
      <c r="B118" s="80" t="s">
        <v>251</v>
      </c>
      <c r="C118" s="511">
        <f>SUM(F118:K118)</f>
        <v>1</v>
      </c>
      <c r="D118" s="105"/>
      <c r="E118" s="105"/>
      <c r="F118" s="107">
        <v>1</v>
      </c>
      <c r="G118" s="107"/>
      <c r="H118" s="107"/>
      <c r="I118" s="107"/>
      <c r="J118" s="107"/>
      <c r="K118" s="107"/>
      <c r="L118" s="105"/>
      <c r="M118" s="145"/>
      <c r="N118" s="512"/>
      <c r="O118" s="348">
        <v>1</v>
      </c>
      <c r="P118" s="86">
        <v>1</v>
      </c>
      <c r="Q118" s="513" t="s">
        <v>215</v>
      </c>
      <c r="R118" s="2"/>
      <c r="S118" s="2"/>
      <c r="T118" s="2"/>
      <c r="U118" s="2"/>
      <c r="V118" s="2"/>
      <c r="W118" s="2"/>
      <c r="CA118" s="344" t="str">
        <f>IF(C118&lt;&gt;O118," El número atenciones según sexo NO puede ser diferente al Total.","")</f>
        <v/>
      </c>
      <c r="CB118" s="344" t="str">
        <f>IF(C118=0,"",IF(P118="",IF(C118="",""," No olvide escribir la columna Beneficiarios."),""))</f>
        <v/>
      </c>
      <c r="CC118" s="344" t="str">
        <f>IF(C118&lt;P118," El número de Beneficiarios NO puede ser mayor que el Total.","")</f>
        <v/>
      </c>
      <c r="CG118" s="344">
        <f>IF(C118&lt;&gt;O118,1,0)</f>
        <v>0</v>
      </c>
      <c r="CH118" s="344">
        <f>IF(C118&lt;P118,1,0)</f>
        <v>0</v>
      </c>
      <c r="CI118" s="344">
        <f>IF(C118=0,"",IF(P118="",IF(C118="","",1),0))</f>
        <v>0</v>
      </c>
    </row>
    <row r="119" spans="1:87" ht="15.75" customHeight="1" x14ac:dyDescent="0.25">
      <c r="A119" s="732"/>
      <c r="B119" s="81" t="s">
        <v>252</v>
      </c>
      <c r="C119" s="514">
        <f>SUM(F119:K119)</f>
        <v>1</v>
      </c>
      <c r="D119" s="117"/>
      <c r="E119" s="117"/>
      <c r="F119" s="131"/>
      <c r="G119" s="98"/>
      <c r="H119" s="98"/>
      <c r="I119" s="98"/>
      <c r="J119" s="98"/>
      <c r="K119" s="98">
        <v>1</v>
      </c>
      <c r="L119" s="117"/>
      <c r="M119" s="118"/>
      <c r="N119" s="515"/>
      <c r="O119" s="127">
        <v>1</v>
      </c>
      <c r="P119" s="89">
        <v>1</v>
      </c>
      <c r="Q119" s="516" t="s">
        <v>215</v>
      </c>
      <c r="R119" s="2"/>
      <c r="S119" s="2"/>
      <c r="T119" s="2"/>
      <c r="U119" s="2"/>
      <c r="V119" s="2"/>
      <c r="W119" s="2"/>
      <c r="CA119" s="344" t="str">
        <f>IF(C119&lt;&gt;O119," El número atenciones según sexo NO puede ser diferente al Total.","")</f>
        <v/>
      </c>
      <c r="CB119" s="344" t="str">
        <f>IF(C119=0,"",IF(P119="",IF(C119="",""," No olvide escribir la columna Beneficiarios."),""))</f>
        <v/>
      </c>
      <c r="CC119" s="344" t="str">
        <f>IF(C119&lt;P119," El número de Beneficiarios NO puede ser mayor que el Total.","")</f>
        <v/>
      </c>
      <c r="CG119" s="344">
        <f>IF(C119&lt;&gt;O119,1,0)</f>
        <v>0</v>
      </c>
      <c r="CH119" s="344">
        <f>IF(C119&lt;P119,1,0)</f>
        <v>0</v>
      </c>
      <c r="CI119" s="344">
        <f>IF(C119=0,"",IF(P119="",IF(C119="","",1),0))</f>
        <v>0</v>
      </c>
    </row>
    <row r="120" spans="1:87" x14ac:dyDescent="0.25">
      <c r="A120" s="37" t="s">
        <v>253</v>
      </c>
      <c r="B120" s="37"/>
      <c r="C120" s="37"/>
      <c r="D120" s="37"/>
      <c r="E120" s="37"/>
      <c r="F120" s="37"/>
      <c r="G120" s="37"/>
      <c r="H120" s="37"/>
      <c r="I120" s="8"/>
      <c r="J120" s="8"/>
      <c r="K120" s="8"/>
      <c r="L120" s="8"/>
      <c r="M120" s="8"/>
      <c r="N120" s="8"/>
      <c r="O120" s="6"/>
      <c r="P120" s="6"/>
      <c r="Q120" s="6"/>
      <c r="R120" s="6"/>
      <c r="S120" s="6"/>
      <c r="T120" s="6"/>
      <c r="U120" s="6"/>
      <c r="V120" s="6"/>
      <c r="W120" s="6"/>
    </row>
    <row r="121" spans="1:87" x14ac:dyDescent="0.25">
      <c r="A121" s="714" t="s">
        <v>102</v>
      </c>
      <c r="B121" s="763" t="s">
        <v>254</v>
      </c>
      <c r="C121" s="5"/>
      <c r="D121" s="24"/>
      <c r="E121" s="6"/>
      <c r="F121" s="5"/>
      <c r="G121" s="5"/>
      <c r="H121" s="6"/>
      <c r="I121" s="6"/>
      <c r="J121" s="6"/>
      <c r="K121" s="6"/>
      <c r="L121" s="6"/>
      <c r="M121" s="6"/>
      <c r="N121" s="6"/>
      <c r="O121" s="6"/>
      <c r="P121" s="6"/>
      <c r="Q121" s="6"/>
      <c r="R121" s="6"/>
      <c r="S121" s="6"/>
      <c r="T121" s="6"/>
      <c r="U121" s="6"/>
      <c r="V121" s="6"/>
      <c r="W121" s="6"/>
    </row>
    <row r="122" spans="1:87" x14ac:dyDescent="0.25">
      <c r="A122" s="670"/>
      <c r="B122" s="764"/>
      <c r="C122" s="5"/>
      <c r="D122" s="24"/>
      <c r="E122" s="6"/>
      <c r="F122" s="5"/>
      <c r="G122" s="5"/>
      <c r="H122" s="6"/>
      <c r="I122" s="6"/>
      <c r="J122" s="6"/>
      <c r="K122" s="6"/>
      <c r="L122" s="6"/>
      <c r="M122" s="6"/>
      <c r="N122" s="6"/>
      <c r="O122" s="6"/>
      <c r="P122" s="6"/>
      <c r="Q122" s="6"/>
      <c r="R122" s="6"/>
      <c r="S122" s="6"/>
      <c r="T122" s="6"/>
      <c r="U122" s="6"/>
      <c r="V122" s="6"/>
      <c r="W122" s="6"/>
    </row>
    <row r="123" spans="1:87" x14ac:dyDescent="0.25">
      <c r="A123" s="82" t="s">
        <v>255</v>
      </c>
      <c r="B123" s="86">
        <v>1</v>
      </c>
      <c r="C123" s="404"/>
      <c r="D123" s="5"/>
      <c r="E123" s="5"/>
      <c r="F123" s="5"/>
      <c r="G123" s="5"/>
      <c r="H123" s="6"/>
      <c r="I123" s="6"/>
      <c r="J123" s="6"/>
      <c r="K123" s="6"/>
      <c r="L123" s="6"/>
      <c r="M123" s="6"/>
      <c r="N123" s="6"/>
      <c r="O123" s="6"/>
      <c r="P123" s="6"/>
      <c r="Q123" s="6"/>
      <c r="R123" s="6"/>
      <c r="S123" s="6"/>
      <c r="T123" s="6"/>
      <c r="U123" s="6"/>
      <c r="V123" s="6"/>
      <c r="W123" s="6"/>
    </row>
    <row r="124" spans="1:87" x14ac:dyDescent="0.25">
      <c r="A124" s="64" t="s">
        <v>256</v>
      </c>
      <c r="B124" s="92"/>
      <c r="C124" s="404"/>
      <c r="D124" s="5"/>
      <c r="E124" s="5"/>
      <c r="F124" s="5"/>
      <c r="G124" s="5"/>
      <c r="H124" s="6"/>
      <c r="I124" s="6"/>
      <c r="J124" s="6"/>
      <c r="K124" s="6"/>
      <c r="L124" s="6"/>
      <c r="M124" s="6"/>
      <c r="N124" s="6"/>
      <c r="O124" s="6"/>
      <c r="P124" s="6"/>
      <c r="Q124" s="6"/>
      <c r="R124" s="6"/>
      <c r="S124" s="6"/>
      <c r="T124" s="6"/>
      <c r="U124" s="6"/>
      <c r="V124" s="6"/>
      <c r="W124" s="6"/>
    </row>
    <row r="125" spans="1:87" x14ac:dyDescent="0.25">
      <c r="A125" s="64" t="s">
        <v>257</v>
      </c>
      <c r="B125" s="92">
        <v>17</v>
      </c>
      <c r="C125" s="404"/>
      <c r="D125" s="5"/>
      <c r="E125" s="5"/>
      <c r="F125" s="5"/>
      <c r="G125" s="5"/>
      <c r="H125" s="6"/>
      <c r="I125" s="6"/>
      <c r="J125" s="6"/>
      <c r="K125" s="6"/>
      <c r="L125" s="6"/>
      <c r="M125" s="6"/>
      <c r="N125" s="6"/>
      <c r="O125" s="6"/>
      <c r="P125" s="6"/>
      <c r="Q125" s="6"/>
      <c r="R125" s="6"/>
      <c r="S125" s="6"/>
      <c r="T125" s="6"/>
      <c r="U125" s="6"/>
      <c r="V125" s="6"/>
      <c r="W125" s="6"/>
    </row>
    <row r="126" spans="1:87" x14ac:dyDescent="0.25">
      <c r="A126" s="64" t="s">
        <v>258</v>
      </c>
      <c r="B126" s="92">
        <v>3</v>
      </c>
      <c r="C126" s="404"/>
      <c r="D126" s="5"/>
      <c r="E126" s="5"/>
      <c r="F126" s="5"/>
      <c r="G126" s="5"/>
      <c r="H126" s="6"/>
      <c r="I126" s="6"/>
      <c r="J126" s="6"/>
      <c r="K126" s="6"/>
      <c r="L126" s="6"/>
      <c r="M126" s="6"/>
      <c r="N126" s="6"/>
      <c r="O126" s="6"/>
      <c r="P126" s="6"/>
      <c r="Q126" s="6"/>
      <c r="R126" s="6"/>
      <c r="S126" s="6"/>
      <c r="T126" s="6"/>
      <c r="U126" s="6"/>
      <c r="V126" s="6"/>
      <c r="W126" s="6"/>
    </row>
    <row r="127" spans="1:87" x14ac:dyDescent="0.25">
      <c r="A127" s="64" t="s">
        <v>107</v>
      </c>
      <c r="B127" s="92"/>
      <c r="C127" s="404"/>
      <c r="D127" s="5"/>
      <c r="E127" s="5"/>
      <c r="F127" s="6"/>
      <c r="G127" s="6"/>
      <c r="H127" s="6"/>
      <c r="I127" s="6"/>
      <c r="J127" s="6"/>
      <c r="K127" s="6"/>
      <c r="L127" s="6"/>
      <c r="M127" s="6"/>
      <c r="N127" s="6"/>
      <c r="O127" s="6"/>
      <c r="P127" s="6"/>
      <c r="Q127" s="6"/>
      <c r="R127" s="6"/>
      <c r="S127" s="6"/>
      <c r="T127" s="6"/>
      <c r="U127" s="6"/>
      <c r="V127" s="6"/>
      <c r="W127" s="6"/>
    </row>
    <row r="128" spans="1:87" x14ac:dyDescent="0.25">
      <c r="A128" s="65" t="s">
        <v>259</v>
      </c>
      <c r="B128" s="87">
        <v>1</v>
      </c>
      <c r="C128" s="404"/>
      <c r="D128" s="5"/>
      <c r="E128" s="5"/>
      <c r="F128" s="6"/>
      <c r="G128" s="6"/>
      <c r="H128" s="6"/>
      <c r="I128" s="6"/>
      <c r="J128" s="6"/>
      <c r="K128" s="6"/>
      <c r="L128" s="6"/>
      <c r="M128" s="6"/>
      <c r="N128" s="6"/>
      <c r="O128" s="6"/>
      <c r="P128" s="6"/>
      <c r="Q128" s="6"/>
      <c r="R128" s="6"/>
      <c r="S128" s="6"/>
      <c r="T128" s="6"/>
      <c r="U128" s="6"/>
      <c r="V128" s="6"/>
      <c r="W128" s="6"/>
    </row>
    <row r="129" spans="1:85" x14ac:dyDescent="0.25">
      <c r="A129" s="65" t="s">
        <v>260</v>
      </c>
      <c r="B129" s="87"/>
      <c r="C129" s="517"/>
      <c r="D129" s="6"/>
      <c r="E129" s="6"/>
      <c r="F129" s="6"/>
      <c r="G129" s="6"/>
      <c r="H129" s="6"/>
      <c r="I129" s="6"/>
      <c r="J129" s="6"/>
      <c r="K129" s="6"/>
      <c r="L129" s="6"/>
      <c r="M129" s="6"/>
      <c r="N129" s="6"/>
      <c r="O129" s="6"/>
      <c r="P129" s="6"/>
      <c r="Q129" s="6"/>
      <c r="R129" s="6"/>
      <c r="S129" s="6"/>
      <c r="T129" s="6"/>
      <c r="U129" s="6"/>
      <c r="V129" s="6"/>
      <c r="W129" s="6"/>
    </row>
    <row r="130" spans="1:85" x14ac:dyDescent="0.25">
      <c r="A130" s="65" t="s">
        <v>261</v>
      </c>
      <c r="B130" s="92">
        <v>1</v>
      </c>
      <c r="C130" s="517"/>
      <c r="D130" s="6"/>
      <c r="E130" s="6"/>
      <c r="F130" s="6"/>
      <c r="G130" s="6"/>
      <c r="H130" s="6"/>
      <c r="I130" s="6"/>
      <c r="J130" s="6"/>
      <c r="K130" s="6"/>
      <c r="L130" s="6"/>
      <c r="M130" s="6"/>
      <c r="N130" s="6"/>
      <c r="O130" s="6"/>
      <c r="P130" s="6"/>
      <c r="Q130" s="6"/>
      <c r="R130" s="6"/>
      <c r="S130" s="6"/>
      <c r="T130" s="6"/>
      <c r="U130" s="6"/>
      <c r="V130" s="6"/>
      <c r="W130" s="6"/>
    </row>
    <row r="131" spans="1:85" x14ac:dyDescent="0.25">
      <c r="A131" s="65" t="s">
        <v>262</v>
      </c>
      <c r="B131" s="87"/>
      <c r="C131" s="517"/>
      <c r="D131" s="6"/>
      <c r="E131" s="6"/>
      <c r="F131" s="6"/>
      <c r="G131" s="6"/>
      <c r="H131" s="6"/>
      <c r="I131" s="6"/>
      <c r="J131" s="6"/>
      <c r="K131" s="6"/>
      <c r="L131" s="6"/>
      <c r="M131" s="6"/>
      <c r="N131" s="6"/>
      <c r="O131" s="6"/>
      <c r="P131" s="6"/>
      <c r="Q131" s="6"/>
      <c r="R131" s="6"/>
      <c r="S131" s="6"/>
      <c r="T131" s="6"/>
      <c r="U131" s="6"/>
      <c r="V131" s="6"/>
      <c r="W131" s="6"/>
    </row>
    <row r="132" spans="1:85" x14ac:dyDescent="0.25">
      <c r="A132" s="83" t="s">
        <v>263</v>
      </c>
      <c r="B132" s="88">
        <v>7</v>
      </c>
      <c r="C132" s="517"/>
      <c r="D132" s="6"/>
      <c r="E132" s="6"/>
      <c r="F132" s="6"/>
      <c r="G132" s="6"/>
      <c r="H132" s="6"/>
      <c r="I132" s="6"/>
      <c r="J132" s="6"/>
      <c r="K132" s="6"/>
      <c r="L132" s="6"/>
      <c r="M132" s="6"/>
      <c r="N132" s="6"/>
      <c r="O132" s="6"/>
      <c r="P132" s="6"/>
      <c r="Q132" s="6"/>
      <c r="R132" s="6"/>
      <c r="S132" s="6"/>
      <c r="T132" s="6"/>
      <c r="U132" s="6"/>
      <c r="V132" s="6"/>
      <c r="W132" s="6"/>
    </row>
    <row r="133" spans="1:85" x14ac:dyDescent="0.25">
      <c r="A133" s="66" t="s">
        <v>264</v>
      </c>
      <c r="B133" s="88">
        <v>131</v>
      </c>
      <c r="C133" s="517"/>
      <c r="D133" s="6"/>
      <c r="E133" s="6"/>
      <c r="F133" s="6"/>
      <c r="G133" s="6"/>
      <c r="H133" s="6"/>
      <c r="I133" s="6"/>
      <c r="J133" s="6"/>
      <c r="K133" s="6"/>
      <c r="L133" s="6"/>
      <c r="M133" s="6"/>
      <c r="N133" s="6"/>
      <c r="O133" s="6"/>
      <c r="P133" s="6"/>
      <c r="Q133" s="6"/>
      <c r="R133" s="6"/>
      <c r="S133" s="6"/>
      <c r="T133" s="6"/>
      <c r="U133" s="6"/>
      <c r="V133" s="6"/>
      <c r="W133" s="6"/>
    </row>
    <row r="134" spans="1:85" x14ac:dyDescent="0.25">
      <c r="A134" s="66" t="s">
        <v>265</v>
      </c>
      <c r="B134" s="88">
        <v>30</v>
      </c>
      <c r="C134" s="517"/>
      <c r="D134" s="6"/>
      <c r="E134" s="6"/>
      <c r="F134" s="6"/>
      <c r="G134" s="6"/>
      <c r="H134" s="6"/>
      <c r="I134" s="6"/>
      <c r="J134" s="6"/>
      <c r="K134" s="6"/>
      <c r="L134" s="6"/>
      <c r="M134" s="6"/>
      <c r="N134" s="6"/>
      <c r="O134" s="6"/>
      <c r="P134" s="6"/>
      <c r="Q134" s="6"/>
      <c r="R134" s="6"/>
      <c r="S134" s="6"/>
      <c r="T134" s="6"/>
      <c r="U134" s="6"/>
      <c r="V134" s="6"/>
      <c r="W134" s="6"/>
    </row>
    <row r="135" spans="1:85" x14ac:dyDescent="0.25">
      <c r="A135" s="67" t="s">
        <v>45</v>
      </c>
      <c r="B135" s="518">
        <f>SUM(B123:B134)</f>
        <v>191</v>
      </c>
      <c r="C135" s="349"/>
      <c r="D135" s="6"/>
      <c r="E135" s="6"/>
      <c r="F135" s="6"/>
      <c r="G135" s="6"/>
      <c r="H135" s="6"/>
      <c r="I135" s="6"/>
      <c r="J135" s="6"/>
      <c r="K135" s="6"/>
      <c r="L135" s="6"/>
      <c r="M135" s="6"/>
      <c r="N135" s="6"/>
      <c r="O135" s="6"/>
      <c r="P135" s="6"/>
      <c r="Q135" s="6"/>
      <c r="R135" s="6"/>
      <c r="S135" s="6"/>
      <c r="T135" s="6"/>
      <c r="U135" s="6"/>
      <c r="V135" s="6"/>
      <c r="W135" s="6"/>
    </row>
    <row r="136" spans="1:85" ht="15.75" x14ac:dyDescent="0.25">
      <c r="A136" s="519" t="s">
        <v>266</v>
      </c>
      <c r="B136" s="41"/>
      <c r="C136" s="41"/>
      <c r="D136" s="1"/>
      <c r="E136" s="218"/>
      <c r="F136" s="14"/>
      <c r="G136" s="21"/>
      <c r="H136" s="1"/>
      <c r="I136" s="2"/>
      <c r="J136" s="1"/>
      <c r="K136" s="1"/>
      <c r="L136" s="1"/>
      <c r="M136" s="20"/>
      <c r="N136" s="20"/>
      <c r="O136" s="20"/>
      <c r="P136" s="1"/>
      <c r="Q136" s="1"/>
      <c r="R136" s="1"/>
      <c r="S136" s="1"/>
      <c r="T136" s="2"/>
      <c r="U136" s="2"/>
      <c r="V136" s="2"/>
      <c r="W136" s="2"/>
    </row>
    <row r="137" spans="1:85" ht="24.75" customHeight="1" x14ac:dyDescent="0.25">
      <c r="A137" s="710" t="s">
        <v>116</v>
      </c>
      <c r="B137" s="713"/>
      <c r="C137" s="713"/>
      <c r="D137" s="709"/>
      <c r="E137" s="321" t="s">
        <v>267</v>
      </c>
      <c r="F137" s="321" t="s">
        <v>268</v>
      </c>
      <c r="G137" s="68"/>
      <c r="H137" s="43"/>
      <c r="I137" s="43"/>
      <c r="J137" s="43"/>
      <c r="K137" s="43"/>
      <c r="L137" s="1"/>
      <c r="M137" s="1"/>
      <c r="N137" s="1"/>
      <c r="O137" s="1"/>
      <c r="P137" s="1"/>
      <c r="Q137" s="1"/>
      <c r="R137" s="1"/>
      <c r="S137" s="1"/>
      <c r="T137" s="2"/>
      <c r="U137" s="2"/>
      <c r="V137" s="2"/>
      <c r="W137" s="2"/>
    </row>
    <row r="138" spans="1:85" x14ac:dyDescent="0.25">
      <c r="A138" s="321" t="s">
        <v>117</v>
      </c>
      <c r="B138" s="760" t="s">
        <v>269</v>
      </c>
      <c r="C138" s="761"/>
      <c r="D138" s="762"/>
      <c r="E138" s="136"/>
      <c r="F138" s="136"/>
      <c r="G138" s="520"/>
      <c r="H138" s="14"/>
      <c r="I138" s="1"/>
      <c r="J138" s="1"/>
      <c r="K138" s="1"/>
      <c r="L138" s="1"/>
      <c r="M138" s="1"/>
      <c r="N138" s="1"/>
      <c r="O138" s="1"/>
      <c r="P138" s="1"/>
      <c r="Q138" s="1"/>
      <c r="R138" s="1"/>
      <c r="S138" s="1"/>
      <c r="T138" s="2"/>
      <c r="U138" s="2"/>
      <c r="V138" s="2"/>
      <c r="W138" s="2"/>
    </row>
    <row r="139" spans="1:85" ht="15.75" x14ac:dyDescent="0.25">
      <c r="A139" s="59" t="s">
        <v>270</v>
      </c>
      <c r="B139" s="59"/>
      <c r="C139" s="59"/>
      <c r="D139" s="59"/>
      <c r="E139" s="59"/>
      <c r="F139" s="59"/>
      <c r="G139" s="59"/>
      <c r="H139" s="59"/>
      <c r="I139" s="59"/>
      <c r="J139" s="59"/>
      <c r="K139" s="59"/>
      <c r="L139" s="9"/>
      <c r="M139" s="6"/>
      <c r="N139" s="6"/>
      <c r="O139" s="6"/>
      <c r="P139" s="6"/>
      <c r="Q139" s="6"/>
    </row>
    <row r="140" spans="1:85" ht="26.25" customHeight="1" x14ac:dyDescent="0.25">
      <c r="A140" s="647" t="s">
        <v>116</v>
      </c>
      <c r="B140" s="648"/>
      <c r="C140" s="649"/>
      <c r="D140" s="686" t="s">
        <v>271</v>
      </c>
      <c r="E140" s="687"/>
      <c r="F140" s="688"/>
      <c r="G140" s="644" t="s">
        <v>272</v>
      </c>
      <c r="H140" s="713" t="s">
        <v>273</v>
      </c>
      <c r="I140" s="713"/>
      <c r="J140" s="709"/>
      <c r="K140" s="710" t="s">
        <v>274</v>
      </c>
      <c r="L140" s="713"/>
      <c r="M140" s="709"/>
    </row>
    <row r="141" spans="1:85" ht="21" x14ac:dyDescent="0.25">
      <c r="A141" s="650"/>
      <c r="B141" s="651"/>
      <c r="C141" s="652"/>
      <c r="D141" s="319" t="s">
        <v>45</v>
      </c>
      <c r="E141" s="327" t="s">
        <v>275</v>
      </c>
      <c r="F141" s="327" t="s">
        <v>276</v>
      </c>
      <c r="G141" s="645"/>
      <c r="H141" s="324" t="s">
        <v>277</v>
      </c>
      <c r="I141" s="327" t="s">
        <v>278</v>
      </c>
      <c r="J141" s="327" t="s">
        <v>279</v>
      </c>
      <c r="K141" s="327" t="s">
        <v>277</v>
      </c>
      <c r="L141" s="327" t="s">
        <v>278</v>
      </c>
      <c r="M141" s="327" t="s">
        <v>279</v>
      </c>
      <c r="N141" s="344"/>
    </row>
    <row r="142" spans="1:85" x14ac:dyDescent="0.25">
      <c r="A142" s="714" t="s">
        <v>280</v>
      </c>
      <c r="B142" s="521" t="s">
        <v>281</v>
      </c>
      <c r="C142" s="522"/>
      <c r="D142" s="511">
        <f>SUM(E142+F142)</f>
        <v>0</v>
      </c>
      <c r="E142" s="86"/>
      <c r="F142" s="86"/>
      <c r="G142" s="86"/>
      <c r="H142" s="348"/>
      <c r="I142" s="86"/>
      <c r="J142" s="86"/>
      <c r="K142" s="86"/>
      <c r="L142" s="86"/>
      <c r="M142" s="86"/>
      <c r="N142" s="377"/>
      <c r="CG142" s="344">
        <v>0</v>
      </c>
    </row>
    <row r="143" spans="1:85" x14ac:dyDescent="0.25">
      <c r="A143" s="670"/>
      <c r="B143" s="523" t="s">
        <v>282</v>
      </c>
      <c r="C143" s="524"/>
      <c r="D143" s="525">
        <f>SUM(E143+F143)</f>
        <v>0</v>
      </c>
      <c r="E143" s="526"/>
      <c r="F143" s="526"/>
      <c r="G143" s="526"/>
      <c r="H143" s="527"/>
      <c r="I143" s="526"/>
      <c r="J143" s="526"/>
      <c r="K143" s="526"/>
      <c r="L143" s="526"/>
      <c r="M143" s="526"/>
      <c r="N143" s="377"/>
      <c r="CG143" s="344">
        <v>0</v>
      </c>
    </row>
    <row r="144" spans="1:85" x14ac:dyDescent="0.25">
      <c r="A144" s="528" t="s">
        <v>283</v>
      </c>
      <c r="B144" s="69"/>
      <c r="C144" s="43"/>
      <c r="D144" s="43"/>
      <c r="E144" s="70"/>
      <c r="F144" s="1"/>
      <c r="G144" s="14"/>
      <c r="H144" s="1"/>
      <c r="I144" s="1"/>
      <c r="J144" s="1"/>
      <c r="K144" s="1"/>
      <c r="L144" s="1"/>
      <c r="M144" s="1"/>
      <c r="N144" s="1"/>
      <c r="O144" s="1"/>
      <c r="P144" s="1"/>
      <c r="Q144" s="1"/>
      <c r="R144" s="1"/>
      <c r="S144" s="2"/>
      <c r="T144" s="2"/>
      <c r="U144" s="2"/>
      <c r="V144" s="2"/>
    </row>
    <row r="145" spans="1:95" ht="42" x14ac:dyDescent="0.25">
      <c r="A145" s="686" t="s">
        <v>133</v>
      </c>
      <c r="B145" s="688"/>
      <c r="C145" s="321" t="s">
        <v>4</v>
      </c>
      <c r="D145" s="321" t="s">
        <v>7</v>
      </c>
      <c r="E145" s="321" t="s">
        <v>134</v>
      </c>
      <c r="F145" s="321" t="s">
        <v>58</v>
      </c>
      <c r="G145" s="14"/>
      <c r="H145" s="1"/>
      <c r="I145" s="1"/>
      <c r="J145" s="1"/>
      <c r="K145" s="1"/>
      <c r="L145" s="1"/>
      <c r="M145" s="1"/>
      <c r="N145" s="1"/>
      <c r="O145" s="1"/>
      <c r="P145" s="1"/>
      <c r="Q145" s="1"/>
      <c r="R145" s="1"/>
      <c r="S145" s="2"/>
      <c r="T145" s="2"/>
      <c r="U145" s="2"/>
      <c r="V145" s="2"/>
    </row>
    <row r="146" spans="1:95" x14ac:dyDescent="0.25">
      <c r="A146" s="715" t="s">
        <v>135</v>
      </c>
      <c r="B146" s="340" t="s">
        <v>284</v>
      </c>
      <c r="C146" s="137"/>
      <c r="D146" s="151"/>
      <c r="E146" s="512"/>
      <c r="F146" s="529"/>
      <c r="G146" s="530"/>
      <c r="H146" s="1"/>
      <c r="I146" s="1"/>
      <c r="J146" s="1"/>
      <c r="K146" s="1"/>
      <c r="L146" s="1"/>
      <c r="M146" s="1"/>
      <c r="N146" s="1"/>
      <c r="O146" s="1"/>
      <c r="P146" s="1"/>
      <c r="Q146" s="1"/>
      <c r="R146" s="1"/>
      <c r="S146" s="2"/>
      <c r="T146" s="2"/>
      <c r="U146" s="2"/>
      <c r="V146" s="2"/>
    </row>
    <row r="147" spans="1:95" x14ac:dyDescent="0.25">
      <c r="A147" s="716"/>
      <c r="B147" s="32" t="s">
        <v>285</v>
      </c>
      <c r="C147" s="89"/>
      <c r="D147" s="127"/>
      <c r="E147" s="531"/>
      <c r="F147" s="532"/>
      <c r="G147" s="530"/>
      <c r="H147" s="1"/>
      <c r="I147" s="1"/>
      <c r="J147" s="1"/>
      <c r="K147" s="1"/>
      <c r="L147" s="1"/>
      <c r="M147" s="1"/>
      <c r="N147" s="1"/>
      <c r="O147" s="1"/>
      <c r="P147" s="1"/>
      <c r="Q147" s="1"/>
      <c r="R147" s="1"/>
      <c r="S147" s="2"/>
      <c r="T147" s="2"/>
      <c r="U147" s="2"/>
      <c r="V147" s="2"/>
    </row>
    <row r="148" spans="1:95" x14ac:dyDescent="0.25">
      <c r="A148" s="331" t="s">
        <v>286</v>
      </c>
      <c r="B148" s="363" t="s">
        <v>284</v>
      </c>
      <c r="C148" s="136"/>
      <c r="D148" s="136"/>
      <c r="E148" s="136"/>
      <c r="F148" s="533"/>
      <c r="G148" s="530"/>
      <c r="H148" s="1"/>
      <c r="I148" s="1"/>
      <c r="J148" s="1"/>
      <c r="K148" s="1"/>
      <c r="L148" s="1"/>
      <c r="M148" s="1"/>
      <c r="N148" s="1"/>
      <c r="O148" s="1"/>
      <c r="P148" s="1"/>
      <c r="Q148" s="1"/>
      <c r="R148" s="1"/>
      <c r="S148" s="2"/>
      <c r="T148" s="2"/>
      <c r="U148" s="2"/>
      <c r="V148" s="2"/>
    </row>
    <row r="149" spans="1:95" x14ac:dyDescent="0.25">
      <c r="A149" s="715" t="s">
        <v>139</v>
      </c>
      <c r="B149" s="340" t="s">
        <v>140</v>
      </c>
      <c r="C149" s="137"/>
      <c r="D149" s="151"/>
      <c r="E149" s="151"/>
      <c r="F149" s="534"/>
      <c r="G149" s="530"/>
      <c r="H149" s="1"/>
      <c r="I149" s="1"/>
      <c r="J149" s="1"/>
      <c r="K149" s="1"/>
      <c r="L149" s="1"/>
      <c r="M149" s="1"/>
      <c r="N149" s="1"/>
      <c r="O149" s="1"/>
      <c r="P149" s="1"/>
      <c r="Q149" s="1"/>
      <c r="R149" s="1"/>
      <c r="S149" s="2"/>
      <c r="T149" s="2"/>
      <c r="U149" s="2"/>
      <c r="V149" s="2"/>
    </row>
    <row r="150" spans="1:95" x14ac:dyDescent="0.25">
      <c r="A150" s="717"/>
      <c r="B150" s="31" t="s">
        <v>141</v>
      </c>
      <c r="C150" s="87"/>
      <c r="D150" s="108"/>
      <c r="E150" s="108"/>
      <c r="F150" s="108"/>
      <c r="G150" s="530"/>
      <c r="H150" s="1"/>
      <c r="I150" s="1"/>
      <c r="J150" s="1"/>
      <c r="K150" s="1"/>
      <c r="L150" s="1"/>
      <c r="M150" s="1"/>
      <c r="N150" s="1"/>
      <c r="O150" s="1"/>
      <c r="P150" s="1"/>
      <c r="Q150" s="1"/>
      <c r="R150" s="1"/>
      <c r="S150" s="2"/>
      <c r="T150" s="2"/>
      <c r="U150" s="2"/>
      <c r="V150" s="2"/>
    </row>
    <row r="151" spans="1:95" x14ac:dyDescent="0.25">
      <c r="A151" s="716"/>
      <c r="B151" s="32" t="s">
        <v>142</v>
      </c>
      <c r="C151" s="89"/>
      <c r="D151" s="127"/>
      <c r="E151" s="127"/>
      <c r="F151" s="127"/>
      <c r="G151" s="530"/>
      <c r="H151" s="1"/>
      <c r="I151" s="1"/>
      <c r="J151" s="1"/>
      <c r="K151" s="1"/>
      <c r="L151" s="1"/>
      <c r="M151" s="1"/>
      <c r="N151" s="1"/>
      <c r="O151" s="1"/>
      <c r="P151" s="1"/>
      <c r="Q151" s="1"/>
      <c r="R151" s="1"/>
      <c r="S151" s="2"/>
      <c r="T151" s="2"/>
      <c r="U151" s="2"/>
      <c r="V151" s="2"/>
    </row>
    <row r="152" spans="1:95" s="537" customFormat="1" x14ac:dyDescent="0.25">
      <c r="A152" s="535" t="s">
        <v>287</v>
      </c>
      <c r="B152" s="8"/>
      <c r="C152" s="536"/>
      <c r="D152" s="536"/>
      <c r="E152" s="536"/>
      <c r="F152" s="536"/>
      <c r="BX152" s="538"/>
      <c r="BY152" s="538"/>
      <c r="BZ152" s="538"/>
      <c r="CA152" s="538"/>
      <c r="CB152" s="538"/>
      <c r="CC152" s="538"/>
      <c r="CD152" s="538"/>
      <c r="CE152" s="538"/>
      <c r="CF152" s="538"/>
      <c r="CG152" s="538"/>
      <c r="CH152" s="538"/>
      <c r="CI152" s="538"/>
      <c r="CJ152" s="538"/>
      <c r="CK152" s="538"/>
      <c r="CL152" s="538"/>
      <c r="CM152" s="538"/>
      <c r="CN152" s="538"/>
      <c r="CO152" s="538"/>
      <c r="CP152" s="538"/>
      <c r="CQ152" s="538"/>
    </row>
    <row r="153" spans="1:95" s="537" customFormat="1" ht="28.5" customHeight="1" x14ac:dyDescent="0.25">
      <c r="A153" s="718" t="s">
        <v>288</v>
      </c>
      <c r="B153" s="719"/>
      <c r="C153" s="720"/>
      <c r="D153" s="686" t="s">
        <v>289</v>
      </c>
      <c r="E153" s="687"/>
      <c r="F153" s="688"/>
      <c r="G153" s="644" t="s">
        <v>272</v>
      </c>
      <c r="H153" s="724" t="s">
        <v>120</v>
      </c>
      <c r="I153" s="644" t="s">
        <v>58</v>
      </c>
      <c r="BX153" s="538"/>
      <c r="BY153" s="538"/>
      <c r="BZ153" s="538"/>
      <c r="CA153" s="538"/>
      <c r="CB153" s="538"/>
      <c r="CC153" s="538"/>
      <c r="CD153" s="538"/>
      <c r="CE153" s="538"/>
      <c r="CF153" s="538"/>
      <c r="CG153" s="538"/>
      <c r="CH153" s="538"/>
      <c r="CI153" s="538"/>
      <c r="CJ153" s="538"/>
      <c r="CK153" s="538"/>
      <c r="CL153" s="538"/>
      <c r="CM153" s="538"/>
      <c r="CN153" s="538"/>
      <c r="CO153" s="538"/>
      <c r="CP153" s="538"/>
      <c r="CQ153" s="538"/>
    </row>
    <row r="154" spans="1:95" s="537" customFormat="1" ht="16.5" customHeight="1" x14ac:dyDescent="0.25">
      <c r="A154" s="721"/>
      <c r="B154" s="722"/>
      <c r="C154" s="723"/>
      <c r="D154" s="319" t="s">
        <v>290</v>
      </c>
      <c r="E154" s="327" t="s">
        <v>135</v>
      </c>
      <c r="F154" s="327" t="s">
        <v>139</v>
      </c>
      <c r="G154" s="645"/>
      <c r="H154" s="725"/>
      <c r="I154" s="645"/>
      <c r="BX154" s="538"/>
      <c r="BY154" s="538"/>
      <c r="BZ154" s="538"/>
      <c r="CA154" s="538"/>
      <c r="CB154" s="538"/>
      <c r="CC154" s="538"/>
      <c r="CD154" s="538"/>
      <c r="CE154" s="538"/>
      <c r="CF154" s="538"/>
      <c r="CG154" s="538"/>
      <c r="CH154" s="538"/>
      <c r="CI154" s="538"/>
      <c r="CJ154" s="538"/>
      <c r="CK154" s="538"/>
      <c r="CL154" s="538"/>
      <c r="CM154" s="538"/>
      <c r="CN154" s="538"/>
      <c r="CO154" s="538"/>
      <c r="CP154" s="538"/>
      <c r="CQ154" s="538"/>
    </row>
    <row r="155" spans="1:95" x14ac:dyDescent="0.25">
      <c r="A155" s="757" t="s">
        <v>126</v>
      </c>
      <c r="B155" s="692" t="s">
        <v>142</v>
      </c>
      <c r="C155" s="693"/>
      <c r="D155" s="511">
        <f t="shared" ref="D155:D160" si="20">SUM(E155:F155)</f>
        <v>0</v>
      </c>
      <c r="E155" s="86"/>
      <c r="F155" s="86"/>
      <c r="G155" s="86"/>
      <c r="H155" s="372"/>
      <c r="I155" s="86"/>
      <c r="J155" s="539"/>
      <c r="K155" s="2"/>
      <c r="L155" s="2"/>
      <c r="M155" s="2"/>
      <c r="CG155" s="344">
        <v>0</v>
      </c>
    </row>
    <row r="156" spans="1:95" ht="24" customHeight="1" x14ac:dyDescent="0.25">
      <c r="A156" s="758"/>
      <c r="B156" s="694" t="s">
        <v>140</v>
      </c>
      <c r="C156" s="695"/>
      <c r="D156" s="540">
        <f t="shared" si="20"/>
        <v>234</v>
      </c>
      <c r="E156" s="87">
        <v>234</v>
      </c>
      <c r="F156" s="87"/>
      <c r="G156" s="87">
        <v>234</v>
      </c>
      <c r="H156" s="365"/>
      <c r="I156" s="87"/>
      <c r="J156" s="539"/>
      <c r="K156" s="2"/>
      <c r="L156" s="2"/>
      <c r="M156" s="2"/>
      <c r="CG156" s="344">
        <v>0</v>
      </c>
    </row>
    <row r="157" spans="1:95" x14ac:dyDescent="0.25">
      <c r="A157" s="759"/>
      <c r="B157" s="696" t="s">
        <v>141</v>
      </c>
      <c r="C157" s="697"/>
      <c r="D157" s="514">
        <f t="shared" si="20"/>
        <v>0</v>
      </c>
      <c r="E157" s="89"/>
      <c r="F157" s="89"/>
      <c r="G157" s="89"/>
      <c r="H157" s="367"/>
      <c r="I157" s="89"/>
      <c r="J157" s="539"/>
      <c r="K157" s="2"/>
      <c r="L157" s="2"/>
      <c r="M157" s="2"/>
      <c r="CG157" s="344">
        <v>0</v>
      </c>
    </row>
    <row r="158" spans="1:95" x14ac:dyDescent="0.25">
      <c r="A158" s="644" t="s">
        <v>123</v>
      </c>
      <c r="B158" s="692" t="s">
        <v>142</v>
      </c>
      <c r="C158" s="693"/>
      <c r="D158" s="511">
        <f t="shared" si="20"/>
        <v>0</v>
      </c>
      <c r="E158" s="86"/>
      <c r="F158" s="86"/>
      <c r="G158" s="86"/>
      <c r="H158" s="86"/>
      <c r="I158" s="86"/>
      <c r="J158" s="539"/>
      <c r="K158" s="2"/>
      <c r="L158" s="2"/>
      <c r="M158" s="2"/>
      <c r="CG158" s="344">
        <v>0</v>
      </c>
    </row>
    <row r="159" spans="1:95" x14ac:dyDescent="0.25">
      <c r="A159" s="691"/>
      <c r="B159" s="694" t="s">
        <v>140</v>
      </c>
      <c r="C159" s="695"/>
      <c r="D159" s="540">
        <f t="shared" si="20"/>
        <v>117</v>
      </c>
      <c r="E159" s="87">
        <v>117</v>
      </c>
      <c r="F159" s="87"/>
      <c r="G159" s="87">
        <v>117</v>
      </c>
      <c r="H159" s="365"/>
      <c r="I159" s="87"/>
      <c r="J159" s="539"/>
      <c r="K159" s="2"/>
      <c r="L159" s="2"/>
      <c r="M159" s="2"/>
      <c r="CG159" s="344">
        <v>0</v>
      </c>
    </row>
    <row r="160" spans="1:95" x14ac:dyDescent="0.25">
      <c r="A160" s="645"/>
      <c r="B160" s="696" t="s">
        <v>141</v>
      </c>
      <c r="C160" s="697"/>
      <c r="D160" s="514">
        <f t="shared" si="20"/>
        <v>0</v>
      </c>
      <c r="E160" s="89"/>
      <c r="F160" s="89"/>
      <c r="G160" s="89"/>
      <c r="H160" s="367"/>
      <c r="I160" s="89"/>
      <c r="J160" s="539"/>
      <c r="K160" s="2"/>
      <c r="L160" s="2"/>
      <c r="M160" s="2"/>
      <c r="R160" s="510"/>
      <c r="CG160" s="344">
        <v>0</v>
      </c>
    </row>
    <row r="161" spans="1:87" ht="15" customHeight="1" x14ac:dyDescent="0.25">
      <c r="A161" s="541" t="s">
        <v>291</v>
      </c>
      <c r="B161" s="541"/>
      <c r="C161" s="541"/>
      <c r="D161" s="542"/>
      <c r="E161" s="543"/>
      <c r="F161" s="544"/>
      <c r="G161" s="38"/>
      <c r="H161" s="38"/>
      <c r="I161" s="38"/>
      <c r="J161" s="38"/>
      <c r="K161" s="38"/>
      <c r="L161" s="38"/>
      <c r="M161" s="38"/>
      <c r="N161" s="38"/>
      <c r="O161" s="545"/>
      <c r="P161" s="14"/>
      <c r="Q161" s="14"/>
      <c r="R161" s="14"/>
      <c r="S161" s="14"/>
      <c r="T161" s="14"/>
      <c r="U161" s="14"/>
      <c r="V161" s="14"/>
      <c r="W161" s="14"/>
      <c r="X161" s="510"/>
      <c r="Y161" s="510"/>
      <c r="Z161" s="510"/>
      <c r="AB161" s="510"/>
      <c r="AC161" s="510"/>
      <c r="AD161" s="510"/>
      <c r="AE161" s="510"/>
      <c r="AF161" s="510"/>
      <c r="AG161" s="510"/>
      <c r="AH161" s="510"/>
      <c r="AI161" s="510"/>
      <c r="AJ161" s="510"/>
      <c r="AK161" s="510"/>
      <c r="AL161" s="510"/>
    </row>
    <row r="162" spans="1:87" x14ac:dyDescent="0.25">
      <c r="A162" s="698" t="s">
        <v>292</v>
      </c>
      <c r="B162" s="698"/>
      <c r="C162" s="699" t="s">
        <v>293</v>
      </c>
      <c r="D162" s="700"/>
      <c r="E162" s="701"/>
      <c r="F162" s="705" t="s">
        <v>5</v>
      </c>
      <c r="G162" s="706"/>
      <c r="H162" s="706"/>
      <c r="I162" s="706"/>
      <c r="J162" s="706"/>
      <c r="K162" s="706"/>
      <c r="L162" s="706"/>
      <c r="M162" s="706"/>
      <c r="N162" s="706"/>
      <c r="O162" s="706"/>
      <c r="P162" s="706"/>
      <c r="Q162" s="706"/>
      <c r="R162" s="706"/>
      <c r="S162" s="706"/>
      <c r="T162" s="706"/>
      <c r="U162" s="706"/>
      <c r="V162" s="706"/>
      <c r="W162" s="706"/>
      <c r="X162" s="706"/>
      <c r="Y162" s="706"/>
      <c r="Z162" s="706"/>
      <c r="AA162" s="706"/>
      <c r="AB162" s="706"/>
      <c r="AC162" s="706"/>
      <c r="AD162" s="706"/>
      <c r="AE162" s="706"/>
      <c r="AF162" s="706"/>
      <c r="AG162" s="706"/>
      <c r="AH162" s="706"/>
      <c r="AI162" s="706"/>
      <c r="AJ162" s="706"/>
      <c r="AK162" s="706"/>
      <c r="AL162" s="706"/>
      <c r="AM162" s="707"/>
    </row>
    <row r="163" spans="1:87" x14ac:dyDescent="0.25">
      <c r="A163" s="698"/>
      <c r="B163" s="698"/>
      <c r="C163" s="702"/>
      <c r="D163" s="703"/>
      <c r="E163" s="704"/>
      <c r="F163" s="708" t="s">
        <v>10</v>
      </c>
      <c r="G163" s="656"/>
      <c r="H163" s="708" t="s">
        <v>11</v>
      </c>
      <c r="I163" s="708"/>
      <c r="J163" s="656" t="s">
        <v>12</v>
      </c>
      <c r="K163" s="656"/>
      <c r="L163" s="709" t="s">
        <v>13</v>
      </c>
      <c r="M163" s="710"/>
      <c r="N163" s="656" t="s">
        <v>14</v>
      </c>
      <c r="O163" s="656"/>
      <c r="P163" s="711" t="s">
        <v>15</v>
      </c>
      <c r="Q163" s="712"/>
      <c r="R163" s="658" t="s">
        <v>16</v>
      </c>
      <c r="S163" s="658"/>
      <c r="T163" s="711" t="s">
        <v>17</v>
      </c>
      <c r="U163" s="712"/>
      <c r="V163" s="658" t="s">
        <v>18</v>
      </c>
      <c r="W163" s="658"/>
      <c r="X163" s="711" t="s">
        <v>19</v>
      </c>
      <c r="Y163" s="712"/>
      <c r="Z163" s="712" t="s">
        <v>20</v>
      </c>
      <c r="AA163" s="711"/>
      <c r="AB163" s="658" t="s">
        <v>21</v>
      </c>
      <c r="AC163" s="658"/>
      <c r="AD163" s="658" t="s">
        <v>22</v>
      </c>
      <c r="AE163" s="658"/>
      <c r="AF163" s="658" t="s">
        <v>23</v>
      </c>
      <c r="AG163" s="658"/>
      <c r="AH163" s="658" t="s">
        <v>24</v>
      </c>
      <c r="AI163" s="658"/>
      <c r="AJ163" s="658" t="s">
        <v>25</v>
      </c>
      <c r="AK163" s="658"/>
      <c r="AL163" s="658" t="s">
        <v>26</v>
      </c>
      <c r="AM163" s="658"/>
    </row>
    <row r="164" spans="1:87" x14ac:dyDescent="0.25">
      <c r="A164" s="698"/>
      <c r="B164" s="698"/>
      <c r="C164" s="546" t="s">
        <v>214</v>
      </c>
      <c r="D164" s="547" t="s">
        <v>27</v>
      </c>
      <c r="E164" s="548" t="s">
        <v>28</v>
      </c>
      <c r="F164" s="321" t="s">
        <v>159</v>
      </c>
      <c r="G164" s="321" t="s">
        <v>28</v>
      </c>
      <c r="H164" s="321" t="s">
        <v>159</v>
      </c>
      <c r="I164" s="321" t="s">
        <v>28</v>
      </c>
      <c r="J164" s="321" t="s">
        <v>159</v>
      </c>
      <c r="K164" s="321" t="s">
        <v>28</v>
      </c>
      <c r="L164" s="334" t="s">
        <v>159</v>
      </c>
      <c r="M164" s="332" t="s">
        <v>28</v>
      </c>
      <c r="N164" s="321" t="s">
        <v>159</v>
      </c>
      <c r="O164" s="321" t="s">
        <v>28</v>
      </c>
      <c r="P164" s="334" t="s">
        <v>159</v>
      </c>
      <c r="Q164" s="332" t="s">
        <v>28</v>
      </c>
      <c r="R164" s="321" t="s">
        <v>159</v>
      </c>
      <c r="S164" s="321" t="s">
        <v>28</v>
      </c>
      <c r="T164" s="334" t="s">
        <v>159</v>
      </c>
      <c r="U164" s="332" t="s">
        <v>28</v>
      </c>
      <c r="V164" s="321" t="s">
        <v>159</v>
      </c>
      <c r="W164" s="321" t="s">
        <v>28</v>
      </c>
      <c r="X164" s="334" t="s">
        <v>159</v>
      </c>
      <c r="Y164" s="332" t="s">
        <v>28</v>
      </c>
      <c r="Z164" s="321" t="s">
        <v>159</v>
      </c>
      <c r="AA164" s="321" t="s">
        <v>28</v>
      </c>
      <c r="AB164" s="321" t="s">
        <v>159</v>
      </c>
      <c r="AC164" s="321" t="s">
        <v>28</v>
      </c>
      <c r="AD164" s="321" t="s">
        <v>159</v>
      </c>
      <c r="AE164" s="321" t="s">
        <v>28</v>
      </c>
      <c r="AF164" s="321" t="s">
        <v>159</v>
      </c>
      <c r="AG164" s="321" t="s">
        <v>28</v>
      </c>
      <c r="AH164" s="321" t="s">
        <v>159</v>
      </c>
      <c r="AI164" s="321" t="s">
        <v>28</v>
      </c>
      <c r="AJ164" s="321" t="s">
        <v>159</v>
      </c>
      <c r="AK164" s="321" t="s">
        <v>28</v>
      </c>
      <c r="AL164" s="321" t="s">
        <v>159</v>
      </c>
      <c r="AM164" s="321" t="s">
        <v>28</v>
      </c>
    </row>
    <row r="165" spans="1:87" x14ac:dyDescent="0.25">
      <c r="A165" s="675" t="s">
        <v>294</v>
      </c>
      <c r="B165" s="676"/>
      <c r="C165" s="549">
        <f>SUM(D165+E165)</f>
        <v>0</v>
      </c>
      <c r="D165" s="550">
        <f>SUM(P165+R165+T165+V165+X165+Z165+AB165+AD165+AF165+AH165+AJ165+AL165)</f>
        <v>0</v>
      </c>
      <c r="E165" s="551">
        <f>SUM(Q165+S165+U165+W165+Y165+AA165+AC165+AE165+AG165+AI165+AK165+AM165)</f>
        <v>0</v>
      </c>
      <c r="F165" s="552"/>
      <c r="G165" s="553"/>
      <c r="H165" s="554"/>
      <c r="I165" s="555"/>
      <c r="J165" s="552"/>
      <c r="K165" s="553"/>
      <c r="L165" s="554"/>
      <c r="M165" s="555"/>
      <c r="N165" s="554"/>
      <c r="O165" s="555"/>
      <c r="P165" s="556"/>
      <c r="Q165" s="557"/>
      <c r="R165" s="558"/>
      <c r="S165" s="559"/>
      <c r="T165" s="556"/>
      <c r="U165" s="557"/>
      <c r="V165" s="558"/>
      <c r="W165" s="559"/>
      <c r="X165" s="556"/>
      <c r="Y165" s="557"/>
      <c r="Z165" s="558"/>
      <c r="AA165" s="559"/>
      <c r="AB165" s="558"/>
      <c r="AC165" s="559"/>
      <c r="AD165" s="558"/>
      <c r="AE165" s="559"/>
      <c r="AF165" s="558"/>
      <c r="AG165" s="559"/>
      <c r="AH165" s="558"/>
      <c r="AI165" s="559"/>
      <c r="AJ165" s="558"/>
      <c r="AK165" s="559"/>
      <c r="AL165" s="558"/>
      <c r="AM165" s="559"/>
      <c r="AN165" s="466"/>
    </row>
    <row r="166" spans="1:87" x14ac:dyDescent="0.25">
      <c r="A166" s="677" t="s">
        <v>295</v>
      </c>
      <c r="B166" s="678"/>
      <c r="C166" s="560">
        <f>SUM(D166+E166)</f>
        <v>0</v>
      </c>
      <c r="D166" s="561">
        <f t="shared" ref="D166:E168" si="21">SUM(F166+H166+J166+L166+N166+P166+R166+T166+V166+X166+Z166+AB166+AD166+AF166+AH166+AJ166+AL166)</f>
        <v>0</v>
      </c>
      <c r="E166" s="562">
        <f t="shared" si="21"/>
        <v>0</v>
      </c>
      <c r="F166" s="563"/>
      <c r="G166" s="564"/>
      <c r="H166" s="563"/>
      <c r="I166" s="564"/>
      <c r="J166" s="563"/>
      <c r="K166" s="564"/>
      <c r="L166" s="565"/>
      <c r="M166" s="566"/>
      <c r="N166" s="563"/>
      <c r="O166" s="564"/>
      <c r="P166" s="565"/>
      <c r="Q166" s="566"/>
      <c r="R166" s="563"/>
      <c r="S166" s="564"/>
      <c r="T166" s="565"/>
      <c r="U166" s="566"/>
      <c r="V166" s="563"/>
      <c r="W166" s="564"/>
      <c r="X166" s="565"/>
      <c r="Y166" s="566"/>
      <c r="Z166" s="563"/>
      <c r="AA166" s="564"/>
      <c r="AB166" s="563"/>
      <c r="AC166" s="564"/>
      <c r="AD166" s="563"/>
      <c r="AE166" s="564"/>
      <c r="AF166" s="563"/>
      <c r="AG166" s="564"/>
      <c r="AH166" s="563"/>
      <c r="AI166" s="564"/>
      <c r="AJ166" s="563"/>
      <c r="AK166" s="564"/>
      <c r="AL166" s="563"/>
      <c r="AM166" s="564"/>
      <c r="AN166" s="466"/>
    </row>
    <row r="167" spans="1:87" x14ac:dyDescent="0.25">
      <c r="A167" s="679" t="s">
        <v>296</v>
      </c>
      <c r="B167" s="680"/>
      <c r="C167" s="560">
        <f>SUM(D167+E167)</f>
        <v>0</v>
      </c>
      <c r="D167" s="561">
        <f t="shared" si="21"/>
        <v>0</v>
      </c>
      <c r="E167" s="562">
        <f t="shared" si="21"/>
        <v>0</v>
      </c>
      <c r="F167" s="563"/>
      <c r="G167" s="564"/>
      <c r="H167" s="563"/>
      <c r="I167" s="564"/>
      <c r="J167" s="563"/>
      <c r="K167" s="564"/>
      <c r="L167" s="565"/>
      <c r="M167" s="566"/>
      <c r="N167" s="563"/>
      <c r="O167" s="564"/>
      <c r="P167" s="565"/>
      <c r="Q167" s="566"/>
      <c r="R167" s="563"/>
      <c r="S167" s="564"/>
      <c r="T167" s="565"/>
      <c r="U167" s="566"/>
      <c r="V167" s="563"/>
      <c r="W167" s="564"/>
      <c r="X167" s="565"/>
      <c r="Y167" s="566"/>
      <c r="Z167" s="563"/>
      <c r="AA167" s="564"/>
      <c r="AB167" s="563"/>
      <c r="AC167" s="564"/>
      <c r="AD167" s="563"/>
      <c r="AE167" s="564"/>
      <c r="AF167" s="563"/>
      <c r="AG167" s="564"/>
      <c r="AH167" s="563"/>
      <c r="AI167" s="564"/>
      <c r="AJ167" s="563"/>
      <c r="AK167" s="564"/>
      <c r="AL167" s="563"/>
      <c r="AM167" s="564"/>
      <c r="AN167" s="466"/>
    </row>
    <row r="168" spans="1:87" x14ac:dyDescent="0.25">
      <c r="A168" s="681" t="s">
        <v>58</v>
      </c>
      <c r="B168" s="682"/>
      <c r="C168" s="567">
        <f>SUM(D168+E168)</f>
        <v>0</v>
      </c>
      <c r="D168" s="568">
        <f t="shared" si="21"/>
        <v>0</v>
      </c>
      <c r="E168" s="569">
        <f t="shared" si="21"/>
        <v>0</v>
      </c>
      <c r="F168" s="570"/>
      <c r="G168" s="571"/>
      <c r="H168" s="570"/>
      <c r="I168" s="571"/>
      <c r="J168" s="570"/>
      <c r="K168" s="571"/>
      <c r="L168" s="572"/>
      <c r="M168" s="573"/>
      <c r="N168" s="570"/>
      <c r="O168" s="571"/>
      <c r="P168" s="572"/>
      <c r="Q168" s="573"/>
      <c r="R168" s="570"/>
      <c r="S168" s="571"/>
      <c r="T168" s="572"/>
      <c r="U168" s="573"/>
      <c r="V168" s="570"/>
      <c r="W168" s="571"/>
      <c r="X168" s="572"/>
      <c r="Y168" s="573"/>
      <c r="Z168" s="570"/>
      <c r="AA168" s="571"/>
      <c r="AB168" s="570"/>
      <c r="AC168" s="571"/>
      <c r="AD168" s="570"/>
      <c r="AE168" s="571"/>
      <c r="AF168" s="570"/>
      <c r="AG168" s="571"/>
      <c r="AH168" s="570"/>
      <c r="AI168" s="571"/>
      <c r="AJ168" s="570"/>
      <c r="AK168" s="571"/>
      <c r="AL168" s="570"/>
      <c r="AM168" s="571"/>
      <c r="AN168" s="466"/>
    </row>
    <row r="169" spans="1:87" ht="15.75" x14ac:dyDescent="0.25">
      <c r="A169" s="242" t="s">
        <v>297</v>
      </c>
      <c r="B169" s="242"/>
      <c r="C169" s="47"/>
      <c r="D169" s="47"/>
      <c r="E169" s="45"/>
      <c r="F169" s="9"/>
      <c r="G169" s="6"/>
      <c r="H169" s="6"/>
      <c r="I169" s="25"/>
      <c r="J169" s="25"/>
      <c r="K169" s="25"/>
      <c r="L169" s="35"/>
      <c r="M169" s="479"/>
      <c r="N169" s="39"/>
      <c r="O169" s="574"/>
      <c r="P169" s="482"/>
      <c r="Q169" s="482"/>
      <c r="R169" s="482"/>
      <c r="S169" s="480"/>
      <c r="T169" s="35"/>
      <c r="U169" s="482"/>
      <c r="V169" s="482"/>
      <c r="W169" s="480"/>
      <c r="X169" s="480"/>
      <c r="Y169" s="35"/>
      <c r="Z169" s="480"/>
      <c r="AA169" s="35"/>
      <c r="AB169" s="480"/>
      <c r="AC169" s="482"/>
    </row>
    <row r="170" spans="1:87" ht="15" customHeight="1" x14ac:dyDescent="0.25">
      <c r="A170" s="647" t="s">
        <v>92</v>
      </c>
      <c r="B170" s="648"/>
      <c r="C170" s="649"/>
      <c r="D170" s="647" t="s">
        <v>45</v>
      </c>
      <c r="E170" s="648"/>
      <c r="F170" s="649"/>
      <c r="G170" s="686" t="s">
        <v>193</v>
      </c>
      <c r="H170" s="687"/>
      <c r="I170" s="687"/>
      <c r="J170" s="687"/>
      <c r="K170" s="687"/>
      <c r="L170" s="687"/>
      <c r="M170" s="687"/>
      <c r="N170" s="687"/>
      <c r="O170" s="687"/>
      <c r="P170" s="687"/>
      <c r="Q170" s="687"/>
      <c r="R170" s="687"/>
      <c r="S170" s="687"/>
      <c r="T170" s="687"/>
      <c r="U170" s="687"/>
      <c r="V170" s="687"/>
      <c r="W170" s="688"/>
      <c r="X170" s="689" t="s">
        <v>298</v>
      </c>
      <c r="Y170" s="690" t="s">
        <v>299</v>
      </c>
      <c r="Z170" s="659" t="s">
        <v>300</v>
      </c>
      <c r="AA170" s="662" t="s">
        <v>301</v>
      </c>
      <c r="AB170" s="658" t="s">
        <v>175</v>
      </c>
      <c r="AC170" s="658"/>
      <c r="AD170" s="658"/>
      <c r="AE170" s="658"/>
      <c r="AF170" s="665" t="s">
        <v>241</v>
      </c>
      <c r="AG170" s="666"/>
    </row>
    <row r="171" spans="1:87" x14ac:dyDescent="0.25">
      <c r="A171" s="683"/>
      <c r="B171" s="684"/>
      <c r="C171" s="685"/>
      <c r="D171" s="683"/>
      <c r="E171" s="684"/>
      <c r="F171" s="685"/>
      <c r="G171" s="645" t="s">
        <v>10</v>
      </c>
      <c r="H171" s="645"/>
      <c r="I171" s="667" t="s">
        <v>11</v>
      </c>
      <c r="J171" s="667"/>
      <c r="K171" s="645" t="s">
        <v>12</v>
      </c>
      <c r="L171" s="645"/>
      <c r="M171" s="645" t="s">
        <v>196</v>
      </c>
      <c r="N171" s="645"/>
      <c r="O171" s="645" t="s">
        <v>167</v>
      </c>
      <c r="P171" s="645"/>
      <c r="Q171" s="668" t="s">
        <v>197</v>
      </c>
      <c r="R171" s="668"/>
      <c r="S171" s="668" t="s">
        <v>198</v>
      </c>
      <c r="T171" s="668"/>
      <c r="U171" s="668" t="s">
        <v>199</v>
      </c>
      <c r="V171" s="668"/>
      <c r="W171" s="669" t="s">
        <v>302</v>
      </c>
      <c r="X171" s="689"/>
      <c r="Y171" s="690"/>
      <c r="Z171" s="660"/>
      <c r="AA171" s="663"/>
      <c r="AB171" s="644" t="s">
        <v>177</v>
      </c>
      <c r="AC171" s="644" t="s">
        <v>178</v>
      </c>
      <c r="AD171" s="644" t="s">
        <v>179</v>
      </c>
      <c r="AE171" s="644" t="s">
        <v>244</v>
      </c>
      <c r="AF171" s="671" t="s">
        <v>245</v>
      </c>
      <c r="AG171" s="673" t="s">
        <v>246</v>
      </c>
      <c r="AH171" s="485"/>
    </row>
    <row r="172" spans="1:87" x14ac:dyDescent="0.25">
      <c r="A172" s="650"/>
      <c r="B172" s="651"/>
      <c r="C172" s="652"/>
      <c r="D172" s="329" t="s">
        <v>214</v>
      </c>
      <c r="E172" s="330" t="s">
        <v>159</v>
      </c>
      <c r="F172" s="329" t="s">
        <v>28</v>
      </c>
      <c r="G172" s="11" t="s">
        <v>159</v>
      </c>
      <c r="H172" s="29" t="s">
        <v>28</v>
      </c>
      <c r="I172" s="11" t="s">
        <v>159</v>
      </c>
      <c r="J172" s="29" t="s">
        <v>28</v>
      </c>
      <c r="K172" s="11" t="s">
        <v>159</v>
      </c>
      <c r="L172" s="29" t="s">
        <v>28</v>
      </c>
      <c r="M172" s="11" t="s">
        <v>159</v>
      </c>
      <c r="N172" s="29" t="s">
        <v>28</v>
      </c>
      <c r="O172" s="11" t="s">
        <v>159</v>
      </c>
      <c r="P172" s="29" t="s">
        <v>28</v>
      </c>
      <c r="Q172" s="11" t="s">
        <v>159</v>
      </c>
      <c r="R172" s="29" t="s">
        <v>28</v>
      </c>
      <c r="S172" s="11" t="s">
        <v>159</v>
      </c>
      <c r="T172" s="29" t="s">
        <v>28</v>
      </c>
      <c r="U172" s="11" t="s">
        <v>159</v>
      </c>
      <c r="V172" s="29" t="s">
        <v>28</v>
      </c>
      <c r="W172" s="670"/>
      <c r="X172" s="689"/>
      <c r="Y172" s="690"/>
      <c r="Z172" s="661"/>
      <c r="AA172" s="664"/>
      <c r="AB172" s="645"/>
      <c r="AC172" s="645"/>
      <c r="AD172" s="645"/>
      <c r="AE172" s="645"/>
      <c r="AF172" s="672"/>
      <c r="AG172" s="674"/>
      <c r="AH172" s="485"/>
    </row>
    <row r="173" spans="1:87" x14ac:dyDescent="0.25">
      <c r="A173" s="640" t="s">
        <v>201</v>
      </c>
      <c r="B173" s="640" t="s">
        <v>303</v>
      </c>
      <c r="C173" s="575" t="s">
        <v>202</v>
      </c>
      <c r="D173" s="576">
        <f t="shared" ref="D173:D178" si="22">SUM(E173+F173)</f>
        <v>3</v>
      </c>
      <c r="E173" s="576">
        <f t="shared" ref="E173:F178" si="23">SUM(G173+I173+K173+M173+O173+Q173+S173+U173)</f>
        <v>0</v>
      </c>
      <c r="F173" s="347">
        <f t="shared" si="23"/>
        <v>3</v>
      </c>
      <c r="G173" s="174"/>
      <c r="H173" s="175"/>
      <c r="I173" s="175"/>
      <c r="J173" s="175"/>
      <c r="K173" s="175"/>
      <c r="L173" s="175">
        <v>1</v>
      </c>
      <c r="M173" s="175"/>
      <c r="N173" s="175">
        <v>1</v>
      </c>
      <c r="O173" s="175"/>
      <c r="P173" s="175"/>
      <c r="Q173" s="175"/>
      <c r="R173" s="175">
        <v>1</v>
      </c>
      <c r="S173" s="175"/>
      <c r="T173" s="175"/>
      <c r="U173" s="175"/>
      <c r="V173" s="177"/>
      <c r="W173" s="222"/>
      <c r="X173" s="174">
        <v>3</v>
      </c>
      <c r="Y173" s="175"/>
      <c r="Z173" s="175">
        <v>3</v>
      </c>
      <c r="AA173" s="176">
        <v>3</v>
      </c>
      <c r="AB173" s="174"/>
      <c r="AC173" s="176">
        <v>1</v>
      </c>
      <c r="AD173" s="177">
        <v>1</v>
      </c>
      <c r="AE173" s="176">
        <v>1</v>
      </c>
      <c r="AF173" s="176">
        <v>3</v>
      </c>
      <c r="AG173" s="176"/>
      <c r="AH173" s="411" t="s">
        <v>215</v>
      </c>
      <c r="CA173" s="344" t="str">
        <f t="shared" ref="CA173:CA178" si="24">IF(D173&lt;&gt;SUM(AB173:AE173),"El nº de atenciones debe tener igual nº de victimarios ","")</f>
        <v/>
      </c>
      <c r="CB173" s="344" t="str">
        <f t="shared" ref="CB173:CB178" si="25">IF(X173&gt;F173,"El nº de entrega de anticoncepción de emergencia, no debe ser mayor al TOTAL de mujeres atendidas","")</f>
        <v/>
      </c>
      <c r="CG173" s="344">
        <f t="shared" ref="CG173:CG178" si="26">IF(D173&lt;&gt;SUM(AB173:AE173),1,0)</f>
        <v>0</v>
      </c>
      <c r="CH173" s="344">
        <f t="shared" ref="CH173:CH178" si="27">IF(X173&gt;F173,1,0)</f>
        <v>0</v>
      </c>
      <c r="CI173" s="344">
        <v>0</v>
      </c>
    </row>
    <row r="174" spans="1:87" ht="22.5" x14ac:dyDescent="0.25">
      <c r="A174" s="640"/>
      <c r="B174" s="640"/>
      <c r="C174" s="577" t="s">
        <v>203</v>
      </c>
      <c r="D174" s="350">
        <f t="shared" si="22"/>
        <v>1</v>
      </c>
      <c r="E174" s="350">
        <f t="shared" si="23"/>
        <v>0</v>
      </c>
      <c r="F174" s="364">
        <f t="shared" si="23"/>
        <v>1</v>
      </c>
      <c r="G174" s="228"/>
      <c r="H174" s="229"/>
      <c r="I174" s="229"/>
      <c r="J174" s="229"/>
      <c r="K174" s="229"/>
      <c r="L174" s="229"/>
      <c r="M174" s="229"/>
      <c r="N174" s="229"/>
      <c r="O174" s="229"/>
      <c r="P174" s="229"/>
      <c r="Q174" s="229"/>
      <c r="R174" s="229">
        <v>1</v>
      </c>
      <c r="S174" s="229"/>
      <c r="T174" s="229"/>
      <c r="U174" s="229"/>
      <c r="V174" s="230"/>
      <c r="W174" s="231"/>
      <c r="X174" s="228"/>
      <c r="Y174" s="229">
        <v>1</v>
      </c>
      <c r="Z174" s="229">
        <v>1</v>
      </c>
      <c r="AA174" s="178">
        <v>1</v>
      </c>
      <c r="AB174" s="228"/>
      <c r="AC174" s="178"/>
      <c r="AD174" s="230">
        <v>1</v>
      </c>
      <c r="AE174" s="178"/>
      <c r="AF174" s="235">
        <v>1</v>
      </c>
      <c r="AG174" s="178"/>
      <c r="AH174" s="411" t="s">
        <v>215</v>
      </c>
      <c r="CA174" s="344" t="str">
        <f t="shared" si="24"/>
        <v/>
      </c>
      <c r="CB174" s="344" t="str">
        <f t="shared" si="25"/>
        <v/>
      </c>
      <c r="CG174" s="344">
        <f t="shared" si="26"/>
        <v>0</v>
      </c>
      <c r="CH174" s="344">
        <f t="shared" si="27"/>
        <v>0</v>
      </c>
      <c r="CI174" s="344">
        <v>0</v>
      </c>
    </row>
    <row r="175" spans="1:87" x14ac:dyDescent="0.25">
      <c r="A175" s="640"/>
      <c r="B175" s="641"/>
      <c r="C175" s="578" t="s">
        <v>161</v>
      </c>
      <c r="D175" s="351">
        <f t="shared" si="22"/>
        <v>0</v>
      </c>
      <c r="E175" s="351">
        <f t="shared" si="23"/>
        <v>0</v>
      </c>
      <c r="F175" s="390">
        <f t="shared" si="23"/>
        <v>0</v>
      </c>
      <c r="G175" s="232"/>
      <c r="H175" s="233"/>
      <c r="I175" s="233"/>
      <c r="J175" s="233"/>
      <c r="K175" s="233"/>
      <c r="L175" s="233"/>
      <c r="M175" s="233"/>
      <c r="N175" s="233"/>
      <c r="O175" s="233"/>
      <c r="P175" s="233"/>
      <c r="Q175" s="233"/>
      <c r="R175" s="233"/>
      <c r="S175" s="233"/>
      <c r="T175" s="233"/>
      <c r="U175" s="233"/>
      <c r="V175" s="234"/>
      <c r="W175" s="235"/>
      <c r="X175" s="232"/>
      <c r="Y175" s="233"/>
      <c r="Z175" s="233"/>
      <c r="AA175" s="236"/>
      <c r="AB175" s="232"/>
      <c r="AC175" s="236"/>
      <c r="AD175" s="234"/>
      <c r="AE175" s="236"/>
      <c r="AF175" s="224"/>
      <c r="AG175" s="236"/>
      <c r="AH175" s="411" t="s">
        <v>215</v>
      </c>
      <c r="CA175" s="344" t="str">
        <f t="shared" si="24"/>
        <v/>
      </c>
      <c r="CB175" s="344" t="str">
        <f t="shared" si="25"/>
        <v/>
      </c>
      <c r="CG175" s="344">
        <f t="shared" si="26"/>
        <v>0</v>
      </c>
      <c r="CH175" s="344">
        <f t="shared" si="27"/>
        <v>0</v>
      </c>
      <c r="CI175" s="344">
        <v>0</v>
      </c>
    </row>
    <row r="176" spans="1:87" x14ac:dyDescent="0.25">
      <c r="A176" s="640"/>
      <c r="B176" s="640" t="s">
        <v>304</v>
      </c>
      <c r="C176" s="575" t="s">
        <v>202</v>
      </c>
      <c r="D176" s="576">
        <f t="shared" si="22"/>
        <v>0</v>
      </c>
      <c r="E176" s="576">
        <f t="shared" si="23"/>
        <v>0</v>
      </c>
      <c r="F176" s="347">
        <f t="shared" si="23"/>
        <v>0</v>
      </c>
      <c r="G176" s="174"/>
      <c r="H176" s="175"/>
      <c r="I176" s="175"/>
      <c r="J176" s="175"/>
      <c r="K176" s="175"/>
      <c r="L176" s="175"/>
      <c r="M176" s="175"/>
      <c r="N176" s="175"/>
      <c r="O176" s="175"/>
      <c r="P176" s="175"/>
      <c r="Q176" s="175"/>
      <c r="R176" s="175"/>
      <c r="S176" s="175"/>
      <c r="T176" s="175"/>
      <c r="U176" s="175"/>
      <c r="V176" s="177"/>
      <c r="W176" s="222"/>
      <c r="X176" s="174"/>
      <c r="Y176" s="175"/>
      <c r="Z176" s="175"/>
      <c r="AA176" s="176"/>
      <c r="AB176" s="174"/>
      <c r="AC176" s="176"/>
      <c r="AD176" s="177"/>
      <c r="AE176" s="176"/>
      <c r="AF176" s="176"/>
      <c r="AG176" s="176"/>
      <c r="AH176" s="411" t="s">
        <v>215</v>
      </c>
      <c r="CA176" s="344" t="str">
        <f t="shared" si="24"/>
        <v/>
      </c>
      <c r="CB176" s="344" t="str">
        <f t="shared" si="25"/>
        <v/>
      </c>
      <c r="CG176" s="344">
        <f t="shared" si="26"/>
        <v>0</v>
      </c>
      <c r="CH176" s="344">
        <f t="shared" si="27"/>
        <v>0</v>
      </c>
      <c r="CI176" s="344">
        <v>0</v>
      </c>
    </row>
    <row r="177" spans="1:87" ht="21" x14ac:dyDescent="0.25">
      <c r="A177" s="640"/>
      <c r="B177" s="640"/>
      <c r="C177" s="579" t="s">
        <v>203</v>
      </c>
      <c r="D177" s="350">
        <f t="shared" si="22"/>
        <v>0</v>
      </c>
      <c r="E177" s="350">
        <f t="shared" si="23"/>
        <v>0</v>
      </c>
      <c r="F177" s="364">
        <f t="shared" si="23"/>
        <v>0</v>
      </c>
      <c r="G177" s="228"/>
      <c r="H177" s="229"/>
      <c r="I177" s="229"/>
      <c r="J177" s="229"/>
      <c r="K177" s="229"/>
      <c r="L177" s="229"/>
      <c r="M177" s="229"/>
      <c r="N177" s="229"/>
      <c r="O177" s="229"/>
      <c r="P177" s="229"/>
      <c r="Q177" s="229"/>
      <c r="R177" s="229"/>
      <c r="S177" s="229"/>
      <c r="T177" s="229"/>
      <c r="U177" s="229"/>
      <c r="V177" s="230"/>
      <c r="W177" s="231"/>
      <c r="X177" s="228"/>
      <c r="Y177" s="229"/>
      <c r="Z177" s="229"/>
      <c r="AA177" s="178"/>
      <c r="AB177" s="228"/>
      <c r="AC177" s="178"/>
      <c r="AD177" s="230"/>
      <c r="AE177" s="178"/>
      <c r="AF177" s="178"/>
      <c r="AG177" s="178"/>
      <c r="AH177" s="411" t="s">
        <v>215</v>
      </c>
      <c r="CA177" s="344" t="str">
        <f t="shared" si="24"/>
        <v/>
      </c>
      <c r="CB177" s="344" t="str">
        <f t="shared" si="25"/>
        <v/>
      </c>
      <c r="CG177" s="344">
        <f t="shared" si="26"/>
        <v>0</v>
      </c>
      <c r="CH177" s="344">
        <f t="shared" si="27"/>
        <v>0</v>
      </c>
      <c r="CI177" s="344">
        <v>0</v>
      </c>
    </row>
    <row r="178" spans="1:87" x14ac:dyDescent="0.25">
      <c r="A178" s="640"/>
      <c r="B178" s="640"/>
      <c r="C178" s="580" t="s">
        <v>161</v>
      </c>
      <c r="D178" s="581">
        <f t="shared" si="22"/>
        <v>1</v>
      </c>
      <c r="E178" s="581">
        <f t="shared" si="23"/>
        <v>0</v>
      </c>
      <c r="F178" s="354">
        <f t="shared" si="23"/>
        <v>1</v>
      </c>
      <c r="G178" s="494"/>
      <c r="H178" s="125"/>
      <c r="I178" s="125"/>
      <c r="J178" s="125"/>
      <c r="K178" s="125"/>
      <c r="L178" s="125">
        <v>1</v>
      </c>
      <c r="M178" s="125"/>
      <c r="N178" s="125"/>
      <c r="O178" s="125"/>
      <c r="P178" s="125"/>
      <c r="Q178" s="125"/>
      <c r="R178" s="125"/>
      <c r="S178" s="125"/>
      <c r="T178" s="125"/>
      <c r="U178" s="125"/>
      <c r="V178" s="126"/>
      <c r="W178" s="224"/>
      <c r="X178" s="494"/>
      <c r="Y178" s="125">
        <v>1</v>
      </c>
      <c r="Z178" s="125"/>
      <c r="AA178" s="180"/>
      <c r="AB178" s="494"/>
      <c r="AC178" s="180"/>
      <c r="AD178" s="126">
        <v>1</v>
      </c>
      <c r="AE178" s="180"/>
      <c r="AF178" s="180">
        <v>1</v>
      </c>
      <c r="AG178" s="180"/>
      <c r="AH178" s="411" t="s">
        <v>215</v>
      </c>
      <c r="CA178" s="344" t="str">
        <f t="shared" si="24"/>
        <v/>
      </c>
      <c r="CB178" s="344" t="str">
        <f t="shared" si="25"/>
        <v/>
      </c>
      <c r="CG178" s="344">
        <f t="shared" si="26"/>
        <v>0</v>
      </c>
      <c r="CH178" s="344">
        <f t="shared" si="27"/>
        <v>0</v>
      </c>
      <c r="CI178" s="344">
        <v>0</v>
      </c>
    </row>
    <row r="179" spans="1:87" x14ac:dyDescent="0.25">
      <c r="A179" s="326" t="s">
        <v>189</v>
      </c>
      <c r="B179" s="326"/>
    </row>
    <row r="180" spans="1:87" x14ac:dyDescent="0.25">
      <c r="A180" s="642" t="s">
        <v>3</v>
      </c>
      <c r="B180" s="644" t="s">
        <v>4</v>
      </c>
    </row>
    <row r="181" spans="1:87" x14ac:dyDescent="0.25">
      <c r="A181" s="643"/>
      <c r="B181" s="645"/>
    </row>
    <row r="182" spans="1:87" x14ac:dyDescent="0.25">
      <c r="A182" s="30" t="s">
        <v>305</v>
      </c>
      <c r="B182" s="222"/>
      <c r="C182" s="466"/>
    </row>
    <row r="183" spans="1:87" ht="15" customHeight="1" x14ac:dyDescent="0.25">
      <c r="A183" s="32" t="s">
        <v>306</v>
      </c>
      <c r="B183" s="224">
        <v>4</v>
      </c>
      <c r="C183" s="582"/>
      <c r="D183" s="510"/>
      <c r="F183" s="510"/>
      <c r="G183" s="510"/>
      <c r="J183" s="510"/>
      <c r="K183" s="510"/>
      <c r="O183" s="510"/>
      <c r="V183" s="510"/>
    </row>
    <row r="184" spans="1:87" x14ac:dyDescent="0.25">
      <c r="A184" s="242" t="s">
        <v>307</v>
      </c>
      <c r="B184" s="242"/>
      <c r="C184" s="47"/>
      <c r="D184" s="47"/>
      <c r="F184" s="583"/>
      <c r="G184" s="479"/>
      <c r="H184" s="39"/>
      <c r="I184" s="479"/>
      <c r="J184" s="478"/>
      <c r="K184" s="482"/>
      <c r="L184" s="584"/>
      <c r="M184" s="188"/>
      <c r="N184" s="584"/>
      <c r="O184" s="584"/>
      <c r="P184" s="188"/>
      <c r="Q184" s="584"/>
      <c r="R184" s="584"/>
      <c r="S184" s="188"/>
      <c r="T184" s="479"/>
      <c r="U184" s="479"/>
      <c r="V184" s="478"/>
    </row>
    <row r="185" spans="1:87" x14ac:dyDescent="0.25">
      <c r="A185" s="642" t="s">
        <v>92</v>
      </c>
      <c r="B185" s="647" t="s">
        <v>45</v>
      </c>
      <c r="C185" s="648"/>
      <c r="D185" s="649"/>
      <c r="E185" s="653" t="s">
        <v>5</v>
      </c>
      <c r="F185" s="654"/>
      <c r="G185" s="654"/>
      <c r="H185" s="654"/>
      <c r="I185" s="654"/>
      <c r="J185" s="654"/>
      <c r="K185" s="654"/>
      <c r="L185" s="654"/>
      <c r="M185" s="654"/>
      <c r="N185" s="654"/>
      <c r="O185" s="654"/>
      <c r="P185" s="654"/>
      <c r="Q185" s="654"/>
      <c r="R185" s="654"/>
      <c r="S185" s="654"/>
      <c r="T185" s="654"/>
      <c r="U185" s="654"/>
      <c r="V185" s="655"/>
    </row>
    <row r="186" spans="1:87" x14ac:dyDescent="0.25">
      <c r="A186" s="646"/>
      <c r="B186" s="650"/>
      <c r="C186" s="651"/>
      <c r="D186" s="652"/>
      <c r="E186" s="656" t="s">
        <v>165</v>
      </c>
      <c r="F186" s="656"/>
      <c r="G186" s="657" t="s">
        <v>205</v>
      </c>
      <c r="H186" s="656"/>
      <c r="I186" s="656" t="s">
        <v>14</v>
      </c>
      <c r="J186" s="656"/>
      <c r="K186" s="656" t="s">
        <v>206</v>
      </c>
      <c r="L186" s="656"/>
      <c r="M186" s="656" t="s">
        <v>170</v>
      </c>
      <c r="N186" s="656"/>
      <c r="O186" s="658" t="s">
        <v>171</v>
      </c>
      <c r="P186" s="658"/>
      <c r="Q186" s="658" t="s">
        <v>207</v>
      </c>
      <c r="R186" s="658"/>
      <c r="S186" s="658" t="s">
        <v>208</v>
      </c>
      <c r="T186" s="658"/>
      <c r="U186" s="658" t="s">
        <v>209</v>
      </c>
      <c r="V186" s="658"/>
      <c r="W186" s="344"/>
    </row>
    <row r="187" spans="1:87" x14ac:dyDescent="0.25">
      <c r="A187" s="643"/>
      <c r="B187" s="320" t="s">
        <v>214</v>
      </c>
      <c r="C187" s="320" t="s">
        <v>27</v>
      </c>
      <c r="D187" s="320" t="s">
        <v>28</v>
      </c>
      <c r="E187" s="11" t="s">
        <v>159</v>
      </c>
      <c r="F187" s="29" t="s">
        <v>28</v>
      </c>
      <c r="G187" s="11" t="s">
        <v>159</v>
      </c>
      <c r="H187" s="29" t="s">
        <v>28</v>
      </c>
      <c r="I187" s="11" t="s">
        <v>159</v>
      </c>
      <c r="J187" s="29" t="s">
        <v>28</v>
      </c>
      <c r="K187" s="11" t="s">
        <v>159</v>
      </c>
      <c r="L187" s="29" t="s">
        <v>28</v>
      </c>
      <c r="M187" s="11" t="s">
        <v>159</v>
      </c>
      <c r="N187" s="29" t="s">
        <v>28</v>
      </c>
      <c r="O187" s="11" t="s">
        <v>159</v>
      </c>
      <c r="P187" s="29" t="s">
        <v>28</v>
      </c>
      <c r="Q187" s="11" t="s">
        <v>159</v>
      </c>
      <c r="R187" s="29" t="s">
        <v>28</v>
      </c>
      <c r="S187" s="11" t="s">
        <v>159</v>
      </c>
      <c r="T187" s="29" t="s">
        <v>28</v>
      </c>
      <c r="U187" s="11" t="s">
        <v>159</v>
      </c>
      <c r="V187" s="29" t="s">
        <v>28</v>
      </c>
      <c r="W187" s="344"/>
    </row>
    <row r="188" spans="1:87" x14ac:dyDescent="0.25">
      <c r="A188" s="329" t="s">
        <v>210</v>
      </c>
      <c r="B188" s="395">
        <f>SUM(C188+D188)</f>
        <v>1</v>
      </c>
      <c r="C188" s="395">
        <f>SUM(E188+G188+I188+K188+M188+O188+Q188+S188+U188)</f>
        <v>1</v>
      </c>
      <c r="D188" s="395">
        <f>SUM(F188+H188+J188+L188+N188+P188+R188+T188+V188)</f>
        <v>0</v>
      </c>
      <c r="E188" s="181"/>
      <c r="F188" s="182"/>
      <c r="G188" s="182"/>
      <c r="H188" s="182"/>
      <c r="I188" s="182"/>
      <c r="J188" s="182"/>
      <c r="K188" s="182">
        <v>1</v>
      </c>
      <c r="L188" s="182"/>
      <c r="M188" s="182"/>
      <c r="N188" s="182"/>
      <c r="O188" s="182"/>
      <c r="P188" s="182"/>
      <c r="Q188" s="182"/>
      <c r="R188" s="182"/>
      <c r="S188" s="182"/>
      <c r="T188" s="182"/>
      <c r="U188" s="191"/>
      <c r="V188" s="244"/>
      <c r="W188" s="466"/>
    </row>
    <row r="215" spans="1:2" hidden="1" x14ac:dyDescent="0.25">
      <c r="A215" s="585">
        <f>SUM(B12:B14,B19:B22,B27:B32,B63,B85,C90,D100:D101,D102,C107:C109,C113:C114,C118:C119,B135,D142:D143,C146:C151,D155:D160,C165:C168,D173:D178,B182:B183,B188,B37:B42,B47:B52,E138:F138,C91:C97)</f>
        <v>11695</v>
      </c>
      <c r="B215" s="343">
        <f>SUM(CG8:CM33)</f>
        <v>0</v>
      </c>
    </row>
  </sheetData>
  <mergeCells count="299">
    <mergeCell ref="A34:A36"/>
    <mergeCell ref="B34:D35"/>
    <mergeCell ref="E34:AL34"/>
    <mergeCell ref="A6:O6"/>
    <mergeCell ref="A9:A11"/>
    <mergeCell ref="B9:D10"/>
    <mergeCell ref="E9:AL9"/>
    <mergeCell ref="A15:M15"/>
    <mergeCell ref="A16:A18"/>
    <mergeCell ref="B16:D17"/>
    <mergeCell ref="E16:AL16"/>
    <mergeCell ref="A24:A26"/>
    <mergeCell ref="B24:D25"/>
    <mergeCell ref="E24:AL24"/>
    <mergeCell ref="A142:A143"/>
    <mergeCell ref="A145:B145"/>
    <mergeCell ref="A146:A147"/>
    <mergeCell ref="A44:A46"/>
    <mergeCell ref="B44:D45"/>
    <mergeCell ref="E44:AL44"/>
    <mergeCell ref="A54:A56"/>
    <mergeCell ref="B54:D55"/>
    <mergeCell ref="E54:AL54"/>
    <mergeCell ref="W55:X55"/>
    <mergeCell ref="Y55:Z55"/>
    <mergeCell ref="AA55:AB55"/>
    <mergeCell ref="AC55:AD55"/>
    <mergeCell ref="AE55:AF55"/>
    <mergeCell ref="AG55:AH55"/>
    <mergeCell ref="AI55:AJ55"/>
    <mergeCell ref="AK55:AL55"/>
    <mergeCell ref="A87:B89"/>
    <mergeCell ref="C87:E88"/>
    <mergeCell ref="F87:AM87"/>
    <mergeCell ref="E55:F55"/>
    <mergeCell ref="G55:H55"/>
    <mergeCell ref="I55:J55"/>
    <mergeCell ref="K55:L55"/>
    <mergeCell ref="A155:A157"/>
    <mergeCell ref="A149:A151"/>
    <mergeCell ref="A153:C154"/>
    <mergeCell ref="D153:F153"/>
    <mergeCell ref="G153:G154"/>
    <mergeCell ref="H153:H154"/>
    <mergeCell ref="I153:I154"/>
    <mergeCell ref="B155:C155"/>
    <mergeCell ref="B156:C156"/>
    <mergeCell ref="B157:C157"/>
    <mergeCell ref="AM9:AM11"/>
    <mergeCell ref="AN9:AQ9"/>
    <mergeCell ref="AR9:AR11"/>
    <mergeCell ref="E10:F10"/>
    <mergeCell ref="G10:H10"/>
    <mergeCell ref="I10:J10"/>
    <mergeCell ref="K10:L10"/>
    <mergeCell ref="M10:N10"/>
    <mergeCell ref="O10:P10"/>
    <mergeCell ref="Q10:R10"/>
    <mergeCell ref="S10:T10"/>
    <mergeCell ref="U10:V10"/>
    <mergeCell ref="W10:X10"/>
    <mergeCell ref="Y10:Z10"/>
    <mergeCell ref="AA10:AB10"/>
    <mergeCell ref="AC10:AD10"/>
    <mergeCell ref="AE10:AF10"/>
    <mergeCell ref="AG10:AH10"/>
    <mergeCell ref="AI10:AJ10"/>
    <mergeCell ref="AK10:AL10"/>
    <mergeCell ref="AN10:AN11"/>
    <mergeCell ref="AO10:AO11"/>
    <mergeCell ref="AP10:AP11"/>
    <mergeCell ref="AQ10:AQ11"/>
    <mergeCell ref="AM16:AM18"/>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24:AM26"/>
    <mergeCell ref="E25:F25"/>
    <mergeCell ref="G25:H25"/>
    <mergeCell ref="I25:J25"/>
    <mergeCell ref="K25:L25"/>
    <mergeCell ref="M25:N25"/>
    <mergeCell ref="O25:P25"/>
    <mergeCell ref="Q25:R25"/>
    <mergeCell ref="S25:T25"/>
    <mergeCell ref="U25:V25"/>
    <mergeCell ref="W25:X25"/>
    <mergeCell ref="Y25:Z25"/>
    <mergeCell ref="AA25:AB25"/>
    <mergeCell ref="AC25:AD25"/>
    <mergeCell ref="AE25:AF25"/>
    <mergeCell ref="AG25:AH25"/>
    <mergeCell ref="AI25:AJ25"/>
    <mergeCell ref="AK25:AL25"/>
    <mergeCell ref="AM34:AM36"/>
    <mergeCell ref="E35:F35"/>
    <mergeCell ref="G35:H35"/>
    <mergeCell ref="I35:J35"/>
    <mergeCell ref="K35:L35"/>
    <mergeCell ref="M35:N35"/>
    <mergeCell ref="O35:P35"/>
    <mergeCell ref="Q35:R35"/>
    <mergeCell ref="S35:T35"/>
    <mergeCell ref="U35:V35"/>
    <mergeCell ref="W35:X35"/>
    <mergeCell ref="Y35:Z35"/>
    <mergeCell ref="AA35:AB35"/>
    <mergeCell ref="AC35:AD35"/>
    <mergeCell ref="AE35:AF35"/>
    <mergeCell ref="AG35:AH35"/>
    <mergeCell ref="AI35:AJ35"/>
    <mergeCell ref="AK35:AL35"/>
    <mergeCell ref="AM44:AM46"/>
    <mergeCell ref="E45:F45"/>
    <mergeCell ref="G45:H45"/>
    <mergeCell ref="I45:J45"/>
    <mergeCell ref="K45:L45"/>
    <mergeCell ref="M45:N45"/>
    <mergeCell ref="O45:P45"/>
    <mergeCell ref="Q45:R45"/>
    <mergeCell ref="S45:T45"/>
    <mergeCell ref="U45:V45"/>
    <mergeCell ref="W45:X45"/>
    <mergeCell ref="Y45:Z45"/>
    <mergeCell ref="AA45:AB45"/>
    <mergeCell ref="AC45:AD45"/>
    <mergeCell ref="AE45:AF45"/>
    <mergeCell ref="AG45:AH45"/>
    <mergeCell ref="AI45:AJ45"/>
    <mergeCell ref="AK45:AL45"/>
    <mergeCell ref="M55:N55"/>
    <mergeCell ref="O55:P55"/>
    <mergeCell ref="Q55:R55"/>
    <mergeCell ref="S55:T55"/>
    <mergeCell ref="U55:V55"/>
    <mergeCell ref="AN87:AN89"/>
    <mergeCell ref="F88:G88"/>
    <mergeCell ref="H88:I88"/>
    <mergeCell ref="J88:K88"/>
    <mergeCell ref="L88:M88"/>
    <mergeCell ref="N88:O88"/>
    <mergeCell ref="P88:Q88"/>
    <mergeCell ref="R88:S88"/>
    <mergeCell ref="T88:U88"/>
    <mergeCell ref="V88:W88"/>
    <mergeCell ref="X88:Y88"/>
    <mergeCell ref="Z88:AA88"/>
    <mergeCell ref="AB88:AC88"/>
    <mergeCell ref="AD88:AE88"/>
    <mergeCell ref="AF88:AG88"/>
    <mergeCell ref="AH88:AI88"/>
    <mergeCell ref="AJ88:AK88"/>
    <mergeCell ref="AL88:AM88"/>
    <mergeCell ref="A90:B90"/>
    <mergeCell ref="A91:A93"/>
    <mergeCell ref="A96:B96"/>
    <mergeCell ref="A97:B97"/>
    <mergeCell ref="A99:C99"/>
    <mergeCell ref="A100:B102"/>
    <mergeCell ref="A104:B106"/>
    <mergeCell ref="C104:E105"/>
    <mergeCell ref="F104:AM104"/>
    <mergeCell ref="AN104:AN106"/>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AL105:AM105"/>
    <mergeCell ref="A107:B107"/>
    <mergeCell ref="A108:B108"/>
    <mergeCell ref="A109:B109"/>
    <mergeCell ref="A111:B112"/>
    <mergeCell ref="C111:E111"/>
    <mergeCell ref="F111:G111"/>
    <mergeCell ref="H111:I111"/>
    <mergeCell ref="J111:K111"/>
    <mergeCell ref="L111:M111"/>
    <mergeCell ref="AI111:AI112"/>
    <mergeCell ref="A113:B113"/>
    <mergeCell ref="A114:B114"/>
    <mergeCell ref="A116:B117"/>
    <mergeCell ref="C116:C117"/>
    <mergeCell ref="D116:M116"/>
    <mergeCell ref="N116:O116"/>
    <mergeCell ref="P116:P117"/>
    <mergeCell ref="A118:A119"/>
    <mergeCell ref="N111:O111"/>
    <mergeCell ref="P111:Q111"/>
    <mergeCell ref="R111:S111"/>
    <mergeCell ref="T111:U111"/>
    <mergeCell ref="V111:W111"/>
    <mergeCell ref="X111:X112"/>
    <mergeCell ref="Y111:AB111"/>
    <mergeCell ref="AC111:AD111"/>
    <mergeCell ref="AE111:AH111"/>
    <mergeCell ref="A121:A122"/>
    <mergeCell ref="B121:B122"/>
    <mergeCell ref="A137:D137"/>
    <mergeCell ref="B138:D138"/>
    <mergeCell ref="A140:C141"/>
    <mergeCell ref="D140:F140"/>
    <mergeCell ref="G140:G141"/>
    <mergeCell ref="H140:J140"/>
    <mergeCell ref="K140:M140"/>
    <mergeCell ref="A158:A160"/>
    <mergeCell ref="B158:C158"/>
    <mergeCell ref="B159:C159"/>
    <mergeCell ref="B160:C160"/>
    <mergeCell ref="A162:B164"/>
    <mergeCell ref="C162:E163"/>
    <mergeCell ref="F162:AM162"/>
    <mergeCell ref="F163:G163"/>
    <mergeCell ref="H163:I163"/>
    <mergeCell ref="J163:K163"/>
    <mergeCell ref="L163:M163"/>
    <mergeCell ref="N163:O163"/>
    <mergeCell ref="P163:Q163"/>
    <mergeCell ref="R163:S163"/>
    <mergeCell ref="T163:U163"/>
    <mergeCell ref="V163:W163"/>
    <mergeCell ref="X163:Y163"/>
    <mergeCell ref="Z163:AA163"/>
    <mergeCell ref="AB163:AC163"/>
    <mergeCell ref="AD163:AE163"/>
    <mergeCell ref="AF163:AG163"/>
    <mergeCell ref="AH163:AI163"/>
    <mergeCell ref="AJ163:AK163"/>
    <mergeCell ref="AL163:AM163"/>
    <mergeCell ref="A165:B165"/>
    <mergeCell ref="A166:B166"/>
    <mergeCell ref="A167:B167"/>
    <mergeCell ref="A168:B168"/>
    <mergeCell ref="A170:C172"/>
    <mergeCell ref="D170:F171"/>
    <mergeCell ref="G170:W170"/>
    <mergeCell ref="X170:X172"/>
    <mergeCell ref="Y170:Y172"/>
    <mergeCell ref="Z170:Z172"/>
    <mergeCell ref="AA170:AA172"/>
    <mergeCell ref="AB170:AE170"/>
    <mergeCell ref="AF170:AG170"/>
    <mergeCell ref="G171:H171"/>
    <mergeCell ref="I171:J171"/>
    <mergeCell ref="K171:L171"/>
    <mergeCell ref="M171:N171"/>
    <mergeCell ref="O171:P171"/>
    <mergeCell ref="Q171:R171"/>
    <mergeCell ref="S171:T171"/>
    <mergeCell ref="U171:V171"/>
    <mergeCell ref="W171:W172"/>
    <mergeCell ref="AB171:AB172"/>
    <mergeCell ref="AC171:AC172"/>
    <mergeCell ref="AD171:AD172"/>
    <mergeCell ref="AE171:AE172"/>
    <mergeCell ref="AF171:AF172"/>
    <mergeCell ref="AG171:AG172"/>
    <mergeCell ref="A173:A178"/>
    <mergeCell ref="B173:B175"/>
    <mergeCell ref="B176:B178"/>
    <mergeCell ref="A180:A181"/>
    <mergeCell ref="B180:B181"/>
    <mergeCell ref="A185:A187"/>
    <mergeCell ref="B185:D186"/>
    <mergeCell ref="E185:V185"/>
    <mergeCell ref="E186:F186"/>
    <mergeCell ref="G186:H186"/>
    <mergeCell ref="I186:J186"/>
    <mergeCell ref="K186:L186"/>
    <mergeCell ref="M186:N186"/>
    <mergeCell ref="O186:P186"/>
    <mergeCell ref="Q186:R186"/>
    <mergeCell ref="S186:T186"/>
    <mergeCell ref="U186:V186"/>
  </mergeCells>
  <dataValidations count="1">
    <dataValidation type="whole" allowBlank="1" showInputMessage="1" showErrorMessage="1" errorTitle="ERROR" error="Por favor ingrese solo Números" sqref="A1:XFD1048576">
      <formula1>0</formula1>
      <formula2>1000000000</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W215"/>
  <sheetViews>
    <sheetView workbookViewId="0">
      <selection activeCell="D3" sqref="D3"/>
    </sheetView>
  </sheetViews>
  <sheetFormatPr baseColWidth="10" defaultRowHeight="15" x14ac:dyDescent="0.25"/>
  <cols>
    <col min="1" max="1" width="44.7109375" style="343" customWidth="1"/>
    <col min="2" max="2" width="34.28515625" style="343" customWidth="1"/>
    <col min="3" max="3" width="16.140625" style="343" customWidth="1"/>
    <col min="4" max="4" width="14" style="343" customWidth="1"/>
    <col min="5" max="6" width="11.42578125" style="343"/>
    <col min="7" max="7" width="11.85546875" style="343" customWidth="1"/>
    <col min="8" max="8" width="12.42578125" style="343" customWidth="1"/>
    <col min="9" max="23" width="11.42578125" style="343"/>
    <col min="24" max="24" width="17.5703125" style="343" customWidth="1"/>
    <col min="25" max="25" width="16.140625" style="343" customWidth="1"/>
    <col min="26" max="26" width="13" style="343" customWidth="1"/>
    <col min="27" max="27" width="12.85546875" style="343" customWidth="1"/>
    <col min="28" max="28" width="13.28515625" style="343" customWidth="1"/>
    <col min="29" max="34" width="11.42578125" style="343"/>
    <col min="35" max="35" width="14" style="343" customWidth="1"/>
    <col min="36" max="40" width="11.42578125" style="343"/>
    <col min="41" max="41" width="12.7109375" style="343" customWidth="1"/>
    <col min="42" max="43" width="11.42578125" style="343"/>
    <col min="44" max="44" width="15.140625" style="343" customWidth="1"/>
    <col min="45" max="72" width="11.42578125" style="343"/>
    <col min="73" max="75" width="15.42578125" style="343" customWidth="1"/>
    <col min="76" max="94" width="15.42578125" style="344" hidden="1" customWidth="1"/>
    <col min="95" max="95" width="15.42578125" style="344" customWidth="1"/>
    <col min="96" max="121" width="15.42578125" style="343" customWidth="1"/>
    <col min="122" max="16384" width="11.42578125" style="343"/>
  </cols>
  <sheetData>
    <row r="1" spans="1:87" ht="14.25" customHeight="1" x14ac:dyDescent="0.25">
      <c r="A1" s="342" t="s">
        <v>0</v>
      </c>
    </row>
    <row r="2" spans="1:87" ht="14.25" customHeight="1" x14ac:dyDescent="0.25">
      <c r="A2" s="342" t="str">
        <f>CONCATENATE("COMUNA: ",[3]NOMBRE!B2," - ","( ",[3]NOMBRE!C2,[3]NOMBRE!D2,[3]NOMBRE!E2,[3]NOMBRE!F2,[3]NOMBRE!G2," )")</f>
        <v>COMUNA: Linares - ( 07401 )</v>
      </c>
    </row>
    <row r="3" spans="1:87" ht="14.25" customHeight="1" x14ac:dyDescent="0.25">
      <c r="A3" s="342" t="str">
        <f>CONCATENATE("ESTABLECIMIENTO/ESTRATEGIA: ",[3]NOMBRE!B3," - ","( ",[3]NOMBRE!C3,[3]NOMBRE!D3,[3]NOMBRE!E3,[3]NOMBRE!F3,[3]NOMBRE!G3,[3]NOMBRE!H3," )")</f>
        <v>ESTABLECIMIENTO/ESTRATEGIA: Hospital Presidente Carlos Ibáñez del Campo - ( 116108 )</v>
      </c>
    </row>
    <row r="4" spans="1:87" ht="14.25" customHeight="1" x14ac:dyDescent="0.25">
      <c r="A4" s="342" t="str">
        <f>CONCATENATE("MES: ",[3]NOMBRE!B6," - ","( ",[3]NOMBRE!C6,[3]NOMBRE!D6," )")</f>
        <v>MES: MARZO - ( 03 )</v>
      </c>
    </row>
    <row r="5" spans="1:87" ht="14.25" customHeight="1" x14ac:dyDescent="0.25">
      <c r="A5" s="342" t="str">
        <f>CONCATENATE("AÑO: ",[3]NOMBRE!B7)</f>
        <v>AÑO: 2017</v>
      </c>
      <c r="AP5" s="345"/>
    </row>
    <row r="6" spans="1:87" x14ac:dyDescent="0.25">
      <c r="A6" s="779" t="s">
        <v>1</v>
      </c>
      <c r="B6" s="779"/>
      <c r="C6" s="779"/>
      <c r="D6" s="779"/>
      <c r="E6" s="779"/>
      <c r="F6" s="779"/>
      <c r="G6" s="779"/>
      <c r="H6" s="779"/>
      <c r="I6" s="779"/>
      <c r="J6" s="779"/>
      <c r="K6" s="779"/>
      <c r="L6" s="779"/>
      <c r="M6" s="779"/>
      <c r="N6" s="779"/>
      <c r="O6" s="779"/>
      <c r="P6" s="33"/>
      <c r="Q6" s="33"/>
      <c r="R6" s="33"/>
      <c r="S6" s="33"/>
      <c r="T6" s="2"/>
      <c r="U6" s="2"/>
      <c r="V6" s="2"/>
      <c r="W6" s="2"/>
      <c r="X6" s="2"/>
      <c r="Y6" s="2"/>
      <c r="Z6" s="1"/>
      <c r="AA6" s="1"/>
      <c r="AB6" s="1"/>
      <c r="AC6" s="1"/>
      <c r="AD6" s="1"/>
      <c r="AE6" s="1"/>
      <c r="AF6" s="1"/>
      <c r="AG6" s="1"/>
      <c r="AH6" s="1"/>
      <c r="AI6" s="1"/>
      <c r="AJ6" s="1"/>
      <c r="AK6" s="1"/>
      <c r="AL6" s="1"/>
      <c r="AM6" s="1"/>
      <c r="AN6" s="1"/>
      <c r="AO6" s="1"/>
      <c r="AP6" s="1"/>
      <c r="AQ6" s="1"/>
      <c r="AR6" s="1"/>
    </row>
    <row r="7" spans="1:87" x14ac:dyDescent="0.25">
      <c r="A7" s="346" t="s">
        <v>211</v>
      </c>
      <c r="B7" s="606"/>
      <c r="C7" s="606"/>
      <c r="D7" s="606"/>
      <c r="E7" s="606"/>
      <c r="F7" s="606"/>
      <c r="G7" s="606"/>
      <c r="H7" s="606"/>
      <c r="I7" s="606"/>
      <c r="J7" s="606"/>
      <c r="K7" s="606"/>
      <c r="L7" s="606"/>
      <c r="M7" s="606"/>
      <c r="N7" s="606"/>
      <c r="O7" s="606"/>
      <c r="P7" s="33"/>
      <c r="Q7" s="33"/>
      <c r="R7" s="33"/>
      <c r="S7" s="33"/>
      <c r="T7" s="2"/>
      <c r="U7" s="2"/>
      <c r="V7" s="2"/>
      <c r="W7" s="2"/>
      <c r="X7" s="2"/>
      <c r="Y7" s="2"/>
      <c r="Z7" s="1"/>
      <c r="AA7" s="1"/>
      <c r="AB7" s="1"/>
      <c r="AC7" s="1"/>
      <c r="AD7" s="1"/>
      <c r="AE7" s="1"/>
      <c r="AF7" s="1"/>
      <c r="AG7" s="1"/>
      <c r="AH7" s="1"/>
      <c r="AI7" s="1"/>
      <c r="AJ7" s="1"/>
      <c r="AK7" s="1"/>
      <c r="AL7" s="1"/>
      <c r="AM7" s="1"/>
      <c r="AN7" s="1"/>
      <c r="AO7" s="1"/>
      <c r="AP7" s="1"/>
      <c r="AQ7" s="1"/>
      <c r="AR7" s="1"/>
    </row>
    <row r="8" spans="1:87" x14ac:dyDescent="0.25">
      <c r="A8" s="47" t="s">
        <v>212</v>
      </c>
      <c r="B8" s="47"/>
      <c r="C8" s="47"/>
      <c r="D8" s="47"/>
      <c r="E8" s="47"/>
      <c r="F8" s="47"/>
      <c r="G8" s="47"/>
      <c r="H8" s="47"/>
      <c r="I8" s="47"/>
      <c r="J8" s="47"/>
      <c r="K8" s="47"/>
      <c r="L8" s="47"/>
      <c r="M8" s="47"/>
      <c r="N8" s="48"/>
      <c r="O8" s="48"/>
      <c r="P8" s="38"/>
      <c r="Q8" s="38"/>
      <c r="R8" s="38"/>
      <c r="S8" s="38"/>
      <c r="T8" s="2"/>
      <c r="U8" s="2"/>
      <c r="V8" s="2"/>
      <c r="W8" s="2"/>
      <c r="X8" s="2"/>
      <c r="Y8" s="2"/>
      <c r="Z8" s="1"/>
      <c r="AA8" s="1"/>
      <c r="AB8" s="1"/>
      <c r="AC8" s="1"/>
      <c r="AD8" s="1"/>
      <c r="AE8" s="1"/>
      <c r="AF8" s="1"/>
      <c r="AG8" s="1"/>
      <c r="AH8" s="1"/>
      <c r="AI8" s="1"/>
      <c r="AJ8" s="1"/>
      <c r="AK8" s="1"/>
      <c r="AL8" s="1"/>
      <c r="AM8" s="1"/>
      <c r="AN8" s="1"/>
      <c r="AO8" s="1"/>
      <c r="AP8" s="1"/>
      <c r="AQ8" s="1"/>
      <c r="AR8" s="1"/>
    </row>
    <row r="9" spans="1:87" ht="22.5" customHeight="1" x14ac:dyDescent="0.25">
      <c r="A9" s="642" t="s">
        <v>3</v>
      </c>
      <c r="B9" s="724" t="s">
        <v>4</v>
      </c>
      <c r="C9" s="741"/>
      <c r="D9" s="742"/>
      <c r="E9" s="710" t="s">
        <v>5</v>
      </c>
      <c r="F9" s="713"/>
      <c r="G9" s="713"/>
      <c r="H9" s="713"/>
      <c r="I9" s="713"/>
      <c r="J9" s="713"/>
      <c r="K9" s="713"/>
      <c r="L9" s="713"/>
      <c r="M9" s="713"/>
      <c r="N9" s="713"/>
      <c r="O9" s="713"/>
      <c r="P9" s="713"/>
      <c r="Q9" s="713"/>
      <c r="R9" s="713"/>
      <c r="S9" s="713"/>
      <c r="T9" s="713"/>
      <c r="U9" s="713"/>
      <c r="V9" s="713"/>
      <c r="W9" s="713"/>
      <c r="X9" s="713"/>
      <c r="Y9" s="713"/>
      <c r="Z9" s="713"/>
      <c r="AA9" s="713"/>
      <c r="AB9" s="713"/>
      <c r="AC9" s="713"/>
      <c r="AD9" s="713"/>
      <c r="AE9" s="713"/>
      <c r="AF9" s="713"/>
      <c r="AG9" s="713"/>
      <c r="AH9" s="713"/>
      <c r="AI9" s="713"/>
      <c r="AJ9" s="713"/>
      <c r="AK9" s="713"/>
      <c r="AL9" s="709"/>
      <c r="AM9" s="644" t="s">
        <v>7</v>
      </c>
      <c r="AN9" s="710" t="s">
        <v>8</v>
      </c>
      <c r="AO9" s="713"/>
      <c r="AP9" s="713"/>
      <c r="AQ9" s="709"/>
      <c r="AR9" s="644" t="s">
        <v>9</v>
      </c>
      <c r="AS9" s="344"/>
    </row>
    <row r="10" spans="1:87" ht="31.5" customHeight="1" x14ac:dyDescent="0.25">
      <c r="A10" s="646"/>
      <c r="B10" s="725"/>
      <c r="C10" s="743"/>
      <c r="D10" s="744"/>
      <c r="E10" s="710" t="s">
        <v>10</v>
      </c>
      <c r="F10" s="709"/>
      <c r="G10" s="745" t="s">
        <v>11</v>
      </c>
      <c r="H10" s="746"/>
      <c r="I10" s="710" t="s">
        <v>12</v>
      </c>
      <c r="J10" s="709"/>
      <c r="K10" s="710" t="s">
        <v>13</v>
      </c>
      <c r="L10" s="709"/>
      <c r="M10" s="710" t="s">
        <v>14</v>
      </c>
      <c r="N10" s="709"/>
      <c r="O10" s="712" t="s">
        <v>15</v>
      </c>
      <c r="P10" s="711"/>
      <c r="Q10" s="712" t="s">
        <v>16</v>
      </c>
      <c r="R10" s="711"/>
      <c r="S10" s="712" t="s">
        <v>17</v>
      </c>
      <c r="T10" s="711"/>
      <c r="U10" s="712" t="s">
        <v>18</v>
      </c>
      <c r="V10" s="711"/>
      <c r="W10" s="712" t="s">
        <v>19</v>
      </c>
      <c r="X10" s="711"/>
      <c r="Y10" s="712" t="s">
        <v>20</v>
      </c>
      <c r="Z10" s="711"/>
      <c r="AA10" s="712" t="s">
        <v>21</v>
      </c>
      <c r="AB10" s="711"/>
      <c r="AC10" s="712" t="s">
        <v>22</v>
      </c>
      <c r="AD10" s="711"/>
      <c r="AE10" s="712" t="s">
        <v>23</v>
      </c>
      <c r="AF10" s="711"/>
      <c r="AG10" s="733" t="s">
        <v>24</v>
      </c>
      <c r="AH10" s="733"/>
      <c r="AI10" s="712" t="s">
        <v>25</v>
      </c>
      <c r="AJ10" s="711"/>
      <c r="AK10" s="733" t="s">
        <v>26</v>
      </c>
      <c r="AL10" s="711"/>
      <c r="AM10" s="691"/>
      <c r="AN10" s="751" t="s">
        <v>29</v>
      </c>
      <c r="AO10" s="753" t="s">
        <v>30</v>
      </c>
      <c r="AP10" s="753" t="s">
        <v>213</v>
      </c>
      <c r="AQ10" s="755" t="s">
        <v>32</v>
      </c>
      <c r="AR10" s="691"/>
      <c r="AS10" s="344"/>
    </row>
    <row r="11" spans="1:87" x14ac:dyDescent="0.25">
      <c r="A11" s="643"/>
      <c r="B11" s="589" t="s">
        <v>214</v>
      </c>
      <c r="C11" s="589" t="s">
        <v>27</v>
      </c>
      <c r="D11" s="592" t="s">
        <v>28</v>
      </c>
      <c r="E11" s="601" t="s">
        <v>27</v>
      </c>
      <c r="F11" s="599" t="s">
        <v>28</v>
      </c>
      <c r="G11" s="601" t="s">
        <v>27</v>
      </c>
      <c r="H11" s="599" t="s">
        <v>28</v>
      </c>
      <c r="I11" s="601" t="s">
        <v>27</v>
      </c>
      <c r="J11" s="599" t="s">
        <v>28</v>
      </c>
      <c r="K11" s="601" t="s">
        <v>27</v>
      </c>
      <c r="L11" s="599" t="s">
        <v>28</v>
      </c>
      <c r="M11" s="601" t="s">
        <v>27</v>
      </c>
      <c r="N11" s="599" t="s">
        <v>28</v>
      </c>
      <c r="O11" s="601" t="s">
        <v>27</v>
      </c>
      <c r="P11" s="599" t="s">
        <v>28</v>
      </c>
      <c r="Q11" s="601" t="s">
        <v>27</v>
      </c>
      <c r="R11" s="599" t="s">
        <v>28</v>
      </c>
      <c r="S11" s="601" t="s">
        <v>27</v>
      </c>
      <c r="T11" s="599" t="s">
        <v>28</v>
      </c>
      <c r="U11" s="601" t="s">
        <v>27</v>
      </c>
      <c r="V11" s="599" t="s">
        <v>28</v>
      </c>
      <c r="W11" s="601" t="s">
        <v>27</v>
      </c>
      <c r="X11" s="599" t="s">
        <v>28</v>
      </c>
      <c r="Y11" s="601" t="s">
        <v>27</v>
      </c>
      <c r="Z11" s="599" t="s">
        <v>28</v>
      </c>
      <c r="AA11" s="601" t="s">
        <v>27</v>
      </c>
      <c r="AB11" s="599" t="s">
        <v>28</v>
      </c>
      <c r="AC11" s="601" t="s">
        <v>27</v>
      </c>
      <c r="AD11" s="599" t="s">
        <v>28</v>
      </c>
      <c r="AE11" s="601" t="s">
        <v>27</v>
      </c>
      <c r="AF11" s="599" t="s">
        <v>28</v>
      </c>
      <c r="AG11" s="50" t="s">
        <v>27</v>
      </c>
      <c r="AH11" s="598" t="s">
        <v>28</v>
      </c>
      <c r="AI11" s="601" t="s">
        <v>27</v>
      </c>
      <c r="AJ11" s="599" t="s">
        <v>28</v>
      </c>
      <c r="AK11" s="50" t="s">
        <v>27</v>
      </c>
      <c r="AL11" s="599" t="s">
        <v>28</v>
      </c>
      <c r="AM11" s="645"/>
      <c r="AN11" s="752"/>
      <c r="AO11" s="754"/>
      <c r="AP11" s="754"/>
      <c r="AQ11" s="756"/>
      <c r="AR11" s="645"/>
      <c r="AS11" s="344"/>
    </row>
    <row r="12" spans="1:87" x14ac:dyDescent="0.25">
      <c r="A12" s="52" t="s">
        <v>33</v>
      </c>
      <c r="B12" s="347">
        <f>SUM(C12+D12)</f>
        <v>4934</v>
      </c>
      <c r="C12" s="347">
        <f t="shared" ref="C12:D14" si="0">SUM(E12+G12+I12+K12+M12+O12+Q12+S12+U12+W12+Y12+AA12+AC12+AE12+AG12+AI12+AK12)</f>
        <v>2436</v>
      </c>
      <c r="D12" s="347">
        <f t="shared" si="0"/>
        <v>2498</v>
      </c>
      <c r="E12" s="106">
        <v>408</v>
      </c>
      <c r="F12" s="348">
        <v>381</v>
      </c>
      <c r="G12" s="106">
        <v>230</v>
      </c>
      <c r="H12" s="348">
        <v>218</v>
      </c>
      <c r="I12" s="106">
        <v>221</v>
      </c>
      <c r="J12" s="124">
        <v>209</v>
      </c>
      <c r="K12" s="106">
        <v>140</v>
      </c>
      <c r="L12" s="124">
        <v>141</v>
      </c>
      <c r="M12" s="106">
        <v>118</v>
      </c>
      <c r="N12" s="124">
        <v>133</v>
      </c>
      <c r="O12" s="106">
        <v>136</v>
      </c>
      <c r="P12" s="124">
        <v>114</v>
      </c>
      <c r="Q12" s="106">
        <v>117</v>
      </c>
      <c r="R12" s="124">
        <v>114</v>
      </c>
      <c r="S12" s="106">
        <v>114</v>
      </c>
      <c r="T12" s="124">
        <v>89</v>
      </c>
      <c r="U12" s="106">
        <v>109</v>
      </c>
      <c r="V12" s="124">
        <v>126</v>
      </c>
      <c r="W12" s="106">
        <v>115</v>
      </c>
      <c r="X12" s="124">
        <v>151</v>
      </c>
      <c r="Y12" s="106">
        <v>123</v>
      </c>
      <c r="Z12" s="124">
        <v>141</v>
      </c>
      <c r="AA12" s="106">
        <v>132</v>
      </c>
      <c r="AB12" s="124">
        <v>121</v>
      </c>
      <c r="AC12" s="106">
        <v>108</v>
      </c>
      <c r="AD12" s="124">
        <v>104</v>
      </c>
      <c r="AE12" s="106">
        <v>93</v>
      </c>
      <c r="AF12" s="124">
        <v>108</v>
      </c>
      <c r="AG12" s="129">
        <v>90</v>
      </c>
      <c r="AH12" s="115">
        <v>105</v>
      </c>
      <c r="AI12" s="106">
        <v>71</v>
      </c>
      <c r="AJ12" s="124">
        <v>99</v>
      </c>
      <c r="AK12" s="138">
        <v>111</v>
      </c>
      <c r="AL12" s="124">
        <v>144</v>
      </c>
      <c r="AM12" s="138">
        <v>4691</v>
      </c>
      <c r="AN12" s="106">
        <v>220</v>
      </c>
      <c r="AO12" s="107"/>
      <c r="AP12" s="107">
        <v>316</v>
      </c>
      <c r="AQ12" s="124">
        <v>608</v>
      </c>
      <c r="AR12" s="124"/>
      <c r="AS12" s="349" t="s">
        <v>215</v>
      </c>
      <c r="CG12" s="344">
        <v>0</v>
      </c>
      <c r="CH12" s="344">
        <v>0</v>
      </c>
      <c r="CI12" s="344">
        <v>0</v>
      </c>
    </row>
    <row r="13" spans="1:87" ht="18" customHeight="1" x14ac:dyDescent="0.25">
      <c r="A13" s="31" t="s">
        <v>35</v>
      </c>
      <c r="B13" s="350">
        <f>SUM(C13+D13)</f>
        <v>450</v>
      </c>
      <c r="C13" s="350">
        <f t="shared" si="0"/>
        <v>0</v>
      </c>
      <c r="D13" s="351">
        <f t="shared" si="0"/>
        <v>450</v>
      </c>
      <c r="E13" s="94"/>
      <c r="F13" s="90"/>
      <c r="G13" s="143"/>
      <c r="H13" s="151">
        <v>1</v>
      </c>
      <c r="I13" s="143"/>
      <c r="J13" s="90">
        <v>5</v>
      </c>
      <c r="K13" s="94"/>
      <c r="L13" s="90">
        <v>41</v>
      </c>
      <c r="M13" s="94"/>
      <c r="N13" s="90">
        <v>109</v>
      </c>
      <c r="O13" s="94"/>
      <c r="P13" s="90">
        <v>102</v>
      </c>
      <c r="Q13" s="94"/>
      <c r="R13" s="90">
        <v>85</v>
      </c>
      <c r="S13" s="94"/>
      <c r="T13" s="90">
        <v>43</v>
      </c>
      <c r="U13" s="94"/>
      <c r="V13" s="90">
        <v>26</v>
      </c>
      <c r="W13" s="94"/>
      <c r="X13" s="90">
        <v>19</v>
      </c>
      <c r="Y13" s="94"/>
      <c r="Z13" s="90">
        <v>11</v>
      </c>
      <c r="AA13" s="94"/>
      <c r="AB13" s="90">
        <v>1</v>
      </c>
      <c r="AC13" s="94"/>
      <c r="AD13" s="90"/>
      <c r="AE13" s="94"/>
      <c r="AF13" s="90">
        <v>3</v>
      </c>
      <c r="AG13" s="130"/>
      <c r="AH13" s="96">
        <v>2</v>
      </c>
      <c r="AI13" s="94"/>
      <c r="AJ13" s="90"/>
      <c r="AK13" s="352"/>
      <c r="AL13" s="90">
        <v>2</v>
      </c>
      <c r="AM13" s="352">
        <v>441</v>
      </c>
      <c r="AN13" s="94">
        <v>13</v>
      </c>
      <c r="AO13" s="95"/>
      <c r="AP13" s="95">
        <v>7</v>
      </c>
      <c r="AQ13" s="90">
        <v>48</v>
      </c>
      <c r="AR13" s="90"/>
      <c r="AS13" s="349" t="s">
        <v>215</v>
      </c>
      <c r="CG13" s="344">
        <v>0</v>
      </c>
      <c r="CH13" s="344">
        <v>0</v>
      </c>
      <c r="CI13" s="344">
        <v>0</v>
      </c>
    </row>
    <row r="14" spans="1:87" x14ac:dyDescent="0.25">
      <c r="A14" s="23" t="s">
        <v>36</v>
      </c>
      <c r="B14" s="353">
        <f>SUM(C14+D14)</f>
        <v>218</v>
      </c>
      <c r="C14" s="353">
        <f t="shared" si="0"/>
        <v>0</v>
      </c>
      <c r="D14" s="354">
        <f t="shared" si="0"/>
        <v>218</v>
      </c>
      <c r="E14" s="97"/>
      <c r="F14" s="127"/>
      <c r="G14" s="97"/>
      <c r="H14" s="127"/>
      <c r="I14" s="97"/>
      <c r="J14" s="100">
        <v>1</v>
      </c>
      <c r="K14" s="97"/>
      <c r="L14" s="100">
        <v>29</v>
      </c>
      <c r="M14" s="97"/>
      <c r="N14" s="100">
        <v>41</v>
      </c>
      <c r="O14" s="97"/>
      <c r="P14" s="100">
        <v>44</v>
      </c>
      <c r="Q14" s="97"/>
      <c r="R14" s="100">
        <v>45</v>
      </c>
      <c r="S14" s="97"/>
      <c r="T14" s="100">
        <v>24</v>
      </c>
      <c r="U14" s="97"/>
      <c r="V14" s="100">
        <v>15</v>
      </c>
      <c r="W14" s="97"/>
      <c r="X14" s="100">
        <v>2</v>
      </c>
      <c r="Y14" s="97"/>
      <c r="Z14" s="100">
        <v>6</v>
      </c>
      <c r="AA14" s="97"/>
      <c r="AB14" s="100">
        <v>3</v>
      </c>
      <c r="AC14" s="97"/>
      <c r="AD14" s="100">
        <v>2</v>
      </c>
      <c r="AE14" s="97"/>
      <c r="AF14" s="100">
        <v>1</v>
      </c>
      <c r="AG14" s="131"/>
      <c r="AH14" s="99">
        <v>4</v>
      </c>
      <c r="AI14" s="97"/>
      <c r="AJ14" s="100">
        <v>1</v>
      </c>
      <c r="AK14" s="146"/>
      <c r="AL14" s="100"/>
      <c r="AM14" s="146">
        <v>216</v>
      </c>
      <c r="AN14" s="116"/>
      <c r="AO14" s="117"/>
      <c r="AP14" s="117"/>
      <c r="AQ14" s="118"/>
      <c r="AR14" s="118"/>
      <c r="AS14" s="349" t="s">
        <v>215</v>
      </c>
      <c r="CG14" s="344">
        <v>0</v>
      </c>
      <c r="CH14" s="344">
        <v>0</v>
      </c>
    </row>
    <row r="15" spans="1:87" x14ac:dyDescent="0.25">
      <c r="A15" s="783" t="s">
        <v>216</v>
      </c>
      <c r="B15" s="783"/>
      <c r="C15" s="783"/>
      <c r="D15" s="783"/>
      <c r="E15" s="783"/>
      <c r="F15" s="783"/>
      <c r="G15" s="783"/>
      <c r="H15" s="783"/>
      <c r="I15" s="783"/>
      <c r="J15" s="783"/>
      <c r="K15" s="783"/>
      <c r="L15" s="783"/>
      <c r="M15" s="783"/>
      <c r="N15" s="355"/>
      <c r="O15" s="355"/>
      <c r="P15" s="355"/>
      <c r="Q15" s="355"/>
      <c r="R15" s="355"/>
      <c r="S15" s="355"/>
      <c r="T15" s="355"/>
      <c r="U15" s="355"/>
      <c r="V15" s="355"/>
      <c r="W15" s="355"/>
      <c r="X15" s="355"/>
      <c r="Y15" s="355"/>
      <c r="Z15" s="3"/>
      <c r="AA15" s="3"/>
      <c r="AB15" s="19"/>
      <c r="AC15" s="3"/>
      <c r="AD15" s="3"/>
      <c r="AE15" s="3"/>
      <c r="AF15" s="3"/>
      <c r="AG15" s="3"/>
      <c r="AH15" s="3"/>
      <c r="AI15" s="3"/>
      <c r="AJ15" s="3"/>
      <c r="AK15" s="3"/>
      <c r="AL15" s="3"/>
      <c r="AM15" s="3"/>
      <c r="AN15" s="3"/>
    </row>
    <row r="16" spans="1:87" ht="15" customHeight="1" x14ac:dyDescent="0.25">
      <c r="A16" s="642" t="s">
        <v>47</v>
      </c>
      <c r="B16" s="724" t="s">
        <v>4</v>
      </c>
      <c r="C16" s="741"/>
      <c r="D16" s="742"/>
      <c r="E16" s="710" t="s">
        <v>5</v>
      </c>
      <c r="F16" s="713"/>
      <c r="G16" s="713"/>
      <c r="H16" s="713"/>
      <c r="I16" s="713"/>
      <c r="J16" s="713"/>
      <c r="K16" s="713"/>
      <c r="L16" s="713"/>
      <c r="M16" s="713"/>
      <c r="N16" s="713"/>
      <c r="O16" s="713"/>
      <c r="P16" s="713"/>
      <c r="Q16" s="713"/>
      <c r="R16" s="713"/>
      <c r="S16" s="713"/>
      <c r="T16" s="713"/>
      <c r="U16" s="713"/>
      <c r="V16" s="713"/>
      <c r="W16" s="713"/>
      <c r="X16" s="713"/>
      <c r="Y16" s="713"/>
      <c r="Z16" s="713"/>
      <c r="AA16" s="713"/>
      <c r="AB16" s="713"/>
      <c r="AC16" s="713"/>
      <c r="AD16" s="713"/>
      <c r="AE16" s="713"/>
      <c r="AF16" s="713"/>
      <c r="AG16" s="713"/>
      <c r="AH16" s="713"/>
      <c r="AI16" s="713"/>
      <c r="AJ16" s="713"/>
      <c r="AK16" s="713"/>
      <c r="AL16" s="709"/>
      <c r="AM16" s="644" t="s">
        <v>7</v>
      </c>
    </row>
    <row r="17" spans="1:86" x14ac:dyDescent="0.25">
      <c r="A17" s="646"/>
      <c r="B17" s="725"/>
      <c r="C17" s="743"/>
      <c r="D17" s="744"/>
      <c r="E17" s="710" t="s">
        <v>10</v>
      </c>
      <c r="F17" s="709"/>
      <c r="G17" s="745" t="s">
        <v>11</v>
      </c>
      <c r="H17" s="746"/>
      <c r="I17" s="710" t="s">
        <v>12</v>
      </c>
      <c r="J17" s="709"/>
      <c r="K17" s="710" t="s">
        <v>13</v>
      </c>
      <c r="L17" s="709"/>
      <c r="M17" s="710" t="s">
        <v>14</v>
      </c>
      <c r="N17" s="709"/>
      <c r="O17" s="712" t="s">
        <v>15</v>
      </c>
      <c r="P17" s="711"/>
      <c r="Q17" s="712" t="s">
        <v>16</v>
      </c>
      <c r="R17" s="711"/>
      <c r="S17" s="712" t="s">
        <v>17</v>
      </c>
      <c r="T17" s="711"/>
      <c r="U17" s="712" t="s">
        <v>18</v>
      </c>
      <c r="V17" s="711"/>
      <c r="W17" s="712" t="s">
        <v>19</v>
      </c>
      <c r="X17" s="711"/>
      <c r="Y17" s="712" t="s">
        <v>20</v>
      </c>
      <c r="Z17" s="711"/>
      <c r="AA17" s="712" t="s">
        <v>21</v>
      </c>
      <c r="AB17" s="711"/>
      <c r="AC17" s="712" t="s">
        <v>22</v>
      </c>
      <c r="AD17" s="711"/>
      <c r="AE17" s="712" t="s">
        <v>23</v>
      </c>
      <c r="AF17" s="711"/>
      <c r="AG17" s="712" t="s">
        <v>24</v>
      </c>
      <c r="AH17" s="711"/>
      <c r="AI17" s="712" t="s">
        <v>25</v>
      </c>
      <c r="AJ17" s="711"/>
      <c r="AK17" s="712" t="s">
        <v>26</v>
      </c>
      <c r="AL17" s="711"/>
      <c r="AM17" s="691"/>
    </row>
    <row r="18" spans="1:86" x14ac:dyDescent="0.25">
      <c r="A18" s="643"/>
      <c r="B18" s="609" t="s">
        <v>214</v>
      </c>
      <c r="C18" s="591" t="s">
        <v>159</v>
      </c>
      <c r="D18" s="590" t="s">
        <v>28</v>
      </c>
      <c r="E18" s="11" t="s">
        <v>159</v>
      </c>
      <c r="F18" s="593" t="s">
        <v>28</v>
      </c>
      <c r="G18" s="11" t="s">
        <v>159</v>
      </c>
      <c r="H18" s="593" t="s">
        <v>28</v>
      </c>
      <c r="I18" s="11" t="s">
        <v>159</v>
      </c>
      <c r="J18" s="593" t="s">
        <v>28</v>
      </c>
      <c r="K18" s="11" t="s">
        <v>159</v>
      </c>
      <c r="L18" s="593" t="s">
        <v>28</v>
      </c>
      <c r="M18" s="11" t="s">
        <v>159</v>
      </c>
      <c r="N18" s="593" t="s">
        <v>28</v>
      </c>
      <c r="O18" s="11" t="s">
        <v>159</v>
      </c>
      <c r="P18" s="593" t="s">
        <v>28</v>
      </c>
      <c r="Q18" s="11" t="s">
        <v>159</v>
      </c>
      <c r="R18" s="593" t="s">
        <v>28</v>
      </c>
      <c r="S18" s="11" t="s">
        <v>159</v>
      </c>
      <c r="T18" s="593" t="s">
        <v>28</v>
      </c>
      <c r="U18" s="11" t="s">
        <v>159</v>
      </c>
      <c r="V18" s="593" t="s">
        <v>28</v>
      </c>
      <c r="W18" s="11" t="s">
        <v>159</v>
      </c>
      <c r="X18" s="593" t="s">
        <v>28</v>
      </c>
      <c r="Y18" s="11" t="s">
        <v>159</v>
      </c>
      <c r="Z18" s="593" t="s">
        <v>28</v>
      </c>
      <c r="AA18" s="11" t="s">
        <v>159</v>
      </c>
      <c r="AB18" s="593" t="s">
        <v>28</v>
      </c>
      <c r="AC18" s="11" t="s">
        <v>159</v>
      </c>
      <c r="AD18" s="593" t="s">
        <v>28</v>
      </c>
      <c r="AE18" s="11" t="s">
        <v>159</v>
      </c>
      <c r="AF18" s="593" t="s">
        <v>28</v>
      </c>
      <c r="AG18" s="11" t="s">
        <v>159</v>
      </c>
      <c r="AH18" s="593" t="s">
        <v>28</v>
      </c>
      <c r="AI18" s="11" t="s">
        <v>159</v>
      </c>
      <c r="AJ18" s="593" t="s">
        <v>28</v>
      </c>
      <c r="AK18" s="11" t="s">
        <v>159</v>
      </c>
      <c r="AL18" s="593" t="s">
        <v>28</v>
      </c>
      <c r="AM18" s="645"/>
      <c r="AN18" s="356"/>
    </row>
    <row r="19" spans="1:86" x14ac:dyDescent="0.25">
      <c r="A19" s="611" t="s">
        <v>52</v>
      </c>
      <c r="B19" s="357">
        <f>SUM(C19+D19)</f>
        <v>0</v>
      </c>
      <c r="C19" s="357">
        <f t="shared" ref="C19:D22" si="1">SUM(E19+G19+I19+K19+M19+O19+Q19+S19+U19+W19+Y19+AA19+AC19+AE19+AG19+AI19+AK19)</f>
        <v>0</v>
      </c>
      <c r="D19" s="358">
        <f t="shared" si="1"/>
        <v>0</v>
      </c>
      <c r="E19" s="359"/>
      <c r="F19" s="360"/>
      <c r="G19" s="359"/>
      <c r="H19" s="360"/>
      <c r="I19" s="359"/>
      <c r="J19" s="361"/>
      <c r="K19" s="359"/>
      <c r="L19" s="361"/>
      <c r="M19" s="359"/>
      <c r="N19" s="361"/>
      <c r="O19" s="362"/>
      <c r="P19" s="361"/>
      <c r="Q19" s="362"/>
      <c r="R19" s="361"/>
      <c r="S19" s="362"/>
      <c r="T19" s="361"/>
      <c r="U19" s="362"/>
      <c r="V19" s="361"/>
      <c r="W19" s="362"/>
      <c r="X19" s="361"/>
      <c r="Y19" s="362"/>
      <c r="Z19" s="361"/>
      <c r="AA19" s="362"/>
      <c r="AB19" s="361"/>
      <c r="AC19" s="362"/>
      <c r="AD19" s="361"/>
      <c r="AE19" s="362"/>
      <c r="AF19" s="361"/>
      <c r="AG19" s="362"/>
      <c r="AH19" s="361"/>
      <c r="AI19" s="362"/>
      <c r="AJ19" s="361"/>
      <c r="AK19" s="362"/>
      <c r="AL19" s="361"/>
      <c r="AM19" s="92"/>
      <c r="AN19" s="349" t="s">
        <v>215</v>
      </c>
      <c r="CG19" s="344">
        <v>0</v>
      </c>
      <c r="CH19" s="344">
        <v>0</v>
      </c>
    </row>
    <row r="20" spans="1:86" x14ac:dyDescent="0.25">
      <c r="A20" s="363" t="s">
        <v>74</v>
      </c>
      <c r="B20" s="357">
        <f>SUM(C20+D20)</f>
        <v>0</v>
      </c>
      <c r="C20" s="357">
        <f t="shared" si="1"/>
        <v>0</v>
      </c>
      <c r="D20" s="364">
        <f t="shared" si="1"/>
        <v>0</v>
      </c>
      <c r="E20" s="94"/>
      <c r="F20" s="108"/>
      <c r="G20" s="94"/>
      <c r="H20" s="108"/>
      <c r="I20" s="94"/>
      <c r="J20" s="90"/>
      <c r="K20" s="94"/>
      <c r="L20" s="90"/>
      <c r="M20" s="94"/>
      <c r="N20" s="90"/>
      <c r="O20" s="365"/>
      <c r="P20" s="90"/>
      <c r="Q20" s="365"/>
      <c r="R20" s="90"/>
      <c r="S20" s="365"/>
      <c r="T20" s="90"/>
      <c r="U20" s="365"/>
      <c r="V20" s="90"/>
      <c r="W20" s="365"/>
      <c r="X20" s="90"/>
      <c r="Y20" s="365"/>
      <c r="Z20" s="90"/>
      <c r="AA20" s="365"/>
      <c r="AB20" s="90"/>
      <c r="AC20" s="365"/>
      <c r="AD20" s="90"/>
      <c r="AE20" s="365"/>
      <c r="AF20" s="90"/>
      <c r="AG20" s="365"/>
      <c r="AH20" s="90"/>
      <c r="AI20" s="365"/>
      <c r="AJ20" s="90"/>
      <c r="AK20" s="365"/>
      <c r="AL20" s="90"/>
      <c r="AM20" s="87"/>
      <c r="AN20" s="349" t="s">
        <v>215</v>
      </c>
      <c r="CG20" s="344">
        <v>0</v>
      </c>
      <c r="CH20" s="344">
        <v>0</v>
      </c>
    </row>
    <row r="21" spans="1:86" x14ac:dyDescent="0.25">
      <c r="A21" s="363" t="s">
        <v>53</v>
      </c>
      <c r="B21" s="357">
        <f>SUM(C21+D21)</f>
        <v>0</v>
      </c>
      <c r="C21" s="357">
        <f t="shared" si="1"/>
        <v>0</v>
      </c>
      <c r="D21" s="364">
        <f t="shared" si="1"/>
        <v>0</v>
      </c>
      <c r="E21" s="94"/>
      <c r="F21" s="108"/>
      <c r="G21" s="94"/>
      <c r="H21" s="108"/>
      <c r="I21" s="94"/>
      <c r="J21" s="90"/>
      <c r="K21" s="94"/>
      <c r="L21" s="90"/>
      <c r="M21" s="94"/>
      <c r="N21" s="90"/>
      <c r="O21" s="365"/>
      <c r="P21" s="90"/>
      <c r="Q21" s="365"/>
      <c r="R21" s="90"/>
      <c r="S21" s="365"/>
      <c r="T21" s="90"/>
      <c r="U21" s="365"/>
      <c r="V21" s="90"/>
      <c r="W21" s="365"/>
      <c r="X21" s="90"/>
      <c r="Y21" s="365"/>
      <c r="Z21" s="90"/>
      <c r="AA21" s="365"/>
      <c r="AB21" s="90"/>
      <c r="AC21" s="365"/>
      <c r="AD21" s="90"/>
      <c r="AE21" s="365"/>
      <c r="AF21" s="90"/>
      <c r="AG21" s="365"/>
      <c r="AH21" s="90"/>
      <c r="AI21" s="365"/>
      <c r="AJ21" s="90"/>
      <c r="AK21" s="365"/>
      <c r="AL21" s="90"/>
      <c r="AM21" s="87"/>
      <c r="AN21" s="349" t="s">
        <v>215</v>
      </c>
      <c r="CG21" s="344">
        <v>0</v>
      </c>
      <c r="CH21" s="344">
        <v>0</v>
      </c>
    </row>
    <row r="22" spans="1:86" x14ac:dyDescent="0.25">
      <c r="A22" s="71" t="s">
        <v>217</v>
      </c>
      <c r="B22" s="366">
        <f>SUM(C22+D22)</f>
        <v>0</v>
      </c>
      <c r="C22" s="366">
        <f t="shared" si="1"/>
        <v>0</v>
      </c>
      <c r="D22" s="354">
        <f t="shared" si="1"/>
        <v>0</v>
      </c>
      <c r="E22" s="97"/>
      <c r="F22" s="127"/>
      <c r="G22" s="97"/>
      <c r="H22" s="127"/>
      <c r="I22" s="97"/>
      <c r="J22" s="100"/>
      <c r="K22" s="97"/>
      <c r="L22" s="100"/>
      <c r="M22" s="97"/>
      <c r="N22" s="100"/>
      <c r="O22" s="367"/>
      <c r="P22" s="100"/>
      <c r="Q22" s="367"/>
      <c r="R22" s="100"/>
      <c r="S22" s="367"/>
      <c r="T22" s="100"/>
      <c r="U22" s="367"/>
      <c r="V22" s="100"/>
      <c r="W22" s="367"/>
      <c r="X22" s="100"/>
      <c r="Y22" s="367"/>
      <c r="Z22" s="100"/>
      <c r="AA22" s="367"/>
      <c r="AB22" s="100"/>
      <c r="AC22" s="367"/>
      <c r="AD22" s="100"/>
      <c r="AE22" s="367"/>
      <c r="AF22" s="100"/>
      <c r="AG22" s="367"/>
      <c r="AH22" s="100"/>
      <c r="AI22" s="367"/>
      <c r="AJ22" s="100"/>
      <c r="AK22" s="367"/>
      <c r="AL22" s="100"/>
      <c r="AM22" s="89"/>
      <c r="AN22" s="349" t="s">
        <v>215</v>
      </c>
      <c r="CG22" s="344">
        <v>0</v>
      </c>
      <c r="CH22" s="344">
        <v>0</v>
      </c>
    </row>
    <row r="23" spans="1:86" x14ac:dyDescent="0.25">
      <c r="A23" s="58" t="s">
        <v>309</v>
      </c>
      <c r="B23" s="58"/>
      <c r="C23" s="58"/>
      <c r="D23" s="58"/>
      <c r="E23" s="58"/>
      <c r="F23" s="58"/>
      <c r="G23" s="58"/>
      <c r="H23" s="58"/>
      <c r="I23" s="58"/>
      <c r="J23" s="58"/>
      <c r="K23" s="58"/>
      <c r="L23" s="59"/>
      <c r="M23" s="48"/>
      <c r="N23" s="48"/>
      <c r="O23" s="38"/>
      <c r="P23" s="38"/>
      <c r="Q23" s="38"/>
      <c r="R23" s="38"/>
      <c r="S23" s="2"/>
      <c r="T23" s="2"/>
      <c r="U23" s="2"/>
      <c r="V23" s="2"/>
      <c r="W23" s="2"/>
      <c r="X23" s="188"/>
      <c r="Y23" s="188"/>
      <c r="Z23" s="188"/>
      <c r="AA23" s="188"/>
      <c r="AB23" s="188"/>
      <c r="AC23" s="188"/>
      <c r="AD23" s="188"/>
      <c r="AE23" s="188"/>
      <c r="AF23" s="188"/>
      <c r="AG23" s="188"/>
      <c r="AH23" s="188"/>
      <c r="AI23" s="188"/>
      <c r="AJ23" s="188"/>
      <c r="AK23" s="188"/>
      <c r="AL23" s="188"/>
      <c r="AM23" s="355"/>
      <c r="AN23" s="188"/>
    </row>
    <row r="24" spans="1:86" ht="15" customHeight="1" x14ac:dyDescent="0.25">
      <c r="A24" s="647" t="s">
        <v>47</v>
      </c>
      <c r="B24" s="724" t="s">
        <v>4</v>
      </c>
      <c r="C24" s="741"/>
      <c r="D24" s="742"/>
      <c r="E24" s="710" t="s">
        <v>5</v>
      </c>
      <c r="F24" s="713"/>
      <c r="G24" s="713"/>
      <c r="H24" s="713"/>
      <c r="I24" s="713"/>
      <c r="J24" s="713"/>
      <c r="K24" s="713"/>
      <c r="L24" s="713"/>
      <c r="M24" s="713"/>
      <c r="N24" s="713"/>
      <c r="O24" s="713"/>
      <c r="P24" s="713"/>
      <c r="Q24" s="713"/>
      <c r="R24" s="713"/>
      <c r="S24" s="713"/>
      <c r="T24" s="713"/>
      <c r="U24" s="713"/>
      <c r="V24" s="713"/>
      <c r="W24" s="713"/>
      <c r="X24" s="713"/>
      <c r="Y24" s="713"/>
      <c r="Z24" s="713"/>
      <c r="AA24" s="713"/>
      <c r="AB24" s="713"/>
      <c r="AC24" s="713"/>
      <c r="AD24" s="713"/>
      <c r="AE24" s="713"/>
      <c r="AF24" s="713"/>
      <c r="AG24" s="713"/>
      <c r="AH24" s="713"/>
      <c r="AI24" s="713"/>
      <c r="AJ24" s="713"/>
      <c r="AK24" s="713"/>
      <c r="AL24" s="709"/>
      <c r="AM24" s="644" t="s">
        <v>7</v>
      </c>
    </row>
    <row r="25" spans="1:86" x14ac:dyDescent="0.25">
      <c r="A25" s="683"/>
      <c r="B25" s="725"/>
      <c r="C25" s="743"/>
      <c r="D25" s="744"/>
      <c r="E25" s="710" t="s">
        <v>10</v>
      </c>
      <c r="F25" s="709"/>
      <c r="G25" s="745" t="s">
        <v>11</v>
      </c>
      <c r="H25" s="746"/>
      <c r="I25" s="710" t="s">
        <v>12</v>
      </c>
      <c r="J25" s="709"/>
      <c r="K25" s="710" t="s">
        <v>13</v>
      </c>
      <c r="L25" s="709"/>
      <c r="M25" s="710" t="s">
        <v>14</v>
      </c>
      <c r="N25" s="709"/>
      <c r="O25" s="712" t="s">
        <v>15</v>
      </c>
      <c r="P25" s="711"/>
      <c r="Q25" s="712" t="s">
        <v>16</v>
      </c>
      <c r="R25" s="711"/>
      <c r="S25" s="712" t="s">
        <v>17</v>
      </c>
      <c r="T25" s="711"/>
      <c r="U25" s="712" t="s">
        <v>18</v>
      </c>
      <c r="V25" s="711"/>
      <c r="W25" s="712" t="s">
        <v>19</v>
      </c>
      <c r="X25" s="711"/>
      <c r="Y25" s="712" t="s">
        <v>20</v>
      </c>
      <c r="Z25" s="711"/>
      <c r="AA25" s="712" t="s">
        <v>21</v>
      </c>
      <c r="AB25" s="711"/>
      <c r="AC25" s="712" t="s">
        <v>22</v>
      </c>
      <c r="AD25" s="711"/>
      <c r="AE25" s="712" t="s">
        <v>23</v>
      </c>
      <c r="AF25" s="711"/>
      <c r="AG25" s="712" t="s">
        <v>24</v>
      </c>
      <c r="AH25" s="711"/>
      <c r="AI25" s="712" t="s">
        <v>25</v>
      </c>
      <c r="AJ25" s="711"/>
      <c r="AK25" s="712" t="s">
        <v>26</v>
      </c>
      <c r="AL25" s="711"/>
      <c r="AM25" s="691"/>
    </row>
    <row r="26" spans="1:86" x14ac:dyDescent="0.25">
      <c r="A26" s="650"/>
      <c r="B26" s="609" t="s">
        <v>214</v>
      </c>
      <c r="C26" s="586" t="s">
        <v>159</v>
      </c>
      <c r="D26" s="607" t="s">
        <v>28</v>
      </c>
      <c r="E26" s="597" t="s">
        <v>159</v>
      </c>
      <c r="F26" s="599" t="s">
        <v>28</v>
      </c>
      <c r="G26" s="597" t="s">
        <v>159</v>
      </c>
      <c r="H26" s="599" t="s">
        <v>28</v>
      </c>
      <c r="I26" s="597" t="s">
        <v>159</v>
      </c>
      <c r="J26" s="599" t="s">
        <v>28</v>
      </c>
      <c r="K26" s="597" t="s">
        <v>159</v>
      </c>
      <c r="L26" s="599" t="s">
        <v>28</v>
      </c>
      <c r="M26" s="597" t="s">
        <v>159</v>
      </c>
      <c r="N26" s="599" t="s">
        <v>28</v>
      </c>
      <c r="O26" s="597" t="s">
        <v>159</v>
      </c>
      <c r="P26" s="599" t="s">
        <v>28</v>
      </c>
      <c r="Q26" s="597" t="s">
        <v>159</v>
      </c>
      <c r="R26" s="599" t="s">
        <v>28</v>
      </c>
      <c r="S26" s="597" t="s">
        <v>159</v>
      </c>
      <c r="T26" s="599" t="s">
        <v>28</v>
      </c>
      <c r="U26" s="597" t="s">
        <v>159</v>
      </c>
      <c r="V26" s="599" t="s">
        <v>28</v>
      </c>
      <c r="W26" s="597" t="s">
        <v>159</v>
      </c>
      <c r="X26" s="599" t="s">
        <v>28</v>
      </c>
      <c r="Y26" s="597" t="s">
        <v>159</v>
      </c>
      <c r="Z26" s="599" t="s">
        <v>28</v>
      </c>
      <c r="AA26" s="597" t="s">
        <v>159</v>
      </c>
      <c r="AB26" s="599" t="s">
        <v>28</v>
      </c>
      <c r="AC26" s="597" t="s">
        <v>159</v>
      </c>
      <c r="AD26" s="599" t="s">
        <v>28</v>
      </c>
      <c r="AE26" s="597" t="s">
        <v>159</v>
      </c>
      <c r="AF26" s="599" t="s">
        <v>28</v>
      </c>
      <c r="AG26" s="597" t="s">
        <v>159</v>
      </c>
      <c r="AH26" s="599" t="s">
        <v>28</v>
      </c>
      <c r="AI26" s="597" t="s">
        <v>159</v>
      </c>
      <c r="AJ26" s="599" t="s">
        <v>28</v>
      </c>
      <c r="AK26" s="597" t="s">
        <v>159</v>
      </c>
      <c r="AL26" s="599" t="s">
        <v>28</v>
      </c>
      <c r="AM26" s="645"/>
      <c r="AN26" s="368"/>
    </row>
    <row r="27" spans="1:86" x14ac:dyDescent="0.25">
      <c r="A27" s="30" t="s">
        <v>52</v>
      </c>
      <c r="B27" s="369">
        <f t="shared" ref="B27:B32" si="2">SUM(C27+D27)</f>
        <v>0</v>
      </c>
      <c r="C27" s="370">
        <f t="shared" ref="C27:D32" si="3">SUM(E27+G27+I27+K27+M27+O27+Q27+S27+U27+W27+Y27+AA27+AC27+AE27+AG27+AI27+AK27)</f>
        <v>0</v>
      </c>
      <c r="D27" s="371">
        <f t="shared" si="3"/>
        <v>0</v>
      </c>
      <c r="E27" s="106"/>
      <c r="F27" s="348"/>
      <c r="G27" s="106"/>
      <c r="H27" s="348"/>
      <c r="I27" s="106"/>
      <c r="J27" s="124"/>
      <c r="K27" s="106"/>
      <c r="L27" s="124"/>
      <c r="M27" s="106"/>
      <c r="N27" s="124"/>
      <c r="O27" s="372"/>
      <c r="P27" s="124"/>
      <c r="Q27" s="372"/>
      <c r="R27" s="124"/>
      <c r="S27" s="372"/>
      <c r="T27" s="124"/>
      <c r="U27" s="372"/>
      <c r="V27" s="124"/>
      <c r="W27" s="372"/>
      <c r="X27" s="124"/>
      <c r="Y27" s="372"/>
      <c r="Z27" s="124"/>
      <c r="AA27" s="372"/>
      <c r="AB27" s="124"/>
      <c r="AC27" s="372"/>
      <c r="AD27" s="124"/>
      <c r="AE27" s="372"/>
      <c r="AF27" s="124"/>
      <c r="AG27" s="372"/>
      <c r="AH27" s="124"/>
      <c r="AI27" s="372"/>
      <c r="AJ27" s="124"/>
      <c r="AK27" s="372"/>
      <c r="AL27" s="124"/>
      <c r="AM27" s="86"/>
      <c r="AN27" s="349" t="s">
        <v>215</v>
      </c>
      <c r="CG27" s="344">
        <v>0</v>
      </c>
      <c r="CH27" s="344">
        <v>0</v>
      </c>
    </row>
    <row r="28" spans="1:86" x14ac:dyDescent="0.25">
      <c r="A28" s="31" t="s">
        <v>74</v>
      </c>
      <c r="B28" s="357">
        <f t="shared" si="2"/>
        <v>0</v>
      </c>
      <c r="C28" s="373">
        <f t="shared" si="3"/>
        <v>0</v>
      </c>
      <c r="D28" s="374">
        <f t="shared" si="3"/>
        <v>0</v>
      </c>
      <c r="E28" s="94"/>
      <c r="F28" s="108"/>
      <c r="G28" s="94"/>
      <c r="H28" s="108"/>
      <c r="I28" s="94"/>
      <c r="J28" s="90"/>
      <c r="K28" s="94"/>
      <c r="L28" s="90"/>
      <c r="M28" s="94"/>
      <c r="N28" s="90"/>
      <c r="O28" s="365"/>
      <c r="P28" s="90"/>
      <c r="Q28" s="365"/>
      <c r="R28" s="90"/>
      <c r="S28" s="365"/>
      <c r="T28" s="90"/>
      <c r="U28" s="365"/>
      <c r="V28" s="90"/>
      <c r="W28" s="365"/>
      <c r="X28" s="90"/>
      <c r="Y28" s="365"/>
      <c r="Z28" s="90"/>
      <c r="AA28" s="365"/>
      <c r="AB28" s="90"/>
      <c r="AC28" s="365"/>
      <c r="AD28" s="90"/>
      <c r="AE28" s="365"/>
      <c r="AF28" s="90"/>
      <c r="AG28" s="365"/>
      <c r="AH28" s="90"/>
      <c r="AI28" s="365"/>
      <c r="AJ28" s="90"/>
      <c r="AK28" s="365"/>
      <c r="AL28" s="90"/>
      <c r="AM28" s="87"/>
      <c r="AN28" s="349" t="s">
        <v>215</v>
      </c>
      <c r="CG28" s="344">
        <v>0</v>
      </c>
      <c r="CH28" s="344">
        <v>0</v>
      </c>
    </row>
    <row r="29" spans="1:86" x14ac:dyDescent="0.25">
      <c r="A29" s="31" t="s">
        <v>53</v>
      </c>
      <c r="B29" s="357">
        <f t="shared" si="2"/>
        <v>0</v>
      </c>
      <c r="C29" s="373">
        <f t="shared" si="3"/>
        <v>0</v>
      </c>
      <c r="D29" s="374">
        <f t="shared" si="3"/>
        <v>0</v>
      </c>
      <c r="E29" s="94"/>
      <c r="F29" s="108"/>
      <c r="G29" s="94"/>
      <c r="H29" s="108"/>
      <c r="I29" s="94"/>
      <c r="J29" s="90"/>
      <c r="K29" s="94"/>
      <c r="L29" s="90"/>
      <c r="M29" s="94"/>
      <c r="N29" s="90"/>
      <c r="O29" s="365"/>
      <c r="P29" s="90"/>
      <c r="Q29" s="365"/>
      <c r="R29" s="90"/>
      <c r="S29" s="365"/>
      <c r="T29" s="90"/>
      <c r="U29" s="365"/>
      <c r="V29" s="90"/>
      <c r="W29" s="365"/>
      <c r="X29" s="90"/>
      <c r="Y29" s="365"/>
      <c r="Z29" s="90"/>
      <c r="AA29" s="365"/>
      <c r="AB29" s="90"/>
      <c r="AC29" s="365"/>
      <c r="AD29" s="90"/>
      <c r="AE29" s="365"/>
      <c r="AF29" s="90"/>
      <c r="AG29" s="365"/>
      <c r="AH29" s="90"/>
      <c r="AI29" s="365"/>
      <c r="AJ29" s="90"/>
      <c r="AK29" s="365"/>
      <c r="AL29" s="90"/>
      <c r="AM29" s="87"/>
      <c r="AN29" s="349" t="s">
        <v>215</v>
      </c>
      <c r="CG29" s="344">
        <v>0</v>
      </c>
      <c r="CH29" s="344">
        <v>0</v>
      </c>
    </row>
    <row r="30" spans="1:86" x14ac:dyDescent="0.25">
      <c r="A30" s="31" t="s">
        <v>219</v>
      </c>
      <c r="B30" s="357">
        <f t="shared" si="2"/>
        <v>0</v>
      </c>
      <c r="C30" s="373">
        <f t="shared" si="3"/>
        <v>0</v>
      </c>
      <c r="D30" s="374">
        <f t="shared" si="3"/>
        <v>0</v>
      </c>
      <c r="E30" s="94"/>
      <c r="F30" s="108"/>
      <c r="G30" s="94"/>
      <c r="H30" s="108"/>
      <c r="I30" s="94"/>
      <c r="J30" s="90"/>
      <c r="K30" s="94"/>
      <c r="L30" s="90"/>
      <c r="M30" s="94"/>
      <c r="N30" s="90"/>
      <c r="O30" s="365"/>
      <c r="P30" s="90"/>
      <c r="Q30" s="365"/>
      <c r="R30" s="90"/>
      <c r="S30" s="365"/>
      <c r="T30" s="90"/>
      <c r="U30" s="365"/>
      <c r="V30" s="90"/>
      <c r="W30" s="365"/>
      <c r="X30" s="90"/>
      <c r="Y30" s="365"/>
      <c r="Z30" s="90"/>
      <c r="AA30" s="365"/>
      <c r="AB30" s="90"/>
      <c r="AC30" s="365"/>
      <c r="AD30" s="90"/>
      <c r="AE30" s="365"/>
      <c r="AF30" s="90"/>
      <c r="AG30" s="365"/>
      <c r="AH30" s="90"/>
      <c r="AI30" s="365"/>
      <c r="AJ30" s="90"/>
      <c r="AK30" s="365"/>
      <c r="AL30" s="90"/>
      <c r="AM30" s="87"/>
      <c r="AN30" s="349" t="s">
        <v>215</v>
      </c>
      <c r="CG30" s="344">
        <v>0</v>
      </c>
      <c r="CH30" s="344">
        <v>0</v>
      </c>
    </row>
    <row r="31" spans="1:86" x14ac:dyDescent="0.25">
      <c r="A31" s="31" t="s">
        <v>77</v>
      </c>
      <c r="B31" s="357">
        <f t="shared" si="2"/>
        <v>0</v>
      </c>
      <c r="C31" s="373">
        <f t="shared" si="3"/>
        <v>0</v>
      </c>
      <c r="D31" s="374">
        <f t="shared" si="3"/>
        <v>0</v>
      </c>
      <c r="E31" s="94"/>
      <c r="F31" s="108"/>
      <c r="G31" s="94"/>
      <c r="H31" s="108"/>
      <c r="I31" s="94"/>
      <c r="J31" s="90"/>
      <c r="K31" s="94"/>
      <c r="L31" s="90"/>
      <c r="M31" s="94"/>
      <c r="N31" s="90"/>
      <c r="O31" s="365"/>
      <c r="P31" s="90"/>
      <c r="Q31" s="365"/>
      <c r="R31" s="90"/>
      <c r="S31" s="365"/>
      <c r="T31" s="90"/>
      <c r="U31" s="365"/>
      <c r="V31" s="90"/>
      <c r="W31" s="365"/>
      <c r="X31" s="90"/>
      <c r="Y31" s="365"/>
      <c r="Z31" s="90"/>
      <c r="AA31" s="365"/>
      <c r="AB31" s="90"/>
      <c r="AC31" s="365"/>
      <c r="AD31" s="90"/>
      <c r="AE31" s="365"/>
      <c r="AF31" s="90"/>
      <c r="AG31" s="365"/>
      <c r="AH31" s="90"/>
      <c r="AI31" s="365"/>
      <c r="AJ31" s="90"/>
      <c r="AK31" s="365"/>
      <c r="AL31" s="90"/>
      <c r="AM31" s="87"/>
      <c r="AN31" s="349" t="s">
        <v>215</v>
      </c>
      <c r="CG31" s="344">
        <v>0</v>
      </c>
      <c r="CH31" s="344">
        <v>0</v>
      </c>
    </row>
    <row r="32" spans="1:86" x14ac:dyDescent="0.25">
      <c r="A32" s="32" t="s">
        <v>78</v>
      </c>
      <c r="B32" s="366">
        <f t="shared" si="2"/>
        <v>0</v>
      </c>
      <c r="C32" s="375">
        <f t="shared" si="3"/>
        <v>0</v>
      </c>
      <c r="D32" s="376">
        <f t="shared" si="3"/>
        <v>0</v>
      </c>
      <c r="E32" s="97"/>
      <c r="F32" s="127"/>
      <c r="G32" s="97"/>
      <c r="H32" s="127"/>
      <c r="I32" s="97"/>
      <c r="J32" s="100"/>
      <c r="K32" s="97"/>
      <c r="L32" s="100"/>
      <c r="M32" s="97"/>
      <c r="N32" s="100"/>
      <c r="O32" s="367"/>
      <c r="P32" s="100"/>
      <c r="Q32" s="367"/>
      <c r="R32" s="100"/>
      <c r="S32" s="367"/>
      <c r="T32" s="100"/>
      <c r="U32" s="367"/>
      <c r="V32" s="100"/>
      <c r="W32" s="367"/>
      <c r="X32" s="100"/>
      <c r="Y32" s="367"/>
      <c r="Z32" s="100"/>
      <c r="AA32" s="367"/>
      <c r="AB32" s="100"/>
      <c r="AC32" s="367"/>
      <c r="AD32" s="100"/>
      <c r="AE32" s="367"/>
      <c r="AF32" s="100"/>
      <c r="AG32" s="367"/>
      <c r="AH32" s="100"/>
      <c r="AI32" s="367"/>
      <c r="AJ32" s="100"/>
      <c r="AK32" s="367"/>
      <c r="AL32" s="100"/>
      <c r="AM32" s="89"/>
      <c r="AN32" s="349" t="s">
        <v>215</v>
      </c>
      <c r="CG32" s="344">
        <v>0</v>
      </c>
      <c r="CH32" s="344">
        <v>0</v>
      </c>
    </row>
    <row r="33" spans="1:86" x14ac:dyDescent="0.25">
      <c r="A33" s="58" t="s">
        <v>220</v>
      </c>
      <c r="B33" s="58"/>
      <c r="C33" s="58"/>
      <c r="D33" s="58"/>
      <c r="E33" s="58"/>
      <c r="F33" s="58"/>
      <c r="G33" s="58"/>
      <c r="H33" s="58"/>
      <c r="I33" s="58"/>
      <c r="J33" s="58"/>
      <c r="K33" s="58"/>
      <c r="L33" s="59"/>
      <c r="M33" s="48"/>
      <c r="N33" s="48"/>
      <c r="O33" s="38"/>
      <c r="P33" s="38"/>
      <c r="Q33" s="38"/>
      <c r="R33" s="38"/>
      <c r="S33" s="2"/>
      <c r="T33" s="2"/>
      <c r="U33" s="2"/>
      <c r="V33" s="2"/>
      <c r="W33" s="2"/>
      <c r="X33" s="188"/>
      <c r="Y33" s="188"/>
      <c r="Z33" s="188"/>
      <c r="AA33" s="188"/>
      <c r="AB33" s="188"/>
      <c r="AC33" s="188"/>
      <c r="AD33" s="188"/>
      <c r="AE33" s="188"/>
      <c r="AF33" s="188"/>
      <c r="AG33" s="188"/>
      <c r="AH33" s="188"/>
      <c r="AI33" s="188"/>
      <c r="AJ33" s="188"/>
      <c r="AK33" s="188"/>
      <c r="AL33" s="188"/>
      <c r="AM33" s="355"/>
    </row>
    <row r="34" spans="1:86" x14ac:dyDescent="0.25">
      <c r="A34" s="647" t="s">
        <v>47</v>
      </c>
      <c r="B34" s="724" t="s">
        <v>4</v>
      </c>
      <c r="C34" s="741"/>
      <c r="D34" s="742"/>
      <c r="E34" s="710" t="s">
        <v>5</v>
      </c>
      <c r="F34" s="713"/>
      <c r="G34" s="713"/>
      <c r="H34" s="713"/>
      <c r="I34" s="713"/>
      <c r="J34" s="713"/>
      <c r="K34" s="713"/>
      <c r="L34" s="713"/>
      <c r="M34" s="713"/>
      <c r="N34" s="713"/>
      <c r="O34" s="713"/>
      <c r="P34" s="713"/>
      <c r="Q34" s="713"/>
      <c r="R34" s="713"/>
      <c r="S34" s="713"/>
      <c r="T34" s="713"/>
      <c r="U34" s="713"/>
      <c r="V34" s="713"/>
      <c r="W34" s="713"/>
      <c r="X34" s="713"/>
      <c r="Y34" s="713"/>
      <c r="Z34" s="713"/>
      <c r="AA34" s="713"/>
      <c r="AB34" s="713"/>
      <c r="AC34" s="713"/>
      <c r="AD34" s="713"/>
      <c r="AE34" s="713"/>
      <c r="AF34" s="713"/>
      <c r="AG34" s="713"/>
      <c r="AH34" s="713"/>
      <c r="AI34" s="713"/>
      <c r="AJ34" s="713"/>
      <c r="AK34" s="713"/>
      <c r="AL34" s="709"/>
      <c r="AM34" s="644" t="s">
        <v>7</v>
      </c>
    </row>
    <row r="35" spans="1:86" x14ac:dyDescent="0.25">
      <c r="A35" s="683"/>
      <c r="B35" s="725"/>
      <c r="C35" s="743"/>
      <c r="D35" s="744"/>
      <c r="E35" s="710" t="s">
        <v>10</v>
      </c>
      <c r="F35" s="709"/>
      <c r="G35" s="745" t="s">
        <v>11</v>
      </c>
      <c r="H35" s="746"/>
      <c r="I35" s="710" t="s">
        <v>12</v>
      </c>
      <c r="J35" s="709"/>
      <c r="K35" s="710" t="s">
        <v>13</v>
      </c>
      <c r="L35" s="709"/>
      <c r="M35" s="710" t="s">
        <v>14</v>
      </c>
      <c r="N35" s="709"/>
      <c r="O35" s="712" t="s">
        <v>15</v>
      </c>
      <c r="P35" s="711"/>
      <c r="Q35" s="712" t="s">
        <v>16</v>
      </c>
      <c r="R35" s="711"/>
      <c r="S35" s="712" t="s">
        <v>17</v>
      </c>
      <c r="T35" s="711"/>
      <c r="U35" s="712" t="s">
        <v>18</v>
      </c>
      <c r="V35" s="711"/>
      <c r="W35" s="712" t="s">
        <v>19</v>
      </c>
      <c r="X35" s="711"/>
      <c r="Y35" s="712" t="s">
        <v>20</v>
      </c>
      <c r="Z35" s="711"/>
      <c r="AA35" s="712" t="s">
        <v>21</v>
      </c>
      <c r="AB35" s="711"/>
      <c r="AC35" s="712" t="s">
        <v>22</v>
      </c>
      <c r="AD35" s="711"/>
      <c r="AE35" s="712" t="s">
        <v>23</v>
      </c>
      <c r="AF35" s="711"/>
      <c r="AG35" s="712" t="s">
        <v>24</v>
      </c>
      <c r="AH35" s="711"/>
      <c r="AI35" s="712" t="s">
        <v>25</v>
      </c>
      <c r="AJ35" s="711"/>
      <c r="AK35" s="712" t="s">
        <v>26</v>
      </c>
      <c r="AL35" s="711"/>
      <c r="AM35" s="691"/>
    </row>
    <row r="36" spans="1:86" x14ac:dyDescent="0.25">
      <c r="A36" s="650"/>
      <c r="B36" s="609" t="s">
        <v>214</v>
      </c>
      <c r="C36" s="586" t="s">
        <v>159</v>
      </c>
      <c r="D36" s="607" t="s">
        <v>28</v>
      </c>
      <c r="E36" s="597" t="s">
        <v>159</v>
      </c>
      <c r="F36" s="599" t="s">
        <v>28</v>
      </c>
      <c r="G36" s="597" t="s">
        <v>159</v>
      </c>
      <c r="H36" s="599" t="s">
        <v>28</v>
      </c>
      <c r="I36" s="597" t="s">
        <v>159</v>
      </c>
      <c r="J36" s="599" t="s">
        <v>28</v>
      </c>
      <c r="K36" s="597" t="s">
        <v>159</v>
      </c>
      <c r="L36" s="599" t="s">
        <v>28</v>
      </c>
      <c r="M36" s="597" t="s">
        <v>159</v>
      </c>
      <c r="N36" s="599" t="s">
        <v>28</v>
      </c>
      <c r="O36" s="597" t="s">
        <v>159</v>
      </c>
      <c r="P36" s="599" t="s">
        <v>28</v>
      </c>
      <c r="Q36" s="597" t="s">
        <v>159</v>
      </c>
      <c r="R36" s="599" t="s">
        <v>28</v>
      </c>
      <c r="S36" s="597" t="s">
        <v>159</v>
      </c>
      <c r="T36" s="599" t="s">
        <v>28</v>
      </c>
      <c r="U36" s="597" t="s">
        <v>159</v>
      </c>
      <c r="V36" s="599" t="s">
        <v>28</v>
      </c>
      <c r="W36" s="597" t="s">
        <v>159</v>
      </c>
      <c r="X36" s="599" t="s">
        <v>28</v>
      </c>
      <c r="Y36" s="597" t="s">
        <v>159</v>
      </c>
      <c r="Z36" s="599" t="s">
        <v>28</v>
      </c>
      <c r="AA36" s="597" t="s">
        <v>159</v>
      </c>
      <c r="AB36" s="599" t="s">
        <v>28</v>
      </c>
      <c r="AC36" s="597" t="s">
        <v>159</v>
      </c>
      <c r="AD36" s="599" t="s">
        <v>28</v>
      </c>
      <c r="AE36" s="597" t="s">
        <v>159</v>
      </c>
      <c r="AF36" s="599" t="s">
        <v>28</v>
      </c>
      <c r="AG36" s="597" t="s">
        <v>159</v>
      </c>
      <c r="AH36" s="599" t="s">
        <v>28</v>
      </c>
      <c r="AI36" s="597" t="s">
        <v>159</v>
      </c>
      <c r="AJ36" s="599" t="s">
        <v>28</v>
      </c>
      <c r="AK36" s="597" t="s">
        <v>159</v>
      </c>
      <c r="AL36" s="599" t="s">
        <v>28</v>
      </c>
      <c r="AM36" s="645"/>
    </row>
    <row r="37" spans="1:86" x14ac:dyDescent="0.25">
      <c r="A37" s="30" t="s">
        <v>52</v>
      </c>
      <c r="B37" s="369">
        <f t="shared" ref="B37:B42" si="4">SUM(C37+D37)</f>
        <v>0</v>
      </c>
      <c r="C37" s="370">
        <f t="shared" ref="C37:D42" si="5">SUM(E37+G37+I37+K37+M37+O37+Q37+S37+U37+W37+Y37+AA37+AC37+AE37+AG37+AI37+AK37)</f>
        <v>0</v>
      </c>
      <c r="D37" s="371">
        <f t="shared" si="5"/>
        <v>0</v>
      </c>
      <c r="E37" s="106"/>
      <c r="F37" s="348"/>
      <c r="G37" s="106"/>
      <c r="H37" s="348"/>
      <c r="I37" s="106"/>
      <c r="J37" s="124"/>
      <c r="K37" s="106"/>
      <c r="L37" s="124"/>
      <c r="M37" s="106"/>
      <c r="N37" s="124"/>
      <c r="O37" s="372"/>
      <c r="P37" s="124"/>
      <c r="Q37" s="372"/>
      <c r="R37" s="124"/>
      <c r="S37" s="372"/>
      <c r="T37" s="124"/>
      <c r="U37" s="372"/>
      <c r="V37" s="124"/>
      <c r="W37" s="372"/>
      <c r="X37" s="124"/>
      <c r="Y37" s="372"/>
      <c r="Z37" s="124"/>
      <c r="AA37" s="372"/>
      <c r="AB37" s="124"/>
      <c r="AC37" s="372"/>
      <c r="AD37" s="124"/>
      <c r="AE37" s="372"/>
      <c r="AF37" s="124"/>
      <c r="AG37" s="372"/>
      <c r="AH37" s="124"/>
      <c r="AI37" s="372"/>
      <c r="AJ37" s="124"/>
      <c r="AK37" s="372"/>
      <c r="AL37" s="124"/>
      <c r="AM37" s="86"/>
      <c r="AN37" s="377" t="s">
        <v>215</v>
      </c>
      <c r="CG37" s="344">
        <v>0</v>
      </c>
      <c r="CH37" s="344">
        <v>0</v>
      </c>
    </row>
    <row r="38" spans="1:86" x14ac:dyDescent="0.25">
      <c r="A38" s="31" t="s">
        <v>74</v>
      </c>
      <c r="B38" s="357">
        <f t="shared" si="4"/>
        <v>0</v>
      </c>
      <c r="C38" s="373">
        <f t="shared" si="5"/>
        <v>0</v>
      </c>
      <c r="D38" s="374">
        <f t="shared" si="5"/>
        <v>0</v>
      </c>
      <c r="E38" s="94"/>
      <c r="F38" s="108"/>
      <c r="G38" s="94"/>
      <c r="H38" s="108"/>
      <c r="I38" s="94"/>
      <c r="J38" s="90"/>
      <c r="K38" s="94"/>
      <c r="L38" s="90"/>
      <c r="M38" s="94"/>
      <c r="N38" s="90"/>
      <c r="O38" s="365"/>
      <c r="P38" s="90"/>
      <c r="Q38" s="365"/>
      <c r="R38" s="90"/>
      <c r="S38" s="365"/>
      <c r="T38" s="90"/>
      <c r="U38" s="365"/>
      <c r="V38" s="90"/>
      <c r="W38" s="365"/>
      <c r="X38" s="90"/>
      <c r="Y38" s="365"/>
      <c r="Z38" s="90"/>
      <c r="AA38" s="365"/>
      <c r="AB38" s="90"/>
      <c r="AC38" s="365"/>
      <c r="AD38" s="90"/>
      <c r="AE38" s="365"/>
      <c r="AF38" s="90"/>
      <c r="AG38" s="365"/>
      <c r="AH38" s="90"/>
      <c r="AI38" s="365"/>
      <c r="AJ38" s="90"/>
      <c r="AK38" s="365"/>
      <c r="AL38" s="90"/>
      <c r="AM38" s="87"/>
      <c r="AN38" s="377" t="s">
        <v>215</v>
      </c>
      <c r="CG38" s="344">
        <v>0</v>
      </c>
      <c r="CH38" s="344">
        <v>0</v>
      </c>
    </row>
    <row r="39" spans="1:86" x14ac:dyDescent="0.25">
      <c r="A39" s="31" t="s">
        <v>53</v>
      </c>
      <c r="B39" s="357">
        <f t="shared" si="4"/>
        <v>0</v>
      </c>
      <c r="C39" s="373">
        <f t="shared" si="5"/>
        <v>0</v>
      </c>
      <c r="D39" s="374">
        <f t="shared" si="5"/>
        <v>0</v>
      </c>
      <c r="E39" s="94"/>
      <c r="F39" s="108"/>
      <c r="G39" s="94"/>
      <c r="H39" s="108"/>
      <c r="I39" s="94"/>
      <c r="J39" s="90"/>
      <c r="K39" s="94"/>
      <c r="L39" s="90"/>
      <c r="M39" s="94"/>
      <c r="N39" s="90"/>
      <c r="O39" s="365"/>
      <c r="P39" s="90"/>
      <c r="Q39" s="365"/>
      <c r="R39" s="90"/>
      <c r="S39" s="365"/>
      <c r="T39" s="90"/>
      <c r="U39" s="365"/>
      <c r="V39" s="90"/>
      <c r="W39" s="365"/>
      <c r="X39" s="90"/>
      <c r="Y39" s="365"/>
      <c r="Z39" s="90"/>
      <c r="AA39" s="365"/>
      <c r="AB39" s="90"/>
      <c r="AC39" s="365"/>
      <c r="AD39" s="90"/>
      <c r="AE39" s="365"/>
      <c r="AF39" s="90"/>
      <c r="AG39" s="365"/>
      <c r="AH39" s="90"/>
      <c r="AI39" s="365"/>
      <c r="AJ39" s="90"/>
      <c r="AK39" s="365"/>
      <c r="AL39" s="90"/>
      <c r="AM39" s="87"/>
      <c r="AN39" s="377" t="s">
        <v>215</v>
      </c>
      <c r="CG39" s="344">
        <v>0</v>
      </c>
      <c r="CH39" s="344">
        <v>0</v>
      </c>
    </row>
    <row r="40" spans="1:86" x14ac:dyDescent="0.25">
      <c r="A40" s="31" t="s">
        <v>219</v>
      </c>
      <c r="B40" s="357">
        <f t="shared" si="4"/>
        <v>0</v>
      </c>
      <c r="C40" s="373">
        <f t="shared" si="5"/>
        <v>0</v>
      </c>
      <c r="D40" s="374">
        <f t="shared" si="5"/>
        <v>0</v>
      </c>
      <c r="E40" s="94"/>
      <c r="F40" s="108"/>
      <c r="G40" s="94"/>
      <c r="H40" s="108"/>
      <c r="I40" s="94"/>
      <c r="J40" s="90"/>
      <c r="K40" s="94"/>
      <c r="L40" s="90"/>
      <c r="M40" s="94"/>
      <c r="N40" s="90"/>
      <c r="O40" s="365"/>
      <c r="P40" s="90"/>
      <c r="Q40" s="365"/>
      <c r="R40" s="90"/>
      <c r="S40" s="365"/>
      <c r="T40" s="90"/>
      <c r="U40" s="365"/>
      <c r="V40" s="90"/>
      <c r="W40" s="365"/>
      <c r="X40" s="90"/>
      <c r="Y40" s="365"/>
      <c r="Z40" s="90"/>
      <c r="AA40" s="365"/>
      <c r="AB40" s="90"/>
      <c r="AC40" s="365"/>
      <c r="AD40" s="90"/>
      <c r="AE40" s="365"/>
      <c r="AF40" s="90"/>
      <c r="AG40" s="365"/>
      <c r="AH40" s="90"/>
      <c r="AI40" s="365"/>
      <c r="AJ40" s="90"/>
      <c r="AK40" s="365"/>
      <c r="AL40" s="90"/>
      <c r="AM40" s="87"/>
      <c r="AN40" s="377" t="s">
        <v>215</v>
      </c>
      <c r="CG40" s="344">
        <v>0</v>
      </c>
      <c r="CH40" s="344">
        <v>0</v>
      </c>
    </row>
    <row r="41" spans="1:86" x14ac:dyDescent="0.25">
      <c r="A41" s="31" t="s">
        <v>77</v>
      </c>
      <c r="B41" s="357">
        <f t="shared" si="4"/>
        <v>0</v>
      </c>
      <c r="C41" s="373">
        <f t="shared" si="5"/>
        <v>0</v>
      </c>
      <c r="D41" s="374">
        <f t="shared" si="5"/>
        <v>0</v>
      </c>
      <c r="E41" s="94"/>
      <c r="F41" s="108"/>
      <c r="G41" s="94"/>
      <c r="H41" s="108"/>
      <c r="I41" s="94"/>
      <c r="J41" s="90"/>
      <c r="K41" s="94"/>
      <c r="L41" s="90"/>
      <c r="M41" s="94"/>
      <c r="N41" s="90"/>
      <c r="O41" s="365"/>
      <c r="P41" s="90"/>
      <c r="Q41" s="365"/>
      <c r="R41" s="90"/>
      <c r="S41" s="365"/>
      <c r="T41" s="90"/>
      <c r="U41" s="365"/>
      <c r="V41" s="90"/>
      <c r="W41" s="365"/>
      <c r="X41" s="90"/>
      <c r="Y41" s="365"/>
      <c r="Z41" s="90"/>
      <c r="AA41" s="365"/>
      <c r="AB41" s="90"/>
      <c r="AC41" s="365"/>
      <c r="AD41" s="90"/>
      <c r="AE41" s="365"/>
      <c r="AF41" s="90"/>
      <c r="AG41" s="365"/>
      <c r="AH41" s="90"/>
      <c r="AI41" s="365"/>
      <c r="AJ41" s="90"/>
      <c r="AK41" s="365"/>
      <c r="AL41" s="90"/>
      <c r="AM41" s="87"/>
      <c r="AN41" s="377" t="s">
        <v>215</v>
      </c>
      <c r="CG41" s="344">
        <v>0</v>
      </c>
      <c r="CH41" s="344">
        <v>0</v>
      </c>
    </row>
    <row r="42" spans="1:86" x14ac:dyDescent="0.25">
      <c r="A42" s="32" t="s">
        <v>78</v>
      </c>
      <c r="B42" s="366">
        <f t="shared" si="4"/>
        <v>0</v>
      </c>
      <c r="C42" s="375">
        <f t="shared" si="5"/>
        <v>0</v>
      </c>
      <c r="D42" s="376">
        <f t="shared" si="5"/>
        <v>0</v>
      </c>
      <c r="E42" s="97"/>
      <c r="F42" s="127"/>
      <c r="G42" s="97"/>
      <c r="H42" s="127"/>
      <c r="I42" s="97"/>
      <c r="J42" s="100"/>
      <c r="K42" s="97"/>
      <c r="L42" s="100"/>
      <c r="M42" s="97"/>
      <c r="N42" s="100"/>
      <c r="O42" s="367"/>
      <c r="P42" s="100"/>
      <c r="Q42" s="367"/>
      <c r="R42" s="100"/>
      <c r="S42" s="367"/>
      <c r="T42" s="100"/>
      <c r="U42" s="367"/>
      <c r="V42" s="100"/>
      <c r="W42" s="367"/>
      <c r="X42" s="100"/>
      <c r="Y42" s="367"/>
      <c r="Z42" s="100"/>
      <c r="AA42" s="367"/>
      <c r="AB42" s="100"/>
      <c r="AC42" s="367"/>
      <c r="AD42" s="100"/>
      <c r="AE42" s="367"/>
      <c r="AF42" s="100"/>
      <c r="AG42" s="367"/>
      <c r="AH42" s="100"/>
      <c r="AI42" s="367"/>
      <c r="AJ42" s="100"/>
      <c r="AK42" s="367"/>
      <c r="AL42" s="100"/>
      <c r="AM42" s="89"/>
      <c r="AN42" s="377" t="s">
        <v>215</v>
      </c>
      <c r="CG42" s="344">
        <v>0</v>
      </c>
      <c r="CH42" s="344">
        <v>0</v>
      </c>
    </row>
    <row r="43" spans="1:86" x14ac:dyDescent="0.25">
      <c r="A43" s="58" t="s">
        <v>221</v>
      </c>
      <c r="B43" s="58"/>
      <c r="C43" s="58"/>
      <c r="D43" s="58"/>
      <c r="E43" s="58"/>
      <c r="F43" s="58"/>
      <c r="G43" s="58"/>
      <c r="H43" s="58"/>
      <c r="I43" s="58"/>
      <c r="J43" s="58"/>
      <c r="K43" s="58"/>
      <c r="L43" s="59"/>
      <c r="M43" s="48"/>
      <c r="N43" s="48"/>
      <c r="O43" s="38"/>
      <c r="P43" s="38"/>
      <c r="Q43" s="38"/>
      <c r="R43" s="38"/>
      <c r="S43" s="2"/>
      <c r="T43" s="2"/>
      <c r="U43" s="2"/>
      <c r="V43" s="2"/>
      <c r="W43" s="2"/>
      <c r="X43" s="188"/>
      <c r="Y43" s="188"/>
      <c r="Z43" s="188"/>
      <c r="AA43" s="188"/>
      <c r="AB43" s="188"/>
      <c r="AC43" s="188"/>
      <c r="AD43" s="188"/>
      <c r="AE43" s="188"/>
      <c r="AF43" s="188"/>
      <c r="AG43" s="188"/>
      <c r="AH43" s="188"/>
      <c r="AI43" s="188"/>
      <c r="AJ43" s="188"/>
      <c r="AK43" s="188"/>
      <c r="AL43" s="188"/>
      <c r="AM43" s="355"/>
    </row>
    <row r="44" spans="1:86" x14ac:dyDescent="0.25">
      <c r="A44" s="647" t="s">
        <v>47</v>
      </c>
      <c r="B44" s="724" t="s">
        <v>4</v>
      </c>
      <c r="C44" s="741"/>
      <c r="D44" s="742"/>
      <c r="E44" s="710" t="s">
        <v>5</v>
      </c>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713"/>
      <c r="AD44" s="713"/>
      <c r="AE44" s="713"/>
      <c r="AF44" s="713"/>
      <c r="AG44" s="713"/>
      <c r="AH44" s="713"/>
      <c r="AI44" s="713"/>
      <c r="AJ44" s="713"/>
      <c r="AK44" s="713"/>
      <c r="AL44" s="709"/>
      <c r="AM44" s="644" t="s">
        <v>7</v>
      </c>
    </row>
    <row r="45" spans="1:86" x14ac:dyDescent="0.25">
      <c r="A45" s="683"/>
      <c r="B45" s="725"/>
      <c r="C45" s="743"/>
      <c r="D45" s="744"/>
      <c r="E45" s="710" t="s">
        <v>10</v>
      </c>
      <c r="F45" s="709"/>
      <c r="G45" s="745" t="s">
        <v>11</v>
      </c>
      <c r="H45" s="746"/>
      <c r="I45" s="710" t="s">
        <v>12</v>
      </c>
      <c r="J45" s="709"/>
      <c r="K45" s="710" t="s">
        <v>13</v>
      </c>
      <c r="L45" s="709"/>
      <c r="M45" s="710" t="s">
        <v>14</v>
      </c>
      <c r="N45" s="709"/>
      <c r="O45" s="712" t="s">
        <v>15</v>
      </c>
      <c r="P45" s="711"/>
      <c r="Q45" s="712" t="s">
        <v>16</v>
      </c>
      <c r="R45" s="711"/>
      <c r="S45" s="712" t="s">
        <v>17</v>
      </c>
      <c r="T45" s="711"/>
      <c r="U45" s="712" t="s">
        <v>18</v>
      </c>
      <c r="V45" s="711"/>
      <c r="W45" s="712" t="s">
        <v>19</v>
      </c>
      <c r="X45" s="711"/>
      <c r="Y45" s="712" t="s">
        <v>20</v>
      </c>
      <c r="Z45" s="711"/>
      <c r="AA45" s="712" t="s">
        <v>21</v>
      </c>
      <c r="AB45" s="711"/>
      <c r="AC45" s="712" t="s">
        <v>22</v>
      </c>
      <c r="AD45" s="711"/>
      <c r="AE45" s="712" t="s">
        <v>23</v>
      </c>
      <c r="AF45" s="711"/>
      <c r="AG45" s="712" t="s">
        <v>24</v>
      </c>
      <c r="AH45" s="711"/>
      <c r="AI45" s="712" t="s">
        <v>25</v>
      </c>
      <c r="AJ45" s="711"/>
      <c r="AK45" s="712" t="s">
        <v>26</v>
      </c>
      <c r="AL45" s="711"/>
      <c r="AM45" s="691"/>
    </row>
    <row r="46" spans="1:86" x14ac:dyDescent="0.25">
      <c r="A46" s="650"/>
      <c r="B46" s="609" t="s">
        <v>214</v>
      </c>
      <c r="C46" s="586" t="s">
        <v>159</v>
      </c>
      <c r="D46" s="607" t="s">
        <v>28</v>
      </c>
      <c r="E46" s="597" t="s">
        <v>159</v>
      </c>
      <c r="F46" s="599" t="s">
        <v>28</v>
      </c>
      <c r="G46" s="597" t="s">
        <v>159</v>
      </c>
      <c r="H46" s="599" t="s">
        <v>28</v>
      </c>
      <c r="I46" s="597" t="s">
        <v>159</v>
      </c>
      <c r="J46" s="599" t="s">
        <v>28</v>
      </c>
      <c r="K46" s="597" t="s">
        <v>159</v>
      </c>
      <c r="L46" s="599" t="s">
        <v>28</v>
      </c>
      <c r="M46" s="597" t="s">
        <v>159</v>
      </c>
      <c r="N46" s="599" t="s">
        <v>28</v>
      </c>
      <c r="O46" s="597" t="s">
        <v>159</v>
      </c>
      <c r="P46" s="599" t="s">
        <v>28</v>
      </c>
      <c r="Q46" s="597" t="s">
        <v>159</v>
      </c>
      <c r="R46" s="599" t="s">
        <v>28</v>
      </c>
      <c r="S46" s="597" t="s">
        <v>159</v>
      </c>
      <c r="T46" s="599" t="s">
        <v>28</v>
      </c>
      <c r="U46" s="597" t="s">
        <v>159</v>
      </c>
      <c r="V46" s="599" t="s">
        <v>28</v>
      </c>
      <c r="W46" s="597" t="s">
        <v>159</v>
      </c>
      <c r="X46" s="599" t="s">
        <v>28</v>
      </c>
      <c r="Y46" s="597" t="s">
        <v>159</v>
      </c>
      <c r="Z46" s="599" t="s">
        <v>28</v>
      </c>
      <c r="AA46" s="597" t="s">
        <v>159</v>
      </c>
      <c r="AB46" s="599" t="s">
        <v>28</v>
      </c>
      <c r="AC46" s="597" t="s">
        <v>159</v>
      </c>
      <c r="AD46" s="599" t="s">
        <v>28</v>
      </c>
      <c r="AE46" s="597" t="s">
        <v>159</v>
      </c>
      <c r="AF46" s="599" t="s">
        <v>28</v>
      </c>
      <c r="AG46" s="597" t="s">
        <v>159</v>
      </c>
      <c r="AH46" s="599" t="s">
        <v>28</v>
      </c>
      <c r="AI46" s="597" t="s">
        <v>159</v>
      </c>
      <c r="AJ46" s="599" t="s">
        <v>28</v>
      </c>
      <c r="AK46" s="597" t="s">
        <v>159</v>
      </c>
      <c r="AL46" s="599" t="s">
        <v>28</v>
      </c>
      <c r="AM46" s="645"/>
    </row>
    <row r="47" spans="1:86" x14ac:dyDescent="0.25">
      <c r="A47" s="30" t="s">
        <v>52</v>
      </c>
      <c r="B47" s="369">
        <f t="shared" ref="B47:B52" si="6">SUM(C47+D47)</f>
        <v>0</v>
      </c>
      <c r="C47" s="370">
        <f t="shared" ref="C47:D52" si="7">SUM(E47+G47+I47+K47+M47+O47+Q47+S47+U47+W47+Y47+AA47+AC47+AE47+AG47+AI47+AK47)</f>
        <v>0</v>
      </c>
      <c r="D47" s="371">
        <f t="shared" si="7"/>
        <v>0</v>
      </c>
      <c r="E47" s="106"/>
      <c r="F47" s="348"/>
      <c r="G47" s="106"/>
      <c r="H47" s="348"/>
      <c r="I47" s="106"/>
      <c r="J47" s="124"/>
      <c r="K47" s="106"/>
      <c r="L47" s="124"/>
      <c r="M47" s="106"/>
      <c r="N47" s="124"/>
      <c r="O47" s="372"/>
      <c r="P47" s="124"/>
      <c r="Q47" s="372"/>
      <c r="R47" s="124"/>
      <c r="S47" s="372"/>
      <c r="T47" s="124"/>
      <c r="U47" s="372"/>
      <c r="V47" s="124"/>
      <c r="W47" s="372"/>
      <c r="X47" s="124"/>
      <c r="Y47" s="372"/>
      <c r="Z47" s="124"/>
      <c r="AA47" s="372"/>
      <c r="AB47" s="124"/>
      <c r="AC47" s="372"/>
      <c r="AD47" s="124"/>
      <c r="AE47" s="372"/>
      <c r="AF47" s="124"/>
      <c r="AG47" s="372"/>
      <c r="AH47" s="124"/>
      <c r="AI47" s="372"/>
      <c r="AJ47" s="124"/>
      <c r="AK47" s="372"/>
      <c r="AL47" s="124"/>
      <c r="AM47" s="86"/>
      <c r="AN47" s="377" t="s">
        <v>215</v>
      </c>
      <c r="CG47" s="344">
        <v>0</v>
      </c>
      <c r="CH47" s="344">
        <v>0</v>
      </c>
    </row>
    <row r="48" spans="1:86" x14ac:dyDescent="0.25">
      <c r="A48" s="31" t="s">
        <v>74</v>
      </c>
      <c r="B48" s="357">
        <f t="shared" si="6"/>
        <v>0</v>
      </c>
      <c r="C48" s="373">
        <f t="shared" si="7"/>
        <v>0</v>
      </c>
      <c r="D48" s="374">
        <f t="shared" si="7"/>
        <v>0</v>
      </c>
      <c r="E48" s="94"/>
      <c r="F48" s="108"/>
      <c r="G48" s="94"/>
      <c r="H48" s="108"/>
      <c r="I48" s="94"/>
      <c r="J48" s="90"/>
      <c r="K48" s="94"/>
      <c r="L48" s="90"/>
      <c r="M48" s="94"/>
      <c r="N48" s="90"/>
      <c r="O48" s="365"/>
      <c r="P48" s="90"/>
      <c r="Q48" s="365"/>
      <c r="R48" s="90"/>
      <c r="S48" s="365"/>
      <c r="T48" s="90"/>
      <c r="U48" s="365"/>
      <c r="V48" s="90"/>
      <c r="W48" s="365"/>
      <c r="X48" s="90"/>
      <c r="Y48" s="365"/>
      <c r="Z48" s="90"/>
      <c r="AA48" s="365"/>
      <c r="AB48" s="90"/>
      <c r="AC48" s="365"/>
      <c r="AD48" s="90"/>
      <c r="AE48" s="365"/>
      <c r="AF48" s="90"/>
      <c r="AG48" s="365"/>
      <c r="AH48" s="90"/>
      <c r="AI48" s="365"/>
      <c r="AJ48" s="90"/>
      <c r="AK48" s="365"/>
      <c r="AL48" s="90"/>
      <c r="AM48" s="87"/>
      <c r="AN48" s="377" t="s">
        <v>215</v>
      </c>
      <c r="CG48" s="344">
        <v>0</v>
      </c>
      <c r="CH48" s="344">
        <v>0</v>
      </c>
    </row>
    <row r="49" spans="1:231" x14ac:dyDescent="0.25">
      <c r="A49" s="31" t="s">
        <v>53</v>
      </c>
      <c r="B49" s="357">
        <f t="shared" si="6"/>
        <v>0</v>
      </c>
      <c r="C49" s="373">
        <f t="shared" si="7"/>
        <v>0</v>
      </c>
      <c r="D49" s="374">
        <f t="shared" si="7"/>
        <v>0</v>
      </c>
      <c r="E49" s="94"/>
      <c r="F49" s="108"/>
      <c r="G49" s="94"/>
      <c r="H49" s="108"/>
      <c r="I49" s="94"/>
      <c r="J49" s="90"/>
      <c r="K49" s="94"/>
      <c r="L49" s="90"/>
      <c r="M49" s="94"/>
      <c r="N49" s="90"/>
      <c r="O49" s="365"/>
      <c r="P49" s="90"/>
      <c r="Q49" s="365"/>
      <c r="R49" s="90"/>
      <c r="S49" s="365"/>
      <c r="T49" s="90"/>
      <c r="U49" s="365"/>
      <c r="V49" s="90"/>
      <c r="W49" s="365"/>
      <c r="X49" s="90"/>
      <c r="Y49" s="365"/>
      <c r="Z49" s="90"/>
      <c r="AA49" s="365"/>
      <c r="AB49" s="90"/>
      <c r="AC49" s="365"/>
      <c r="AD49" s="90"/>
      <c r="AE49" s="365"/>
      <c r="AF49" s="90"/>
      <c r="AG49" s="365"/>
      <c r="AH49" s="90"/>
      <c r="AI49" s="365"/>
      <c r="AJ49" s="90"/>
      <c r="AK49" s="365"/>
      <c r="AL49" s="90"/>
      <c r="AM49" s="87"/>
      <c r="AN49" s="377" t="s">
        <v>215</v>
      </c>
      <c r="CG49" s="344">
        <v>0</v>
      </c>
      <c r="CH49" s="344">
        <v>0</v>
      </c>
    </row>
    <row r="50" spans="1:231" x14ac:dyDescent="0.25">
      <c r="A50" s="31" t="s">
        <v>219</v>
      </c>
      <c r="B50" s="357">
        <f t="shared" si="6"/>
        <v>0</v>
      </c>
      <c r="C50" s="373">
        <f t="shared" si="7"/>
        <v>0</v>
      </c>
      <c r="D50" s="374">
        <f t="shared" si="7"/>
        <v>0</v>
      </c>
      <c r="E50" s="94"/>
      <c r="F50" s="108"/>
      <c r="G50" s="94"/>
      <c r="H50" s="108"/>
      <c r="I50" s="94"/>
      <c r="J50" s="90"/>
      <c r="K50" s="94"/>
      <c r="L50" s="90"/>
      <c r="M50" s="94"/>
      <c r="N50" s="90"/>
      <c r="O50" s="365"/>
      <c r="P50" s="90"/>
      <c r="Q50" s="365"/>
      <c r="R50" s="90"/>
      <c r="S50" s="365"/>
      <c r="T50" s="90"/>
      <c r="U50" s="365"/>
      <c r="V50" s="90"/>
      <c r="W50" s="365"/>
      <c r="X50" s="90"/>
      <c r="Y50" s="365"/>
      <c r="Z50" s="90"/>
      <c r="AA50" s="365"/>
      <c r="AB50" s="90"/>
      <c r="AC50" s="365"/>
      <c r="AD50" s="90"/>
      <c r="AE50" s="365"/>
      <c r="AF50" s="90"/>
      <c r="AG50" s="365"/>
      <c r="AH50" s="90"/>
      <c r="AI50" s="365"/>
      <c r="AJ50" s="90"/>
      <c r="AK50" s="365"/>
      <c r="AL50" s="90"/>
      <c r="AM50" s="87"/>
      <c r="AN50" s="377" t="s">
        <v>215</v>
      </c>
      <c r="CG50" s="344">
        <v>0</v>
      </c>
      <c r="CH50" s="344">
        <v>0</v>
      </c>
    </row>
    <row r="51" spans="1:231" x14ac:dyDescent="0.25">
      <c r="A51" s="31" t="s">
        <v>77</v>
      </c>
      <c r="B51" s="357">
        <f t="shared" si="6"/>
        <v>0</v>
      </c>
      <c r="C51" s="373">
        <f t="shared" si="7"/>
        <v>0</v>
      </c>
      <c r="D51" s="374">
        <f t="shared" si="7"/>
        <v>0</v>
      </c>
      <c r="E51" s="94"/>
      <c r="F51" s="108"/>
      <c r="G51" s="94"/>
      <c r="H51" s="108"/>
      <c r="I51" s="94"/>
      <c r="J51" s="90"/>
      <c r="K51" s="94"/>
      <c r="L51" s="90"/>
      <c r="M51" s="94"/>
      <c r="N51" s="90"/>
      <c r="O51" s="365"/>
      <c r="P51" s="90"/>
      <c r="Q51" s="365"/>
      <c r="R51" s="90"/>
      <c r="S51" s="365"/>
      <c r="T51" s="90"/>
      <c r="U51" s="365"/>
      <c r="V51" s="90"/>
      <c r="W51" s="365"/>
      <c r="X51" s="90"/>
      <c r="Y51" s="365"/>
      <c r="Z51" s="90"/>
      <c r="AA51" s="365"/>
      <c r="AB51" s="90"/>
      <c r="AC51" s="365"/>
      <c r="AD51" s="90"/>
      <c r="AE51" s="365"/>
      <c r="AF51" s="90"/>
      <c r="AG51" s="365"/>
      <c r="AH51" s="90"/>
      <c r="AI51" s="365"/>
      <c r="AJ51" s="90"/>
      <c r="AK51" s="365"/>
      <c r="AL51" s="90"/>
      <c r="AM51" s="87"/>
      <c r="AN51" s="377" t="s">
        <v>215</v>
      </c>
      <c r="CG51" s="344">
        <v>0</v>
      </c>
      <c r="CH51" s="344">
        <v>0</v>
      </c>
    </row>
    <row r="52" spans="1:231" x14ac:dyDescent="0.25">
      <c r="A52" s="32" t="s">
        <v>78</v>
      </c>
      <c r="B52" s="366">
        <f t="shared" si="6"/>
        <v>0</v>
      </c>
      <c r="C52" s="375">
        <f t="shared" si="7"/>
        <v>0</v>
      </c>
      <c r="D52" s="376">
        <f t="shared" si="7"/>
        <v>0</v>
      </c>
      <c r="E52" s="97"/>
      <c r="F52" s="127"/>
      <c r="G52" s="97"/>
      <c r="H52" s="127"/>
      <c r="I52" s="97"/>
      <c r="J52" s="100"/>
      <c r="K52" s="97"/>
      <c r="L52" s="100"/>
      <c r="M52" s="97"/>
      <c r="N52" s="100"/>
      <c r="O52" s="367"/>
      <c r="P52" s="100"/>
      <c r="Q52" s="367"/>
      <c r="R52" s="100"/>
      <c r="S52" s="367"/>
      <c r="T52" s="100"/>
      <c r="U52" s="367"/>
      <c r="V52" s="100"/>
      <c r="W52" s="367"/>
      <c r="X52" s="100"/>
      <c r="Y52" s="367"/>
      <c r="Z52" s="100"/>
      <c r="AA52" s="367"/>
      <c r="AB52" s="100"/>
      <c r="AC52" s="367"/>
      <c r="AD52" s="100"/>
      <c r="AE52" s="367"/>
      <c r="AF52" s="100"/>
      <c r="AG52" s="367"/>
      <c r="AH52" s="100"/>
      <c r="AI52" s="367"/>
      <c r="AJ52" s="100"/>
      <c r="AK52" s="367"/>
      <c r="AL52" s="100"/>
      <c r="AM52" s="89"/>
      <c r="AN52" s="377" t="s">
        <v>215</v>
      </c>
      <c r="CG52" s="344">
        <v>0</v>
      </c>
      <c r="CH52" s="344">
        <v>0</v>
      </c>
    </row>
    <row r="53" spans="1:231" s="382" customFormat="1" x14ac:dyDescent="0.25">
      <c r="A53" s="378" t="s">
        <v>310</v>
      </c>
      <c r="B53" s="378"/>
      <c r="C53" s="378"/>
      <c r="D53" s="378"/>
      <c r="E53" s="378"/>
      <c r="F53" s="378"/>
      <c r="G53" s="378"/>
      <c r="H53" s="378"/>
      <c r="I53" s="378"/>
      <c r="J53" s="378"/>
      <c r="K53" s="378"/>
      <c r="L53" s="378"/>
      <c r="M53" s="378"/>
      <c r="N53" s="379"/>
      <c r="O53" s="379"/>
      <c r="P53" s="380"/>
      <c r="Q53" s="380"/>
      <c r="R53" s="380"/>
      <c r="S53" s="380"/>
      <c r="T53" s="381"/>
      <c r="U53" s="381"/>
      <c r="V53" s="381"/>
      <c r="W53" s="381"/>
      <c r="X53" s="381"/>
      <c r="Y53" s="381"/>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row>
    <row r="54" spans="1:231" x14ac:dyDescent="0.25">
      <c r="A54" s="765" t="s">
        <v>38</v>
      </c>
      <c r="B54" s="768" t="s">
        <v>45</v>
      </c>
      <c r="C54" s="769"/>
      <c r="D54" s="770"/>
      <c r="E54" s="774" t="s">
        <v>5</v>
      </c>
      <c r="F54" s="775"/>
      <c r="G54" s="775"/>
      <c r="H54" s="775"/>
      <c r="I54" s="775"/>
      <c r="J54" s="775"/>
      <c r="K54" s="775"/>
      <c r="L54" s="775"/>
      <c r="M54" s="775"/>
      <c r="N54" s="775"/>
      <c r="O54" s="775"/>
      <c r="P54" s="775"/>
      <c r="Q54" s="775"/>
      <c r="R54" s="775"/>
      <c r="S54" s="775"/>
      <c r="T54" s="775"/>
      <c r="U54" s="775"/>
      <c r="V54" s="775"/>
      <c r="W54" s="775"/>
      <c r="X54" s="775"/>
      <c r="Y54" s="775"/>
      <c r="Z54" s="775"/>
      <c r="AA54" s="775"/>
      <c r="AB54" s="775"/>
      <c r="AC54" s="775"/>
      <c r="AD54" s="775"/>
      <c r="AE54" s="775"/>
      <c r="AF54" s="775"/>
      <c r="AG54" s="775"/>
      <c r="AH54" s="775"/>
      <c r="AI54" s="775"/>
      <c r="AJ54" s="775"/>
      <c r="AK54" s="775"/>
      <c r="AL54" s="776"/>
      <c r="AM54" s="2"/>
      <c r="AN54" s="2"/>
      <c r="AO54" s="2"/>
      <c r="AP54" s="2"/>
      <c r="AQ54" s="2"/>
      <c r="AR54" s="2"/>
    </row>
    <row r="55" spans="1:231" x14ac:dyDescent="0.25">
      <c r="A55" s="766"/>
      <c r="B55" s="771"/>
      <c r="C55" s="772"/>
      <c r="D55" s="773"/>
      <c r="E55" s="710" t="s">
        <v>10</v>
      </c>
      <c r="F55" s="709"/>
      <c r="G55" s="745" t="s">
        <v>11</v>
      </c>
      <c r="H55" s="746"/>
      <c r="I55" s="710" t="s">
        <v>12</v>
      </c>
      <c r="J55" s="709"/>
      <c r="K55" s="710" t="s">
        <v>13</v>
      </c>
      <c r="L55" s="709"/>
      <c r="M55" s="710" t="s">
        <v>14</v>
      </c>
      <c r="N55" s="709"/>
      <c r="O55" s="712" t="s">
        <v>15</v>
      </c>
      <c r="P55" s="711"/>
      <c r="Q55" s="712" t="s">
        <v>16</v>
      </c>
      <c r="R55" s="711"/>
      <c r="S55" s="712" t="s">
        <v>17</v>
      </c>
      <c r="T55" s="711"/>
      <c r="U55" s="712" t="s">
        <v>18</v>
      </c>
      <c r="V55" s="733"/>
      <c r="W55" s="712" t="s">
        <v>19</v>
      </c>
      <c r="X55" s="711"/>
      <c r="Y55" s="712" t="s">
        <v>20</v>
      </c>
      <c r="Z55" s="711"/>
      <c r="AA55" s="712" t="s">
        <v>21</v>
      </c>
      <c r="AB55" s="711"/>
      <c r="AC55" s="712" t="s">
        <v>22</v>
      </c>
      <c r="AD55" s="711"/>
      <c r="AE55" s="712" t="s">
        <v>23</v>
      </c>
      <c r="AF55" s="711"/>
      <c r="AG55" s="712" t="s">
        <v>24</v>
      </c>
      <c r="AH55" s="711"/>
      <c r="AI55" s="712" t="s">
        <v>25</v>
      </c>
      <c r="AJ55" s="711"/>
      <c r="AK55" s="712" t="s">
        <v>26</v>
      </c>
      <c r="AL55" s="711"/>
      <c r="AM55" s="2"/>
      <c r="AN55" s="2"/>
      <c r="AO55" s="2"/>
      <c r="AP55" s="2"/>
      <c r="AQ55" s="2"/>
      <c r="AR55" s="2"/>
    </row>
    <row r="56" spans="1:231" x14ac:dyDescent="0.25">
      <c r="A56" s="767"/>
      <c r="B56" s="44" t="s">
        <v>214</v>
      </c>
      <c r="C56" s="44" t="s">
        <v>27</v>
      </c>
      <c r="D56" s="590" t="s">
        <v>28</v>
      </c>
      <c r="E56" s="44" t="s">
        <v>27</v>
      </c>
      <c r="F56" s="590" t="s">
        <v>28</v>
      </c>
      <c r="G56" s="44" t="s">
        <v>27</v>
      </c>
      <c r="H56" s="590" t="s">
        <v>28</v>
      </c>
      <c r="I56" s="44" t="s">
        <v>27</v>
      </c>
      <c r="J56" s="590" t="s">
        <v>28</v>
      </c>
      <c r="K56" s="44" t="s">
        <v>27</v>
      </c>
      <c r="L56" s="590" t="s">
        <v>28</v>
      </c>
      <c r="M56" s="44" t="s">
        <v>27</v>
      </c>
      <c r="N56" s="590" t="s">
        <v>28</v>
      </c>
      <c r="O56" s="44" t="s">
        <v>27</v>
      </c>
      <c r="P56" s="590" t="s">
        <v>28</v>
      </c>
      <c r="Q56" s="44" t="s">
        <v>27</v>
      </c>
      <c r="R56" s="590" t="s">
        <v>28</v>
      </c>
      <c r="S56" s="44" t="s">
        <v>27</v>
      </c>
      <c r="T56" s="590" t="s">
        <v>28</v>
      </c>
      <c r="U56" s="44" t="s">
        <v>27</v>
      </c>
      <c r="V56" s="594" t="s">
        <v>28</v>
      </c>
      <c r="W56" s="44" t="s">
        <v>27</v>
      </c>
      <c r="X56" s="590" t="s">
        <v>28</v>
      </c>
      <c r="Y56" s="44" t="s">
        <v>27</v>
      </c>
      <c r="Z56" s="590" t="s">
        <v>28</v>
      </c>
      <c r="AA56" s="44" t="s">
        <v>27</v>
      </c>
      <c r="AB56" s="590" t="s">
        <v>28</v>
      </c>
      <c r="AC56" s="44" t="s">
        <v>27</v>
      </c>
      <c r="AD56" s="590" t="s">
        <v>28</v>
      </c>
      <c r="AE56" s="44" t="s">
        <v>27</v>
      </c>
      <c r="AF56" s="590" t="s">
        <v>28</v>
      </c>
      <c r="AG56" s="44" t="s">
        <v>27</v>
      </c>
      <c r="AH56" s="590" t="s">
        <v>28</v>
      </c>
      <c r="AI56" s="44" t="s">
        <v>27</v>
      </c>
      <c r="AJ56" s="590" t="s">
        <v>28</v>
      </c>
      <c r="AK56" s="44" t="s">
        <v>27</v>
      </c>
      <c r="AL56" s="590" t="s">
        <v>28</v>
      </c>
      <c r="AM56" s="383"/>
      <c r="AN56" s="2"/>
      <c r="AO56" s="2"/>
      <c r="AP56" s="2"/>
      <c r="AQ56" s="2"/>
      <c r="AR56" s="2"/>
    </row>
    <row r="57" spans="1:231" x14ac:dyDescent="0.25">
      <c r="A57" s="74" t="s">
        <v>39</v>
      </c>
      <c r="B57" s="384">
        <f t="shared" ref="B57:B62" si="8">SUM(C57+D57)</f>
        <v>10</v>
      </c>
      <c r="C57" s="384">
        <f t="shared" ref="C57:D62" si="9">SUM(E57+G57+I57+K57+M57+O57+Q57+S57+U57+W57+Y57+AA57+AC57+AE57+AG57+AI57+AK57)</f>
        <v>7</v>
      </c>
      <c r="D57" s="347">
        <f t="shared" si="9"/>
        <v>3</v>
      </c>
      <c r="E57" s="106"/>
      <c r="F57" s="348"/>
      <c r="G57" s="106"/>
      <c r="H57" s="124"/>
      <c r="I57" s="106"/>
      <c r="J57" s="124"/>
      <c r="K57" s="106"/>
      <c r="L57" s="124"/>
      <c r="M57" s="106">
        <v>1</v>
      </c>
      <c r="N57" s="124"/>
      <c r="O57" s="106"/>
      <c r="P57" s="124"/>
      <c r="Q57" s="106"/>
      <c r="R57" s="124"/>
      <c r="S57" s="106"/>
      <c r="T57" s="124"/>
      <c r="U57" s="106"/>
      <c r="V57" s="115"/>
      <c r="W57" s="106">
        <v>1</v>
      </c>
      <c r="X57" s="124">
        <v>1</v>
      </c>
      <c r="Y57" s="106"/>
      <c r="Z57" s="124"/>
      <c r="AA57" s="106"/>
      <c r="AB57" s="124"/>
      <c r="AC57" s="106">
        <v>2</v>
      </c>
      <c r="AD57" s="124"/>
      <c r="AE57" s="106"/>
      <c r="AF57" s="124"/>
      <c r="AG57" s="106">
        <v>1</v>
      </c>
      <c r="AH57" s="124"/>
      <c r="AI57" s="106">
        <v>2</v>
      </c>
      <c r="AJ57" s="124">
        <v>1</v>
      </c>
      <c r="AK57" s="372"/>
      <c r="AL57" s="124">
        <v>1</v>
      </c>
      <c r="AM57" s="385"/>
      <c r="AN57" s="2"/>
      <c r="AO57" s="2"/>
      <c r="AP57" s="2"/>
      <c r="AQ57" s="2"/>
      <c r="AR57" s="2"/>
      <c r="CG57" s="344">
        <v>0</v>
      </c>
    </row>
    <row r="58" spans="1:231" x14ac:dyDescent="0.25">
      <c r="A58" s="75" t="s">
        <v>40</v>
      </c>
      <c r="B58" s="386">
        <f t="shared" si="8"/>
        <v>83</v>
      </c>
      <c r="C58" s="386">
        <f t="shared" si="9"/>
        <v>33</v>
      </c>
      <c r="D58" s="364">
        <f t="shared" si="9"/>
        <v>50</v>
      </c>
      <c r="E58" s="94">
        <v>3</v>
      </c>
      <c r="F58" s="108"/>
      <c r="G58" s="94"/>
      <c r="H58" s="90">
        <v>1</v>
      </c>
      <c r="I58" s="94">
        <v>1</v>
      </c>
      <c r="J58" s="90">
        <v>1</v>
      </c>
      <c r="K58" s="94"/>
      <c r="L58" s="90">
        <v>1</v>
      </c>
      <c r="M58" s="94">
        <v>1</v>
      </c>
      <c r="N58" s="90"/>
      <c r="O58" s="94">
        <v>1</v>
      </c>
      <c r="P58" s="90">
        <v>1</v>
      </c>
      <c r="Q58" s="94"/>
      <c r="R58" s="90"/>
      <c r="S58" s="94">
        <v>3</v>
      </c>
      <c r="T58" s="90">
        <v>1</v>
      </c>
      <c r="U58" s="94">
        <v>1</v>
      </c>
      <c r="V58" s="96">
        <v>1</v>
      </c>
      <c r="W58" s="94">
        <v>4</v>
      </c>
      <c r="X58" s="90">
        <v>2</v>
      </c>
      <c r="Y58" s="94">
        <v>1</v>
      </c>
      <c r="Z58" s="90">
        <v>3</v>
      </c>
      <c r="AA58" s="94">
        <v>4</v>
      </c>
      <c r="AB58" s="90">
        <v>3</v>
      </c>
      <c r="AC58" s="94">
        <v>3</v>
      </c>
      <c r="AD58" s="90">
        <v>7</v>
      </c>
      <c r="AE58" s="94">
        <v>3</v>
      </c>
      <c r="AF58" s="90">
        <v>4</v>
      </c>
      <c r="AG58" s="94">
        <v>3</v>
      </c>
      <c r="AH58" s="90">
        <v>8</v>
      </c>
      <c r="AI58" s="94">
        <v>1</v>
      </c>
      <c r="AJ58" s="90">
        <v>9</v>
      </c>
      <c r="AK58" s="365">
        <v>4</v>
      </c>
      <c r="AL58" s="90">
        <v>8</v>
      </c>
      <c r="AM58" s="387"/>
      <c r="AN58" s="2"/>
      <c r="AO58" s="2"/>
      <c r="AP58" s="2"/>
      <c r="AQ58" s="2"/>
      <c r="AR58" s="2"/>
    </row>
    <row r="59" spans="1:231" x14ac:dyDescent="0.25">
      <c r="A59" s="75" t="s">
        <v>41</v>
      </c>
      <c r="B59" s="386">
        <f t="shared" si="8"/>
        <v>3328</v>
      </c>
      <c r="C59" s="386">
        <f t="shared" si="9"/>
        <v>1725</v>
      </c>
      <c r="D59" s="364">
        <f t="shared" si="9"/>
        <v>1603</v>
      </c>
      <c r="E59" s="94">
        <v>240</v>
      </c>
      <c r="F59" s="108">
        <v>205</v>
      </c>
      <c r="G59" s="94">
        <v>110</v>
      </c>
      <c r="H59" s="90">
        <v>85</v>
      </c>
      <c r="I59" s="94">
        <v>109</v>
      </c>
      <c r="J59" s="90">
        <v>78</v>
      </c>
      <c r="K59" s="94">
        <v>96</v>
      </c>
      <c r="L59" s="90">
        <v>89</v>
      </c>
      <c r="M59" s="94">
        <v>94</v>
      </c>
      <c r="N59" s="90">
        <v>93</v>
      </c>
      <c r="O59" s="94">
        <v>106</v>
      </c>
      <c r="P59" s="90">
        <v>80</v>
      </c>
      <c r="Q59" s="94">
        <v>91</v>
      </c>
      <c r="R59" s="90">
        <v>80</v>
      </c>
      <c r="S59" s="94">
        <v>87</v>
      </c>
      <c r="T59" s="90">
        <v>53</v>
      </c>
      <c r="U59" s="94">
        <v>89</v>
      </c>
      <c r="V59" s="96">
        <v>93</v>
      </c>
      <c r="W59" s="94">
        <v>94</v>
      </c>
      <c r="X59" s="90">
        <v>104</v>
      </c>
      <c r="Y59" s="94">
        <v>95</v>
      </c>
      <c r="Z59" s="90">
        <v>106</v>
      </c>
      <c r="AA59" s="94">
        <v>101</v>
      </c>
      <c r="AB59" s="90">
        <v>82</v>
      </c>
      <c r="AC59" s="94">
        <v>92</v>
      </c>
      <c r="AD59" s="90">
        <v>82</v>
      </c>
      <c r="AE59" s="94">
        <v>82</v>
      </c>
      <c r="AF59" s="90">
        <v>89</v>
      </c>
      <c r="AG59" s="94">
        <v>72</v>
      </c>
      <c r="AH59" s="90">
        <v>83</v>
      </c>
      <c r="AI59" s="94">
        <v>63</v>
      </c>
      <c r="AJ59" s="90">
        <v>78</v>
      </c>
      <c r="AK59" s="365">
        <v>104</v>
      </c>
      <c r="AL59" s="90">
        <v>123</v>
      </c>
      <c r="AM59" s="388"/>
      <c r="AN59" s="2"/>
      <c r="AO59" s="2"/>
      <c r="AP59" s="2"/>
      <c r="AQ59" s="2"/>
      <c r="AR59" s="2"/>
    </row>
    <row r="60" spans="1:231" x14ac:dyDescent="0.25">
      <c r="A60" s="75" t="s">
        <v>42</v>
      </c>
      <c r="B60" s="386">
        <f t="shared" si="8"/>
        <v>1415</v>
      </c>
      <c r="C60" s="386">
        <f t="shared" si="9"/>
        <v>624</v>
      </c>
      <c r="D60" s="364">
        <f t="shared" si="9"/>
        <v>791</v>
      </c>
      <c r="E60" s="94">
        <v>154</v>
      </c>
      <c r="F60" s="108">
        <v>173</v>
      </c>
      <c r="G60" s="94">
        <v>114</v>
      </c>
      <c r="H60" s="90">
        <v>127</v>
      </c>
      <c r="I60" s="94">
        <v>104</v>
      </c>
      <c r="J60" s="90">
        <v>126</v>
      </c>
      <c r="K60" s="94">
        <v>42</v>
      </c>
      <c r="L60" s="90">
        <v>47</v>
      </c>
      <c r="M60" s="94">
        <v>18</v>
      </c>
      <c r="N60" s="90">
        <v>34</v>
      </c>
      <c r="O60" s="94">
        <v>24</v>
      </c>
      <c r="P60" s="90">
        <v>30</v>
      </c>
      <c r="Q60" s="94">
        <v>26</v>
      </c>
      <c r="R60" s="90">
        <v>30</v>
      </c>
      <c r="S60" s="94">
        <v>23</v>
      </c>
      <c r="T60" s="90">
        <v>30</v>
      </c>
      <c r="U60" s="94">
        <v>17</v>
      </c>
      <c r="V60" s="96">
        <v>31</v>
      </c>
      <c r="W60" s="94">
        <v>15</v>
      </c>
      <c r="X60" s="90">
        <v>38</v>
      </c>
      <c r="Y60" s="94">
        <v>24</v>
      </c>
      <c r="Z60" s="90">
        <v>29</v>
      </c>
      <c r="AA60" s="94">
        <v>24</v>
      </c>
      <c r="AB60" s="90">
        <v>32</v>
      </c>
      <c r="AC60" s="94">
        <v>10</v>
      </c>
      <c r="AD60" s="90">
        <v>14</v>
      </c>
      <c r="AE60" s="94">
        <v>8</v>
      </c>
      <c r="AF60" s="90">
        <v>14</v>
      </c>
      <c r="AG60" s="94">
        <v>14</v>
      </c>
      <c r="AH60" s="90">
        <v>14</v>
      </c>
      <c r="AI60" s="94">
        <v>4</v>
      </c>
      <c r="AJ60" s="90">
        <v>11</v>
      </c>
      <c r="AK60" s="365">
        <v>3</v>
      </c>
      <c r="AL60" s="90">
        <v>11</v>
      </c>
      <c r="AM60" s="388"/>
      <c r="AN60" s="2"/>
      <c r="AO60" s="2"/>
      <c r="AP60" s="2"/>
      <c r="AQ60" s="2"/>
      <c r="AR60" s="2"/>
    </row>
    <row r="61" spans="1:231" x14ac:dyDescent="0.25">
      <c r="A61" s="76" t="s">
        <v>43</v>
      </c>
      <c r="B61" s="389">
        <f t="shared" si="8"/>
        <v>98</v>
      </c>
      <c r="C61" s="389">
        <f t="shared" si="9"/>
        <v>47</v>
      </c>
      <c r="D61" s="390">
        <f t="shared" si="9"/>
        <v>51</v>
      </c>
      <c r="E61" s="111">
        <v>11</v>
      </c>
      <c r="F61" s="391">
        <v>3</v>
      </c>
      <c r="G61" s="111">
        <v>6</v>
      </c>
      <c r="H61" s="91">
        <v>5</v>
      </c>
      <c r="I61" s="111">
        <v>7</v>
      </c>
      <c r="J61" s="91">
        <v>4</v>
      </c>
      <c r="K61" s="111">
        <v>2</v>
      </c>
      <c r="L61" s="91">
        <v>4</v>
      </c>
      <c r="M61" s="111">
        <v>4</v>
      </c>
      <c r="N61" s="91">
        <v>6</v>
      </c>
      <c r="O61" s="111">
        <v>5</v>
      </c>
      <c r="P61" s="91">
        <v>3</v>
      </c>
      <c r="Q61" s="111"/>
      <c r="R61" s="91">
        <v>4</v>
      </c>
      <c r="S61" s="111">
        <v>1</v>
      </c>
      <c r="T61" s="91">
        <v>5</v>
      </c>
      <c r="U61" s="111">
        <v>2</v>
      </c>
      <c r="V61" s="113">
        <v>1</v>
      </c>
      <c r="W61" s="111">
        <v>1</v>
      </c>
      <c r="X61" s="91">
        <v>6</v>
      </c>
      <c r="Y61" s="111">
        <v>3</v>
      </c>
      <c r="Z61" s="91">
        <v>3</v>
      </c>
      <c r="AA61" s="111">
        <v>3</v>
      </c>
      <c r="AB61" s="91">
        <v>4</v>
      </c>
      <c r="AC61" s="111">
        <v>1</v>
      </c>
      <c r="AD61" s="91">
        <v>1</v>
      </c>
      <c r="AE61" s="111"/>
      <c r="AF61" s="91">
        <v>1</v>
      </c>
      <c r="AG61" s="111"/>
      <c r="AH61" s="91"/>
      <c r="AI61" s="111">
        <v>1</v>
      </c>
      <c r="AJ61" s="91"/>
      <c r="AK61" s="392"/>
      <c r="AL61" s="91">
        <v>1</v>
      </c>
      <c r="AM61" s="388"/>
      <c r="AN61" s="2"/>
      <c r="AO61" s="2"/>
      <c r="AP61" s="2"/>
      <c r="AQ61" s="2"/>
      <c r="AR61" s="2"/>
    </row>
    <row r="62" spans="1:231" x14ac:dyDescent="0.25">
      <c r="A62" s="77" t="s">
        <v>44</v>
      </c>
      <c r="B62" s="393">
        <f t="shared" si="8"/>
        <v>0</v>
      </c>
      <c r="C62" s="393">
        <f t="shared" si="9"/>
        <v>0</v>
      </c>
      <c r="D62" s="354">
        <f t="shared" si="9"/>
        <v>0</v>
      </c>
      <c r="E62" s="97"/>
      <c r="F62" s="127"/>
      <c r="G62" s="97"/>
      <c r="H62" s="100"/>
      <c r="I62" s="97"/>
      <c r="J62" s="100"/>
      <c r="K62" s="97"/>
      <c r="L62" s="100"/>
      <c r="M62" s="97"/>
      <c r="N62" s="100"/>
      <c r="O62" s="97"/>
      <c r="P62" s="100"/>
      <c r="Q62" s="97"/>
      <c r="R62" s="100"/>
      <c r="S62" s="97"/>
      <c r="T62" s="100"/>
      <c r="U62" s="97"/>
      <c r="V62" s="99"/>
      <c r="W62" s="97"/>
      <c r="X62" s="100"/>
      <c r="Y62" s="97"/>
      <c r="Z62" s="100"/>
      <c r="AA62" s="97"/>
      <c r="AB62" s="100"/>
      <c r="AC62" s="97"/>
      <c r="AD62" s="100"/>
      <c r="AE62" s="97"/>
      <c r="AF62" s="100"/>
      <c r="AG62" s="97"/>
      <c r="AH62" s="100"/>
      <c r="AI62" s="97"/>
      <c r="AJ62" s="100"/>
      <c r="AK62" s="367"/>
      <c r="AL62" s="100"/>
      <c r="AM62" s="388"/>
      <c r="AN62" s="2"/>
      <c r="AO62" s="2"/>
      <c r="AP62" s="2"/>
      <c r="AQ62" s="2"/>
      <c r="AR62" s="2"/>
    </row>
    <row r="63" spans="1:231" x14ac:dyDescent="0.25">
      <c r="A63" s="600" t="s">
        <v>45</v>
      </c>
      <c r="B63" s="394">
        <f t="shared" ref="B63:AL63" si="10">SUM(B57:B62)</f>
        <v>4934</v>
      </c>
      <c r="C63" s="394">
        <f t="shared" si="10"/>
        <v>2436</v>
      </c>
      <c r="D63" s="395">
        <f t="shared" si="10"/>
        <v>2498</v>
      </c>
      <c r="E63" s="396">
        <f t="shared" si="10"/>
        <v>408</v>
      </c>
      <c r="F63" s="397">
        <f t="shared" si="10"/>
        <v>381</v>
      </c>
      <c r="G63" s="396">
        <f t="shared" si="10"/>
        <v>230</v>
      </c>
      <c r="H63" s="398">
        <f t="shared" si="10"/>
        <v>218</v>
      </c>
      <c r="I63" s="396">
        <f t="shared" si="10"/>
        <v>221</v>
      </c>
      <c r="J63" s="398">
        <f t="shared" si="10"/>
        <v>209</v>
      </c>
      <c r="K63" s="396">
        <f t="shared" si="10"/>
        <v>140</v>
      </c>
      <c r="L63" s="398">
        <f t="shared" si="10"/>
        <v>141</v>
      </c>
      <c r="M63" s="396">
        <f t="shared" si="10"/>
        <v>118</v>
      </c>
      <c r="N63" s="398">
        <f t="shared" si="10"/>
        <v>133</v>
      </c>
      <c r="O63" s="396">
        <f t="shared" si="10"/>
        <v>136</v>
      </c>
      <c r="P63" s="398">
        <f t="shared" si="10"/>
        <v>114</v>
      </c>
      <c r="Q63" s="396">
        <f t="shared" si="10"/>
        <v>117</v>
      </c>
      <c r="R63" s="398">
        <f t="shared" si="10"/>
        <v>114</v>
      </c>
      <c r="S63" s="396">
        <f t="shared" si="10"/>
        <v>114</v>
      </c>
      <c r="T63" s="398">
        <f t="shared" si="10"/>
        <v>89</v>
      </c>
      <c r="U63" s="399">
        <f t="shared" si="10"/>
        <v>109</v>
      </c>
      <c r="V63" s="400">
        <f t="shared" si="10"/>
        <v>126</v>
      </c>
      <c r="W63" s="396">
        <f t="shared" si="10"/>
        <v>115</v>
      </c>
      <c r="X63" s="398">
        <f t="shared" si="10"/>
        <v>151</v>
      </c>
      <c r="Y63" s="396">
        <f t="shared" si="10"/>
        <v>123</v>
      </c>
      <c r="Z63" s="398">
        <f t="shared" si="10"/>
        <v>141</v>
      </c>
      <c r="AA63" s="396">
        <f t="shared" si="10"/>
        <v>132</v>
      </c>
      <c r="AB63" s="398">
        <f t="shared" si="10"/>
        <v>121</v>
      </c>
      <c r="AC63" s="396">
        <f t="shared" si="10"/>
        <v>108</v>
      </c>
      <c r="AD63" s="398">
        <f t="shared" si="10"/>
        <v>104</v>
      </c>
      <c r="AE63" s="396">
        <f t="shared" si="10"/>
        <v>93</v>
      </c>
      <c r="AF63" s="398">
        <f t="shared" si="10"/>
        <v>108</v>
      </c>
      <c r="AG63" s="396">
        <f t="shared" si="10"/>
        <v>90</v>
      </c>
      <c r="AH63" s="398">
        <f t="shared" si="10"/>
        <v>105</v>
      </c>
      <c r="AI63" s="396">
        <f t="shared" si="10"/>
        <v>71</v>
      </c>
      <c r="AJ63" s="398">
        <f t="shared" si="10"/>
        <v>99</v>
      </c>
      <c r="AK63" s="401">
        <f t="shared" si="10"/>
        <v>111</v>
      </c>
      <c r="AL63" s="398">
        <f t="shared" si="10"/>
        <v>144</v>
      </c>
      <c r="AM63" s="388"/>
      <c r="AN63" s="2"/>
      <c r="AO63" s="2"/>
      <c r="AP63" s="2"/>
      <c r="AQ63" s="3"/>
      <c r="AR63" s="2"/>
    </row>
    <row r="64" spans="1:231" x14ac:dyDescent="0.25">
      <c r="A64" s="378" t="s">
        <v>54</v>
      </c>
      <c r="B64" s="53"/>
      <c r="C64" s="53"/>
      <c r="D64" s="53"/>
      <c r="E64" s="53"/>
      <c r="F64" s="53"/>
      <c r="G64" s="53"/>
      <c r="H64" s="53"/>
      <c r="I64" s="610"/>
      <c r="J64" s="610"/>
      <c r="K64" s="610"/>
      <c r="L64" s="610"/>
      <c r="M64" s="610"/>
      <c r="N64" s="610"/>
      <c r="O64" s="610"/>
      <c r="P64" s="42"/>
      <c r="Q64" s="42"/>
      <c r="R64" s="42"/>
      <c r="S64" s="42"/>
      <c r="T64" s="2"/>
      <c r="U64" s="2"/>
      <c r="V64" s="2"/>
      <c r="W64" s="2"/>
      <c r="X64" s="2"/>
      <c r="Y64" s="2"/>
    </row>
    <row r="65" spans="1:43" ht="27" customHeight="1" x14ac:dyDescent="0.25">
      <c r="A65" s="44" t="s">
        <v>55</v>
      </c>
      <c r="B65" s="590" t="s">
        <v>4</v>
      </c>
      <c r="C65" s="590" t="s">
        <v>56</v>
      </c>
      <c r="D65" s="590" t="s">
        <v>57</v>
      </c>
      <c r="E65" s="590" t="s">
        <v>58</v>
      </c>
      <c r="F65" s="159"/>
      <c r="G65" s="5"/>
      <c r="H65" s="5"/>
      <c r="I65" s="5"/>
      <c r="J65" s="5"/>
      <c r="K65" s="5"/>
      <c r="L65" s="5"/>
      <c r="M65" s="5"/>
      <c r="N65" s="153" t="s">
        <v>59</v>
      </c>
      <c r="O65" s="5"/>
      <c r="P65" s="5"/>
      <c r="Q65" s="5"/>
      <c r="R65" s="2"/>
      <c r="S65" s="2"/>
      <c r="T65" s="2"/>
      <c r="U65" s="2"/>
      <c r="V65" s="2"/>
      <c r="W65" s="2"/>
      <c r="X65" s="1"/>
      <c r="Y65" s="1"/>
      <c r="Z65" s="402"/>
      <c r="AA65" s="402"/>
      <c r="AB65" s="402"/>
      <c r="AC65" s="402"/>
      <c r="AD65" s="402"/>
      <c r="AE65" s="402"/>
      <c r="AF65" s="402"/>
      <c r="AG65" s="402"/>
      <c r="AH65" s="402"/>
      <c r="AI65" s="402"/>
      <c r="AJ65" s="402"/>
      <c r="AK65" s="402"/>
      <c r="AL65" s="402"/>
      <c r="AM65" s="402"/>
      <c r="AN65" s="402"/>
      <c r="AO65" s="402"/>
      <c r="AP65" s="402"/>
      <c r="AQ65" s="402"/>
    </row>
    <row r="66" spans="1:43" x14ac:dyDescent="0.25">
      <c r="A66" s="78" t="s">
        <v>60</v>
      </c>
      <c r="B66" s="403">
        <f t="shared" ref="B66:B84" si="11">SUM(C66:E66)</f>
        <v>0</v>
      </c>
      <c r="C66" s="86"/>
      <c r="D66" s="86"/>
      <c r="E66" s="86"/>
      <c r="F66" s="404"/>
      <c r="G66" s="5"/>
      <c r="H66" s="6"/>
      <c r="I66" s="6"/>
      <c r="J66" s="6"/>
      <c r="K66" s="6"/>
      <c r="L66" s="6"/>
      <c r="M66" s="6"/>
      <c r="N66" s="6"/>
      <c r="O66" s="6"/>
      <c r="P66" s="6"/>
      <c r="Q66" s="6"/>
      <c r="R66" s="2"/>
      <c r="S66" s="2"/>
      <c r="T66" s="2"/>
      <c r="U66" s="2"/>
      <c r="V66" s="2"/>
      <c r="W66" s="2"/>
      <c r="X66" s="1"/>
      <c r="Y66" s="1"/>
      <c r="Z66" s="402"/>
      <c r="AA66" s="402"/>
      <c r="AB66" s="402"/>
      <c r="AC66" s="402"/>
      <c r="AD66" s="402"/>
      <c r="AE66" s="402"/>
      <c r="AF66" s="402"/>
      <c r="AG66" s="402"/>
      <c r="AH66" s="402"/>
      <c r="AI66" s="402"/>
      <c r="AJ66" s="402"/>
      <c r="AK66" s="402"/>
      <c r="AL66" s="402"/>
      <c r="AM66" s="402"/>
      <c r="AN66" s="402"/>
      <c r="AO66" s="402"/>
      <c r="AP66" s="402"/>
      <c r="AQ66" s="402"/>
    </row>
    <row r="67" spans="1:43" x14ac:dyDescent="0.25">
      <c r="A67" s="60" t="s">
        <v>61</v>
      </c>
      <c r="B67" s="405">
        <f t="shared" si="11"/>
        <v>0</v>
      </c>
      <c r="C67" s="87"/>
      <c r="D67" s="87"/>
      <c r="E67" s="87"/>
      <c r="F67" s="404"/>
      <c r="G67" s="5"/>
      <c r="H67" s="6"/>
      <c r="I67" s="6"/>
      <c r="J67" s="6"/>
      <c r="K67" s="6"/>
      <c r="L67" s="6"/>
      <c r="M67" s="6"/>
      <c r="N67" s="6"/>
      <c r="O67" s="6"/>
      <c r="P67" s="6"/>
      <c r="Q67" s="6"/>
      <c r="R67" s="2"/>
      <c r="S67" s="2"/>
      <c r="T67" s="2"/>
      <c r="U67" s="2"/>
      <c r="V67" s="2"/>
      <c r="W67" s="2"/>
      <c r="X67" s="1"/>
      <c r="Y67" s="1"/>
      <c r="Z67" s="402"/>
      <c r="AA67" s="402"/>
      <c r="AB67" s="402"/>
      <c r="AC67" s="402"/>
      <c r="AD67" s="402"/>
      <c r="AE67" s="402"/>
      <c r="AF67" s="402"/>
      <c r="AG67" s="402"/>
      <c r="AH67" s="402"/>
      <c r="AI67" s="402"/>
      <c r="AJ67" s="402"/>
      <c r="AK67" s="402"/>
      <c r="AL67" s="402"/>
      <c r="AM67" s="402"/>
      <c r="AN67" s="402"/>
      <c r="AO67" s="402"/>
      <c r="AP67" s="402"/>
      <c r="AQ67" s="402"/>
    </row>
    <row r="68" spans="1:43" x14ac:dyDescent="0.25">
      <c r="A68" s="60" t="s">
        <v>62</v>
      </c>
      <c r="B68" s="405">
        <f t="shared" si="11"/>
        <v>0</v>
      </c>
      <c r="C68" s="87"/>
      <c r="D68" s="87"/>
      <c r="E68" s="87"/>
      <c r="F68" s="404"/>
      <c r="G68" s="5"/>
      <c r="H68" s="6"/>
      <c r="I68" s="6"/>
      <c r="J68" s="6"/>
      <c r="K68" s="6"/>
      <c r="L68" s="6"/>
      <c r="M68" s="6"/>
      <c r="N68" s="6"/>
      <c r="O68" s="6"/>
      <c r="P68" s="6"/>
      <c r="Q68" s="6"/>
      <c r="R68" s="2"/>
      <c r="S68" s="2"/>
      <c r="T68" s="2"/>
      <c r="U68" s="2"/>
      <c r="V68" s="2"/>
      <c r="W68" s="2"/>
      <c r="X68" s="1"/>
      <c r="Y68" s="1"/>
      <c r="Z68" s="402"/>
      <c r="AA68" s="402"/>
      <c r="AB68" s="402"/>
      <c r="AC68" s="402"/>
      <c r="AD68" s="402"/>
      <c r="AE68" s="402"/>
      <c r="AF68" s="402"/>
      <c r="AG68" s="402"/>
      <c r="AH68" s="402"/>
      <c r="AI68" s="402"/>
      <c r="AJ68" s="402"/>
      <c r="AK68" s="402"/>
      <c r="AL68" s="402"/>
      <c r="AM68" s="402"/>
      <c r="AN68" s="402"/>
      <c r="AO68" s="402"/>
      <c r="AP68" s="402"/>
      <c r="AQ68" s="402"/>
    </row>
    <row r="69" spans="1:43" x14ac:dyDescent="0.25">
      <c r="A69" s="60" t="s">
        <v>63</v>
      </c>
      <c r="B69" s="405">
        <f t="shared" si="11"/>
        <v>364</v>
      </c>
      <c r="C69" s="87">
        <v>364</v>
      </c>
      <c r="D69" s="87"/>
      <c r="E69" s="87"/>
      <c r="F69" s="404"/>
      <c r="G69" s="5"/>
      <c r="H69" s="6"/>
      <c r="I69" s="6"/>
      <c r="J69" s="6"/>
      <c r="K69" s="6"/>
      <c r="L69" s="6"/>
      <c r="M69" s="6"/>
      <c r="N69" s="6"/>
      <c r="O69" s="6"/>
      <c r="P69" s="6"/>
      <c r="Q69" s="6"/>
      <c r="R69" s="2"/>
      <c r="S69" s="2"/>
      <c r="T69" s="2"/>
      <c r="U69" s="2"/>
      <c r="V69" s="2"/>
      <c r="W69" s="2"/>
      <c r="X69" s="1"/>
      <c r="Y69" s="1"/>
      <c r="Z69" s="402"/>
      <c r="AA69" s="402"/>
      <c r="AB69" s="402"/>
      <c r="AC69" s="402"/>
      <c r="AD69" s="402"/>
      <c r="AE69" s="402"/>
      <c r="AF69" s="402"/>
      <c r="AG69" s="402"/>
      <c r="AH69" s="402"/>
      <c r="AI69" s="402"/>
      <c r="AJ69" s="402"/>
      <c r="AK69" s="402"/>
      <c r="AL69" s="402"/>
      <c r="AM69" s="402"/>
      <c r="AN69" s="402"/>
      <c r="AO69" s="402"/>
      <c r="AP69" s="402"/>
      <c r="AQ69" s="402"/>
    </row>
    <row r="70" spans="1:43" x14ac:dyDescent="0.25">
      <c r="A70" s="60" t="s">
        <v>64</v>
      </c>
      <c r="B70" s="405">
        <f t="shared" si="11"/>
        <v>0</v>
      </c>
      <c r="C70" s="87"/>
      <c r="D70" s="87"/>
      <c r="E70" s="87"/>
      <c r="F70" s="404"/>
      <c r="G70" s="5"/>
      <c r="H70" s="6"/>
      <c r="I70" s="6"/>
      <c r="J70" s="6"/>
      <c r="K70" s="6"/>
      <c r="L70" s="6"/>
      <c r="M70" s="6"/>
      <c r="N70" s="6"/>
      <c r="O70" s="6"/>
      <c r="P70" s="6"/>
      <c r="Q70" s="6"/>
      <c r="R70" s="2"/>
      <c r="S70" s="2"/>
      <c r="T70" s="2"/>
      <c r="U70" s="2"/>
      <c r="V70" s="2"/>
      <c r="W70" s="2"/>
      <c r="X70" s="1"/>
      <c r="Y70" s="1"/>
      <c r="Z70" s="402"/>
      <c r="AA70" s="402"/>
      <c r="AB70" s="402"/>
      <c r="AC70" s="402"/>
      <c r="AD70" s="402"/>
      <c r="AE70" s="402"/>
      <c r="AF70" s="402"/>
      <c r="AG70" s="402"/>
      <c r="AH70" s="402"/>
      <c r="AI70" s="402"/>
      <c r="AJ70" s="402"/>
      <c r="AK70" s="402"/>
      <c r="AL70" s="402"/>
      <c r="AM70" s="402"/>
      <c r="AN70" s="402"/>
      <c r="AO70" s="402"/>
      <c r="AP70" s="402"/>
      <c r="AQ70" s="402"/>
    </row>
    <row r="71" spans="1:43" x14ac:dyDescent="0.25">
      <c r="A71" s="60" t="s">
        <v>65</v>
      </c>
      <c r="B71" s="405">
        <f t="shared" si="11"/>
        <v>0</v>
      </c>
      <c r="C71" s="87"/>
      <c r="D71" s="87"/>
      <c r="E71" s="87"/>
      <c r="F71" s="404"/>
      <c r="G71" s="5"/>
      <c r="H71" s="6"/>
      <c r="I71" s="6"/>
      <c r="J71" s="6"/>
      <c r="K71" s="6"/>
      <c r="L71" s="6"/>
      <c r="M71" s="6"/>
      <c r="N71" s="6"/>
      <c r="O71" s="6"/>
      <c r="P71" s="6"/>
      <c r="Q71" s="6"/>
      <c r="R71" s="2"/>
      <c r="S71" s="2"/>
      <c r="T71" s="2"/>
      <c r="U71" s="2"/>
      <c r="V71" s="2"/>
      <c r="W71" s="2"/>
      <c r="X71" s="1"/>
      <c r="Y71" s="1"/>
      <c r="Z71" s="402"/>
      <c r="AA71" s="402"/>
      <c r="AB71" s="402"/>
      <c r="AC71" s="402"/>
      <c r="AD71" s="402"/>
      <c r="AE71" s="402"/>
      <c r="AF71" s="402"/>
      <c r="AG71" s="402"/>
      <c r="AH71" s="402"/>
      <c r="AI71" s="402"/>
      <c r="AJ71" s="402"/>
      <c r="AK71" s="402"/>
      <c r="AL71" s="402"/>
      <c r="AM71" s="402"/>
      <c r="AN71" s="402"/>
      <c r="AO71" s="402"/>
      <c r="AP71" s="402"/>
      <c r="AQ71" s="402"/>
    </row>
    <row r="72" spans="1:43" x14ac:dyDescent="0.25">
      <c r="A72" s="60" t="s">
        <v>66</v>
      </c>
      <c r="B72" s="405">
        <f t="shared" si="11"/>
        <v>100</v>
      </c>
      <c r="C72" s="87">
        <v>100</v>
      </c>
      <c r="D72" s="87"/>
      <c r="E72" s="87"/>
      <c r="F72" s="404"/>
      <c r="G72" s="5"/>
      <c r="H72" s="6"/>
      <c r="I72" s="6"/>
      <c r="J72" s="6"/>
      <c r="K72" s="6"/>
      <c r="L72" s="6"/>
      <c r="M72" s="6"/>
      <c r="N72" s="6"/>
      <c r="O72" s="6"/>
      <c r="P72" s="6"/>
      <c r="Q72" s="6"/>
      <c r="R72" s="2"/>
      <c r="S72" s="2"/>
      <c r="T72" s="2"/>
      <c r="U72" s="2"/>
      <c r="V72" s="2"/>
      <c r="W72" s="2"/>
      <c r="X72" s="1"/>
      <c r="Y72" s="1"/>
      <c r="Z72" s="402"/>
      <c r="AA72" s="402"/>
      <c r="AB72" s="402"/>
      <c r="AC72" s="402"/>
      <c r="AD72" s="402"/>
      <c r="AE72" s="402"/>
      <c r="AF72" s="402"/>
      <c r="AG72" s="402"/>
      <c r="AH72" s="402"/>
      <c r="AI72" s="402"/>
      <c r="AJ72" s="402"/>
      <c r="AK72" s="402"/>
      <c r="AL72" s="402"/>
      <c r="AM72" s="402"/>
      <c r="AN72" s="402"/>
      <c r="AO72" s="402"/>
      <c r="AP72" s="402"/>
      <c r="AQ72" s="402"/>
    </row>
    <row r="73" spans="1:43" x14ac:dyDescent="0.25">
      <c r="A73" s="60" t="s">
        <v>67</v>
      </c>
      <c r="B73" s="405">
        <f t="shared" si="11"/>
        <v>2</v>
      </c>
      <c r="C73" s="87">
        <v>2</v>
      </c>
      <c r="D73" s="87"/>
      <c r="E73" s="87"/>
      <c r="F73" s="404"/>
      <c r="G73" s="5"/>
      <c r="H73" s="6"/>
      <c r="I73" s="6"/>
      <c r="J73" s="6"/>
      <c r="K73" s="6"/>
      <c r="L73" s="6"/>
      <c r="M73" s="6"/>
      <c r="N73" s="6"/>
      <c r="O73" s="6"/>
      <c r="P73" s="6"/>
      <c r="Q73" s="6"/>
      <c r="R73" s="2"/>
      <c r="S73" s="2"/>
      <c r="T73" s="2"/>
      <c r="U73" s="2"/>
      <c r="V73" s="2"/>
      <c r="W73" s="2"/>
      <c r="X73" s="1"/>
      <c r="Y73" s="1"/>
      <c r="Z73" s="402"/>
      <c r="AA73" s="402"/>
      <c r="AB73" s="402"/>
      <c r="AC73" s="402"/>
      <c r="AD73" s="402"/>
      <c r="AE73" s="402"/>
      <c r="AF73" s="402"/>
      <c r="AG73" s="402"/>
      <c r="AH73" s="402"/>
      <c r="AI73" s="402"/>
      <c r="AJ73" s="402"/>
      <c r="AK73" s="402"/>
      <c r="AL73" s="402"/>
      <c r="AM73" s="402"/>
      <c r="AN73" s="402"/>
      <c r="AO73" s="402"/>
      <c r="AP73" s="402"/>
      <c r="AQ73" s="402"/>
    </row>
    <row r="74" spans="1:43" x14ac:dyDescent="0.25">
      <c r="A74" s="60" t="s">
        <v>68</v>
      </c>
      <c r="B74" s="405">
        <f t="shared" si="11"/>
        <v>0</v>
      </c>
      <c r="C74" s="87"/>
      <c r="D74" s="87"/>
      <c r="E74" s="87"/>
      <c r="F74" s="404"/>
      <c r="G74" s="55"/>
      <c r="H74" s="55"/>
      <c r="I74" s="6"/>
      <c r="J74" s="6"/>
      <c r="K74" s="6"/>
      <c r="L74" s="6"/>
      <c r="M74" s="6"/>
      <c r="N74" s="6"/>
      <c r="O74" s="6"/>
      <c r="P74" s="6"/>
      <c r="Q74" s="6"/>
      <c r="R74" s="2"/>
      <c r="S74" s="2"/>
      <c r="T74" s="2"/>
      <c r="U74" s="2"/>
      <c r="V74" s="2"/>
      <c r="W74" s="2"/>
      <c r="X74" s="1"/>
      <c r="Y74" s="1"/>
      <c r="Z74" s="402"/>
      <c r="AA74" s="402"/>
      <c r="AB74" s="402"/>
      <c r="AC74" s="402"/>
      <c r="AD74" s="402"/>
      <c r="AE74" s="402"/>
      <c r="AF74" s="402"/>
      <c r="AG74" s="402"/>
      <c r="AH74" s="402"/>
      <c r="AI74" s="402"/>
      <c r="AJ74" s="402"/>
      <c r="AK74" s="402"/>
      <c r="AL74" s="402"/>
      <c r="AM74" s="402"/>
      <c r="AN74" s="402"/>
      <c r="AO74" s="402"/>
      <c r="AP74" s="402"/>
      <c r="AQ74" s="402"/>
    </row>
    <row r="75" spans="1:43" x14ac:dyDescent="0.25">
      <c r="A75" s="60" t="s">
        <v>69</v>
      </c>
      <c r="B75" s="405">
        <f t="shared" si="11"/>
        <v>0</v>
      </c>
      <c r="C75" s="87"/>
      <c r="D75" s="87"/>
      <c r="E75" s="87"/>
      <c r="F75" s="404"/>
      <c r="G75" s="55"/>
      <c r="H75" s="55"/>
      <c r="I75" s="6"/>
      <c r="J75" s="6"/>
      <c r="K75" s="6"/>
      <c r="L75" s="6"/>
      <c r="M75" s="6"/>
      <c r="N75" s="6"/>
      <c r="O75" s="6"/>
      <c r="P75" s="6"/>
      <c r="Q75" s="6"/>
      <c r="R75" s="2"/>
      <c r="S75" s="2"/>
      <c r="T75" s="2"/>
      <c r="U75" s="2"/>
      <c r="V75" s="2"/>
      <c r="W75" s="2"/>
      <c r="X75" s="1"/>
      <c r="Y75" s="1"/>
      <c r="Z75" s="402"/>
      <c r="AA75" s="402"/>
      <c r="AB75" s="402"/>
      <c r="AC75" s="402"/>
      <c r="AD75" s="402"/>
      <c r="AE75" s="402"/>
      <c r="AF75" s="402"/>
      <c r="AG75" s="402"/>
      <c r="AH75" s="402"/>
      <c r="AI75" s="402"/>
      <c r="AJ75" s="402"/>
      <c r="AK75" s="402"/>
      <c r="AL75" s="402"/>
      <c r="AM75" s="402"/>
      <c r="AN75" s="402"/>
      <c r="AO75" s="402"/>
      <c r="AP75" s="402"/>
      <c r="AQ75" s="402"/>
    </row>
    <row r="76" spans="1:43" x14ac:dyDescent="0.25">
      <c r="A76" s="60" t="s">
        <v>223</v>
      </c>
      <c r="B76" s="405">
        <f t="shared" si="11"/>
        <v>0</v>
      </c>
      <c r="C76" s="87"/>
      <c r="D76" s="87"/>
      <c r="E76" s="87"/>
      <c r="F76" s="404"/>
      <c r="G76" s="55"/>
      <c r="H76" s="55"/>
      <c r="I76" s="6"/>
      <c r="J76" s="6"/>
      <c r="K76" s="6"/>
      <c r="L76" s="6"/>
      <c r="M76" s="6"/>
      <c r="N76" s="6"/>
      <c r="O76" s="6"/>
      <c r="P76" s="6"/>
      <c r="Q76" s="6"/>
      <c r="R76" s="2"/>
      <c r="S76" s="2"/>
      <c r="T76" s="2"/>
      <c r="U76" s="2"/>
      <c r="V76" s="2"/>
      <c r="W76" s="2"/>
      <c r="X76" s="1"/>
      <c r="Y76" s="1"/>
      <c r="Z76" s="402"/>
      <c r="AA76" s="402"/>
      <c r="AB76" s="402"/>
      <c r="AC76" s="402"/>
      <c r="AD76" s="402"/>
      <c r="AE76" s="402"/>
      <c r="AF76" s="402"/>
      <c r="AG76" s="402"/>
      <c r="AH76" s="402"/>
      <c r="AI76" s="402"/>
      <c r="AJ76" s="402"/>
      <c r="AK76" s="402"/>
      <c r="AL76" s="402"/>
      <c r="AM76" s="402"/>
      <c r="AN76" s="402"/>
      <c r="AO76" s="402"/>
      <c r="AP76" s="402"/>
      <c r="AQ76" s="402"/>
    </row>
    <row r="77" spans="1:43" x14ac:dyDescent="0.25">
      <c r="A77" s="167" t="s">
        <v>71</v>
      </c>
      <c r="B77" s="405">
        <f t="shared" si="11"/>
        <v>0</v>
      </c>
      <c r="C77" s="87"/>
      <c r="D77" s="87"/>
      <c r="E77" s="87"/>
      <c r="F77" s="404"/>
      <c r="G77" s="55"/>
      <c r="H77" s="55"/>
      <c r="I77" s="6"/>
      <c r="J77" s="6"/>
      <c r="K77" s="6"/>
      <c r="L77" s="6"/>
      <c r="M77" s="6"/>
      <c r="N77" s="6"/>
      <c r="O77" s="6"/>
      <c r="P77" s="6"/>
      <c r="Q77" s="6"/>
      <c r="R77" s="2"/>
      <c r="S77" s="2"/>
      <c r="T77" s="2"/>
      <c r="U77" s="2"/>
      <c r="V77" s="2"/>
      <c r="W77" s="2"/>
      <c r="X77" s="1"/>
      <c r="Y77" s="1"/>
      <c r="Z77" s="402"/>
      <c r="AA77" s="402"/>
      <c r="AB77" s="402"/>
      <c r="AC77" s="402"/>
      <c r="AD77" s="402"/>
      <c r="AE77" s="402"/>
      <c r="AF77" s="402"/>
      <c r="AG77" s="402"/>
      <c r="AH77" s="402"/>
      <c r="AI77" s="402"/>
      <c r="AJ77" s="402"/>
      <c r="AK77" s="402"/>
      <c r="AL77" s="402"/>
      <c r="AM77" s="402"/>
      <c r="AN77" s="402"/>
      <c r="AO77" s="402"/>
      <c r="AP77" s="402"/>
      <c r="AQ77" s="402"/>
    </row>
    <row r="78" spans="1:43" x14ac:dyDescent="0.25">
      <c r="A78" s="60" t="s">
        <v>72</v>
      </c>
      <c r="B78" s="405">
        <f t="shared" si="11"/>
        <v>0</v>
      </c>
      <c r="C78" s="87"/>
      <c r="D78" s="87"/>
      <c r="E78" s="87"/>
      <c r="F78" s="404"/>
      <c r="G78" s="55"/>
      <c r="H78" s="55"/>
      <c r="I78" s="6"/>
      <c r="J78" s="6"/>
      <c r="K78" s="6"/>
      <c r="L78" s="6"/>
      <c r="M78" s="6"/>
      <c r="N78" s="6"/>
      <c r="O78" s="6"/>
      <c r="P78" s="6"/>
      <c r="Q78" s="6"/>
      <c r="R78" s="2"/>
      <c r="S78" s="2"/>
      <c r="T78" s="2"/>
      <c r="U78" s="2"/>
      <c r="V78" s="2"/>
      <c r="W78" s="2"/>
      <c r="X78" s="1"/>
      <c r="Y78" s="1"/>
      <c r="Z78" s="402"/>
      <c r="AA78" s="402"/>
      <c r="AB78" s="402"/>
      <c r="AC78" s="402"/>
      <c r="AD78" s="402"/>
      <c r="AE78" s="402"/>
      <c r="AF78" s="402"/>
      <c r="AG78" s="402"/>
      <c r="AH78" s="402"/>
      <c r="AI78" s="402"/>
      <c r="AJ78" s="402"/>
      <c r="AK78" s="402"/>
      <c r="AL78" s="402"/>
      <c r="AM78" s="402"/>
      <c r="AN78" s="402"/>
      <c r="AO78" s="402"/>
      <c r="AP78" s="402"/>
      <c r="AQ78" s="402"/>
    </row>
    <row r="79" spans="1:43" x14ac:dyDescent="0.25">
      <c r="A79" s="60" t="s">
        <v>224</v>
      </c>
      <c r="B79" s="405">
        <f t="shared" si="11"/>
        <v>0</v>
      </c>
      <c r="C79" s="87"/>
      <c r="D79" s="87"/>
      <c r="E79" s="87"/>
      <c r="F79" s="404"/>
      <c r="G79" s="55"/>
      <c r="H79" s="55"/>
      <c r="I79" s="6"/>
      <c r="J79" s="6"/>
      <c r="K79" s="6"/>
      <c r="L79" s="6"/>
      <c r="M79" s="6"/>
      <c r="N79" s="6"/>
      <c r="O79" s="6"/>
      <c r="P79" s="6"/>
      <c r="Q79" s="6"/>
      <c r="R79" s="2"/>
      <c r="S79" s="2"/>
      <c r="T79" s="2"/>
      <c r="U79" s="2"/>
      <c r="V79" s="2"/>
      <c r="W79" s="2"/>
      <c r="X79" s="1"/>
      <c r="Y79" s="1"/>
      <c r="Z79" s="402"/>
      <c r="AA79" s="402"/>
      <c r="AB79" s="402"/>
      <c r="AC79" s="402"/>
      <c r="AD79" s="402"/>
      <c r="AE79" s="402"/>
      <c r="AF79" s="402"/>
      <c r="AG79" s="402"/>
      <c r="AH79" s="402"/>
      <c r="AI79" s="402"/>
      <c r="AJ79" s="402"/>
      <c r="AK79" s="402"/>
      <c r="AL79" s="402"/>
      <c r="AM79" s="402"/>
      <c r="AN79" s="402"/>
      <c r="AO79" s="402"/>
      <c r="AP79" s="402"/>
      <c r="AQ79" s="402"/>
    </row>
    <row r="80" spans="1:43" x14ac:dyDescent="0.25">
      <c r="A80" s="60" t="s">
        <v>225</v>
      </c>
      <c r="B80" s="405">
        <f t="shared" si="11"/>
        <v>0</v>
      </c>
      <c r="C80" s="87"/>
      <c r="D80" s="87"/>
      <c r="E80" s="87"/>
      <c r="F80" s="404"/>
      <c r="G80" s="55"/>
      <c r="H80" s="55"/>
      <c r="I80" s="6"/>
      <c r="J80" s="6"/>
      <c r="K80" s="6"/>
      <c r="L80" s="6"/>
      <c r="M80" s="6"/>
      <c r="N80" s="6"/>
      <c r="O80" s="6"/>
      <c r="P80" s="6"/>
      <c r="Q80" s="6"/>
      <c r="R80" s="2"/>
      <c r="S80" s="2"/>
      <c r="T80" s="2"/>
      <c r="U80" s="2"/>
      <c r="V80" s="2"/>
      <c r="W80" s="2"/>
      <c r="X80" s="1"/>
      <c r="Y80" s="1"/>
      <c r="Z80" s="402"/>
      <c r="AA80" s="402"/>
      <c r="AB80" s="402"/>
      <c r="AC80" s="402"/>
      <c r="AD80" s="402"/>
      <c r="AE80" s="402"/>
      <c r="AF80" s="402"/>
      <c r="AG80" s="402"/>
      <c r="AH80" s="402"/>
      <c r="AI80" s="402"/>
      <c r="AJ80" s="402"/>
      <c r="AK80" s="402"/>
      <c r="AL80" s="402"/>
      <c r="AM80" s="402"/>
      <c r="AN80" s="402"/>
      <c r="AO80" s="402"/>
      <c r="AP80" s="402"/>
      <c r="AQ80" s="402"/>
    </row>
    <row r="81" spans="1:86" x14ac:dyDescent="0.25">
      <c r="A81" s="60" t="s">
        <v>226</v>
      </c>
      <c r="B81" s="405">
        <f t="shared" si="11"/>
        <v>1</v>
      </c>
      <c r="C81" s="87">
        <v>1</v>
      </c>
      <c r="D81" s="87"/>
      <c r="E81" s="87"/>
      <c r="F81" s="404"/>
      <c r="G81" s="55"/>
      <c r="H81" s="55"/>
      <c r="I81" s="6"/>
      <c r="J81" s="6"/>
      <c r="K81" s="6"/>
      <c r="L81" s="6"/>
      <c r="M81" s="6"/>
      <c r="N81" s="6"/>
      <c r="O81" s="6"/>
      <c r="P81" s="6"/>
      <c r="Q81" s="6"/>
      <c r="R81" s="2"/>
      <c r="S81" s="2"/>
      <c r="T81" s="2"/>
      <c r="U81" s="2"/>
      <c r="V81" s="2"/>
      <c r="W81" s="2"/>
      <c r="X81" s="1"/>
      <c r="Y81" s="1"/>
      <c r="Z81" s="402"/>
      <c r="AA81" s="402"/>
      <c r="AB81" s="402"/>
      <c r="AC81" s="402"/>
      <c r="AD81" s="402"/>
      <c r="AE81" s="402"/>
      <c r="AF81" s="402"/>
      <c r="AG81" s="402"/>
      <c r="AH81" s="402"/>
      <c r="AI81" s="402"/>
      <c r="AJ81" s="402"/>
      <c r="AK81" s="402"/>
      <c r="AL81" s="402"/>
      <c r="AM81" s="402"/>
      <c r="AN81" s="402"/>
      <c r="AO81" s="402"/>
      <c r="AP81" s="402"/>
      <c r="AQ81" s="402"/>
    </row>
    <row r="82" spans="1:86" x14ac:dyDescent="0.25">
      <c r="A82" s="60" t="s">
        <v>227</v>
      </c>
      <c r="B82" s="405">
        <f t="shared" si="11"/>
        <v>0</v>
      </c>
      <c r="C82" s="87"/>
      <c r="D82" s="87"/>
      <c r="E82" s="87"/>
      <c r="F82" s="404"/>
      <c r="G82" s="55"/>
      <c r="H82" s="55"/>
      <c r="I82" s="6"/>
      <c r="J82" s="6"/>
      <c r="K82" s="6"/>
      <c r="L82" s="6"/>
      <c r="M82" s="6"/>
      <c r="N82" s="6"/>
      <c r="O82" s="6"/>
      <c r="P82" s="6"/>
      <c r="Q82" s="6"/>
      <c r="R82" s="2"/>
      <c r="S82" s="2"/>
      <c r="T82" s="2"/>
      <c r="U82" s="2"/>
      <c r="V82" s="2"/>
      <c r="W82" s="2"/>
      <c r="X82" s="1"/>
      <c r="Y82" s="1"/>
      <c r="Z82" s="402"/>
      <c r="AA82" s="402"/>
      <c r="AB82" s="402"/>
      <c r="AC82" s="402"/>
      <c r="AD82" s="402"/>
      <c r="AE82" s="402"/>
      <c r="AF82" s="402"/>
      <c r="AG82" s="402"/>
      <c r="AH82" s="402"/>
      <c r="AI82" s="402"/>
      <c r="AJ82" s="402"/>
      <c r="AK82" s="402"/>
      <c r="AL82" s="402"/>
      <c r="AM82" s="402"/>
      <c r="AN82" s="402"/>
      <c r="AO82" s="402"/>
      <c r="AP82" s="402"/>
      <c r="AQ82" s="402"/>
    </row>
    <row r="83" spans="1:86" x14ac:dyDescent="0.25">
      <c r="A83" s="60" t="s">
        <v>228</v>
      </c>
      <c r="B83" s="405">
        <f t="shared" si="11"/>
        <v>0</v>
      </c>
      <c r="C83" s="87"/>
      <c r="D83" s="87"/>
      <c r="E83" s="87"/>
      <c r="F83" s="404"/>
      <c r="G83" s="55"/>
      <c r="H83" s="55"/>
      <c r="I83" s="6"/>
      <c r="J83" s="6"/>
      <c r="K83" s="6"/>
      <c r="L83" s="6"/>
      <c r="M83" s="6"/>
      <c r="N83" s="6"/>
      <c r="O83" s="6"/>
      <c r="P83" s="6"/>
      <c r="Q83" s="6"/>
      <c r="R83" s="2"/>
      <c r="S83" s="2"/>
      <c r="T83" s="2"/>
      <c r="U83" s="2"/>
      <c r="V83" s="2"/>
      <c r="W83" s="2"/>
      <c r="X83" s="1"/>
      <c r="Y83" s="1"/>
      <c r="Z83" s="402"/>
      <c r="AA83" s="402"/>
      <c r="AB83" s="402"/>
      <c r="AC83" s="402"/>
      <c r="AD83" s="402"/>
      <c r="AE83" s="402"/>
      <c r="AF83" s="402"/>
      <c r="AG83" s="402"/>
      <c r="AH83" s="402"/>
      <c r="AI83" s="402"/>
      <c r="AJ83" s="402"/>
      <c r="AK83" s="402"/>
      <c r="AL83" s="402"/>
      <c r="AM83" s="402"/>
      <c r="AN83" s="402"/>
      <c r="AO83" s="402"/>
      <c r="AP83" s="402"/>
      <c r="AQ83" s="402"/>
    </row>
    <row r="84" spans="1:86" x14ac:dyDescent="0.25">
      <c r="A84" s="60" t="s">
        <v>229</v>
      </c>
      <c r="B84" s="406">
        <f t="shared" si="11"/>
        <v>0</v>
      </c>
      <c r="C84" s="137"/>
      <c r="D84" s="137"/>
      <c r="E84" s="137"/>
      <c r="F84" s="404"/>
      <c r="G84" s="55"/>
      <c r="H84" s="55"/>
      <c r="I84" s="6"/>
      <c r="J84" s="6"/>
      <c r="K84" s="6"/>
      <c r="L84" s="6"/>
      <c r="M84" s="6"/>
      <c r="N84" s="6"/>
      <c r="O84" s="6"/>
      <c r="P84" s="6"/>
      <c r="Q84" s="6"/>
      <c r="R84" s="2"/>
      <c r="S84" s="2"/>
      <c r="T84" s="2"/>
      <c r="U84" s="2"/>
      <c r="V84" s="2"/>
      <c r="W84" s="2"/>
      <c r="X84" s="1"/>
      <c r="Y84" s="1"/>
      <c r="Z84" s="402"/>
      <c r="AA84" s="402"/>
      <c r="AB84" s="402"/>
      <c r="AC84" s="402"/>
      <c r="AD84" s="402"/>
      <c r="AE84" s="402"/>
      <c r="AF84" s="402"/>
      <c r="AG84" s="402"/>
      <c r="AH84" s="402"/>
      <c r="AI84" s="402"/>
      <c r="AJ84" s="402"/>
      <c r="AK84" s="402"/>
      <c r="AL84" s="402"/>
      <c r="AM84" s="402"/>
      <c r="AN84" s="402"/>
      <c r="AO84" s="402"/>
      <c r="AP84" s="402"/>
      <c r="AQ84" s="402"/>
    </row>
    <row r="85" spans="1:86" x14ac:dyDescent="0.25">
      <c r="A85" s="600" t="s">
        <v>45</v>
      </c>
      <c r="B85" s="407">
        <f>SUM(B66:B84)</f>
        <v>467</v>
      </c>
      <c r="C85" s="407">
        <f>SUM(C66:C84)</f>
        <v>467</v>
      </c>
      <c r="D85" s="407">
        <f>SUM(D66:D84)</f>
        <v>0</v>
      </c>
      <c r="E85" s="407">
        <f>SUM(E66:E84)</f>
        <v>0</v>
      </c>
      <c r="F85" s="404"/>
      <c r="G85" s="55"/>
      <c r="H85" s="55"/>
      <c r="I85" s="5"/>
      <c r="J85" s="6"/>
      <c r="K85" s="6"/>
      <c r="L85" s="6"/>
      <c r="M85" s="6"/>
      <c r="N85" s="6"/>
      <c r="O85" s="6"/>
      <c r="P85" s="6"/>
      <c r="Q85" s="6"/>
      <c r="R85" s="2"/>
      <c r="S85" s="2"/>
      <c r="T85" s="2"/>
      <c r="U85" s="2"/>
      <c r="V85" s="3"/>
      <c r="W85" s="2"/>
      <c r="X85" s="1"/>
      <c r="Y85" s="1"/>
      <c r="Z85" s="402"/>
      <c r="AA85" s="402"/>
      <c r="AB85" s="402"/>
      <c r="AC85" s="402"/>
      <c r="AD85" s="402"/>
      <c r="AE85" s="402"/>
      <c r="AF85" s="402"/>
      <c r="AG85" s="402"/>
      <c r="AH85" s="402"/>
      <c r="AI85" s="402"/>
      <c r="AJ85" s="402"/>
      <c r="AK85" s="402"/>
      <c r="AL85" s="402"/>
      <c r="AM85" s="402"/>
      <c r="AN85" s="402"/>
      <c r="AO85" s="402"/>
      <c r="AP85" s="402"/>
      <c r="AQ85" s="402"/>
    </row>
    <row r="86" spans="1:86" x14ac:dyDescent="0.25">
      <c r="A86" s="63" t="s">
        <v>230</v>
      </c>
      <c r="B86" s="1"/>
      <c r="C86" s="1"/>
      <c r="D86" s="2"/>
      <c r="E86" s="2"/>
      <c r="F86" s="1"/>
      <c r="G86" s="1"/>
      <c r="H86" s="1"/>
      <c r="I86" s="1"/>
      <c r="J86" s="1"/>
      <c r="K86" s="1"/>
      <c r="L86" s="1"/>
      <c r="M86" s="1"/>
      <c r="N86" s="1"/>
      <c r="O86" s="1"/>
      <c r="P86" s="14"/>
      <c r="Q86" s="14"/>
      <c r="R86" s="14"/>
      <c r="S86" s="14"/>
      <c r="T86" s="2"/>
      <c r="U86" s="2"/>
      <c r="V86" s="2"/>
      <c r="W86" s="2"/>
      <c r="X86" s="173"/>
      <c r="Y86" s="2"/>
      <c r="Z86" s="1"/>
      <c r="AA86" s="1"/>
      <c r="AB86" s="1"/>
      <c r="AC86" s="1"/>
      <c r="AD86" s="1"/>
      <c r="AE86" s="1"/>
      <c r="AF86" s="1"/>
      <c r="AG86" s="1"/>
      <c r="AH86" s="1"/>
      <c r="AI86" s="1"/>
      <c r="AJ86" s="1"/>
      <c r="AK86" s="1"/>
      <c r="AL86" s="1"/>
      <c r="AM86" s="1"/>
      <c r="AN86" s="1"/>
      <c r="AO86" s="1"/>
      <c r="AP86" s="1"/>
      <c r="AQ86" s="402"/>
    </row>
    <row r="87" spans="1:86" ht="15" customHeight="1" x14ac:dyDescent="0.25">
      <c r="A87" s="724" t="s">
        <v>81</v>
      </c>
      <c r="B87" s="742"/>
      <c r="C87" s="724" t="s">
        <v>4</v>
      </c>
      <c r="D87" s="741"/>
      <c r="E87" s="742"/>
      <c r="F87" s="710" t="s">
        <v>5</v>
      </c>
      <c r="G87" s="713"/>
      <c r="H87" s="713"/>
      <c r="I87" s="713"/>
      <c r="J87" s="713"/>
      <c r="K87" s="713"/>
      <c r="L87" s="713"/>
      <c r="M87" s="713"/>
      <c r="N87" s="713"/>
      <c r="O87" s="713"/>
      <c r="P87" s="713"/>
      <c r="Q87" s="713"/>
      <c r="R87" s="713"/>
      <c r="S87" s="713"/>
      <c r="T87" s="713"/>
      <c r="U87" s="713"/>
      <c r="V87" s="713"/>
      <c r="W87" s="713"/>
      <c r="X87" s="713"/>
      <c r="Y87" s="713"/>
      <c r="Z87" s="713"/>
      <c r="AA87" s="713"/>
      <c r="AB87" s="713"/>
      <c r="AC87" s="713"/>
      <c r="AD87" s="713"/>
      <c r="AE87" s="713"/>
      <c r="AF87" s="713"/>
      <c r="AG87" s="713"/>
      <c r="AH87" s="713"/>
      <c r="AI87" s="713"/>
      <c r="AJ87" s="713"/>
      <c r="AK87" s="713"/>
      <c r="AL87" s="713"/>
      <c r="AM87" s="709"/>
      <c r="AN87" s="644" t="s">
        <v>7</v>
      </c>
    </row>
    <row r="88" spans="1:86" x14ac:dyDescent="0.25">
      <c r="A88" s="777"/>
      <c r="B88" s="778"/>
      <c r="C88" s="725"/>
      <c r="D88" s="743"/>
      <c r="E88" s="744"/>
      <c r="F88" s="710" t="s">
        <v>10</v>
      </c>
      <c r="G88" s="709"/>
      <c r="H88" s="747" t="s">
        <v>11</v>
      </c>
      <c r="I88" s="747"/>
      <c r="J88" s="710" t="s">
        <v>12</v>
      </c>
      <c r="K88" s="709"/>
      <c r="L88" s="713" t="s">
        <v>13</v>
      </c>
      <c r="M88" s="713"/>
      <c r="N88" s="710" t="s">
        <v>14</v>
      </c>
      <c r="O88" s="709"/>
      <c r="P88" s="748" t="s">
        <v>15</v>
      </c>
      <c r="Q88" s="748"/>
      <c r="R88" s="749" t="s">
        <v>16</v>
      </c>
      <c r="S88" s="750"/>
      <c r="T88" s="748" t="s">
        <v>17</v>
      </c>
      <c r="U88" s="748"/>
      <c r="V88" s="749" t="s">
        <v>18</v>
      </c>
      <c r="W88" s="750"/>
      <c r="X88" s="748" t="s">
        <v>19</v>
      </c>
      <c r="Y88" s="750"/>
      <c r="Z88" s="749" t="s">
        <v>20</v>
      </c>
      <c r="AA88" s="748"/>
      <c r="AB88" s="749" t="s">
        <v>21</v>
      </c>
      <c r="AC88" s="750"/>
      <c r="AD88" s="748" t="s">
        <v>22</v>
      </c>
      <c r="AE88" s="748"/>
      <c r="AF88" s="749" t="s">
        <v>23</v>
      </c>
      <c r="AG88" s="750"/>
      <c r="AH88" s="748" t="s">
        <v>24</v>
      </c>
      <c r="AI88" s="748"/>
      <c r="AJ88" s="749" t="s">
        <v>25</v>
      </c>
      <c r="AK88" s="750"/>
      <c r="AL88" s="748" t="s">
        <v>26</v>
      </c>
      <c r="AM88" s="750"/>
      <c r="AN88" s="691"/>
    </row>
    <row r="89" spans="1:86" x14ac:dyDescent="0.25">
      <c r="A89" s="725"/>
      <c r="B89" s="743"/>
      <c r="C89" s="590" t="s">
        <v>214</v>
      </c>
      <c r="D89" s="590" t="s">
        <v>159</v>
      </c>
      <c r="E89" s="590" t="s">
        <v>28</v>
      </c>
      <c r="F89" s="594" t="s">
        <v>159</v>
      </c>
      <c r="G89" s="593" t="s">
        <v>28</v>
      </c>
      <c r="H89" s="595" t="s">
        <v>159</v>
      </c>
      <c r="I89" s="595" t="s">
        <v>28</v>
      </c>
      <c r="J89" s="594" t="s">
        <v>159</v>
      </c>
      <c r="K89" s="593" t="s">
        <v>28</v>
      </c>
      <c r="L89" s="595" t="s">
        <v>159</v>
      </c>
      <c r="M89" s="595" t="s">
        <v>28</v>
      </c>
      <c r="N89" s="594" t="s">
        <v>159</v>
      </c>
      <c r="O89" s="593" t="s">
        <v>28</v>
      </c>
      <c r="P89" s="595" t="s">
        <v>159</v>
      </c>
      <c r="Q89" s="595" t="s">
        <v>28</v>
      </c>
      <c r="R89" s="594" t="s">
        <v>159</v>
      </c>
      <c r="S89" s="593" t="s">
        <v>28</v>
      </c>
      <c r="T89" s="595" t="s">
        <v>159</v>
      </c>
      <c r="U89" s="595" t="s">
        <v>28</v>
      </c>
      <c r="V89" s="594" t="s">
        <v>159</v>
      </c>
      <c r="W89" s="593" t="s">
        <v>28</v>
      </c>
      <c r="X89" s="595" t="s">
        <v>159</v>
      </c>
      <c r="Y89" s="593" t="s">
        <v>28</v>
      </c>
      <c r="Z89" s="594" t="s">
        <v>159</v>
      </c>
      <c r="AA89" s="595" t="s">
        <v>28</v>
      </c>
      <c r="AB89" s="594" t="s">
        <v>159</v>
      </c>
      <c r="AC89" s="593" t="s">
        <v>28</v>
      </c>
      <c r="AD89" s="595" t="s">
        <v>159</v>
      </c>
      <c r="AE89" s="595" t="s">
        <v>28</v>
      </c>
      <c r="AF89" s="594" t="s">
        <v>159</v>
      </c>
      <c r="AG89" s="593" t="s">
        <v>28</v>
      </c>
      <c r="AH89" s="595" t="s">
        <v>159</v>
      </c>
      <c r="AI89" s="595" t="s">
        <v>28</v>
      </c>
      <c r="AJ89" s="594" t="s">
        <v>159</v>
      </c>
      <c r="AK89" s="593" t="s">
        <v>28</v>
      </c>
      <c r="AL89" s="595" t="s">
        <v>159</v>
      </c>
      <c r="AM89" s="593" t="s">
        <v>28</v>
      </c>
      <c r="AN89" s="645"/>
    </row>
    <row r="90" spans="1:86" x14ac:dyDescent="0.25">
      <c r="A90" s="710" t="s">
        <v>82</v>
      </c>
      <c r="B90" s="709"/>
      <c r="C90" s="384">
        <f t="shared" ref="C90:AN90" si="12">SUM(C91:C97)</f>
        <v>938</v>
      </c>
      <c r="D90" s="384">
        <f t="shared" si="12"/>
        <v>360</v>
      </c>
      <c r="E90" s="347">
        <f t="shared" si="12"/>
        <v>578</v>
      </c>
      <c r="F90" s="384">
        <f t="shared" si="12"/>
        <v>33</v>
      </c>
      <c r="G90" s="384">
        <f t="shared" si="12"/>
        <v>18</v>
      </c>
      <c r="H90" s="384">
        <f t="shared" si="12"/>
        <v>14</v>
      </c>
      <c r="I90" s="384">
        <f t="shared" si="12"/>
        <v>8</v>
      </c>
      <c r="J90" s="384">
        <f t="shared" si="12"/>
        <v>19</v>
      </c>
      <c r="K90" s="384">
        <f t="shared" si="12"/>
        <v>17</v>
      </c>
      <c r="L90" s="384">
        <f t="shared" si="12"/>
        <v>16</v>
      </c>
      <c r="M90" s="384">
        <f t="shared" si="12"/>
        <v>37</v>
      </c>
      <c r="N90" s="384">
        <f t="shared" si="12"/>
        <v>8</v>
      </c>
      <c r="O90" s="384">
        <f t="shared" si="12"/>
        <v>55</v>
      </c>
      <c r="P90" s="384">
        <f t="shared" si="12"/>
        <v>13</v>
      </c>
      <c r="Q90" s="384">
        <f t="shared" si="12"/>
        <v>54</v>
      </c>
      <c r="R90" s="384">
        <f t="shared" si="12"/>
        <v>8</v>
      </c>
      <c r="S90" s="384">
        <f t="shared" si="12"/>
        <v>65</v>
      </c>
      <c r="T90" s="384">
        <f t="shared" si="12"/>
        <v>11</v>
      </c>
      <c r="U90" s="384">
        <f t="shared" si="12"/>
        <v>44</v>
      </c>
      <c r="V90" s="384">
        <f t="shared" si="12"/>
        <v>18</v>
      </c>
      <c r="W90" s="384">
        <f t="shared" si="12"/>
        <v>35</v>
      </c>
      <c r="X90" s="384">
        <f t="shared" si="12"/>
        <v>18</v>
      </c>
      <c r="Y90" s="384">
        <f t="shared" si="12"/>
        <v>23</v>
      </c>
      <c r="Z90" s="384">
        <f t="shared" si="12"/>
        <v>28</v>
      </c>
      <c r="AA90" s="384">
        <f t="shared" si="12"/>
        <v>28</v>
      </c>
      <c r="AB90" s="384">
        <f t="shared" si="12"/>
        <v>23</v>
      </c>
      <c r="AC90" s="384">
        <f t="shared" si="12"/>
        <v>24</v>
      </c>
      <c r="AD90" s="384">
        <f t="shared" si="12"/>
        <v>33</v>
      </c>
      <c r="AE90" s="384">
        <f t="shared" si="12"/>
        <v>27</v>
      </c>
      <c r="AF90" s="384">
        <f t="shared" si="12"/>
        <v>28</v>
      </c>
      <c r="AG90" s="384">
        <f t="shared" si="12"/>
        <v>25</v>
      </c>
      <c r="AH90" s="384">
        <f t="shared" si="12"/>
        <v>27</v>
      </c>
      <c r="AI90" s="384">
        <f t="shared" si="12"/>
        <v>38</v>
      </c>
      <c r="AJ90" s="384">
        <f t="shared" si="12"/>
        <v>18</v>
      </c>
      <c r="AK90" s="384">
        <f t="shared" si="12"/>
        <v>30</v>
      </c>
      <c r="AL90" s="384">
        <f t="shared" si="12"/>
        <v>45</v>
      </c>
      <c r="AM90" s="384">
        <f t="shared" si="12"/>
        <v>50</v>
      </c>
      <c r="AN90" s="408">
        <f t="shared" si="12"/>
        <v>938</v>
      </c>
      <c r="AO90" s="409"/>
    </row>
    <row r="91" spans="1:86" x14ac:dyDescent="0.25">
      <c r="A91" s="691" t="s">
        <v>83</v>
      </c>
      <c r="B91" s="410" t="s">
        <v>84</v>
      </c>
      <c r="C91" s="384">
        <f t="shared" ref="C91:C97" si="13">SUM(D91+E91)</f>
        <v>734</v>
      </c>
      <c r="D91" s="384">
        <f t="shared" ref="D91:E97" si="14">SUM(F91+H91+J91+L91+N91+P91+R91+T91+V91+X91+Z91+AB91+AD91+AF91+AH91+AJ91+AL91)</f>
        <v>268</v>
      </c>
      <c r="E91" s="347">
        <f t="shared" si="14"/>
        <v>466</v>
      </c>
      <c r="F91" s="174">
        <v>32</v>
      </c>
      <c r="G91" s="185">
        <v>18</v>
      </c>
      <c r="H91" s="210">
        <v>14</v>
      </c>
      <c r="I91" s="176">
        <v>8</v>
      </c>
      <c r="J91" s="210">
        <v>19</v>
      </c>
      <c r="K91" s="176">
        <v>17</v>
      </c>
      <c r="L91" s="174">
        <v>11</v>
      </c>
      <c r="M91" s="185">
        <v>33</v>
      </c>
      <c r="N91" s="210">
        <v>7</v>
      </c>
      <c r="O91" s="176">
        <v>52</v>
      </c>
      <c r="P91" s="210">
        <v>8</v>
      </c>
      <c r="Q91" s="176">
        <v>52</v>
      </c>
      <c r="R91" s="210">
        <v>7</v>
      </c>
      <c r="S91" s="176">
        <v>62</v>
      </c>
      <c r="T91" s="210">
        <v>11</v>
      </c>
      <c r="U91" s="176">
        <v>40</v>
      </c>
      <c r="V91" s="210">
        <v>16</v>
      </c>
      <c r="W91" s="176">
        <v>25</v>
      </c>
      <c r="X91" s="210">
        <v>13</v>
      </c>
      <c r="Y91" s="176">
        <v>18</v>
      </c>
      <c r="Z91" s="210">
        <v>21</v>
      </c>
      <c r="AA91" s="176">
        <v>22</v>
      </c>
      <c r="AB91" s="210">
        <v>13</v>
      </c>
      <c r="AC91" s="176">
        <v>13</v>
      </c>
      <c r="AD91" s="210">
        <v>23</v>
      </c>
      <c r="AE91" s="176">
        <v>21</v>
      </c>
      <c r="AF91" s="210">
        <v>15</v>
      </c>
      <c r="AG91" s="176">
        <v>15</v>
      </c>
      <c r="AH91" s="210">
        <v>19</v>
      </c>
      <c r="AI91" s="176">
        <v>22</v>
      </c>
      <c r="AJ91" s="210">
        <v>11</v>
      </c>
      <c r="AK91" s="176">
        <v>17</v>
      </c>
      <c r="AL91" s="210">
        <v>28</v>
      </c>
      <c r="AM91" s="176">
        <v>31</v>
      </c>
      <c r="AN91" s="222">
        <v>734</v>
      </c>
      <c r="AO91" s="411" t="s">
        <v>59</v>
      </c>
      <c r="CA91" s="344" t="str">
        <f t="shared" ref="CA91:CA97" si="15">IF(C91=0,"",IF(AN91="",IF(C91="",""," No olvide escribir la columna Beneficiarios.-"),""))</f>
        <v/>
      </c>
      <c r="CB91" s="344" t="str">
        <f t="shared" ref="CB91:CB97" si="16">IF(C91&lt;AN91," El número de Beneficiarios NO puede ser mayor que el Total.-","")</f>
        <v/>
      </c>
      <c r="CG91" s="344">
        <f t="shared" ref="CG91:CG97" si="17">IF(C91&lt;AN91,1,0)</f>
        <v>0</v>
      </c>
      <c r="CH91" s="344">
        <f t="shared" ref="CH91:CH97" si="18">IF(C91=0,"",IF(AN91="",IF(C91="","",1),0))</f>
        <v>0</v>
      </c>
    </row>
    <row r="92" spans="1:86" x14ac:dyDescent="0.25">
      <c r="A92" s="691"/>
      <c r="B92" s="412" t="s">
        <v>85</v>
      </c>
      <c r="C92" s="413">
        <f t="shared" si="13"/>
        <v>78</v>
      </c>
      <c r="D92" s="350">
        <f t="shared" si="14"/>
        <v>43</v>
      </c>
      <c r="E92" s="414">
        <f t="shared" si="14"/>
        <v>35</v>
      </c>
      <c r="F92" s="415"/>
      <c r="G92" s="416"/>
      <c r="H92" s="417"/>
      <c r="I92" s="418"/>
      <c r="J92" s="415"/>
      <c r="K92" s="419"/>
      <c r="L92" s="417">
        <v>1</v>
      </c>
      <c r="M92" s="420">
        <v>1</v>
      </c>
      <c r="N92" s="415"/>
      <c r="O92" s="419"/>
      <c r="P92" s="418">
        <v>1</v>
      </c>
      <c r="Q92" s="420"/>
      <c r="R92" s="421"/>
      <c r="S92" s="419">
        <v>1</v>
      </c>
      <c r="T92" s="418"/>
      <c r="U92" s="420"/>
      <c r="V92" s="421">
        <v>1</v>
      </c>
      <c r="W92" s="419">
        <v>2</v>
      </c>
      <c r="X92" s="418">
        <v>2</v>
      </c>
      <c r="Y92" s="419">
        <v>2</v>
      </c>
      <c r="Z92" s="421">
        <v>3</v>
      </c>
      <c r="AA92" s="420">
        <v>2</v>
      </c>
      <c r="AB92" s="421">
        <v>7</v>
      </c>
      <c r="AC92" s="419">
        <v>2</v>
      </c>
      <c r="AD92" s="418">
        <v>6</v>
      </c>
      <c r="AE92" s="420"/>
      <c r="AF92" s="421">
        <v>6</v>
      </c>
      <c r="AG92" s="419">
        <v>4</v>
      </c>
      <c r="AH92" s="418">
        <v>4</v>
      </c>
      <c r="AI92" s="420">
        <v>6</v>
      </c>
      <c r="AJ92" s="421">
        <v>4</v>
      </c>
      <c r="AK92" s="419">
        <v>3</v>
      </c>
      <c r="AL92" s="418">
        <v>8</v>
      </c>
      <c r="AM92" s="419">
        <v>12</v>
      </c>
      <c r="AN92" s="220">
        <v>78</v>
      </c>
      <c r="AO92" s="411" t="s">
        <v>59</v>
      </c>
      <c r="CA92" s="344" t="str">
        <f t="shared" si="15"/>
        <v/>
      </c>
      <c r="CB92" s="344" t="str">
        <f t="shared" si="16"/>
        <v/>
      </c>
      <c r="CG92" s="344">
        <f t="shared" si="17"/>
        <v>0</v>
      </c>
      <c r="CH92" s="344">
        <f t="shared" si="18"/>
        <v>0</v>
      </c>
    </row>
    <row r="93" spans="1:86" ht="15.75" thickBot="1" x14ac:dyDescent="0.3">
      <c r="A93" s="780"/>
      <c r="B93" s="422" t="s">
        <v>86</v>
      </c>
      <c r="C93" s="423">
        <f t="shared" si="13"/>
        <v>43</v>
      </c>
      <c r="D93" s="423">
        <f t="shared" si="14"/>
        <v>17</v>
      </c>
      <c r="E93" s="424">
        <f t="shared" si="14"/>
        <v>26</v>
      </c>
      <c r="F93" s="425"/>
      <c r="G93" s="426"/>
      <c r="H93" s="427"/>
      <c r="I93" s="428"/>
      <c r="J93" s="425"/>
      <c r="K93" s="429"/>
      <c r="L93" s="427">
        <v>1</v>
      </c>
      <c r="M93" s="430">
        <v>1</v>
      </c>
      <c r="N93" s="425">
        <v>1</v>
      </c>
      <c r="O93" s="429"/>
      <c r="P93" s="428">
        <v>2</v>
      </c>
      <c r="Q93" s="430">
        <v>1</v>
      </c>
      <c r="R93" s="431"/>
      <c r="S93" s="429">
        <v>1</v>
      </c>
      <c r="T93" s="428"/>
      <c r="U93" s="430">
        <v>1</v>
      </c>
      <c r="V93" s="431"/>
      <c r="W93" s="429">
        <v>1</v>
      </c>
      <c r="X93" s="428">
        <v>1</v>
      </c>
      <c r="Y93" s="429"/>
      <c r="Z93" s="431">
        <v>1</v>
      </c>
      <c r="AA93" s="430"/>
      <c r="AB93" s="431"/>
      <c r="AC93" s="429">
        <v>4</v>
      </c>
      <c r="AD93" s="428">
        <v>2</v>
      </c>
      <c r="AE93" s="430">
        <v>2</v>
      </c>
      <c r="AF93" s="431">
        <v>5</v>
      </c>
      <c r="AG93" s="429">
        <v>4</v>
      </c>
      <c r="AH93" s="428"/>
      <c r="AI93" s="430">
        <v>2</v>
      </c>
      <c r="AJ93" s="431">
        <v>2</v>
      </c>
      <c r="AK93" s="429">
        <v>6</v>
      </c>
      <c r="AL93" s="428">
        <v>2</v>
      </c>
      <c r="AM93" s="429">
        <v>3</v>
      </c>
      <c r="AN93" s="432">
        <v>43</v>
      </c>
      <c r="AO93" s="411" t="s">
        <v>59</v>
      </c>
      <c r="CA93" s="344" t="str">
        <f t="shared" si="15"/>
        <v/>
      </c>
      <c r="CB93" s="344" t="str">
        <f t="shared" si="16"/>
        <v/>
      </c>
      <c r="CG93" s="344">
        <f t="shared" si="17"/>
        <v>0</v>
      </c>
      <c r="CH93" s="344">
        <f t="shared" si="18"/>
        <v>0</v>
      </c>
    </row>
    <row r="94" spans="1:86" ht="15.75" thickTop="1" x14ac:dyDescent="0.25">
      <c r="A94" s="433" t="s">
        <v>87</v>
      </c>
      <c r="B94" s="434"/>
      <c r="C94" s="435">
        <f t="shared" si="13"/>
        <v>24</v>
      </c>
      <c r="D94" s="436">
        <f t="shared" si="14"/>
        <v>10</v>
      </c>
      <c r="E94" s="437">
        <f t="shared" si="14"/>
        <v>14</v>
      </c>
      <c r="F94" s="438">
        <v>1</v>
      </c>
      <c r="G94" s="439"/>
      <c r="H94" s="440"/>
      <c r="I94" s="441"/>
      <c r="J94" s="442"/>
      <c r="K94" s="439"/>
      <c r="L94" s="440">
        <v>2</v>
      </c>
      <c r="M94" s="443">
        <v>1</v>
      </c>
      <c r="N94" s="442"/>
      <c r="O94" s="439"/>
      <c r="P94" s="441">
        <v>2</v>
      </c>
      <c r="Q94" s="443"/>
      <c r="R94" s="444">
        <v>1</v>
      </c>
      <c r="S94" s="439"/>
      <c r="T94" s="441"/>
      <c r="U94" s="443">
        <v>1</v>
      </c>
      <c r="V94" s="444"/>
      <c r="W94" s="439">
        <v>3</v>
      </c>
      <c r="X94" s="441">
        <v>1</v>
      </c>
      <c r="Y94" s="439">
        <v>2</v>
      </c>
      <c r="Z94" s="444"/>
      <c r="AA94" s="443"/>
      <c r="AB94" s="444">
        <v>1</v>
      </c>
      <c r="AC94" s="439">
        <v>1</v>
      </c>
      <c r="AD94" s="441">
        <v>1</v>
      </c>
      <c r="AE94" s="443"/>
      <c r="AF94" s="444"/>
      <c r="AG94" s="439"/>
      <c r="AH94" s="441"/>
      <c r="AI94" s="443">
        <v>2</v>
      </c>
      <c r="AJ94" s="444"/>
      <c r="AK94" s="439">
        <v>3</v>
      </c>
      <c r="AL94" s="441">
        <v>1</v>
      </c>
      <c r="AM94" s="439">
        <v>1</v>
      </c>
      <c r="AN94" s="445">
        <v>24</v>
      </c>
      <c r="AO94" s="411" t="s">
        <v>59</v>
      </c>
      <c r="CA94" s="344" t="str">
        <f t="shared" si="15"/>
        <v/>
      </c>
      <c r="CB94" s="344" t="str">
        <f t="shared" si="16"/>
        <v/>
      </c>
      <c r="CG94" s="344">
        <f t="shared" si="17"/>
        <v>0</v>
      </c>
      <c r="CH94" s="344">
        <f t="shared" si="18"/>
        <v>0</v>
      </c>
    </row>
    <row r="95" spans="1:86" x14ac:dyDescent="0.25">
      <c r="A95" s="608" t="s">
        <v>88</v>
      </c>
      <c r="B95" s="446"/>
      <c r="C95" s="350">
        <f t="shared" si="13"/>
        <v>11</v>
      </c>
      <c r="D95" s="373">
        <f t="shared" si="14"/>
        <v>3</v>
      </c>
      <c r="E95" s="447">
        <f t="shared" si="14"/>
        <v>8</v>
      </c>
      <c r="F95" s="448"/>
      <c r="G95" s="449"/>
      <c r="H95" s="450"/>
      <c r="I95" s="451"/>
      <c r="J95" s="438"/>
      <c r="K95" s="452"/>
      <c r="L95" s="450"/>
      <c r="M95" s="453">
        <v>1</v>
      </c>
      <c r="N95" s="438"/>
      <c r="O95" s="452">
        <v>1</v>
      </c>
      <c r="P95" s="451"/>
      <c r="Q95" s="453"/>
      <c r="R95" s="454"/>
      <c r="S95" s="452"/>
      <c r="T95" s="451"/>
      <c r="U95" s="453">
        <v>1</v>
      </c>
      <c r="V95" s="454"/>
      <c r="W95" s="452"/>
      <c r="X95" s="451"/>
      <c r="Y95" s="452"/>
      <c r="Z95" s="454">
        <v>1</v>
      </c>
      <c r="AA95" s="453">
        <v>1</v>
      </c>
      <c r="AB95" s="454"/>
      <c r="AC95" s="452"/>
      <c r="AD95" s="451"/>
      <c r="AE95" s="453">
        <v>1</v>
      </c>
      <c r="AF95" s="454">
        <v>1</v>
      </c>
      <c r="AG95" s="452">
        <v>1</v>
      </c>
      <c r="AH95" s="451"/>
      <c r="AI95" s="453">
        <v>2</v>
      </c>
      <c r="AJ95" s="454">
        <v>1</v>
      </c>
      <c r="AK95" s="452"/>
      <c r="AL95" s="451"/>
      <c r="AM95" s="452"/>
      <c r="AN95" s="455">
        <v>11</v>
      </c>
      <c r="AO95" s="411" t="s">
        <v>59</v>
      </c>
      <c r="CA95" s="344" t="str">
        <f t="shared" si="15"/>
        <v/>
      </c>
      <c r="CB95" s="344" t="str">
        <f t="shared" si="16"/>
        <v/>
      </c>
      <c r="CG95" s="344">
        <f t="shared" si="17"/>
        <v>0</v>
      </c>
      <c r="CH95" s="344">
        <f t="shared" si="18"/>
        <v>0</v>
      </c>
    </row>
    <row r="96" spans="1:86" x14ac:dyDescent="0.25">
      <c r="A96" s="781" t="s">
        <v>89</v>
      </c>
      <c r="B96" s="782"/>
      <c r="C96" s="413">
        <f t="shared" si="13"/>
        <v>47</v>
      </c>
      <c r="D96" s="350">
        <f t="shared" si="14"/>
        <v>19</v>
      </c>
      <c r="E96" s="456">
        <f t="shared" si="14"/>
        <v>28</v>
      </c>
      <c r="F96" s="415"/>
      <c r="G96" s="416"/>
      <c r="H96" s="417"/>
      <c r="I96" s="418"/>
      <c r="J96" s="415"/>
      <c r="K96" s="419"/>
      <c r="L96" s="417">
        <v>1</v>
      </c>
      <c r="M96" s="420"/>
      <c r="N96" s="415"/>
      <c r="O96" s="419">
        <v>2</v>
      </c>
      <c r="P96" s="418"/>
      <c r="Q96" s="420">
        <v>1</v>
      </c>
      <c r="R96" s="421"/>
      <c r="S96" s="419">
        <v>1</v>
      </c>
      <c r="T96" s="418"/>
      <c r="U96" s="420">
        <v>1</v>
      </c>
      <c r="V96" s="421">
        <v>1</v>
      </c>
      <c r="W96" s="419">
        <v>4</v>
      </c>
      <c r="X96" s="418">
        <v>1</v>
      </c>
      <c r="Y96" s="419">
        <v>1</v>
      </c>
      <c r="Z96" s="421">
        <v>2</v>
      </c>
      <c r="AA96" s="420">
        <v>3</v>
      </c>
      <c r="AB96" s="421">
        <v>2</v>
      </c>
      <c r="AC96" s="419">
        <v>3</v>
      </c>
      <c r="AD96" s="418">
        <v>1</v>
      </c>
      <c r="AE96" s="420">
        <v>3</v>
      </c>
      <c r="AF96" s="421">
        <v>1</v>
      </c>
      <c r="AG96" s="419">
        <v>1</v>
      </c>
      <c r="AH96" s="418">
        <v>4</v>
      </c>
      <c r="AI96" s="420">
        <v>4</v>
      </c>
      <c r="AJ96" s="421"/>
      <c r="AK96" s="419">
        <v>1</v>
      </c>
      <c r="AL96" s="418">
        <v>6</v>
      </c>
      <c r="AM96" s="419">
        <v>3</v>
      </c>
      <c r="AN96" s="220">
        <v>47</v>
      </c>
      <c r="AO96" s="411" t="s">
        <v>59</v>
      </c>
      <c r="CA96" s="344" t="str">
        <f t="shared" si="15"/>
        <v/>
      </c>
      <c r="CB96" s="344" t="str">
        <f t="shared" si="16"/>
        <v/>
      </c>
      <c r="CG96" s="344">
        <f t="shared" si="17"/>
        <v>0</v>
      </c>
      <c r="CH96" s="344">
        <f t="shared" si="18"/>
        <v>0</v>
      </c>
    </row>
    <row r="97" spans="1:86" x14ac:dyDescent="0.25">
      <c r="A97" s="696" t="s">
        <v>231</v>
      </c>
      <c r="B97" s="697"/>
      <c r="C97" s="375">
        <f t="shared" si="13"/>
        <v>1</v>
      </c>
      <c r="D97" s="375">
        <f t="shared" si="14"/>
        <v>0</v>
      </c>
      <c r="E97" s="366">
        <f t="shared" si="14"/>
        <v>1</v>
      </c>
      <c r="F97" s="457"/>
      <c r="G97" s="458"/>
      <c r="H97" s="459"/>
      <c r="I97" s="460"/>
      <c r="J97" s="457"/>
      <c r="K97" s="461"/>
      <c r="L97" s="459"/>
      <c r="M97" s="462"/>
      <c r="N97" s="457"/>
      <c r="O97" s="461"/>
      <c r="P97" s="460"/>
      <c r="Q97" s="462"/>
      <c r="R97" s="463"/>
      <c r="S97" s="461"/>
      <c r="T97" s="460"/>
      <c r="U97" s="462"/>
      <c r="V97" s="463"/>
      <c r="W97" s="461"/>
      <c r="X97" s="460"/>
      <c r="Y97" s="461"/>
      <c r="Z97" s="463"/>
      <c r="AA97" s="462"/>
      <c r="AB97" s="463"/>
      <c r="AC97" s="461">
        <v>1</v>
      </c>
      <c r="AD97" s="460"/>
      <c r="AE97" s="462"/>
      <c r="AF97" s="463"/>
      <c r="AG97" s="461"/>
      <c r="AH97" s="460"/>
      <c r="AI97" s="462"/>
      <c r="AJ97" s="463"/>
      <c r="AK97" s="461"/>
      <c r="AL97" s="460"/>
      <c r="AM97" s="461"/>
      <c r="AN97" s="464">
        <v>1</v>
      </c>
      <c r="AO97" s="465" t="s">
        <v>59</v>
      </c>
      <c r="CA97" s="344" t="str">
        <f t="shared" si="15"/>
        <v/>
      </c>
      <c r="CB97" s="344" t="str">
        <f t="shared" si="16"/>
        <v/>
      </c>
      <c r="CG97" s="344">
        <f t="shared" si="17"/>
        <v>0</v>
      </c>
      <c r="CH97" s="344">
        <f t="shared" si="18"/>
        <v>0</v>
      </c>
    </row>
    <row r="98" spans="1:86" x14ac:dyDescent="0.25">
      <c r="A98" s="63" t="s">
        <v>232</v>
      </c>
      <c r="B98" s="1"/>
      <c r="C98" s="1"/>
      <c r="D98" s="14"/>
    </row>
    <row r="99" spans="1:86" x14ac:dyDescent="0.25">
      <c r="A99" s="710" t="s">
        <v>233</v>
      </c>
      <c r="B99" s="713"/>
      <c r="C99" s="709"/>
      <c r="D99" s="590" t="s">
        <v>45</v>
      </c>
    </row>
    <row r="100" spans="1:86" ht="21" x14ac:dyDescent="0.25">
      <c r="A100" s="724" t="s">
        <v>234</v>
      </c>
      <c r="B100" s="742"/>
      <c r="C100" s="602" t="s">
        <v>153</v>
      </c>
      <c r="D100" s="219"/>
      <c r="E100" s="466"/>
    </row>
    <row r="101" spans="1:86" x14ac:dyDescent="0.25">
      <c r="A101" s="777"/>
      <c r="B101" s="778"/>
      <c r="C101" s="603" t="s">
        <v>154</v>
      </c>
      <c r="D101" s="220"/>
      <c r="E101" s="466"/>
    </row>
    <row r="102" spans="1:86" ht="21" x14ac:dyDescent="0.25">
      <c r="A102" s="725"/>
      <c r="B102" s="744"/>
      <c r="C102" s="604" t="s">
        <v>155</v>
      </c>
      <c r="D102" s="221"/>
      <c r="E102" s="466"/>
    </row>
    <row r="103" spans="1:86" ht="15.75" x14ac:dyDescent="0.25">
      <c r="A103" s="467" t="s">
        <v>235</v>
      </c>
      <c r="B103" s="468"/>
      <c r="C103" s="469"/>
      <c r="D103" s="470"/>
      <c r="E103" s="471"/>
      <c r="F103" s="472"/>
      <c r="G103" s="472"/>
      <c r="H103" s="473"/>
      <c r="I103" s="472"/>
      <c r="J103" s="19"/>
      <c r="K103" s="474"/>
      <c r="L103" s="475"/>
      <c r="M103" s="476"/>
      <c r="N103" s="476"/>
      <c r="O103" s="477"/>
      <c r="P103" s="27"/>
      <c r="Q103" s="478"/>
      <c r="R103" s="479"/>
      <c r="S103" s="381"/>
      <c r="T103" s="478"/>
      <c r="U103" s="381"/>
      <c r="V103" s="381"/>
      <c r="W103" s="480"/>
      <c r="X103" s="480"/>
      <c r="Y103" s="480"/>
      <c r="Z103" s="481"/>
      <c r="AA103" s="3"/>
      <c r="AB103" s="480"/>
      <c r="AC103" s="480"/>
      <c r="AD103" s="480"/>
      <c r="AE103" s="480"/>
      <c r="AF103" s="481"/>
      <c r="AG103" s="3"/>
      <c r="AH103" s="480"/>
      <c r="AI103" s="480"/>
      <c r="AJ103" s="480"/>
      <c r="AK103" s="3"/>
      <c r="AL103" s="482"/>
      <c r="AM103" s="480"/>
      <c r="AN103" s="482"/>
      <c r="AO103" s="483"/>
      <c r="AP103" s="3"/>
    </row>
    <row r="104" spans="1:86" ht="18.75" customHeight="1" x14ac:dyDescent="0.25">
      <c r="A104" s="647" t="s">
        <v>81</v>
      </c>
      <c r="B104" s="649"/>
      <c r="C104" s="724" t="s">
        <v>4</v>
      </c>
      <c r="D104" s="741"/>
      <c r="E104" s="742"/>
      <c r="F104" s="710" t="s">
        <v>5</v>
      </c>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713"/>
      <c r="AG104" s="713"/>
      <c r="AH104" s="713"/>
      <c r="AI104" s="713"/>
      <c r="AJ104" s="713"/>
      <c r="AK104" s="713"/>
      <c r="AL104" s="713"/>
      <c r="AM104" s="709"/>
      <c r="AN104" s="644" t="s">
        <v>7</v>
      </c>
      <c r="AO104" s="484"/>
    </row>
    <row r="105" spans="1:86" x14ac:dyDescent="0.25">
      <c r="A105" s="683"/>
      <c r="B105" s="685"/>
      <c r="C105" s="725"/>
      <c r="D105" s="743"/>
      <c r="E105" s="744"/>
      <c r="F105" s="710" t="s">
        <v>10</v>
      </c>
      <c r="G105" s="709"/>
      <c r="H105" s="745" t="s">
        <v>11</v>
      </c>
      <c r="I105" s="746"/>
      <c r="J105" s="710" t="s">
        <v>12</v>
      </c>
      <c r="K105" s="709"/>
      <c r="L105" s="710" t="s">
        <v>13</v>
      </c>
      <c r="M105" s="709"/>
      <c r="N105" s="710" t="s">
        <v>14</v>
      </c>
      <c r="O105" s="709"/>
      <c r="P105" s="712" t="s">
        <v>15</v>
      </c>
      <c r="Q105" s="711"/>
      <c r="R105" s="712" t="s">
        <v>16</v>
      </c>
      <c r="S105" s="711"/>
      <c r="T105" s="712" t="s">
        <v>17</v>
      </c>
      <c r="U105" s="711"/>
      <c r="V105" s="712" t="s">
        <v>18</v>
      </c>
      <c r="W105" s="711"/>
      <c r="X105" s="712" t="s">
        <v>19</v>
      </c>
      <c r="Y105" s="711"/>
      <c r="Z105" s="712" t="s">
        <v>20</v>
      </c>
      <c r="AA105" s="711"/>
      <c r="AB105" s="712" t="s">
        <v>21</v>
      </c>
      <c r="AC105" s="711"/>
      <c r="AD105" s="733" t="s">
        <v>22</v>
      </c>
      <c r="AE105" s="733"/>
      <c r="AF105" s="712" t="s">
        <v>23</v>
      </c>
      <c r="AG105" s="711"/>
      <c r="AH105" s="733" t="s">
        <v>24</v>
      </c>
      <c r="AI105" s="733"/>
      <c r="AJ105" s="712" t="s">
        <v>25</v>
      </c>
      <c r="AK105" s="711"/>
      <c r="AL105" s="733" t="s">
        <v>26</v>
      </c>
      <c r="AM105" s="711"/>
      <c r="AN105" s="691"/>
    </row>
    <row r="106" spans="1:86" x14ac:dyDescent="0.25">
      <c r="A106" s="650"/>
      <c r="B106" s="652"/>
      <c r="C106" s="609" t="s">
        <v>214</v>
      </c>
      <c r="D106" s="609" t="s">
        <v>159</v>
      </c>
      <c r="E106" s="593" t="s">
        <v>28</v>
      </c>
      <c r="F106" s="594" t="s">
        <v>159</v>
      </c>
      <c r="G106" s="593" t="s">
        <v>28</v>
      </c>
      <c r="H106" s="594" t="s">
        <v>159</v>
      </c>
      <c r="I106" s="593" t="s">
        <v>28</v>
      </c>
      <c r="J106" s="594" t="s">
        <v>159</v>
      </c>
      <c r="K106" s="593" t="s">
        <v>28</v>
      </c>
      <c r="L106" s="594" t="s">
        <v>159</v>
      </c>
      <c r="M106" s="593" t="s">
        <v>28</v>
      </c>
      <c r="N106" s="594" t="s">
        <v>159</v>
      </c>
      <c r="O106" s="593" t="s">
        <v>28</v>
      </c>
      <c r="P106" s="594" t="s">
        <v>159</v>
      </c>
      <c r="Q106" s="593" t="s">
        <v>28</v>
      </c>
      <c r="R106" s="594" t="s">
        <v>159</v>
      </c>
      <c r="S106" s="593" t="s">
        <v>28</v>
      </c>
      <c r="T106" s="594" t="s">
        <v>159</v>
      </c>
      <c r="U106" s="593" t="s">
        <v>28</v>
      </c>
      <c r="V106" s="594" t="s">
        <v>159</v>
      </c>
      <c r="W106" s="593" t="s">
        <v>28</v>
      </c>
      <c r="X106" s="594" t="s">
        <v>159</v>
      </c>
      <c r="Y106" s="593" t="s">
        <v>28</v>
      </c>
      <c r="Z106" s="594" t="s">
        <v>159</v>
      </c>
      <c r="AA106" s="593" t="s">
        <v>28</v>
      </c>
      <c r="AB106" s="594" t="s">
        <v>159</v>
      </c>
      <c r="AC106" s="593" t="s">
        <v>28</v>
      </c>
      <c r="AD106" s="595" t="s">
        <v>159</v>
      </c>
      <c r="AE106" s="595" t="s">
        <v>28</v>
      </c>
      <c r="AF106" s="594" t="s">
        <v>159</v>
      </c>
      <c r="AG106" s="593" t="s">
        <v>28</v>
      </c>
      <c r="AH106" s="595" t="s">
        <v>159</v>
      </c>
      <c r="AI106" s="595" t="s">
        <v>28</v>
      </c>
      <c r="AJ106" s="594" t="s">
        <v>159</v>
      </c>
      <c r="AK106" s="593" t="s">
        <v>28</v>
      </c>
      <c r="AL106" s="595" t="s">
        <v>159</v>
      </c>
      <c r="AM106" s="593" t="s">
        <v>28</v>
      </c>
      <c r="AN106" s="645"/>
      <c r="AO106" s="485"/>
    </row>
    <row r="107" spans="1:86" ht="21" customHeight="1" x14ac:dyDescent="0.25">
      <c r="A107" s="736" t="s">
        <v>236</v>
      </c>
      <c r="B107" s="737"/>
      <c r="C107" s="437">
        <f>SUM(D107+E107)</f>
        <v>0</v>
      </c>
      <c r="D107" s="435">
        <f t="shared" ref="D107:E109" si="19">SUM(F107+H107+J107+L107+N107+P107+R107+T107+V107+X107+Z107+AB107+AD107+AF107+AH107+AJ107+AL107)</f>
        <v>0</v>
      </c>
      <c r="E107" s="486">
        <f t="shared" si="19"/>
        <v>0</v>
      </c>
      <c r="F107" s="487"/>
      <c r="G107" s="488"/>
      <c r="H107" s="487"/>
      <c r="I107" s="488"/>
      <c r="J107" s="487"/>
      <c r="K107" s="488"/>
      <c r="L107" s="487"/>
      <c r="M107" s="488"/>
      <c r="N107" s="487"/>
      <c r="O107" s="488"/>
      <c r="P107" s="487"/>
      <c r="Q107" s="488"/>
      <c r="R107" s="487"/>
      <c r="S107" s="488"/>
      <c r="T107" s="487"/>
      <c r="U107" s="488"/>
      <c r="V107" s="487"/>
      <c r="W107" s="488"/>
      <c r="X107" s="487"/>
      <c r="Y107" s="488"/>
      <c r="Z107" s="487"/>
      <c r="AA107" s="488"/>
      <c r="AB107" s="487"/>
      <c r="AC107" s="488"/>
      <c r="AD107" s="489"/>
      <c r="AE107" s="490"/>
      <c r="AF107" s="487"/>
      <c r="AG107" s="488"/>
      <c r="AH107" s="489"/>
      <c r="AI107" s="490"/>
      <c r="AJ107" s="487"/>
      <c r="AK107" s="488"/>
      <c r="AL107" s="489"/>
      <c r="AM107" s="488"/>
      <c r="AN107" s="491"/>
      <c r="AO107" s="411" t="s">
        <v>59</v>
      </c>
      <c r="CA107" s="344" t="str">
        <f>IF(C107=0,"",IF(AN107="",IF(C107="",""," No olvide escribir la columna Beneficiarios.-"),""))</f>
        <v/>
      </c>
      <c r="CB107" s="344" t="str">
        <f>IF(C107&lt;AN107," El número de Beneficiarios NO puede ser mayor que el Total.-","")</f>
        <v/>
      </c>
      <c r="CG107" s="344">
        <f>IF(C107&lt;AN107,1,0)</f>
        <v>0</v>
      </c>
      <c r="CH107" s="344" t="str">
        <f>IF(C107=0,"",IF(AN107="",IF(C107="","",1),0))</f>
        <v/>
      </c>
    </row>
    <row r="108" spans="1:86" ht="21" customHeight="1" x14ac:dyDescent="0.25">
      <c r="A108" s="694" t="s">
        <v>237</v>
      </c>
      <c r="B108" s="695"/>
      <c r="C108" s="357">
        <f>SUM(D108+E108)</f>
        <v>0</v>
      </c>
      <c r="D108" s="373">
        <f t="shared" si="19"/>
        <v>0</v>
      </c>
      <c r="E108" s="374">
        <f t="shared" si="19"/>
        <v>0</v>
      </c>
      <c r="F108" s="228"/>
      <c r="G108" s="178"/>
      <c r="H108" s="228"/>
      <c r="I108" s="178"/>
      <c r="J108" s="228"/>
      <c r="K108" s="178"/>
      <c r="L108" s="228"/>
      <c r="M108" s="178"/>
      <c r="N108" s="228"/>
      <c r="O108" s="178"/>
      <c r="P108" s="228"/>
      <c r="Q108" s="178"/>
      <c r="R108" s="228"/>
      <c r="S108" s="178"/>
      <c r="T108" s="228"/>
      <c r="U108" s="178"/>
      <c r="V108" s="228"/>
      <c r="W108" s="178"/>
      <c r="X108" s="228"/>
      <c r="Y108" s="178"/>
      <c r="Z108" s="228"/>
      <c r="AA108" s="178"/>
      <c r="AB108" s="228"/>
      <c r="AC108" s="178"/>
      <c r="AD108" s="492"/>
      <c r="AE108" s="230"/>
      <c r="AF108" s="228"/>
      <c r="AG108" s="178"/>
      <c r="AH108" s="492"/>
      <c r="AI108" s="230"/>
      <c r="AJ108" s="228"/>
      <c r="AK108" s="178"/>
      <c r="AL108" s="492"/>
      <c r="AM108" s="178"/>
      <c r="AN108" s="493"/>
      <c r="AO108" s="411" t="s">
        <v>59</v>
      </c>
      <c r="CA108" s="344" t="str">
        <f>IF(C108=0,"",IF(AN108="",IF(C108="",""," No olvide escribir la columna Beneficiarios.-"),""))</f>
        <v/>
      </c>
      <c r="CB108" s="344" t="str">
        <f>IF(C108&lt;AN108," El número de Beneficiarios NO puede ser mayor que el Total.-","")</f>
        <v/>
      </c>
      <c r="CG108" s="344">
        <f>IF(C108&lt;AN108,1,0)</f>
        <v>0</v>
      </c>
      <c r="CH108" s="344" t="str">
        <f>IF(C108=0,"",IF(AN108="",IF(C108="","",1),0))</f>
        <v/>
      </c>
    </row>
    <row r="109" spans="1:86" ht="21" customHeight="1" x14ac:dyDescent="0.25">
      <c r="A109" s="738" t="s">
        <v>238</v>
      </c>
      <c r="B109" s="739"/>
      <c r="C109" s="375">
        <f>SUM(D109+E109)</f>
        <v>2</v>
      </c>
      <c r="D109" s="375">
        <f t="shared" si="19"/>
        <v>0</v>
      </c>
      <c r="E109" s="376">
        <f t="shared" si="19"/>
        <v>2</v>
      </c>
      <c r="F109" s="494"/>
      <c r="G109" s="180"/>
      <c r="H109" s="494"/>
      <c r="I109" s="180"/>
      <c r="J109" s="494"/>
      <c r="K109" s="180"/>
      <c r="L109" s="494"/>
      <c r="M109" s="180"/>
      <c r="N109" s="494"/>
      <c r="O109" s="180"/>
      <c r="P109" s="494"/>
      <c r="Q109" s="180"/>
      <c r="R109" s="494"/>
      <c r="S109" s="180"/>
      <c r="T109" s="494"/>
      <c r="U109" s="180"/>
      <c r="V109" s="494"/>
      <c r="W109" s="180"/>
      <c r="X109" s="494"/>
      <c r="Y109" s="180"/>
      <c r="Z109" s="494"/>
      <c r="AA109" s="180"/>
      <c r="AB109" s="494"/>
      <c r="AC109" s="180"/>
      <c r="AD109" s="186"/>
      <c r="AE109" s="126"/>
      <c r="AF109" s="494"/>
      <c r="AG109" s="180"/>
      <c r="AH109" s="186"/>
      <c r="AI109" s="126"/>
      <c r="AJ109" s="494"/>
      <c r="AK109" s="180"/>
      <c r="AL109" s="186"/>
      <c r="AM109" s="180">
        <v>2</v>
      </c>
      <c r="AN109" s="495">
        <v>2</v>
      </c>
      <c r="AO109" s="411" t="s">
        <v>59</v>
      </c>
      <c r="CA109" s="344" t="str">
        <f>IF(C109=0,"",IF(AN109="",IF(C109="",""," No olvide escribir la columna Beneficiarios.-"),""))</f>
        <v/>
      </c>
      <c r="CB109" s="344" t="str">
        <f>IF(C109&lt;AN109," El número de Beneficiarios NO puede ser mayor que el Total.-","")</f>
        <v/>
      </c>
      <c r="CG109" s="344">
        <f>IF(C109&lt;AN109,1,0)</f>
        <v>0</v>
      </c>
      <c r="CH109" s="344">
        <f>IF(C109=0,"",IF(AN109="",IF(C109="","",1),0))</f>
        <v>0</v>
      </c>
    </row>
    <row r="110" spans="1:86" x14ac:dyDescent="0.25">
      <c r="A110" s="63" t="s">
        <v>239</v>
      </c>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4"/>
      <c r="AC110" s="1"/>
      <c r="AD110" s="1"/>
      <c r="AE110" s="1"/>
      <c r="AF110" s="1"/>
      <c r="AG110" s="1"/>
    </row>
    <row r="111" spans="1:86" ht="15" customHeight="1" x14ac:dyDescent="0.25">
      <c r="A111" s="647" t="s">
        <v>92</v>
      </c>
      <c r="B111" s="649"/>
      <c r="C111" s="647" t="s">
        <v>45</v>
      </c>
      <c r="D111" s="648"/>
      <c r="E111" s="649"/>
      <c r="F111" s="710" t="s">
        <v>165</v>
      </c>
      <c r="G111" s="709"/>
      <c r="H111" s="740" t="s">
        <v>166</v>
      </c>
      <c r="I111" s="709"/>
      <c r="J111" s="710" t="s">
        <v>167</v>
      </c>
      <c r="K111" s="709"/>
      <c r="L111" s="710" t="s">
        <v>168</v>
      </c>
      <c r="M111" s="709"/>
      <c r="N111" s="710" t="s">
        <v>169</v>
      </c>
      <c r="O111" s="709"/>
      <c r="P111" s="712" t="s">
        <v>170</v>
      </c>
      <c r="Q111" s="711"/>
      <c r="R111" s="712" t="s">
        <v>171</v>
      </c>
      <c r="S111" s="711"/>
      <c r="T111" s="712" t="s">
        <v>172</v>
      </c>
      <c r="U111" s="733"/>
      <c r="V111" s="712" t="s">
        <v>173</v>
      </c>
      <c r="W111" s="733"/>
      <c r="X111" s="726" t="s">
        <v>174</v>
      </c>
      <c r="Y111" s="734" t="s">
        <v>240</v>
      </c>
      <c r="Z111" s="733"/>
      <c r="AA111" s="733"/>
      <c r="AB111" s="711"/>
      <c r="AC111" s="665" t="s">
        <v>241</v>
      </c>
      <c r="AD111" s="735"/>
      <c r="AE111" s="733" t="s">
        <v>242</v>
      </c>
      <c r="AF111" s="733"/>
      <c r="AG111" s="733"/>
      <c r="AH111" s="711"/>
      <c r="AI111" s="726" t="s">
        <v>243</v>
      </c>
    </row>
    <row r="112" spans="1:86" ht="21" x14ac:dyDescent="0.25">
      <c r="A112" s="650"/>
      <c r="B112" s="652"/>
      <c r="C112" s="609" t="s">
        <v>214</v>
      </c>
      <c r="D112" s="591" t="s">
        <v>27</v>
      </c>
      <c r="E112" s="609" t="s">
        <v>28</v>
      </c>
      <c r="F112" s="11" t="s">
        <v>159</v>
      </c>
      <c r="G112" s="29" t="s">
        <v>28</v>
      </c>
      <c r="H112" s="11" t="s">
        <v>159</v>
      </c>
      <c r="I112" s="29" t="s">
        <v>28</v>
      </c>
      <c r="J112" s="11" t="s">
        <v>159</v>
      </c>
      <c r="K112" s="29" t="s">
        <v>28</v>
      </c>
      <c r="L112" s="11" t="s">
        <v>159</v>
      </c>
      <c r="M112" s="29" t="s">
        <v>28</v>
      </c>
      <c r="N112" s="11" t="s">
        <v>159</v>
      </c>
      <c r="O112" s="29" t="s">
        <v>28</v>
      </c>
      <c r="P112" s="11" t="s">
        <v>159</v>
      </c>
      <c r="Q112" s="29" t="s">
        <v>28</v>
      </c>
      <c r="R112" s="11" t="s">
        <v>159</v>
      </c>
      <c r="S112" s="29" t="s">
        <v>28</v>
      </c>
      <c r="T112" s="11" t="s">
        <v>159</v>
      </c>
      <c r="U112" s="28" t="s">
        <v>28</v>
      </c>
      <c r="V112" s="11" t="s">
        <v>159</v>
      </c>
      <c r="W112" s="28" t="s">
        <v>28</v>
      </c>
      <c r="X112" s="727"/>
      <c r="Y112" s="205" t="s">
        <v>177</v>
      </c>
      <c r="Z112" s="206" t="s">
        <v>178</v>
      </c>
      <c r="AA112" s="588" t="s">
        <v>179</v>
      </c>
      <c r="AB112" s="590" t="s">
        <v>244</v>
      </c>
      <c r="AC112" s="496" t="s">
        <v>245</v>
      </c>
      <c r="AD112" s="497" t="s">
        <v>246</v>
      </c>
      <c r="AE112" s="208" t="s">
        <v>247</v>
      </c>
      <c r="AF112" s="588" t="s">
        <v>183</v>
      </c>
      <c r="AG112" s="498" t="s">
        <v>248</v>
      </c>
      <c r="AH112" s="588" t="s">
        <v>184</v>
      </c>
      <c r="AI112" s="727"/>
    </row>
    <row r="113" spans="1:87" x14ac:dyDescent="0.25">
      <c r="A113" s="728" t="s">
        <v>185</v>
      </c>
      <c r="B113" s="729"/>
      <c r="C113" s="499">
        <f>SUM(D113+E113)</f>
        <v>9</v>
      </c>
      <c r="D113" s="499">
        <f>SUM(F113+H113+J113+L113+N113+P113+R113+T113+V113)</f>
        <v>2</v>
      </c>
      <c r="E113" s="347">
        <f>SUM(G113+I113+K113+M113+O113+Q113+S113+U113+W113)</f>
        <v>7</v>
      </c>
      <c r="F113" s="185"/>
      <c r="G113" s="177"/>
      <c r="H113" s="174"/>
      <c r="I113" s="176">
        <v>1</v>
      </c>
      <c r="J113" s="185">
        <v>1</v>
      </c>
      <c r="K113" s="177">
        <v>2</v>
      </c>
      <c r="L113" s="174">
        <v>1</v>
      </c>
      <c r="M113" s="176">
        <v>2</v>
      </c>
      <c r="N113" s="185"/>
      <c r="O113" s="177">
        <v>1</v>
      </c>
      <c r="P113" s="174"/>
      <c r="Q113" s="176"/>
      <c r="R113" s="185"/>
      <c r="S113" s="177"/>
      <c r="T113" s="174"/>
      <c r="U113" s="176"/>
      <c r="V113" s="185"/>
      <c r="W113" s="209">
        <v>1</v>
      </c>
      <c r="X113" s="210"/>
      <c r="Y113" s="211">
        <v>5</v>
      </c>
      <c r="Z113" s="175">
        <v>4</v>
      </c>
      <c r="AA113" s="500"/>
      <c r="AB113" s="501"/>
      <c r="AC113" s="185">
        <v>2</v>
      </c>
      <c r="AD113" s="209">
        <v>7</v>
      </c>
      <c r="AE113" s="246">
        <v>2</v>
      </c>
      <c r="AF113" s="175"/>
      <c r="AG113" s="175">
        <v>7</v>
      </c>
      <c r="AH113" s="176"/>
      <c r="AI113" s="502"/>
      <c r="AJ113" s="503" t="s">
        <v>59</v>
      </c>
      <c r="CA113" s="344" t="str">
        <f>IF(C113&lt;&gt;SUM(Y113+Z113),"El nº de atenciones por violencia intrafamiliar  debe ser igual a la sumatoria de Pareja/Ex Pareja y Familiar","")</f>
        <v/>
      </c>
      <c r="CG113" s="344">
        <f>IF(C113&lt;&gt;SUM(Y113+Z113),1,0)</f>
        <v>0</v>
      </c>
      <c r="CH113" s="344">
        <v>0</v>
      </c>
    </row>
    <row r="114" spans="1:87" x14ac:dyDescent="0.25">
      <c r="A114" s="730" t="s">
        <v>186</v>
      </c>
      <c r="B114" s="731"/>
      <c r="C114" s="504">
        <f>SUM(D114+E114)</f>
        <v>52</v>
      </c>
      <c r="D114" s="504">
        <f>SUM(F114+H114+J114+L114+N114+P114+R114+T114+V114)</f>
        <v>34</v>
      </c>
      <c r="E114" s="395">
        <f>SUM(G114+I114+K114+M114+O114+Q114+S114+U114+W114)</f>
        <v>18</v>
      </c>
      <c r="F114" s="190"/>
      <c r="G114" s="191"/>
      <c r="H114" s="181">
        <v>4</v>
      </c>
      <c r="I114" s="183">
        <v>2</v>
      </c>
      <c r="J114" s="190">
        <v>8</v>
      </c>
      <c r="K114" s="191">
        <v>5</v>
      </c>
      <c r="L114" s="181">
        <v>7</v>
      </c>
      <c r="M114" s="183">
        <v>8</v>
      </c>
      <c r="N114" s="190">
        <v>5</v>
      </c>
      <c r="O114" s="191">
        <v>1</v>
      </c>
      <c r="P114" s="181">
        <v>8</v>
      </c>
      <c r="Q114" s="183">
        <v>2</v>
      </c>
      <c r="R114" s="190">
        <v>1</v>
      </c>
      <c r="S114" s="191"/>
      <c r="T114" s="181">
        <v>1</v>
      </c>
      <c r="U114" s="183"/>
      <c r="V114" s="190"/>
      <c r="W114" s="212"/>
      <c r="X114" s="213"/>
      <c r="Y114" s="505"/>
      <c r="Z114" s="506"/>
      <c r="AA114" s="507">
        <v>24</v>
      </c>
      <c r="AB114" s="507">
        <v>28</v>
      </c>
      <c r="AC114" s="181">
        <v>34</v>
      </c>
      <c r="AD114" s="508">
        <v>18</v>
      </c>
      <c r="AE114" s="246">
        <v>5</v>
      </c>
      <c r="AF114" s="182"/>
      <c r="AG114" s="182">
        <v>35</v>
      </c>
      <c r="AH114" s="183">
        <v>8</v>
      </c>
      <c r="AI114" s="509"/>
      <c r="AJ114" s="503" t="s">
        <v>59</v>
      </c>
      <c r="CA114" s="344" t="str">
        <f>IF(C114&lt;&gt;SUM(AA114+AB114),"El nº de atenciones de Otras Violencias debe ser igual a la sumatoria de Conocidos y Desconocidos","")</f>
        <v/>
      </c>
      <c r="CG114" s="344">
        <f>IF(C114&lt;&gt;SUM(AA114+AB114),1,0)</f>
        <v>0</v>
      </c>
      <c r="CH114" s="344">
        <v>0</v>
      </c>
    </row>
    <row r="115" spans="1:87" x14ac:dyDescent="0.25">
      <c r="A115" s="63" t="s">
        <v>249</v>
      </c>
      <c r="B115" s="45"/>
      <c r="C115" s="45"/>
      <c r="D115" s="63"/>
      <c r="E115" s="63"/>
      <c r="F115" s="63"/>
      <c r="G115" s="63"/>
      <c r="H115" s="63"/>
      <c r="I115" s="63"/>
      <c r="J115" s="63"/>
      <c r="K115" s="63"/>
      <c r="L115" s="63"/>
      <c r="M115" s="63"/>
      <c r="N115" s="63"/>
      <c r="O115" s="63"/>
      <c r="P115" s="63"/>
      <c r="Q115" s="63"/>
      <c r="R115" s="63"/>
      <c r="S115" s="63"/>
      <c r="T115" s="63"/>
      <c r="U115" s="2"/>
      <c r="V115" s="2"/>
      <c r="W115" s="2"/>
      <c r="AA115" s="510"/>
    </row>
    <row r="116" spans="1:87" x14ac:dyDescent="0.25">
      <c r="A116" s="647" t="s">
        <v>92</v>
      </c>
      <c r="B116" s="649"/>
      <c r="C116" s="642" t="s">
        <v>45</v>
      </c>
      <c r="D116" s="710" t="s">
        <v>5</v>
      </c>
      <c r="E116" s="713"/>
      <c r="F116" s="713"/>
      <c r="G116" s="713"/>
      <c r="H116" s="713"/>
      <c r="I116" s="713"/>
      <c r="J116" s="713"/>
      <c r="K116" s="713"/>
      <c r="L116" s="713"/>
      <c r="M116" s="709"/>
      <c r="N116" s="710" t="s">
        <v>6</v>
      </c>
      <c r="O116" s="709"/>
      <c r="P116" s="644" t="s">
        <v>7</v>
      </c>
      <c r="Q116" s="1"/>
      <c r="R116" s="2"/>
      <c r="S116" s="2"/>
      <c r="T116" s="2"/>
      <c r="U116" s="2"/>
      <c r="V116" s="2"/>
      <c r="W116" s="2"/>
    </row>
    <row r="117" spans="1:87" ht="21" x14ac:dyDescent="0.25">
      <c r="A117" s="650"/>
      <c r="B117" s="652"/>
      <c r="C117" s="643"/>
      <c r="D117" s="49" t="s">
        <v>10</v>
      </c>
      <c r="E117" s="166" t="s">
        <v>11</v>
      </c>
      <c r="F117" s="16" t="s">
        <v>12</v>
      </c>
      <c r="G117" s="16" t="s">
        <v>13</v>
      </c>
      <c r="H117" s="16" t="s">
        <v>14</v>
      </c>
      <c r="I117" s="16" t="s">
        <v>94</v>
      </c>
      <c r="J117" s="16" t="s">
        <v>95</v>
      </c>
      <c r="K117" s="16" t="s">
        <v>96</v>
      </c>
      <c r="L117" s="16" t="s">
        <v>97</v>
      </c>
      <c r="M117" s="29" t="s">
        <v>98</v>
      </c>
      <c r="N117" s="590" t="s">
        <v>27</v>
      </c>
      <c r="O117" s="593" t="s">
        <v>28</v>
      </c>
      <c r="P117" s="645"/>
      <c r="Q117" s="1"/>
      <c r="R117" s="2"/>
      <c r="S117" s="2"/>
      <c r="T117" s="2"/>
      <c r="U117" s="2"/>
      <c r="V117" s="2"/>
      <c r="W117" s="2"/>
    </row>
    <row r="118" spans="1:87" ht="15.75" customHeight="1" x14ac:dyDescent="0.25">
      <c r="A118" s="641" t="s">
        <v>250</v>
      </c>
      <c r="B118" s="80" t="s">
        <v>251</v>
      </c>
      <c r="C118" s="511">
        <f>SUM(F118:K118)</f>
        <v>1</v>
      </c>
      <c r="D118" s="105"/>
      <c r="E118" s="105"/>
      <c r="F118" s="107">
        <v>1</v>
      </c>
      <c r="G118" s="107"/>
      <c r="H118" s="107"/>
      <c r="I118" s="107"/>
      <c r="J118" s="107"/>
      <c r="K118" s="107"/>
      <c r="L118" s="105"/>
      <c r="M118" s="145"/>
      <c r="N118" s="512"/>
      <c r="O118" s="348">
        <v>1</v>
      </c>
      <c r="P118" s="86">
        <v>1</v>
      </c>
      <c r="Q118" s="513" t="s">
        <v>215</v>
      </c>
      <c r="R118" s="2"/>
      <c r="S118" s="2"/>
      <c r="T118" s="2"/>
      <c r="U118" s="2"/>
      <c r="V118" s="2"/>
      <c r="W118" s="2"/>
      <c r="CA118" s="344" t="str">
        <f>IF(C118&lt;&gt;O118," El número atenciones según sexo NO puede ser diferente al Total.","")</f>
        <v/>
      </c>
      <c r="CB118" s="344" t="str">
        <f>IF(C118=0,"",IF(P118="",IF(C118="",""," No olvide escribir la columna Beneficiarios."),""))</f>
        <v/>
      </c>
      <c r="CC118" s="344" t="str">
        <f>IF(C118&lt;P118," El número de Beneficiarios NO puede ser mayor que el Total.","")</f>
        <v/>
      </c>
      <c r="CG118" s="344">
        <f>IF(C118&lt;&gt;O118,1,0)</f>
        <v>0</v>
      </c>
      <c r="CH118" s="344">
        <f>IF(C118&lt;P118,1,0)</f>
        <v>0</v>
      </c>
      <c r="CI118" s="344">
        <f>IF(C118=0,"",IF(P118="",IF(C118="","",1),0))</f>
        <v>0</v>
      </c>
    </row>
    <row r="119" spans="1:87" ht="15.75" customHeight="1" x14ac:dyDescent="0.25">
      <c r="A119" s="732"/>
      <c r="B119" s="81" t="s">
        <v>252</v>
      </c>
      <c r="C119" s="514">
        <f>SUM(F119:K119)</f>
        <v>1</v>
      </c>
      <c r="D119" s="117"/>
      <c r="E119" s="117"/>
      <c r="F119" s="131"/>
      <c r="G119" s="98"/>
      <c r="H119" s="98"/>
      <c r="I119" s="98"/>
      <c r="J119" s="98"/>
      <c r="K119" s="98">
        <v>1</v>
      </c>
      <c r="L119" s="117"/>
      <c r="M119" s="118"/>
      <c r="N119" s="515"/>
      <c r="O119" s="127">
        <v>1</v>
      </c>
      <c r="P119" s="89">
        <v>1</v>
      </c>
      <c r="Q119" s="516" t="s">
        <v>215</v>
      </c>
      <c r="R119" s="2"/>
      <c r="S119" s="2"/>
      <c r="T119" s="2"/>
      <c r="U119" s="2"/>
      <c r="V119" s="2"/>
      <c r="W119" s="2"/>
      <c r="CA119" s="344" t="str">
        <f>IF(C119&lt;&gt;O119," El número atenciones según sexo NO puede ser diferente al Total.","")</f>
        <v/>
      </c>
      <c r="CB119" s="344" t="str">
        <f>IF(C119=0,"",IF(P119="",IF(C119="",""," No olvide escribir la columna Beneficiarios."),""))</f>
        <v/>
      </c>
      <c r="CC119" s="344" t="str">
        <f>IF(C119&lt;P119," El número de Beneficiarios NO puede ser mayor que el Total.","")</f>
        <v/>
      </c>
      <c r="CG119" s="344">
        <f>IF(C119&lt;&gt;O119,1,0)</f>
        <v>0</v>
      </c>
      <c r="CH119" s="344">
        <f>IF(C119&lt;P119,1,0)</f>
        <v>0</v>
      </c>
      <c r="CI119" s="344">
        <f>IF(C119=0,"",IF(P119="",IF(C119="","",1),0))</f>
        <v>0</v>
      </c>
    </row>
    <row r="120" spans="1:87" x14ac:dyDescent="0.25">
      <c r="A120" s="37" t="s">
        <v>253</v>
      </c>
      <c r="B120" s="37"/>
      <c r="C120" s="37"/>
      <c r="D120" s="37"/>
      <c r="E120" s="37"/>
      <c r="F120" s="37"/>
      <c r="G120" s="37"/>
      <c r="H120" s="37"/>
      <c r="I120" s="8"/>
      <c r="J120" s="8"/>
      <c r="K120" s="8"/>
      <c r="L120" s="8"/>
      <c r="M120" s="8"/>
      <c r="N120" s="8"/>
      <c r="O120" s="6"/>
      <c r="P120" s="6"/>
      <c r="Q120" s="6"/>
      <c r="R120" s="6"/>
      <c r="S120" s="6"/>
      <c r="T120" s="6"/>
      <c r="U120" s="6"/>
      <c r="V120" s="6"/>
      <c r="W120" s="6"/>
    </row>
    <row r="121" spans="1:87" x14ac:dyDescent="0.25">
      <c r="A121" s="714" t="s">
        <v>102</v>
      </c>
      <c r="B121" s="763" t="s">
        <v>254</v>
      </c>
      <c r="C121" s="5"/>
      <c r="D121" s="24"/>
      <c r="E121" s="6"/>
      <c r="F121" s="5"/>
      <c r="G121" s="5"/>
      <c r="H121" s="6"/>
      <c r="I121" s="6"/>
      <c r="J121" s="6"/>
      <c r="K121" s="6"/>
      <c r="L121" s="6"/>
      <c r="M121" s="6"/>
      <c r="N121" s="6"/>
      <c r="O121" s="6"/>
      <c r="P121" s="6"/>
      <c r="Q121" s="6"/>
      <c r="R121" s="6"/>
      <c r="S121" s="6"/>
      <c r="T121" s="6"/>
      <c r="U121" s="6"/>
      <c r="V121" s="6"/>
      <c r="W121" s="6"/>
    </row>
    <row r="122" spans="1:87" x14ac:dyDescent="0.25">
      <c r="A122" s="670"/>
      <c r="B122" s="764"/>
      <c r="C122" s="5"/>
      <c r="D122" s="24"/>
      <c r="E122" s="6"/>
      <c r="F122" s="5"/>
      <c r="G122" s="5"/>
      <c r="H122" s="6"/>
      <c r="I122" s="6"/>
      <c r="J122" s="6"/>
      <c r="K122" s="6"/>
      <c r="L122" s="6"/>
      <c r="M122" s="6"/>
      <c r="N122" s="6"/>
      <c r="O122" s="6"/>
      <c r="P122" s="6"/>
      <c r="Q122" s="6"/>
      <c r="R122" s="6"/>
      <c r="S122" s="6"/>
      <c r="T122" s="6"/>
      <c r="U122" s="6"/>
      <c r="V122" s="6"/>
      <c r="W122" s="6"/>
    </row>
    <row r="123" spans="1:87" x14ac:dyDescent="0.25">
      <c r="A123" s="82" t="s">
        <v>255</v>
      </c>
      <c r="B123" s="86"/>
      <c r="C123" s="404"/>
      <c r="D123" s="5"/>
      <c r="E123" s="5"/>
      <c r="F123" s="5"/>
      <c r="G123" s="5"/>
      <c r="H123" s="6"/>
      <c r="I123" s="6"/>
      <c r="J123" s="6"/>
      <c r="K123" s="6"/>
      <c r="L123" s="6"/>
      <c r="M123" s="6"/>
      <c r="N123" s="6"/>
      <c r="O123" s="6"/>
      <c r="P123" s="6"/>
      <c r="Q123" s="6"/>
      <c r="R123" s="6"/>
      <c r="S123" s="6"/>
      <c r="T123" s="6"/>
      <c r="U123" s="6"/>
      <c r="V123" s="6"/>
      <c r="W123" s="6"/>
    </row>
    <row r="124" spans="1:87" x14ac:dyDescent="0.25">
      <c r="A124" s="64" t="s">
        <v>256</v>
      </c>
      <c r="B124" s="92"/>
      <c r="C124" s="404"/>
      <c r="D124" s="5"/>
      <c r="E124" s="5"/>
      <c r="F124" s="5"/>
      <c r="G124" s="5"/>
      <c r="H124" s="6"/>
      <c r="I124" s="6"/>
      <c r="J124" s="6"/>
      <c r="K124" s="6"/>
      <c r="L124" s="6"/>
      <c r="M124" s="6"/>
      <c r="N124" s="6"/>
      <c r="O124" s="6"/>
      <c r="P124" s="6"/>
      <c r="Q124" s="6"/>
      <c r="R124" s="6"/>
      <c r="S124" s="6"/>
      <c r="T124" s="6"/>
      <c r="U124" s="6"/>
      <c r="V124" s="6"/>
      <c r="W124" s="6"/>
    </row>
    <row r="125" spans="1:87" x14ac:dyDescent="0.25">
      <c r="A125" s="64" t="s">
        <v>257</v>
      </c>
      <c r="B125" s="92">
        <v>15</v>
      </c>
      <c r="C125" s="404"/>
      <c r="D125" s="5"/>
      <c r="E125" s="5"/>
      <c r="F125" s="5"/>
      <c r="G125" s="5"/>
      <c r="H125" s="6"/>
      <c r="I125" s="6"/>
      <c r="J125" s="6"/>
      <c r="K125" s="6"/>
      <c r="L125" s="6"/>
      <c r="M125" s="6"/>
      <c r="N125" s="6"/>
      <c r="O125" s="6"/>
      <c r="P125" s="6"/>
      <c r="Q125" s="6"/>
      <c r="R125" s="6"/>
      <c r="S125" s="6"/>
      <c r="T125" s="6"/>
      <c r="U125" s="6"/>
      <c r="V125" s="6"/>
      <c r="W125" s="6"/>
    </row>
    <row r="126" spans="1:87" x14ac:dyDescent="0.25">
      <c r="A126" s="64" t="s">
        <v>258</v>
      </c>
      <c r="B126" s="92">
        <v>5</v>
      </c>
      <c r="C126" s="404"/>
      <c r="D126" s="5"/>
      <c r="E126" s="5"/>
      <c r="F126" s="5"/>
      <c r="G126" s="5"/>
      <c r="H126" s="6"/>
      <c r="I126" s="6"/>
      <c r="J126" s="6"/>
      <c r="K126" s="6"/>
      <c r="L126" s="6"/>
      <c r="M126" s="6"/>
      <c r="N126" s="6"/>
      <c r="O126" s="6"/>
      <c r="P126" s="6"/>
      <c r="Q126" s="6"/>
      <c r="R126" s="6"/>
      <c r="S126" s="6"/>
      <c r="T126" s="6"/>
      <c r="U126" s="6"/>
      <c r="V126" s="6"/>
      <c r="W126" s="6"/>
    </row>
    <row r="127" spans="1:87" x14ac:dyDescent="0.25">
      <c r="A127" s="64" t="s">
        <v>107</v>
      </c>
      <c r="B127" s="92"/>
      <c r="C127" s="404"/>
      <c r="D127" s="5"/>
      <c r="E127" s="5"/>
      <c r="F127" s="6"/>
      <c r="G127" s="6"/>
      <c r="H127" s="6"/>
      <c r="I127" s="6"/>
      <c r="J127" s="6"/>
      <c r="K127" s="6"/>
      <c r="L127" s="6"/>
      <c r="M127" s="6"/>
      <c r="N127" s="6"/>
      <c r="O127" s="6"/>
      <c r="P127" s="6"/>
      <c r="Q127" s="6"/>
      <c r="R127" s="6"/>
      <c r="S127" s="6"/>
      <c r="T127" s="6"/>
      <c r="U127" s="6"/>
      <c r="V127" s="6"/>
      <c r="W127" s="6"/>
    </row>
    <row r="128" spans="1:87" x14ac:dyDescent="0.25">
      <c r="A128" s="65" t="s">
        <v>259</v>
      </c>
      <c r="B128" s="87"/>
      <c r="C128" s="404"/>
      <c r="D128" s="5"/>
      <c r="E128" s="5"/>
      <c r="F128" s="6"/>
      <c r="G128" s="6"/>
      <c r="H128" s="6"/>
      <c r="I128" s="6"/>
      <c r="J128" s="6"/>
      <c r="K128" s="6"/>
      <c r="L128" s="6"/>
      <c r="M128" s="6"/>
      <c r="N128" s="6"/>
      <c r="O128" s="6"/>
      <c r="P128" s="6"/>
      <c r="Q128" s="6"/>
      <c r="R128" s="6"/>
      <c r="S128" s="6"/>
      <c r="T128" s="6"/>
      <c r="U128" s="6"/>
      <c r="V128" s="6"/>
      <c r="W128" s="6"/>
    </row>
    <row r="129" spans="1:85" x14ac:dyDescent="0.25">
      <c r="A129" s="65" t="s">
        <v>260</v>
      </c>
      <c r="B129" s="87"/>
      <c r="C129" s="517"/>
      <c r="D129" s="6"/>
      <c r="E129" s="6"/>
      <c r="F129" s="6"/>
      <c r="G129" s="6"/>
      <c r="H129" s="6"/>
      <c r="I129" s="6"/>
      <c r="J129" s="6"/>
      <c r="K129" s="6"/>
      <c r="L129" s="6"/>
      <c r="M129" s="6"/>
      <c r="N129" s="6"/>
      <c r="O129" s="6"/>
      <c r="P129" s="6"/>
      <c r="Q129" s="6"/>
      <c r="R129" s="6"/>
      <c r="S129" s="6"/>
      <c r="T129" s="6"/>
      <c r="U129" s="6"/>
      <c r="V129" s="6"/>
      <c r="W129" s="6"/>
    </row>
    <row r="130" spans="1:85" x14ac:dyDescent="0.25">
      <c r="A130" s="65" t="s">
        <v>261</v>
      </c>
      <c r="B130" s="92">
        <v>1</v>
      </c>
      <c r="C130" s="517"/>
      <c r="D130" s="6"/>
      <c r="E130" s="6"/>
      <c r="F130" s="6"/>
      <c r="G130" s="6"/>
      <c r="H130" s="6"/>
      <c r="I130" s="6"/>
      <c r="J130" s="6"/>
      <c r="K130" s="6"/>
      <c r="L130" s="6"/>
      <c r="M130" s="6"/>
      <c r="N130" s="6"/>
      <c r="O130" s="6"/>
      <c r="P130" s="6"/>
      <c r="Q130" s="6"/>
      <c r="R130" s="6"/>
      <c r="S130" s="6"/>
      <c r="T130" s="6"/>
      <c r="U130" s="6"/>
      <c r="V130" s="6"/>
      <c r="W130" s="6"/>
    </row>
    <row r="131" spans="1:85" x14ac:dyDescent="0.25">
      <c r="A131" s="65" t="s">
        <v>262</v>
      </c>
      <c r="B131" s="87"/>
      <c r="C131" s="517"/>
      <c r="D131" s="6"/>
      <c r="E131" s="6"/>
      <c r="F131" s="6"/>
      <c r="G131" s="6"/>
      <c r="H131" s="6"/>
      <c r="I131" s="6"/>
      <c r="J131" s="6"/>
      <c r="K131" s="6"/>
      <c r="L131" s="6"/>
      <c r="M131" s="6"/>
      <c r="N131" s="6"/>
      <c r="O131" s="6"/>
      <c r="P131" s="6"/>
      <c r="Q131" s="6"/>
      <c r="R131" s="6"/>
      <c r="S131" s="6"/>
      <c r="T131" s="6"/>
      <c r="U131" s="6"/>
      <c r="V131" s="6"/>
      <c r="W131" s="6"/>
    </row>
    <row r="132" spans="1:85" x14ac:dyDescent="0.25">
      <c r="A132" s="83" t="s">
        <v>263</v>
      </c>
      <c r="B132" s="88">
        <v>12</v>
      </c>
      <c r="C132" s="517"/>
      <c r="D132" s="6"/>
      <c r="E132" s="6"/>
      <c r="F132" s="6"/>
      <c r="G132" s="6"/>
      <c r="H132" s="6"/>
      <c r="I132" s="6"/>
      <c r="J132" s="6"/>
      <c r="K132" s="6"/>
      <c r="L132" s="6"/>
      <c r="M132" s="6"/>
      <c r="N132" s="6"/>
      <c r="O132" s="6"/>
      <c r="P132" s="6"/>
      <c r="Q132" s="6"/>
      <c r="R132" s="6"/>
      <c r="S132" s="6"/>
      <c r="T132" s="6"/>
      <c r="U132" s="6"/>
      <c r="V132" s="6"/>
      <c r="W132" s="6"/>
    </row>
    <row r="133" spans="1:85" x14ac:dyDescent="0.25">
      <c r="A133" s="66" t="s">
        <v>264</v>
      </c>
      <c r="B133" s="88">
        <v>123</v>
      </c>
      <c r="C133" s="517"/>
      <c r="D133" s="6"/>
      <c r="E133" s="6"/>
      <c r="F133" s="6"/>
      <c r="G133" s="6"/>
      <c r="H133" s="6"/>
      <c r="I133" s="6"/>
      <c r="J133" s="6"/>
      <c r="K133" s="6"/>
      <c r="L133" s="6"/>
      <c r="M133" s="6"/>
      <c r="N133" s="6"/>
      <c r="O133" s="6"/>
      <c r="P133" s="6"/>
      <c r="Q133" s="6"/>
      <c r="R133" s="6"/>
      <c r="S133" s="6"/>
      <c r="T133" s="6"/>
      <c r="U133" s="6"/>
      <c r="V133" s="6"/>
      <c r="W133" s="6"/>
    </row>
    <row r="134" spans="1:85" x14ac:dyDescent="0.25">
      <c r="A134" s="66" t="s">
        <v>265</v>
      </c>
      <c r="B134" s="88">
        <v>33</v>
      </c>
      <c r="C134" s="517"/>
      <c r="D134" s="6"/>
      <c r="E134" s="6"/>
      <c r="F134" s="6"/>
      <c r="G134" s="6"/>
      <c r="H134" s="6"/>
      <c r="I134" s="6"/>
      <c r="J134" s="6"/>
      <c r="K134" s="6"/>
      <c r="L134" s="6"/>
      <c r="M134" s="6"/>
      <c r="N134" s="6"/>
      <c r="O134" s="6"/>
      <c r="P134" s="6"/>
      <c r="Q134" s="6"/>
      <c r="R134" s="6"/>
      <c r="S134" s="6"/>
      <c r="T134" s="6"/>
      <c r="U134" s="6"/>
      <c r="V134" s="6"/>
      <c r="W134" s="6"/>
    </row>
    <row r="135" spans="1:85" x14ac:dyDescent="0.25">
      <c r="A135" s="67" t="s">
        <v>45</v>
      </c>
      <c r="B135" s="518">
        <f>SUM(B123:B134)</f>
        <v>189</v>
      </c>
      <c r="C135" s="349"/>
      <c r="D135" s="6"/>
      <c r="E135" s="6"/>
      <c r="F135" s="6"/>
      <c r="G135" s="6"/>
      <c r="H135" s="6"/>
      <c r="I135" s="6"/>
      <c r="J135" s="6"/>
      <c r="K135" s="6"/>
      <c r="L135" s="6"/>
      <c r="M135" s="6"/>
      <c r="N135" s="6"/>
      <c r="O135" s="6"/>
      <c r="P135" s="6"/>
      <c r="Q135" s="6"/>
      <c r="R135" s="6"/>
      <c r="S135" s="6"/>
      <c r="T135" s="6"/>
      <c r="U135" s="6"/>
      <c r="V135" s="6"/>
      <c r="W135" s="6"/>
    </row>
    <row r="136" spans="1:85" ht="15.75" x14ac:dyDescent="0.25">
      <c r="A136" s="605" t="s">
        <v>266</v>
      </c>
      <c r="B136" s="41"/>
      <c r="C136" s="41"/>
      <c r="D136" s="1"/>
      <c r="E136" s="218"/>
      <c r="F136" s="14"/>
      <c r="G136" s="21"/>
      <c r="H136" s="1"/>
      <c r="I136" s="2"/>
      <c r="J136" s="1"/>
      <c r="K136" s="1"/>
      <c r="L136" s="1"/>
      <c r="M136" s="20"/>
      <c r="N136" s="20"/>
      <c r="O136" s="20"/>
      <c r="P136" s="1"/>
      <c r="Q136" s="1"/>
      <c r="R136" s="1"/>
      <c r="S136" s="1"/>
      <c r="T136" s="2"/>
      <c r="U136" s="2"/>
      <c r="V136" s="2"/>
      <c r="W136" s="2"/>
    </row>
    <row r="137" spans="1:85" ht="24.75" customHeight="1" x14ac:dyDescent="0.25">
      <c r="A137" s="710" t="s">
        <v>116</v>
      </c>
      <c r="B137" s="713"/>
      <c r="C137" s="713"/>
      <c r="D137" s="709"/>
      <c r="E137" s="590" t="s">
        <v>267</v>
      </c>
      <c r="F137" s="590" t="s">
        <v>268</v>
      </c>
      <c r="G137" s="68"/>
      <c r="H137" s="43"/>
      <c r="I137" s="43"/>
      <c r="J137" s="43"/>
      <c r="K137" s="43"/>
      <c r="L137" s="1"/>
      <c r="M137" s="1"/>
      <c r="N137" s="1"/>
      <c r="O137" s="1"/>
      <c r="P137" s="1"/>
      <c r="Q137" s="1"/>
      <c r="R137" s="1"/>
      <c r="S137" s="1"/>
      <c r="T137" s="2"/>
      <c r="U137" s="2"/>
      <c r="V137" s="2"/>
      <c r="W137" s="2"/>
    </row>
    <row r="138" spans="1:85" x14ac:dyDescent="0.25">
      <c r="A138" s="590" t="s">
        <v>117</v>
      </c>
      <c r="B138" s="760" t="s">
        <v>269</v>
      </c>
      <c r="C138" s="761"/>
      <c r="D138" s="762"/>
      <c r="E138" s="136"/>
      <c r="F138" s="136"/>
      <c r="G138" s="520"/>
      <c r="H138" s="14"/>
      <c r="I138" s="1"/>
      <c r="J138" s="1"/>
      <c r="K138" s="1"/>
      <c r="L138" s="1"/>
      <c r="M138" s="1"/>
      <c r="N138" s="1"/>
      <c r="O138" s="1"/>
      <c r="P138" s="1"/>
      <c r="Q138" s="1"/>
      <c r="R138" s="1"/>
      <c r="S138" s="1"/>
      <c r="T138" s="2"/>
      <c r="U138" s="2"/>
      <c r="V138" s="2"/>
      <c r="W138" s="2"/>
    </row>
    <row r="139" spans="1:85" ht="15.75" x14ac:dyDescent="0.25">
      <c r="A139" s="59" t="s">
        <v>270</v>
      </c>
      <c r="B139" s="59"/>
      <c r="C139" s="59"/>
      <c r="D139" s="59"/>
      <c r="E139" s="59"/>
      <c r="F139" s="59"/>
      <c r="G139" s="59"/>
      <c r="H139" s="59"/>
      <c r="I139" s="59"/>
      <c r="J139" s="59"/>
      <c r="K139" s="59"/>
      <c r="L139" s="9"/>
      <c r="M139" s="6"/>
      <c r="N139" s="6"/>
      <c r="O139" s="6"/>
      <c r="P139" s="6"/>
      <c r="Q139" s="6"/>
    </row>
    <row r="140" spans="1:85" ht="26.25" customHeight="1" x14ac:dyDescent="0.25">
      <c r="A140" s="647" t="s">
        <v>116</v>
      </c>
      <c r="B140" s="648"/>
      <c r="C140" s="649"/>
      <c r="D140" s="686" t="s">
        <v>271</v>
      </c>
      <c r="E140" s="687"/>
      <c r="F140" s="688"/>
      <c r="G140" s="644" t="s">
        <v>272</v>
      </c>
      <c r="H140" s="713" t="s">
        <v>273</v>
      </c>
      <c r="I140" s="713"/>
      <c r="J140" s="709"/>
      <c r="K140" s="710" t="s">
        <v>274</v>
      </c>
      <c r="L140" s="713"/>
      <c r="M140" s="709"/>
    </row>
    <row r="141" spans="1:85" ht="21" x14ac:dyDescent="0.25">
      <c r="A141" s="650"/>
      <c r="B141" s="651"/>
      <c r="C141" s="652"/>
      <c r="D141" s="586" t="s">
        <v>45</v>
      </c>
      <c r="E141" s="587" t="s">
        <v>275</v>
      </c>
      <c r="F141" s="587" t="s">
        <v>276</v>
      </c>
      <c r="G141" s="645"/>
      <c r="H141" s="599" t="s">
        <v>277</v>
      </c>
      <c r="I141" s="587" t="s">
        <v>278</v>
      </c>
      <c r="J141" s="587" t="s">
        <v>279</v>
      </c>
      <c r="K141" s="587" t="s">
        <v>277</v>
      </c>
      <c r="L141" s="587" t="s">
        <v>278</v>
      </c>
      <c r="M141" s="587" t="s">
        <v>279</v>
      </c>
      <c r="N141" s="344"/>
    </row>
    <row r="142" spans="1:85" x14ac:dyDescent="0.25">
      <c r="A142" s="714" t="s">
        <v>280</v>
      </c>
      <c r="B142" s="521" t="s">
        <v>281</v>
      </c>
      <c r="C142" s="522"/>
      <c r="D142" s="511">
        <f>SUM(E142+F142)</f>
        <v>0</v>
      </c>
      <c r="E142" s="86"/>
      <c r="F142" s="86"/>
      <c r="G142" s="86"/>
      <c r="H142" s="348"/>
      <c r="I142" s="86"/>
      <c r="J142" s="86"/>
      <c r="K142" s="86"/>
      <c r="L142" s="86"/>
      <c r="M142" s="86"/>
      <c r="N142" s="377"/>
      <c r="CG142" s="344">
        <v>0</v>
      </c>
    </row>
    <row r="143" spans="1:85" x14ac:dyDescent="0.25">
      <c r="A143" s="670"/>
      <c r="B143" s="523" t="s">
        <v>282</v>
      </c>
      <c r="C143" s="524"/>
      <c r="D143" s="525">
        <f>SUM(E143+F143)</f>
        <v>0</v>
      </c>
      <c r="E143" s="526"/>
      <c r="F143" s="526"/>
      <c r="G143" s="526"/>
      <c r="H143" s="527"/>
      <c r="I143" s="526"/>
      <c r="J143" s="526"/>
      <c r="K143" s="526"/>
      <c r="L143" s="526"/>
      <c r="M143" s="526"/>
      <c r="N143" s="377"/>
      <c r="CG143" s="344">
        <v>0</v>
      </c>
    </row>
    <row r="144" spans="1:85" x14ac:dyDescent="0.25">
      <c r="A144" s="528" t="s">
        <v>283</v>
      </c>
      <c r="B144" s="69"/>
      <c r="C144" s="43"/>
      <c r="D144" s="43"/>
      <c r="E144" s="70"/>
      <c r="F144" s="1"/>
      <c r="G144" s="14"/>
      <c r="H144" s="1"/>
      <c r="I144" s="1"/>
      <c r="J144" s="1"/>
      <c r="K144" s="1"/>
      <c r="L144" s="1"/>
      <c r="M144" s="1"/>
      <c r="N144" s="1"/>
      <c r="O144" s="1"/>
      <c r="P144" s="1"/>
      <c r="Q144" s="1"/>
      <c r="R144" s="1"/>
      <c r="S144" s="2"/>
      <c r="T144" s="2"/>
      <c r="U144" s="2"/>
      <c r="V144" s="2"/>
    </row>
    <row r="145" spans="1:95" ht="42" x14ac:dyDescent="0.25">
      <c r="A145" s="686" t="s">
        <v>133</v>
      </c>
      <c r="B145" s="688"/>
      <c r="C145" s="590" t="s">
        <v>4</v>
      </c>
      <c r="D145" s="590" t="s">
        <v>7</v>
      </c>
      <c r="E145" s="590" t="s">
        <v>134</v>
      </c>
      <c r="F145" s="590" t="s">
        <v>58</v>
      </c>
      <c r="G145" s="14"/>
      <c r="H145" s="1"/>
      <c r="I145" s="1"/>
      <c r="J145" s="1"/>
      <c r="K145" s="1"/>
      <c r="L145" s="1"/>
      <c r="M145" s="1"/>
      <c r="N145" s="1"/>
      <c r="O145" s="1"/>
      <c r="P145" s="1"/>
      <c r="Q145" s="1"/>
      <c r="R145" s="1"/>
      <c r="S145" s="2"/>
      <c r="T145" s="2"/>
      <c r="U145" s="2"/>
      <c r="V145" s="2"/>
    </row>
    <row r="146" spans="1:95" x14ac:dyDescent="0.25">
      <c r="A146" s="715" t="s">
        <v>135</v>
      </c>
      <c r="B146" s="611" t="s">
        <v>284</v>
      </c>
      <c r="C146" s="137"/>
      <c r="D146" s="151"/>
      <c r="E146" s="512"/>
      <c r="F146" s="529"/>
      <c r="G146" s="530"/>
      <c r="H146" s="1"/>
      <c r="I146" s="1"/>
      <c r="J146" s="1"/>
      <c r="K146" s="1"/>
      <c r="L146" s="1"/>
      <c r="M146" s="1"/>
      <c r="N146" s="1"/>
      <c r="O146" s="1"/>
      <c r="P146" s="1"/>
      <c r="Q146" s="1"/>
      <c r="R146" s="1"/>
      <c r="S146" s="2"/>
      <c r="T146" s="2"/>
      <c r="U146" s="2"/>
      <c r="V146" s="2"/>
    </row>
    <row r="147" spans="1:95" x14ac:dyDescent="0.25">
      <c r="A147" s="716"/>
      <c r="B147" s="32" t="s">
        <v>285</v>
      </c>
      <c r="C147" s="89"/>
      <c r="D147" s="127"/>
      <c r="E147" s="531"/>
      <c r="F147" s="532"/>
      <c r="G147" s="530"/>
      <c r="H147" s="1"/>
      <c r="I147" s="1"/>
      <c r="J147" s="1"/>
      <c r="K147" s="1"/>
      <c r="L147" s="1"/>
      <c r="M147" s="1"/>
      <c r="N147" s="1"/>
      <c r="O147" s="1"/>
      <c r="P147" s="1"/>
      <c r="Q147" s="1"/>
      <c r="R147" s="1"/>
      <c r="S147" s="2"/>
      <c r="T147" s="2"/>
      <c r="U147" s="2"/>
      <c r="V147" s="2"/>
    </row>
    <row r="148" spans="1:95" x14ac:dyDescent="0.25">
      <c r="A148" s="596" t="s">
        <v>286</v>
      </c>
      <c r="B148" s="363" t="s">
        <v>284</v>
      </c>
      <c r="C148" s="136"/>
      <c r="D148" s="136"/>
      <c r="E148" s="136"/>
      <c r="F148" s="533"/>
      <c r="G148" s="530"/>
      <c r="H148" s="1"/>
      <c r="I148" s="1"/>
      <c r="J148" s="1"/>
      <c r="K148" s="1"/>
      <c r="L148" s="1"/>
      <c r="M148" s="1"/>
      <c r="N148" s="1"/>
      <c r="O148" s="1"/>
      <c r="P148" s="1"/>
      <c r="Q148" s="1"/>
      <c r="R148" s="1"/>
      <c r="S148" s="2"/>
      <c r="T148" s="2"/>
      <c r="U148" s="2"/>
      <c r="V148" s="2"/>
    </row>
    <row r="149" spans="1:95" x14ac:dyDescent="0.25">
      <c r="A149" s="715" t="s">
        <v>139</v>
      </c>
      <c r="B149" s="611" t="s">
        <v>140</v>
      </c>
      <c r="C149" s="137"/>
      <c r="D149" s="151"/>
      <c r="E149" s="151"/>
      <c r="F149" s="534"/>
      <c r="G149" s="530"/>
      <c r="H149" s="1"/>
      <c r="I149" s="1"/>
      <c r="J149" s="1"/>
      <c r="K149" s="1"/>
      <c r="L149" s="1"/>
      <c r="M149" s="1"/>
      <c r="N149" s="1"/>
      <c r="O149" s="1"/>
      <c r="P149" s="1"/>
      <c r="Q149" s="1"/>
      <c r="R149" s="1"/>
      <c r="S149" s="2"/>
      <c r="T149" s="2"/>
      <c r="U149" s="2"/>
      <c r="V149" s="2"/>
    </row>
    <row r="150" spans="1:95" x14ac:dyDescent="0.25">
      <c r="A150" s="717"/>
      <c r="B150" s="31" t="s">
        <v>141</v>
      </c>
      <c r="C150" s="87"/>
      <c r="D150" s="108"/>
      <c r="E150" s="108"/>
      <c r="F150" s="108"/>
      <c r="G150" s="530"/>
      <c r="H150" s="1"/>
      <c r="I150" s="1"/>
      <c r="J150" s="1"/>
      <c r="K150" s="1"/>
      <c r="L150" s="1"/>
      <c r="M150" s="1"/>
      <c r="N150" s="1"/>
      <c r="O150" s="1"/>
      <c r="P150" s="1"/>
      <c r="Q150" s="1"/>
      <c r="R150" s="1"/>
      <c r="S150" s="2"/>
      <c r="T150" s="2"/>
      <c r="U150" s="2"/>
      <c r="V150" s="2"/>
    </row>
    <row r="151" spans="1:95" x14ac:dyDescent="0.25">
      <c r="A151" s="716"/>
      <c r="B151" s="32" t="s">
        <v>142</v>
      </c>
      <c r="C151" s="89"/>
      <c r="D151" s="127"/>
      <c r="E151" s="127"/>
      <c r="F151" s="127"/>
      <c r="G151" s="530"/>
      <c r="H151" s="1"/>
      <c r="I151" s="1"/>
      <c r="J151" s="1"/>
      <c r="K151" s="1"/>
      <c r="L151" s="1"/>
      <c r="M151" s="1"/>
      <c r="N151" s="1"/>
      <c r="O151" s="1"/>
      <c r="P151" s="1"/>
      <c r="Q151" s="1"/>
      <c r="R151" s="1"/>
      <c r="S151" s="2"/>
      <c r="T151" s="2"/>
      <c r="U151" s="2"/>
      <c r="V151" s="2"/>
    </row>
    <row r="152" spans="1:95" s="537" customFormat="1" x14ac:dyDescent="0.25">
      <c r="A152" s="535" t="s">
        <v>287</v>
      </c>
      <c r="B152" s="8"/>
      <c r="C152" s="536"/>
      <c r="D152" s="536"/>
      <c r="E152" s="536"/>
      <c r="F152" s="536"/>
      <c r="BX152" s="538"/>
      <c r="BY152" s="538"/>
      <c r="BZ152" s="538"/>
      <c r="CA152" s="538"/>
      <c r="CB152" s="538"/>
      <c r="CC152" s="538"/>
      <c r="CD152" s="538"/>
      <c r="CE152" s="538"/>
      <c r="CF152" s="538"/>
      <c r="CG152" s="538"/>
      <c r="CH152" s="538"/>
      <c r="CI152" s="538"/>
      <c r="CJ152" s="538"/>
      <c r="CK152" s="538"/>
      <c r="CL152" s="538"/>
      <c r="CM152" s="538"/>
      <c r="CN152" s="538"/>
      <c r="CO152" s="538"/>
      <c r="CP152" s="538"/>
      <c r="CQ152" s="538"/>
    </row>
    <row r="153" spans="1:95" s="537" customFormat="1" ht="28.5" customHeight="1" x14ac:dyDescent="0.25">
      <c r="A153" s="718" t="s">
        <v>288</v>
      </c>
      <c r="B153" s="719"/>
      <c r="C153" s="720"/>
      <c r="D153" s="686" t="s">
        <v>289</v>
      </c>
      <c r="E153" s="687"/>
      <c r="F153" s="688"/>
      <c r="G153" s="644" t="s">
        <v>272</v>
      </c>
      <c r="H153" s="724" t="s">
        <v>120</v>
      </c>
      <c r="I153" s="644" t="s">
        <v>58</v>
      </c>
      <c r="BX153" s="538"/>
      <c r="BY153" s="538"/>
      <c r="BZ153" s="538"/>
      <c r="CA153" s="538"/>
      <c r="CB153" s="538"/>
      <c r="CC153" s="538"/>
      <c r="CD153" s="538"/>
      <c r="CE153" s="538"/>
      <c r="CF153" s="538"/>
      <c r="CG153" s="538"/>
      <c r="CH153" s="538"/>
      <c r="CI153" s="538"/>
      <c r="CJ153" s="538"/>
      <c r="CK153" s="538"/>
      <c r="CL153" s="538"/>
      <c r="CM153" s="538"/>
      <c r="CN153" s="538"/>
      <c r="CO153" s="538"/>
      <c r="CP153" s="538"/>
      <c r="CQ153" s="538"/>
    </row>
    <row r="154" spans="1:95" s="537" customFormat="1" ht="16.5" customHeight="1" x14ac:dyDescent="0.25">
      <c r="A154" s="721"/>
      <c r="B154" s="722"/>
      <c r="C154" s="723"/>
      <c r="D154" s="586" t="s">
        <v>290</v>
      </c>
      <c r="E154" s="587" t="s">
        <v>135</v>
      </c>
      <c r="F154" s="587" t="s">
        <v>139</v>
      </c>
      <c r="G154" s="645"/>
      <c r="H154" s="725"/>
      <c r="I154" s="645"/>
      <c r="BX154" s="538"/>
      <c r="BY154" s="538"/>
      <c r="BZ154" s="538"/>
      <c r="CA154" s="538"/>
      <c r="CB154" s="538"/>
      <c r="CC154" s="538"/>
      <c r="CD154" s="538"/>
      <c r="CE154" s="538"/>
      <c r="CF154" s="538"/>
      <c r="CG154" s="538"/>
      <c r="CH154" s="538"/>
      <c r="CI154" s="538"/>
      <c r="CJ154" s="538"/>
      <c r="CK154" s="538"/>
      <c r="CL154" s="538"/>
      <c r="CM154" s="538"/>
      <c r="CN154" s="538"/>
      <c r="CO154" s="538"/>
      <c r="CP154" s="538"/>
      <c r="CQ154" s="538"/>
    </row>
    <row r="155" spans="1:95" x14ac:dyDescent="0.25">
      <c r="A155" s="757" t="s">
        <v>126</v>
      </c>
      <c r="B155" s="692" t="s">
        <v>142</v>
      </c>
      <c r="C155" s="693"/>
      <c r="D155" s="511">
        <f t="shared" ref="D155:D160" si="20">SUM(E155:F155)</f>
        <v>0</v>
      </c>
      <c r="E155" s="86"/>
      <c r="F155" s="86"/>
      <c r="G155" s="86"/>
      <c r="H155" s="372"/>
      <c r="I155" s="86"/>
      <c r="J155" s="539"/>
      <c r="K155" s="2"/>
      <c r="L155" s="2"/>
      <c r="M155" s="2"/>
      <c r="CG155" s="344">
        <v>0</v>
      </c>
    </row>
    <row r="156" spans="1:95" ht="24" customHeight="1" x14ac:dyDescent="0.25">
      <c r="A156" s="758"/>
      <c r="B156" s="694" t="s">
        <v>140</v>
      </c>
      <c r="C156" s="695"/>
      <c r="D156" s="540">
        <f t="shared" si="20"/>
        <v>250</v>
      </c>
      <c r="E156" s="87">
        <v>250</v>
      </c>
      <c r="F156" s="87"/>
      <c r="G156" s="87">
        <v>250</v>
      </c>
      <c r="H156" s="365"/>
      <c r="I156" s="87"/>
      <c r="J156" s="539"/>
      <c r="K156" s="2"/>
      <c r="L156" s="2"/>
      <c r="M156" s="2"/>
      <c r="CG156" s="344">
        <v>0</v>
      </c>
    </row>
    <row r="157" spans="1:95" x14ac:dyDescent="0.25">
      <c r="A157" s="759"/>
      <c r="B157" s="696" t="s">
        <v>141</v>
      </c>
      <c r="C157" s="697"/>
      <c r="D157" s="514">
        <f t="shared" si="20"/>
        <v>0</v>
      </c>
      <c r="E157" s="89"/>
      <c r="F157" s="89"/>
      <c r="G157" s="89"/>
      <c r="H157" s="367"/>
      <c r="I157" s="89"/>
      <c r="J157" s="539"/>
      <c r="K157" s="2"/>
      <c r="L157" s="2"/>
      <c r="M157" s="2"/>
      <c r="CG157" s="344">
        <v>0</v>
      </c>
    </row>
    <row r="158" spans="1:95" x14ac:dyDescent="0.25">
      <c r="A158" s="644" t="s">
        <v>123</v>
      </c>
      <c r="B158" s="692" t="s">
        <v>142</v>
      </c>
      <c r="C158" s="693"/>
      <c r="D158" s="511">
        <f t="shared" si="20"/>
        <v>0</v>
      </c>
      <c r="E158" s="86"/>
      <c r="F158" s="86"/>
      <c r="G158" s="86"/>
      <c r="H158" s="86"/>
      <c r="I158" s="86"/>
      <c r="J158" s="539"/>
      <c r="K158" s="2"/>
      <c r="L158" s="2"/>
      <c r="M158" s="2"/>
      <c r="CG158" s="344">
        <v>0</v>
      </c>
    </row>
    <row r="159" spans="1:95" x14ac:dyDescent="0.25">
      <c r="A159" s="691"/>
      <c r="B159" s="694" t="s">
        <v>140</v>
      </c>
      <c r="C159" s="695"/>
      <c r="D159" s="540">
        <f t="shared" si="20"/>
        <v>162</v>
      </c>
      <c r="E159" s="87">
        <v>162</v>
      </c>
      <c r="F159" s="87"/>
      <c r="G159" s="87">
        <v>162</v>
      </c>
      <c r="H159" s="365"/>
      <c r="I159" s="87"/>
      <c r="J159" s="539"/>
      <c r="K159" s="2"/>
      <c r="L159" s="2"/>
      <c r="M159" s="2"/>
      <c r="CG159" s="344">
        <v>0</v>
      </c>
    </row>
    <row r="160" spans="1:95" x14ac:dyDescent="0.25">
      <c r="A160" s="645"/>
      <c r="B160" s="696" t="s">
        <v>141</v>
      </c>
      <c r="C160" s="697"/>
      <c r="D160" s="514">
        <f t="shared" si="20"/>
        <v>0</v>
      </c>
      <c r="E160" s="89"/>
      <c r="F160" s="89"/>
      <c r="G160" s="89"/>
      <c r="H160" s="367"/>
      <c r="I160" s="89"/>
      <c r="J160" s="539"/>
      <c r="K160" s="2"/>
      <c r="L160" s="2"/>
      <c r="M160" s="2"/>
      <c r="R160" s="510"/>
      <c r="CG160" s="344">
        <v>0</v>
      </c>
    </row>
    <row r="161" spans="1:87" ht="15" customHeight="1" x14ac:dyDescent="0.25">
      <c r="A161" s="541" t="s">
        <v>291</v>
      </c>
      <c r="B161" s="541"/>
      <c r="C161" s="541"/>
      <c r="D161" s="542"/>
      <c r="E161" s="543"/>
      <c r="F161" s="544"/>
      <c r="G161" s="38"/>
      <c r="H161" s="38"/>
      <c r="I161" s="38"/>
      <c r="J161" s="38"/>
      <c r="K161" s="38"/>
      <c r="L161" s="38"/>
      <c r="M161" s="38"/>
      <c r="N161" s="38"/>
      <c r="O161" s="545"/>
      <c r="P161" s="14"/>
      <c r="Q161" s="14"/>
      <c r="R161" s="14"/>
      <c r="S161" s="14"/>
      <c r="T161" s="14"/>
      <c r="U161" s="14"/>
      <c r="V161" s="14"/>
      <c r="W161" s="14"/>
      <c r="X161" s="510"/>
      <c r="Y161" s="510"/>
      <c r="Z161" s="510"/>
      <c r="AB161" s="510"/>
      <c r="AC161" s="510"/>
      <c r="AD161" s="510"/>
      <c r="AE161" s="510"/>
      <c r="AF161" s="510"/>
      <c r="AG161" s="510"/>
      <c r="AH161" s="510"/>
      <c r="AI161" s="510"/>
      <c r="AJ161" s="510"/>
      <c r="AK161" s="510"/>
      <c r="AL161" s="510"/>
    </row>
    <row r="162" spans="1:87" x14ac:dyDescent="0.25">
      <c r="A162" s="698" t="s">
        <v>292</v>
      </c>
      <c r="B162" s="698"/>
      <c r="C162" s="699" t="s">
        <v>293</v>
      </c>
      <c r="D162" s="700"/>
      <c r="E162" s="701"/>
      <c r="F162" s="705" t="s">
        <v>5</v>
      </c>
      <c r="G162" s="706"/>
      <c r="H162" s="706"/>
      <c r="I162" s="706"/>
      <c r="J162" s="706"/>
      <c r="K162" s="706"/>
      <c r="L162" s="706"/>
      <c r="M162" s="706"/>
      <c r="N162" s="706"/>
      <c r="O162" s="706"/>
      <c r="P162" s="706"/>
      <c r="Q162" s="706"/>
      <c r="R162" s="706"/>
      <c r="S162" s="706"/>
      <c r="T162" s="706"/>
      <c r="U162" s="706"/>
      <c r="V162" s="706"/>
      <c r="W162" s="706"/>
      <c r="X162" s="706"/>
      <c r="Y162" s="706"/>
      <c r="Z162" s="706"/>
      <c r="AA162" s="706"/>
      <c r="AB162" s="706"/>
      <c r="AC162" s="706"/>
      <c r="AD162" s="706"/>
      <c r="AE162" s="706"/>
      <c r="AF162" s="706"/>
      <c r="AG162" s="706"/>
      <c r="AH162" s="706"/>
      <c r="AI162" s="706"/>
      <c r="AJ162" s="706"/>
      <c r="AK162" s="706"/>
      <c r="AL162" s="706"/>
      <c r="AM162" s="707"/>
    </row>
    <row r="163" spans="1:87" x14ac:dyDescent="0.25">
      <c r="A163" s="698"/>
      <c r="B163" s="698"/>
      <c r="C163" s="702"/>
      <c r="D163" s="703"/>
      <c r="E163" s="704"/>
      <c r="F163" s="708" t="s">
        <v>10</v>
      </c>
      <c r="G163" s="656"/>
      <c r="H163" s="708" t="s">
        <v>11</v>
      </c>
      <c r="I163" s="708"/>
      <c r="J163" s="656" t="s">
        <v>12</v>
      </c>
      <c r="K163" s="656"/>
      <c r="L163" s="709" t="s">
        <v>13</v>
      </c>
      <c r="M163" s="710"/>
      <c r="N163" s="656" t="s">
        <v>14</v>
      </c>
      <c r="O163" s="656"/>
      <c r="P163" s="711" t="s">
        <v>15</v>
      </c>
      <c r="Q163" s="712"/>
      <c r="R163" s="658" t="s">
        <v>16</v>
      </c>
      <c r="S163" s="658"/>
      <c r="T163" s="711" t="s">
        <v>17</v>
      </c>
      <c r="U163" s="712"/>
      <c r="V163" s="658" t="s">
        <v>18</v>
      </c>
      <c r="W163" s="658"/>
      <c r="X163" s="711" t="s">
        <v>19</v>
      </c>
      <c r="Y163" s="712"/>
      <c r="Z163" s="712" t="s">
        <v>20</v>
      </c>
      <c r="AA163" s="711"/>
      <c r="AB163" s="658" t="s">
        <v>21</v>
      </c>
      <c r="AC163" s="658"/>
      <c r="AD163" s="658" t="s">
        <v>22</v>
      </c>
      <c r="AE163" s="658"/>
      <c r="AF163" s="658" t="s">
        <v>23</v>
      </c>
      <c r="AG163" s="658"/>
      <c r="AH163" s="658" t="s">
        <v>24</v>
      </c>
      <c r="AI163" s="658"/>
      <c r="AJ163" s="658" t="s">
        <v>25</v>
      </c>
      <c r="AK163" s="658"/>
      <c r="AL163" s="658" t="s">
        <v>26</v>
      </c>
      <c r="AM163" s="658"/>
    </row>
    <row r="164" spans="1:87" x14ac:dyDescent="0.25">
      <c r="A164" s="698"/>
      <c r="B164" s="698"/>
      <c r="C164" s="546" t="s">
        <v>214</v>
      </c>
      <c r="D164" s="547" t="s">
        <v>27</v>
      </c>
      <c r="E164" s="548" t="s">
        <v>28</v>
      </c>
      <c r="F164" s="590" t="s">
        <v>159</v>
      </c>
      <c r="G164" s="590" t="s">
        <v>28</v>
      </c>
      <c r="H164" s="590" t="s">
        <v>159</v>
      </c>
      <c r="I164" s="590" t="s">
        <v>28</v>
      </c>
      <c r="J164" s="590" t="s">
        <v>159</v>
      </c>
      <c r="K164" s="590" t="s">
        <v>28</v>
      </c>
      <c r="L164" s="593" t="s">
        <v>159</v>
      </c>
      <c r="M164" s="594" t="s">
        <v>28</v>
      </c>
      <c r="N164" s="590" t="s">
        <v>159</v>
      </c>
      <c r="O164" s="590" t="s">
        <v>28</v>
      </c>
      <c r="P164" s="593" t="s">
        <v>159</v>
      </c>
      <c r="Q164" s="594" t="s">
        <v>28</v>
      </c>
      <c r="R164" s="590" t="s">
        <v>159</v>
      </c>
      <c r="S164" s="590" t="s">
        <v>28</v>
      </c>
      <c r="T164" s="593" t="s">
        <v>159</v>
      </c>
      <c r="U164" s="594" t="s">
        <v>28</v>
      </c>
      <c r="V164" s="590" t="s">
        <v>159</v>
      </c>
      <c r="W164" s="590" t="s">
        <v>28</v>
      </c>
      <c r="X164" s="593" t="s">
        <v>159</v>
      </c>
      <c r="Y164" s="594" t="s">
        <v>28</v>
      </c>
      <c r="Z164" s="590" t="s">
        <v>159</v>
      </c>
      <c r="AA164" s="590" t="s">
        <v>28</v>
      </c>
      <c r="AB164" s="590" t="s">
        <v>159</v>
      </c>
      <c r="AC164" s="590" t="s">
        <v>28</v>
      </c>
      <c r="AD164" s="590" t="s">
        <v>159</v>
      </c>
      <c r="AE164" s="590" t="s">
        <v>28</v>
      </c>
      <c r="AF164" s="590" t="s">
        <v>159</v>
      </c>
      <c r="AG164" s="590" t="s">
        <v>28</v>
      </c>
      <c r="AH164" s="590" t="s">
        <v>159</v>
      </c>
      <c r="AI164" s="590" t="s">
        <v>28</v>
      </c>
      <c r="AJ164" s="590" t="s">
        <v>159</v>
      </c>
      <c r="AK164" s="590" t="s">
        <v>28</v>
      </c>
      <c r="AL164" s="590" t="s">
        <v>159</v>
      </c>
      <c r="AM164" s="590" t="s">
        <v>28</v>
      </c>
    </row>
    <row r="165" spans="1:87" x14ac:dyDescent="0.25">
      <c r="A165" s="675" t="s">
        <v>294</v>
      </c>
      <c r="B165" s="676"/>
      <c r="C165" s="549">
        <f>SUM(D165+E165)</f>
        <v>0</v>
      </c>
      <c r="D165" s="550">
        <f>SUM(P165+R165+T165+V165+X165+Z165+AB165+AD165+AF165+AH165+AJ165+AL165)</f>
        <v>0</v>
      </c>
      <c r="E165" s="551">
        <f>SUM(Q165+S165+U165+W165+Y165+AA165+AC165+AE165+AG165+AI165+AK165+AM165)</f>
        <v>0</v>
      </c>
      <c r="F165" s="552"/>
      <c r="G165" s="553"/>
      <c r="H165" s="554"/>
      <c r="I165" s="555"/>
      <c r="J165" s="552"/>
      <c r="K165" s="553"/>
      <c r="L165" s="554"/>
      <c r="M165" s="555"/>
      <c r="N165" s="554"/>
      <c r="O165" s="555"/>
      <c r="P165" s="556"/>
      <c r="Q165" s="557"/>
      <c r="R165" s="558"/>
      <c r="S165" s="559"/>
      <c r="T165" s="556"/>
      <c r="U165" s="557"/>
      <c r="V165" s="558"/>
      <c r="W165" s="559"/>
      <c r="X165" s="556"/>
      <c r="Y165" s="557"/>
      <c r="Z165" s="558"/>
      <c r="AA165" s="559"/>
      <c r="AB165" s="558"/>
      <c r="AC165" s="559"/>
      <c r="AD165" s="558"/>
      <c r="AE165" s="559"/>
      <c r="AF165" s="558"/>
      <c r="AG165" s="559"/>
      <c r="AH165" s="558"/>
      <c r="AI165" s="559"/>
      <c r="AJ165" s="558"/>
      <c r="AK165" s="559"/>
      <c r="AL165" s="558"/>
      <c r="AM165" s="559"/>
      <c r="AN165" s="466"/>
    </row>
    <row r="166" spans="1:87" x14ac:dyDescent="0.25">
      <c r="A166" s="677" t="s">
        <v>295</v>
      </c>
      <c r="B166" s="678"/>
      <c r="C166" s="560">
        <f>SUM(D166+E166)</f>
        <v>0</v>
      </c>
      <c r="D166" s="561">
        <f t="shared" ref="D166:E168" si="21">SUM(F166+H166+J166+L166+N166+P166+R166+T166+V166+X166+Z166+AB166+AD166+AF166+AH166+AJ166+AL166)</f>
        <v>0</v>
      </c>
      <c r="E166" s="562">
        <f t="shared" si="21"/>
        <v>0</v>
      </c>
      <c r="F166" s="563"/>
      <c r="G166" s="564"/>
      <c r="H166" s="563"/>
      <c r="I166" s="564"/>
      <c r="J166" s="563"/>
      <c r="K166" s="564"/>
      <c r="L166" s="565"/>
      <c r="M166" s="566"/>
      <c r="N166" s="563"/>
      <c r="O166" s="564"/>
      <c r="P166" s="565"/>
      <c r="Q166" s="566"/>
      <c r="R166" s="563"/>
      <c r="S166" s="564"/>
      <c r="T166" s="565"/>
      <c r="U166" s="566"/>
      <c r="V166" s="563"/>
      <c r="W166" s="564"/>
      <c r="X166" s="565"/>
      <c r="Y166" s="566"/>
      <c r="Z166" s="563"/>
      <c r="AA166" s="564"/>
      <c r="AB166" s="563"/>
      <c r="AC166" s="564"/>
      <c r="AD166" s="563"/>
      <c r="AE166" s="564"/>
      <c r="AF166" s="563"/>
      <c r="AG166" s="564"/>
      <c r="AH166" s="563"/>
      <c r="AI166" s="564"/>
      <c r="AJ166" s="563"/>
      <c r="AK166" s="564"/>
      <c r="AL166" s="563"/>
      <c r="AM166" s="564"/>
      <c r="AN166" s="466"/>
    </row>
    <row r="167" spans="1:87" x14ac:dyDescent="0.25">
      <c r="A167" s="679" t="s">
        <v>296</v>
      </c>
      <c r="B167" s="680"/>
      <c r="C167" s="560">
        <f>SUM(D167+E167)</f>
        <v>0</v>
      </c>
      <c r="D167" s="561">
        <f t="shared" si="21"/>
        <v>0</v>
      </c>
      <c r="E167" s="562">
        <f t="shared" si="21"/>
        <v>0</v>
      </c>
      <c r="F167" s="563"/>
      <c r="G167" s="564"/>
      <c r="H167" s="563"/>
      <c r="I167" s="564"/>
      <c r="J167" s="563"/>
      <c r="K167" s="564"/>
      <c r="L167" s="565"/>
      <c r="M167" s="566"/>
      <c r="N167" s="563"/>
      <c r="O167" s="564"/>
      <c r="P167" s="565"/>
      <c r="Q167" s="566"/>
      <c r="R167" s="563"/>
      <c r="S167" s="564"/>
      <c r="T167" s="565"/>
      <c r="U167" s="566"/>
      <c r="V167" s="563"/>
      <c r="W167" s="564"/>
      <c r="X167" s="565"/>
      <c r="Y167" s="566"/>
      <c r="Z167" s="563"/>
      <c r="AA167" s="564"/>
      <c r="AB167" s="563"/>
      <c r="AC167" s="564"/>
      <c r="AD167" s="563"/>
      <c r="AE167" s="564"/>
      <c r="AF167" s="563"/>
      <c r="AG167" s="564"/>
      <c r="AH167" s="563"/>
      <c r="AI167" s="564"/>
      <c r="AJ167" s="563"/>
      <c r="AK167" s="564"/>
      <c r="AL167" s="563"/>
      <c r="AM167" s="564"/>
      <c r="AN167" s="466"/>
    </row>
    <row r="168" spans="1:87" x14ac:dyDescent="0.25">
      <c r="A168" s="681" t="s">
        <v>58</v>
      </c>
      <c r="B168" s="682"/>
      <c r="C168" s="567">
        <f>SUM(D168+E168)</f>
        <v>0</v>
      </c>
      <c r="D168" s="568">
        <f t="shared" si="21"/>
        <v>0</v>
      </c>
      <c r="E168" s="569">
        <f t="shared" si="21"/>
        <v>0</v>
      </c>
      <c r="F168" s="570"/>
      <c r="G168" s="571"/>
      <c r="H168" s="570"/>
      <c r="I168" s="571"/>
      <c r="J168" s="570"/>
      <c r="K168" s="571"/>
      <c r="L168" s="572"/>
      <c r="M168" s="573"/>
      <c r="N168" s="570"/>
      <c r="O168" s="571"/>
      <c r="P168" s="572"/>
      <c r="Q168" s="573"/>
      <c r="R168" s="570"/>
      <c r="S168" s="571"/>
      <c r="T168" s="572"/>
      <c r="U168" s="573"/>
      <c r="V168" s="570"/>
      <c r="W168" s="571"/>
      <c r="X168" s="572"/>
      <c r="Y168" s="573"/>
      <c r="Z168" s="570"/>
      <c r="AA168" s="571"/>
      <c r="AB168" s="570"/>
      <c r="AC168" s="571"/>
      <c r="AD168" s="570"/>
      <c r="AE168" s="571"/>
      <c r="AF168" s="570"/>
      <c r="AG168" s="571"/>
      <c r="AH168" s="570"/>
      <c r="AI168" s="571"/>
      <c r="AJ168" s="570"/>
      <c r="AK168" s="571"/>
      <c r="AL168" s="570"/>
      <c r="AM168" s="571"/>
      <c r="AN168" s="466"/>
    </row>
    <row r="169" spans="1:87" ht="15.75" x14ac:dyDescent="0.25">
      <c r="A169" s="242" t="s">
        <v>297</v>
      </c>
      <c r="B169" s="242"/>
      <c r="C169" s="47"/>
      <c r="D169" s="47"/>
      <c r="E169" s="45"/>
      <c r="F169" s="9"/>
      <c r="G169" s="6"/>
      <c r="H169" s="6"/>
      <c r="I169" s="25"/>
      <c r="J169" s="25"/>
      <c r="K169" s="25"/>
      <c r="L169" s="35"/>
      <c r="M169" s="479"/>
      <c r="N169" s="39"/>
      <c r="O169" s="574"/>
      <c r="P169" s="482"/>
      <c r="Q169" s="482"/>
      <c r="R169" s="482"/>
      <c r="S169" s="480"/>
      <c r="T169" s="35"/>
      <c r="U169" s="482"/>
      <c r="V169" s="482"/>
      <c r="W169" s="480"/>
      <c r="X169" s="480"/>
      <c r="Y169" s="35"/>
      <c r="Z169" s="480"/>
      <c r="AA169" s="35"/>
      <c r="AB169" s="480"/>
      <c r="AC169" s="482"/>
    </row>
    <row r="170" spans="1:87" ht="15" customHeight="1" x14ac:dyDescent="0.25">
      <c r="A170" s="647" t="s">
        <v>92</v>
      </c>
      <c r="B170" s="648"/>
      <c r="C170" s="649"/>
      <c r="D170" s="647" t="s">
        <v>45</v>
      </c>
      <c r="E170" s="648"/>
      <c r="F170" s="649"/>
      <c r="G170" s="686" t="s">
        <v>193</v>
      </c>
      <c r="H170" s="687"/>
      <c r="I170" s="687"/>
      <c r="J170" s="687"/>
      <c r="K170" s="687"/>
      <c r="L170" s="687"/>
      <c r="M170" s="687"/>
      <c r="N170" s="687"/>
      <c r="O170" s="687"/>
      <c r="P170" s="687"/>
      <c r="Q170" s="687"/>
      <c r="R170" s="687"/>
      <c r="S170" s="687"/>
      <c r="T170" s="687"/>
      <c r="U170" s="687"/>
      <c r="V170" s="687"/>
      <c r="W170" s="688"/>
      <c r="X170" s="689" t="s">
        <v>298</v>
      </c>
      <c r="Y170" s="690" t="s">
        <v>299</v>
      </c>
      <c r="Z170" s="659" t="s">
        <v>300</v>
      </c>
      <c r="AA170" s="662" t="s">
        <v>301</v>
      </c>
      <c r="AB170" s="658" t="s">
        <v>175</v>
      </c>
      <c r="AC170" s="658"/>
      <c r="AD170" s="658"/>
      <c r="AE170" s="658"/>
      <c r="AF170" s="665" t="s">
        <v>241</v>
      </c>
      <c r="AG170" s="666"/>
    </row>
    <row r="171" spans="1:87" x14ac:dyDescent="0.25">
      <c r="A171" s="683"/>
      <c r="B171" s="684"/>
      <c r="C171" s="685"/>
      <c r="D171" s="683"/>
      <c r="E171" s="684"/>
      <c r="F171" s="685"/>
      <c r="G171" s="645" t="s">
        <v>10</v>
      </c>
      <c r="H171" s="645"/>
      <c r="I171" s="667" t="s">
        <v>11</v>
      </c>
      <c r="J171" s="667"/>
      <c r="K171" s="645" t="s">
        <v>12</v>
      </c>
      <c r="L171" s="645"/>
      <c r="M171" s="645" t="s">
        <v>196</v>
      </c>
      <c r="N171" s="645"/>
      <c r="O171" s="645" t="s">
        <v>167</v>
      </c>
      <c r="P171" s="645"/>
      <c r="Q171" s="668" t="s">
        <v>197</v>
      </c>
      <c r="R171" s="668"/>
      <c r="S171" s="668" t="s">
        <v>198</v>
      </c>
      <c r="T171" s="668"/>
      <c r="U171" s="668" t="s">
        <v>199</v>
      </c>
      <c r="V171" s="668"/>
      <c r="W171" s="669" t="s">
        <v>302</v>
      </c>
      <c r="X171" s="689"/>
      <c r="Y171" s="690"/>
      <c r="Z171" s="660"/>
      <c r="AA171" s="663"/>
      <c r="AB171" s="644" t="s">
        <v>177</v>
      </c>
      <c r="AC171" s="644" t="s">
        <v>178</v>
      </c>
      <c r="AD171" s="644" t="s">
        <v>179</v>
      </c>
      <c r="AE171" s="644" t="s">
        <v>244</v>
      </c>
      <c r="AF171" s="671" t="s">
        <v>245</v>
      </c>
      <c r="AG171" s="673" t="s">
        <v>246</v>
      </c>
      <c r="AH171" s="485"/>
    </row>
    <row r="172" spans="1:87" x14ac:dyDescent="0.25">
      <c r="A172" s="650"/>
      <c r="B172" s="651"/>
      <c r="C172" s="652"/>
      <c r="D172" s="609" t="s">
        <v>214</v>
      </c>
      <c r="E172" s="591" t="s">
        <v>159</v>
      </c>
      <c r="F172" s="609" t="s">
        <v>28</v>
      </c>
      <c r="G172" s="11" t="s">
        <v>159</v>
      </c>
      <c r="H172" s="29" t="s">
        <v>28</v>
      </c>
      <c r="I172" s="11" t="s">
        <v>159</v>
      </c>
      <c r="J172" s="29" t="s">
        <v>28</v>
      </c>
      <c r="K172" s="11" t="s">
        <v>159</v>
      </c>
      <c r="L172" s="29" t="s">
        <v>28</v>
      </c>
      <c r="M172" s="11" t="s">
        <v>159</v>
      </c>
      <c r="N172" s="29" t="s">
        <v>28</v>
      </c>
      <c r="O172" s="11" t="s">
        <v>159</v>
      </c>
      <c r="P172" s="29" t="s">
        <v>28</v>
      </c>
      <c r="Q172" s="11" t="s">
        <v>159</v>
      </c>
      <c r="R172" s="29" t="s">
        <v>28</v>
      </c>
      <c r="S172" s="11" t="s">
        <v>159</v>
      </c>
      <c r="T172" s="29" t="s">
        <v>28</v>
      </c>
      <c r="U172" s="11" t="s">
        <v>159</v>
      </c>
      <c r="V172" s="29" t="s">
        <v>28</v>
      </c>
      <c r="W172" s="670"/>
      <c r="X172" s="689"/>
      <c r="Y172" s="690"/>
      <c r="Z172" s="661"/>
      <c r="AA172" s="664"/>
      <c r="AB172" s="645"/>
      <c r="AC172" s="645"/>
      <c r="AD172" s="645"/>
      <c r="AE172" s="645"/>
      <c r="AF172" s="672"/>
      <c r="AG172" s="674"/>
      <c r="AH172" s="485"/>
    </row>
    <row r="173" spans="1:87" x14ac:dyDescent="0.25">
      <c r="A173" s="640" t="s">
        <v>201</v>
      </c>
      <c r="B173" s="640" t="s">
        <v>303</v>
      </c>
      <c r="C173" s="575" t="s">
        <v>202</v>
      </c>
      <c r="D173" s="576">
        <f t="shared" ref="D173:D178" si="22">SUM(E173+F173)</f>
        <v>1</v>
      </c>
      <c r="E173" s="576">
        <f t="shared" ref="E173:F178" si="23">SUM(G173+I173+K173+M173+O173+Q173+S173+U173)</f>
        <v>0</v>
      </c>
      <c r="F173" s="347">
        <f t="shared" si="23"/>
        <v>1</v>
      </c>
      <c r="G173" s="174"/>
      <c r="H173" s="175"/>
      <c r="I173" s="175"/>
      <c r="J173" s="175"/>
      <c r="K173" s="175"/>
      <c r="L173" s="175">
        <v>1</v>
      </c>
      <c r="M173" s="175"/>
      <c r="N173" s="175"/>
      <c r="O173" s="175"/>
      <c r="P173" s="175"/>
      <c r="Q173" s="175"/>
      <c r="R173" s="175"/>
      <c r="S173" s="175"/>
      <c r="T173" s="175"/>
      <c r="U173" s="175"/>
      <c r="V173" s="177"/>
      <c r="W173" s="222"/>
      <c r="X173" s="174">
        <v>1</v>
      </c>
      <c r="Y173" s="175"/>
      <c r="Z173" s="175"/>
      <c r="AA173" s="176"/>
      <c r="AB173" s="174"/>
      <c r="AC173" s="176"/>
      <c r="AD173" s="177">
        <v>1</v>
      </c>
      <c r="AE173" s="176"/>
      <c r="AF173" s="176">
        <v>1</v>
      </c>
      <c r="AG173" s="176"/>
      <c r="AH173" s="411" t="s">
        <v>215</v>
      </c>
      <c r="CA173" s="344" t="str">
        <f t="shared" ref="CA173:CA178" si="24">IF(D173&lt;&gt;SUM(AB173:AE173),"El nº de atenciones debe tener igual nº de victimarios ","")</f>
        <v/>
      </c>
      <c r="CB173" s="344" t="str">
        <f t="shared" ref="CB173:CB178" si="25">IF(X173&gt;F173,"El nº de entrega de anticoncepción de emergencia, no debe ser mayor al TOTAL de mujeres atendidas","")</f>
        <v/>
      </c>
      <c r="CG173" s="344">
        <f t="shared" ref="CG173:CG178" si="26">IF(D173&lt;&gt;SUM(AB173:AE173),1,0)</f>
        <v>0</v>
      </c>
      <c r="CH173" s="344">
        <f t="shared" ref="CH173:CH178" si="27">IF(X173&gt;F173,1,0)</f>
        <v>0</v>
      </c>
      <c r="CI173" s="344">
        <v>0</v>
      </c>
    </row>
    <row r="174" spans="1:87" ht="22.5" x14ac:dyDescent="0.25">
      <c r="A174" s="640"/>
      <c r="B174" s="640"/>
      <c r="C174" s="577" t="s">
        <v>203</v>
      </c>
      <c r="D174" s="350">
        <f t="shared" si="22"/>
        <v>0</v>
      </c>
      <c r="E174" s="350">
        <f t="shared" si="23"/>
        <v>0</v>
      </c>
      <c r="F174" s="364">
        <f t="shared" si="23"/>
        <v>0</v>
      </c>
      <c r="G174" s="228"/>
      <c r="H174" s="229"/>
      <c r="I174" s="229"/>
      <c r="J174" s="229"/>
      <c r="K174" s="229"/>
      <c r="L174" s="229"/>
      <c r="M174" s="229"/>
      <c r="N174" s="229"/>
      <c r="O174" s="229"/>
      <c r="P174" s="229"/>
      <c r="Q174" s="229"/>
      <c r="R174" s="229"/>
      <c r="S174" s="229"/>
      <c r="T174" s="229"/>
      <c r="U174" s="229"/>
      <c r="V174" s="230"/>
      <c r="W174" s="231"/>
      <c r="X174" s="228"/>
      <c r="Y174" s="229"/>
      <c r="Z174" s="229"/>
      <c r="AA174" s="178"/>
      <c r="AB174" s="228"/>
      <c r="AC174" s="178"/>
      <c r="AD174" s="230"/>
      <c r="AE174" s="178"/>
      <c r="AF174" s="235"/>
      <c r="AG174" s="178"/>
      <c r="AH174" s="411" t="s">
        <v>215</v>
      </c>
      <c r="CA174" s="344" t="str">
        <f t="shared" si="24"/>
        <v/>
      </c>
      <c r="CB174" s="344" t="str">
        <f t="shared" si="25"/>
        <v/>
      </c>
      <c r="CG174" s="344">
        <f t="shared" si="26"/>
        <v>0</v>
      </c>
      <c r="CH174" s="344">
        <f t="shared" si="27"/>
        <v>0</v>
      </c>
      <c r="CI174" s="344">
        <v>0</v>
      </c>
    </row>
    <row r="175" spans="1:87" x14ac:dyDescent="0.25">
      <c r="A175" s="640"/>
      <c r="B175" s="641"/>
      <c r="C175" s="578" t="s">
        <v>161</v>
      </c>
      <c r="D175" s="351">
        <f t="shared" si="22"/>
        <v>0</v>
      </c>
      <c r="E175" s="351">
        <f t="shared" si="23"/>
        <v>0</v>
      </c>
      <c r="F175" s="390">
        <f t="shared" si="23"/>
        <v>0</v>
      </c>
      <c r="G175" s="232"/>
      <c r="H175" s="233"/>
      <c r="I175" s="233"/>
      <c r="J175" s="233"/>
      <c r="K175" s="233"/>
      <c r="L175" s="233"/>
      <c r="M175" s="233"/>
      <c r="N175" s="233"/>
      <c r="O175" s="233"/>
      <c r="P175" s="233"/>
      <c r="Q175" s="233"/>
      <c r="R175" s="233"/>
      <c r="S175" s="233"/>
      <c r="T175" s="233"/>
      <c r="U175" s="233"/>
      <c r="V175" s="234"/>
      <c r="W175" s="235"/>
      <c r="X175" s="232"/>
      <c r="Y175" s="233"/>
      <c r="Z175" s="233"/>
      <c r="AA175" s="236"/>
      <c r="AB175" s="232"/>
      <c r="AC175" s="236"/>
      <c r="AD175" s="234"/>
      <c r="AE175" s="236"/>
      <c r="AF175" s="224"/>
      <c r="AG175" s="236"/>
      <c r="AH175" s="411" t="s">
        <v>215</v>
      </c>
      <c r="CA175" s="344" t="str">
        <f t="shared" si="24"/>
        <v/>
      </c>
      <c r="CB175" s="344" t="str">
        <f t="shared" si="25"/>
        <v/>
      </c>
      <c r="CG175" s="344">
        <f t="shared" si="26"/>
        <v>0</v>
      </c>
      <c r="CH175" s="344">
        <f t="shared" si="27"/>
        <v>0</v>
      </c>
      <c r="CI175" s="344">
        <v>0</v>
      </c>
    </row>
    <row r="176" spans="1:87" x14ac:dyDescent="0.25">
      <c r="A176" s="640"/>
      <c r="B176" s="640" t="s">
        <v>304</v>
      </c>
      <c r="C176" s="575" t="s">
        <v>202</v>
      </c>
      <c r="D176" s="576">
        <f t="shared" si="22"/>
        <v>0</v>
      </c>
      <c r="E176" s="576">
        <f t="shared" si="23"/>
        <v>0</v>
      </c>
      <c r="F176" s="347">
        <f t="shared" si="23"/>
        <v>0</v>
      </c>
      <c r="G176" s="174"/>
      <c r="H176" s="175"/>
      <c r="I176" s="175"/>
      <c r="J176" s="175"/>
      <c r="K176" s="175"/>
      <c r="L176" s="175"/>
      <c r="M176" s="175"/>
      <c r="N176" s="175"/>
      <c r="O176" s="175"/>
      <c r="P176" s="175"/>
      <c r="Q176" s="175"/>
      <c r="R176" s="175"/>
      <c r="S176" s="175"/>
      <c r="T176" s="175"/>
      <c r="U176" s="175"/>
      <c r="V176" s="177"/>
      <c r="W176" s="222"/>
      <c r="X176" s="174"/>
      <c r="Y176" s="175"/>
      <c r="Z176" s="175"/>
      <c r="AA176" s="176"/>
      <c r="AB176" s="174"/>
      <c r="AC176" s="176"/>
      <c r="AD176" s="177"/>
      <c r="AE176" s="176"/>
      <c r="AF176" s="176"/>
      <c r="AG176" s="176"/>
      <c r="AH176" s="411" t="s">
        <v>215</v>
      </c>
      <c r="CA176" s="344" t="str">
        <f t="shared" si="24"/>
        <v/>
      </c>
      <c r="CB176" s="344" t="str">
        <f t="shared" si="25"/>
        <v/>
      </c>
      <c r="CG176" s="344">
        <f t="shared" si="26"/>
        <v>0</v>
      </c>
      <c r="CH176" s="344">
        <f t="shared" si="27"/>
        <v>0</v>
      </c>
      <c r="CI176" s="344">
        <v>0</v>
      </c>
    </row>
    <row r="177" spans="1:87" ht="21" x14ac:dyDescent="0.25">
      <c r="A177" s="640"/>
      <c r="B177" s="640"/>
      <c r="C177" s="579" t="s">
        <v>203</v>
      </c>
      <c r="D177" s="350">
        <f t="shared" si="22"/>
        <v>1</v>
      </c>
      <c r="E177" s="350">
        <f t="shared" si="23"/>
        <v>0</v>
      </c>
      <c r="F177" s="364">
        <f t="shared" si="23"/>
        <v>1</v>
      </c>
      <c r="G177" s="228"/>
      <c r="H177" s="229"/>
      <c r="I177" s="229"/>
      <c r="J177" s="229">
        <v>1</v>
      </c>
      <c r="K177" s="229"/>
      <c r="L177" s="229"/>
      <c r="M177" s="229"/>
      <c r="N177" s="229"/>
      <c r="O177" s="229"/>
      <c r="P177" s="229"/>
      <c r="Q177" s="229"/>
      <c r="R177" s="229"/>
      <c r="S177" s="229"/>
      <c r="T177" s="229"/>
      <c r="U177" s="229"/>
      <c r="V177" s="230"/>
      <c r="W177" s="231"/>
      <c r="X177" s="228"/>
      <c r="Y177" s="229">
        <v>1</v>
      </c>
      <c r="Z177" s="229"/>
      <c r="AA177" s="178"/>
      <c r="AB177" s="228"/>
      <c r="AC177" s="178">
        <v>1</v>
      </c>
      <c r="AD177" s="230"/>
      <c r="AE177" s="178"/>
      <c r="AF177" s="178">
        <v>1</v>
      </c>
      <c r="AG177" s="178"/>
      <c r="AH177" s="411" t="s">
        <v>215</v>
      </c>
      <c r="CA177" s="344" t="str">
        <f t="shared" si="24"/>
        <v/>
      </c>
      <c r="CB177" s="344" t="str">
        <f t="shared" si="25"/>
        <v/>
      </c>
      <c r="CG177" s="344">
        <f t="shared" si="26"/>
        <v>0</v>
      </c>
      <c r="CH177" s="344">
        <f t="shared" si="27"/>
        <v>0</v>
      </c>
      <c r="CI177" s="344">
        <v>0</v>
      </c>
    </row>
    <row r="178" spans="1:87" x14ac:dyDescent="0.25">
      <c r="A178" s="640"/>
      <c r="B178" s="640"/>
      <c r="C178" s="580" t="s">
        <v>161</v>
      </c>
      <c r="D178" s="581">
        <f t="shared" si="22"/>
        <v>2</v>
      </c>
      <c r="E178" s="581">
        <f t="shared" si="23"/>
        <v>0</v>
      </c>
      <c r="F178" s="354">
        <f t="shared" si="23"/>
        <v>2</v>
      </c>
      <c r="G178" s="494"/>
      <c r="H178" s="125"/>
      <c r="I178" s="125"/>
      <c r="J178" s="125"/>
      <c r="K178" s="125"/>
      <c r="L178" s="125">
        <v>1</v>
      </c>
      <c r="M178" s="125"/>
      <c r="N178" s="125"/>
      <c r="O178" s="125"/>
      <c r="P178" s="125">
        <v>1</v>
      </c>
      <c r="Q178" s="125"/>
      <c r="R178" s="125"/>
      <c r="S178" s="125"/>
      <c r="T178" s="125"/>
      <c r="U178" s="125"/>
      <c r="V178" s="126"/>
      <c r="W178" s="224"/>
      <c r="X178" s="494"/>
      <c r="Y178" s="125">
        <v>2</v>
      </c>
      <c r="Z178" s="125"/>
      <c r="AA178" s="180">
        <v>1</v>
      </c>
      <c r="AB178" s="494"/>
      <c r="AC178" s="180">
        <v>1</v>
      </c>
      <c r="AD178" s="126">
        <v>1</v>
      </c>
      <c r="AE178" s="180"/>
      <c r="AF178" s="180">
        <v>2</v>
      </c>
      <c r="AG178" s="180"/>
      <c r="AH178" s="411" t="s">
        <v>215</v>
      </c>
      <c r="CA178" s="344" t="str">
        <f t="shared" si="24"/>
        <v/>
      </c>
      <c r="CB178" s="344" t="str">
        <f t="shared" si="25"/>
        <v/>
      </c>
      <c r="CG178" s="344">
        <f t="shared" si="26"/>
        <v>0</v>
      </c>
      <c r="CH178" s="344">
        <f t="shared" si="27"/>
        <v>0</v>
      </c>
      <c r="CI178" s="344">
        <v>0</v>
      </c>
    </row>
    <row r="179" spans="1:87" x14ac:dyDescent="0.25">
      <c r="A179" s="610" t="s">
        <v>189</v>
      </c>
      <c r="B179" s="610"/>
    </row>
    <row r="180" spans="1:87" x14ac:dyDescent="0.25">
      <c r="A180" s="642" t="s">
        <v>3</v>
      </c>
      <c r="B180" s="644" t="s">
        <v>4</v>
      </c>
    </row>
    <row r="181" spans="1:87" x14ac:dyDescent="0.25">
      <c r="A181" s="643"/>
      <c r="B181" s="645"/>
    </row>
    <row r="182" spans="1:87" x14ac:dyDescent="0.25">
      <c r="A182" s="30" t="s">
        <v>305</v>
      </c>
      <c r="B182" s="222"/>
      <c r="C182" s="466"/>
    </row>
    <row r="183" spans="1:87" ht="15" customHeight="1" x14ac:dyDescent="0.25">
      <c r="A183" s="32" t="s">
        <v>306</v>
      </c>
      <c r="B183" s="224">
        <v>4</v>
      </c>
      <c r="C183" s="582"/>
      <c r="D183" s="510"/>
      <c r="F183" s="510"/>
      <c r="G183" s="510"/>
      <c r="J183" s="510"/>
      <c r="K183" s="510"/>
      <c r="O183" s="510"/>
      <c r="V183" s="510"/>
    </row>
    <row r="184" spans="1:87" x14ac:dyDescent="0.25">
      <c r="A184" s="242" t="s">
        <v>307</v>
      </c>
      <c r="B184" s="242"/>
      <c r="C184" s="47"/>
      <c r="D184" s="47"/>
      <c r="F184" s="583"/>
      <c r="G184" s="479"/>
      <c r="H184" s="39"/>
      <c r="I184" s="479"/>
      <c r="J184" s="478"/>
      <c r="K184" s="482"/>
      <c r="L184" s="584"/>
      <c r="M184" s="188"/>
      <c r="N184" s="584"/>
      <c r="O184" s="584"/>
      <c r="P184" s="188"/>
      <c r="Q184" s="584"/>
      <c r="R184" s="584"/>
      <c r="S184" s="188"/>
      <c r="T184" s="479"/>
      <c r="U184" s="479"/>
      <c r="V184" s="478"/>
    </row>
    <row r="185" spans="1:87" x14ac:dyDescent="0.25">
      <c r="A185" s="642" t="s">
        <v>92</v>
      </c>
      <c r="B185" s="647" t="s">
        <v>45</v>
      </c>
      <c r="C185" s="648"/>
      <c r="D185" s="649"/>
      <c r="E185" s="653" t="s">
        <v>5</v>
      </c>
      <c r="F185" s="654"/>
      <c r="G185" s="654"/>
      <c r="H185" s="654"/>
      <c r="I185" s="654"/>
      <c r="J185" s="654"/>
      <c r="K185" s="654"/>
      <c r="L185" s="654"/>
      <c r="M185" s="654"/>
      <c r="N185" s="654"/>
      <c r="O185" s="654"/>
      <c r="P185" s="654"/>
      <c r="Q185" s="654"/>
      <c r="R185" s="654"/>
      <c r="S185" s="654"/>
      <c r="T185" s="654"/>
      <c r="U185" s="654"/>
      <c r="V185" s="655"/>
    </row>
    <row r="186" spans="1:87" x14ac:dyDescent="0.25">
      <c r="A186" s="646"/>
      <c r="B186" s="650"/>
      <c r="C186" s="651"/>
      <c r="D186" s="652"/>
      <c r="E186" s="656" t="s">
        <v>165</v>
      </c>
      <c r="F186" s="656"/>
      <c r="G186" s="657" t="s">
        <v>205</v>
      </c>
      <c r="H186" s="656"/>
      <c r="I186" s="656" t="s">
        <v>14</v>
      </c>
      <c r="J186" s="656"/>
      <c r="K186" s="656" t="s">
        <v>206</v>
      </c>
      <c r="L186" s="656"/>
      <c r="M186" s="656" t="s">
        <v>170</v>
      </c>
      <c r="N186" s="656"/>
      <c r="O186" s="658" t="s">
        <v>171</v>
      </c>
      <c r="P186" s="658"/>
      <c r="Q186" s="658" t="s">
        <v>207</v>
      </c>
      <c r="R186" s="658"/>
      <c r="S186" s="658" t="s">
        <v>208</v>
      </c>
      <c r="T186" s="658"/>
      <c r="U186" s="658" t="s">
        <v>209</v>
      </c>
      <c r="V186" s="658"/>
      <c r="W186" s="344"/>
    </row>
    <row r="187" spans="1:87" x14ac:dyDescent="0.25">
      <c r="A187" s="643"/>
      <c r="B187" s="589" t="s">
        <v>214</v>
      </c>
      <c r="C187" s="589" t="s">
        <v>27</v>
      </c>
      <c r="D187" s="589" t="s">
        <v>28</v>
      </c>
      <c r="E187" s="11" t="s">
        <v>159</v>
      </c>
      <c r="F187" s="29" t="s">
        <v>28</v>
      </c>
      <c r="G187" s="11" t="s">
        <v>159</v>
      </c>
      <c r="H187" s="29" t="s">
        <v>28</v>
      </c>
      <c r="I187" s="11" t="s">
        <v>159</v>
      </c>
      <c r="J187" s="29" t="s">
        <v>28</v>
      </c>
      <c r="K187" s="11" t="s">
        <v>159</v>
      </c>
      <c r="L187" s="29" t="s">
        <v>28</v>
      </c>
      <c r="M187" s="11" t="s">
        <v>159</v>
      </c>
      <c r="N187" s="29" t="s">
        <v>28</v>
      </c>
      <c r="O187" s="11" t="s">
        <v>159</v>
      </c>
      <c r="P187" s="29" t="s">
        <v>28</v>
      </c>
      <c r="Q187" s="11" t="s">
        <v>159</v>
      </c>
      <c r="R187" s="29" t="s">
        <v>28</v>
      </c>
      <c r="S187" s="11" t="s">
        <v>159</v>
      </c>
      <c r="T187" s="29" t="s">
        <v>28</v>
      </c>
      <c r="U187" s="11" t="s">
        <v>159</v>
      </c>
      <c r="V187" s="29" t="s">
        <v>28</v>
      </c>
      <c r="W187" s="344"/>
    </row>
    <row r="188" spans="1:87" x14ac:dyDescent="0.25">
      <c r="A188" s="609" t="s">
        <v>210</v>
      </c>
      <c r="B188" s="395">
        <f>SUM(C188+D188)</f>
        <v>1</v>
      </c>
      <c r="C188" s="395">
        <f>SUM(E188+G188+I188+K188+M188+O188+Q188+S188+U188)</f>
        <v>0</v>
      </c>
      <c r="D188" s="395">
        <f>SUM(F188+H188+J188+L188+N188+P188+R188+T188+V188)</f>
        <v>1</v>
      </c>
      <c r="E188" s="181"/>
      <c r="F188" s="182"/>
      <c r="G188" s="182"/>
      <c r="H188" s="182"/>
      <c r="I188" s="182"/>
      <c r="J188" s="182"/>
      <c r="K188" s="182"/>
      <c r="L188" s="182">
        <v>1</v>
      </c>
      <c r="M188" s="182"/>
      <c r="N188" s="182"/>
      <c r="O188" s="182"/>
      <c r="P188" s="182"/>
      <c r="Q188" s="182"/>
      <c r="R188" s="182"/>
      <c r="S188" s="182"/>
      <c r="T188" s="182"/>
      <c r="U188" s="191"/>
      <c r="V188" s="244"/>
      <c r="W188" s="466"/>
    </row>
    <row r="215" spans="1:2" hidden="1" x14ac:dyDescent="0.25">
      <c r="A215" s="638">
        <f>SUM(B12:B14,B19:B22,B27:B32,B63,B85,C90,D100:D101,D102,C107:C109,C113:C114,C118:C119,B135,D142:D143,C146:C151,D155:D160,C165:C168,D173:D178,B182:B183,B188,B37:B42,B47:B52,E138:F138,C91:C97)</f>
        <v>13554</v>
      </c>
      <c r="B215" s="639">
        <f>SUM(CG8:CM180)</f>
        <v>0</v>
      </c>
    </row>
  </sheetData>
  <mergeCells count="299">
    <mergeCell ref="A34:A36"/>
    <mergeCell ref="B34:D35"/>
    <mergeCell ref="E34:AL34"/>
    <mergeCell ref="A6:O6"/>
    <mergeCell ref="A9:A11"/>
    <mergeCell ref="B9:D10"/>
    <mergeCell ref="E9:AL9"/>
    <mergeCell ref="A15:M15"/>
    <mergeCell ref="A16:A18"/>
    <mergeCell ref="B16:D17"/>
    <mergeCell ref="E16:AL16"/>
    <mergeCell ref="A24:A26"/>
    <mergeCell ref="B24:D25"/>
    <mergeCell ref="E24:AL24"/>
    <mergeCell ref="A142:A143"/>
    <mergeCell ref="A145:B145"/>
    <mergeCell ref="A146:A147"/>
    <mergeCell ref="A44:A46"/>
    <mergeCell ref="B44:D45"/>
    <mergeCell ref="E44:AL44"/>
    <mergeCell ref="A54:A56"/>
    <mergeCell ref="B54:D55"/>
    <mergeCell ref="E54:AL54"/>
    <mergeCell ref="A155:A157"/>
    <mergeCell ref="A149:A151"/>
    <mergeCell ref="A153:C154"/>
    <mergeCell ref="D153:F153"/>
    <mergeCell ref="G153:G154"/>
    <mergeCell ref="H153:H154"/>
    <mergeCell ref="I153:I154"/>
    <mergeCell ref="B155:C155"/>
    <mergeCell ref="B156:C156"/>
    <mergeCell ref="B157:C157"/>
    <mergeCell ref="AM9:AM11"/>
    <mergeCell ref="AN9:AQ9"/>
    <mergeCell ref="AR9:AR11"/>
    <mergeCell ref="E10:F10"/>
    <mergeCell ref="G10:H10"/>
    <mergeCell ref="I10:J10"/>
    <mergeCell ref="K10:L10"/>
    <mergeCell ref="M10:N10"/>
    <mergeCell ref="O10:P10"/>
    <mergeCell ref="Q10:R10"/>
    <mergeCell ref="S10:T10"/>
    <mergeCell ref="U10:V10"/>
    <mergeCell ref="W10:X10"/>
    <mergeCell ref="Y10:Z10"/>
    <mergeCell ref="AA10:AB10"/>
    <mergeCell ref="AC10:AD10"/>
    <mergeCell ref="AE10:AF10"/>
    <mergeCell ref="AG10:AH10"/>
    <mergeCell ref="AI10:AJ10"/>
    <mergeCell ref="AK10:AL10"/>
    <mergeCell ref="AN10:AN11"/>
    <mergeCell ref="AO10:AO11"/>
    <mergeCell ref="AP10:AP11"/>
    <mergeCell ref="AQ10:AQ11"/>
    <mergeCell ref="AM16:AM18"/>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24:AM26"/>
    <mergeCell ref="E25:F25"/>
    <mergeCell ref="G25:H25"/>
    <mergeCell ref="I25:J25"/>
    <mergeCell ref="K25:L25"/>
    <mergeCell ref="M25:N25"/>
    <mergeCell ref="O25:P25"/>
    <mergeCell ref="Q25:R25"/>
    <mergeCell ref="S25:T25"/>
    <mergeCell ref="U25:V25"/>
    <mergeCell ref="W25:X25"/>
    <mergeCell ref="Y25:Z25"/>
    <mergeCell ref="AA25:AB25"/>
    <mergeCell ref="AC25:AD25"/>
    <mergeCell ref="AE25:AF25"/>
    <mergeCell ref="AG25:AH25"/>
    <mergeCell ref="AI25:AJ25"/>
    <mergeCell ref="AK25:AL25"/>
    <mergeCell ref="AM34:AM36"/>
    <mergeCell ref="E35:F35"/>
    <mergeCell ref="G35:H35"/>
    <mergeCell ref="I35:J35"/>
    <mergeCell ref="K35:L35"/>
    <mergeCell ref="M35:N35"/>
    <mergeCell ref="O35:P35"/>
    <mergeCell ref="Q35:R35"/>
    <mergeCell ref="S35:T35"/>
    <mergeCell ref="U35:V35"/>
    <mergeCell ref="W35:X35"/>
    <mergeCell ref="Y35:Z35"/>
    <mergeCell ref="AA35:AB35"/>
    <mergeCell ref="AC35:AD35"/>
    <mergeCell ref="AE35:AF35"/>
    <mergeCell ref="AG35:AH35"/>
    <mergeCell ref="AI35:AJ35"/>
    <mergeCell ref="AK35:AL35"/>
    <mergeCell ref="AM44:AM46"/>
    <mergeCell ref="E45:F45"/>
    <mergeCell ref="G45:H45"/>
    <mergeCell ref="I45:J45"/>
    <mergeCell ref="K45:L45"/>
    <mergeCell ref="M45:N45"/>
    <mergeCell ref="O45:P45"/>
    <mergeCell ref="Q45:R45"/>
    <mergeCell ref="S45:T45"/>
    <mergeCell ref="U45:V45"/>
    <mergeCell ref="W45:X45"/>
    <mergeCell ref="Y45:Z45"/>
    <mergeCell ref="AA45:AB45"/>
    <mergeCell ref="AC45:AD45"/>
    <mergeCell ref="AE45:AF45"/>
    <mergeCell ref="AG45:AH45"/>
    <mergeCell ref="AI45:AJ45"/>
    <mergeCell ref="AK45:AL45"/>
    <mergeCell ref="W55:X55"/>
    <mergeCell ref="Y55:Z55"/>
    <mergeCell ref="AA55:AB55"/>
    <mergeCell ref="AC55:AD55"/>
    <mergeCell ref="AE55:AF55"/>
    <mergeCell ref="AG55:AH55"/>
    <mergeCell ref="AI55:AJ55"/>
    <mergeCell ref="AK55:AL55"/>
    <mergeCell ref="A87:B89"/>
    <mergeCell ref="C87:E88"/>
    <mergeCell ref="F87:AM87"/>
    <mergeCell ref="E55:F55"/>
    <mergeCell ref="G55:H55"/>
    <mergeCell ref="I55:J55"/>
    <mergeCell ref="K55:L55"/>
    <mergeCell ref="M55:N55"/>
    <mergeCell ref="O55:P55"/>
    <mergeCell ref="Q55:R55"/>
    <mergeCell ref="S55:T55"/>
    <mergeCell ref="U55:V55"/>
    <mergeCell ref="AN87:AN89"/>
    <mergeCell ref="F88:G88"/>
    <mergeCell ref="H88:I88"/>
    <mergeCell ref="J88:K88"/>
    <mergeCell ref="L88:M88"/>
    <mergeCell ref="N88:O88"/>
    <mergeCell ref="P88:Q88"/>
    <mergeCell ref="R88:S88"/>
    <mergeCell ref="T88:U88"/>
    <mergeCell ref="V88:W88"/>
    <mergeCell ref="X88:Y88"/>
    <mergeCell ref="Z88:AA88"/>
    <mergeCell ref="AB88:AC88"/>
    <mergeCell ref="AD88:AE88"/>
    <mergeCell ref="AF88:AG88"/>
    <mergeCell ref="AH88:AI88"/>
    <mergeCell ref="AJ88:AK88"/>
    <mergeCell ref="AL88:AM88"/>
    <mergeCell ref="A90:B90"/>
    <mergeCell ref="A91:A93"/>
    <mergeCell ref="A96:B96"/>
    <mergeCell ref="A97:B97"/>
    <mergeCell ref="A99:C99"/>
    <mergeCell ref="A100:B102"/>
    <mergeCell ref="A104:B106"/>
    <mergeCell ref="C104:E105"/>
    <mergeCell ref="F104:AM104"/>
    <mergeCell ref="AN104:AN106"/>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AL105:AM105"/>
    <mergeCell ref="A107:B107"/>
    <mergeCell ref="A108:B108"/>
    <mergeCell ref="A109:B109"/>
    <mergeCell ref="A111:B112"/>
    <mergeCell ref="C111:E111"/>
    <mergeCell ref="F111:G111"/>
    <mergeCell ref="H111:I111"/>
    <mergeCell ref="J111:K111"/>
    <mergeCell ref="L111:M111"/>
    <mergeCell ref="AI111:AI112"/>
    <mergeCell ref="A113:B113"/>
    <mergeCell ref="A114:B114"/>
    <mergeCell ref="A116:B117"/>
    <mergeCell ref="C116:C117"/>
    <mergeCell ref="D116:M116"/>
    <mergeCell ref="N116:O116"/>
    <mergeCell ref="P116:P117"/>
    <mergeCell ref="A118:A119"/>
    <mergeCell ref="N111:O111"/>
    <mergeCell ref="P111:Q111"/>
    <mergeCell ref="R111:S111"/>
    <mergeCell ref="T111:U111"/>
    <mergeCell ref="V111:W111"/>
    <mergeCell ref="X111:X112"/>
    <mergeCell ref="Y111:AB111"/>
    <mergeCell ref="AC111:AD111"/>
    <mergeCell ref="AE111:AH111"/>
    <mergeCell ref="A121:A122"/>
    <mergeCell ref="B121:B122"/>
    <mergeCell ref="A137:D137"/>
    <mergeCell ref="B138:D138"/>
    <mergeCell ref="A140:C141"/>
    <mergeCell ref="D140:F140"/>
    <mergeCell ref="G140:G141"/>
    <mergeCell ref="H140:J140"/>
    <mergeCell ref="K140:M140"/>
    <mergeCell ref="A158:A160"/>
    <mergeCell ref="B158:C158"/>
    <mergeCell ref="B159:C159"/>
    <mergeCell ref="B160:C160"/>
    <mergeCell ref="A162:B164"/>
    <mergeCell ref="C162:E163"/>
    <mergeCell ref="F162:AM162"/>
    <mergeCell ref="F163:G163"/>
    <mergeCell ref="H163:I163"/>
    <mergeCell ref="J163:K163"/>
    <mergeCell ref="L163:M163"/>
    <mergeCell ref="N163:O163"/>
    <mergeCell ref="P163:Q163"/>
    <mergeCell ref="R163:S163"/>
    <mergeCell ref="T163:U163"/>
    <mergeCell ref="V163:W163"/>
    <mergeCell ref="X163:Y163"/>
    <mergeCell ref="Z163:AA163"/>
    <mergeCell ref="AB163:AC163"/>
    <mergeCell ref="AD163:AE163"/>
    <mergeCell ref="AF163:AG163"/>
    <mergeCell ref="AH163:AI163"/>
    <mergeCell ref="AJ163:AK163"/>
    <mergeCell ref="AL163:AM163"/>
    <mergeCell ref="A165:B165"/>
    <mergeCell ref="A166:B166"/>
    <mergeCell ref="A167:B167"/>
    <mergeCell ref="A168:B168"/>
    <mergeCell ref="A170:C172"/>
    <mergeCell ref="D170:F171"/>
    <mergeCell ref="G170:W170"/>
    <mergeCell ref="X170:X172"/>
    <mergeCell ref="Y170:Y172"/>
    <mergeCell ref="Z170:Z172"/>
    <mergeCell ref="AA170:AA172"/>
    <mergeCell ref="AB170:AE170"/>
    <mergeCell ref="AF170:AG170"/>
    <mergeCell ref="G171:H171"/>
    <mergeCell ref="I171:J171"/>
    <mergeCell ref="K171:L171"/>
    <mergeCell ref="M171:N171"/>
    <mergeCell ref="O171:P171"/>
    <mergeCell ref="Q171:R171"/>
    <mergeCell ref="S171:T171"/>
    <mergeCell ref="U171:V171"/>
    <mergeCell ref="W171:W172"/>
    <mergeCell ref="AB171:AB172"/>
    <mergeCell ref="AC171:AC172"/>
    <mergeCell ref="AD171:AD172"/>
    <mergeCell ref="AE171:AE172"/>
    <mergeCell ref="AF171:AF172"/>
    <mergeCell ref="AG171:AG172"/>
    <mergeCell ref="A173:A178"/>
    <mergeCell ref="B173:B175"/>
    <mergeCell ref="B176:B178"/>
    <mergeCell ref="A180:A181"/>
    <mergeCell ref="B180:B181"/>
    <mergeCell ref="A185:A187"/>
    <mergeCell ref="B185:D186"/>
    <mergeCell ref="E185:V185"/>
    <mergeCell ref="E186:F186"/>
    <mergeCell ref="G186:H186"/>
    <mergeCell ref="I186:J186"/>
    <mergeCell ref="K186:L186"/>
    <mergeCell ref="M186:N186"/>
    <mergeCell ref="O186:P186"/>
    <mergeCell ref="Q186:R186"/>
    <mergeCell ref="S186:T186"/>
    <mergeCell ref="U186:V186"/>
  </mergeCells>
  <dataValidations count="2">
    <dataValidation allowBlank="1" showInputMessage="1" showErrorMessage="1" errorTitle="ERROR" error="Por favor ingrese solo Números" sqref="A23 A53"/>
    <dataValidation type="whole" allowBlank="1" showInputMessage="1" showErrorMessage="1" errorTitle="ERROR" error="Por favor ingrese solo Números" sqref="B1:XFD1048576 A1:A22 A24:A52 A54:A1048576">
      <formula1>0</formula1>
      <formula2>1000000000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W215"/>
  <sheetViews>
    <sheetView workbookViewId="0"/>
  </sheetViews>
  <sheetFormatPr baseColWidth="10" defaultRowHeight="15" x14ac:dyDescent="0.25"/>
  <cols>
    <col min="1" max="1" width="44.7109375" style="343" customWidth="1"/>
    <col min="2" max="2" width="34.28515625" style="343" customWidth="1"/>
    <col min="3" max="3" width="16.140625" style="343" customWidth="1"/>
    <col min="4" max="4" width="14" style="343" customWidth="1"/>
    <col min="5" max="6" width="11.42578125" style="343"/>
    <col min="7" max="7" width="11.85546875" style="343" customWidth="1"/>
    <col min="8" max="8" width="12.42578125" style="343" customWidth="1"/>
    <col min="9" max="23" width="11.42578125" style="343"/>
    <col min="24" max="24" width="17.5703125" style="343" customWidth="1"/>
    <col min="25" max="25" width="16.140625" style="343" customWidth="1"/>
    <col min="26" max="26" width="13" style="343" customWidth="1"/>
    <col min="27" max="27" width="12.85546875" style="343" customWidth="1"/>
    <col min="28" max="28" width="13.28515625" style="343" customWidth="1"/>
    <col min="29" max="34" width="11.42578125" style="343"/>
    <col min="35" max="35" width="14" style="343" customWidth="1"/>
    <col min="36" max="40" width="11.42578125" style="343"/>
    <col min="41" max="41" width="12.7109375" style="343" customWidth="1"/>
    <col min="42" max="43" width="11.42578125" style="343"/>
    <col min="44" max="44" width="15.140625" style="343" customWidth="1"/>
    <col min="45" max="72" width="11.42578125" style="343"/>
    <col min="73" max="75" width="15.42578125" style="343" customWidth="1"/>
    <col min="76" max="91" width="15.42578125" style="344" hidden="1" customWidth="1"/>
    <col min="92" max="95" width="15.42578125" style="344" customWidth="1"/>
    <col min="96" max="121" width="15.42578125" style="343" customWidth="1"/>
    <col min="122" max="16384" width="11.42578125" style="343"/>
  </cols>
  <sheetData>
    <row r="1" spans="1:88" ht="14.25" customHeight="1" x14ac:dyDescent="0.25">
      <c r="A1" s="342" t="s">
        <v>0</v>
      </c>
    </row>
    <row r="2" spans="1:88" ht="14.25" customHeight="1" x14ac:dyDescent="0.25">
      <c r="A2" s="342" t="str">
        <f>CONCATENATE("COMUNA: ",[5]NOMBRE!B2," - ","( ",[5]NOMBRE!C2,[5]NOMBRE!D2,[5]NOMBRE!E2,[5]NOMBRE!F2,[5]NOMBRE!G2," )")</f>
        <v>COMUNA: Linares - ( 07401 )</v>
      </c>
    </row>
    <row r="3" spans="1:88" ht="14.25" customHeight="1" x14ac:dyDescent="0.25">
      <c r="A3" s="342" t="str">
        <f>CONCATENATE("ESTABLECIMIENTO/ESTRATEGIA: ",[5]NOMBRE!B3," - ","( ",[5]NOMBRE!C3,[5]NOMBRE!D3,[5]NOMBRE!E3,[5]NOMBRE!F3,[5]NOMBRE!G3,[5]NOMBRE!H3," )")</f>
        <v>ESTABLECIMIENTO/ESTRATEGIA: Hospital Presidente Carlos Ibáñez del Campo - ( 116108 )</v>
      </c>
    </row>
    <row r="4" spans="1:88" ht="14.25" customHeight="1" x14ac:dyDescent="0.25">
      <c r="A4" s="342" t="str">
        <f>CONCATENATE("MES: ",[5]NOMBRE!B6," - ","( ",[5]NOMBRE!C6,[5]NOMBRE!D6," )")</f>
        <v>MES: ABRIL - ( 04 )</v>
      </c>
    </row>
    <row r="5" spans="1:88" ht="14.25" customHeight="1" x14ac:dyDescent="0.25">
      <c r="A5" s="342" t="str">
        <f>CONCATENATE("AÑO: ",[5]NOMBRE!B7)</f>
        <v>AÑO: 2017</v>
      </c>
      <c r="AP5" s="345"/>
    </row>
    <row r="6" spans="1:88" x14ac:dyDescent="0.25">
      <c r="A6" s="779" t="s">
        <v>1</v>
      </c>
      <c r="B6" s="779"/>
      <c r="C6" s="779"/>
      <c r="D6" s="779"/>
      <c r="E6" s="779"/>
      <c r="F6" s="779"/>
      <c r="G6" s="779"/>
      <c r="H6" s="779"/>
      <c r="I6" s="779"/>
      <c r="J6" s="779"/>
      <c r="K6" s="779"/>
      <c r="L6" s="779"/>
      <c r="M6" s="779"/>
      <c r="N6" s="779"/>
      <c r="O6" s="779"/>
      <c r="P6" s="33"/>
      <c r="Q6" s="33"/>
      <c r="R6" s="33"/>
      <c r="S6" s="33"/>
      <c r="T6" s="2"/>
      <c r="U6" s="2"/>
      <c r="V6" s="2"/>
      <c r="W6" s="2"/>
      <c r="X6" s="2"/>
      <c r="Y6" s="2"/>
      <c r="Z6" s="1"/>
      <c r="AA6" s="1"/>
      <c r="AB6" s="1"/>
      <c r="AC6" s="1"/>
      <c r="AD6" s="1"/>
      <c r="AE6" s="1"/>
      <c r="AF6" s="1"/>
      <c r="AG6" s="1"/>
      <c r="AH6" s="1"/>
      <c r="AI6" s="1"/>
      <c r="AJ6" s="1"/>
      <c r="AK6" s="1"/>
      <c r="AL6" s="1"/>
      <c r="AM6" s="1"/>
      <c r="AN6" s="1"/>
      <c r="AO6" s="1"/>
      <c r="AP6" s="1"/>
      <c r="AQ6" s="1"/>
      <c r="AR6" s="1"/>
    </row>
    <row r="7" spans="1:88" x14ac:dyDescent="0.25">
      <c r="A7" s="346" t="s">
        <v>211</v>
      </c>
      <c r="B7" s="612"/>
      <c r="C7" s="612"/>
      <c r="D7" s="612"/>
      <c r="E7" s="612"/>
      <c r="F7" s="612"/>
      <c r="G7" s="612"/>
      <c r="H7" s="612"/>
      <c r="I7" s="612"/>
      <c r="J7" s="612"/>
      <c r="K7" s="612"/>
      <c r="L7" s="612"/>
      <c r="M7" s="612"/>
      <c r="N7" s="612"/>
      <c r="O7" s="612"/>
      <c r="P7" s="33"/>
      <c r="Q7" s="33"/>
      <c r="R7" s="33"/>
      <c r="S7" s="33"/>
      <c r="T7" s="2"/>
      <c r="U7" s="2"/>
      <c r="V7" s="2"/>
      <c r="W7" s="2"/>
      <c r="X7" s="2"/>
      <c r="Y7" s="2"/>
      <c r="Z7" s="1"/>
      <c r="AA7" s="1"/>
      <c r="AB7" s="1"/>
      <c r="AC7" s="1"/>
      <c r="AD7" s="1"/>
      <c r="AE7" s="1"/>
      <c r="AF7" s="1"/>
      <c r="AG7" s="1"/>
      <c r="AH7" s="1"/>
      <c r="AI7" s="1"/>
      <c r="AJ7" s="1"/>
      <c r="AK7" s="1"/>
      <c r="AL7" s="1"/>
      <c r="AM7" s="1"/>
      <c r="AN7" s="1"/>
      <c r="AO7" s="1"/>
      <c r="AP7" s="1"/>
      <c r="AQ7" s="1"/>
      <c r="AR7" s="1"/>
    </row>
    <row r="8" spans="1:88" x14ac:dyDescent="0.25">
      <c r="A8" s="47" t="s">
        <v>212</v>
      </c>
      <c r="B8" s="47"/>
      <c r="C8" s="47"/>
      <c r="D8" s="47"/>
      <c r="E8" s="47"/>
      <c r="F8" s="47"/>
      <c r="G8" s="47"/>
      <c r="H8" s="47"/>
      <c r="I8" s="47"/>
      <c r="J8" s="47"/>
      <c r="K8" s="47"/>
      <c r="L8" s="47"/>
      <c r="M8" s="47"/>
      <c r="N8" s="48"/>
      <c r="O8" s="48"/>
      <c r="P8" s="38"/>
      <c r="Q8" s="38"/>
      <c r="R8" s="38"/>
      <c r="S8" s="38"/>
      <c r="T8" s="2"/>
      <c r="U8" s="2"/>
      <c r="V8" s="2"/>
      <c r="W8" s="2"/>
      <c r="X8" s="2"/>
      <c r="Y8" s="2"/>
      <c r="Z8" s="1"/>
      <c r="AA8" s="1"/>
      <c r="AB8" s="1"/>
      <c r="AC8" s="1"/>
      <c r="AD8" s="1"/>
      <c r="AE8" s="1"/>
      <c r="AF8" s="1"/>
      <c r="AG8" s="1"/>
      <c r="AH8" s="1"/>
      <c r="AI8" s="1"/>
      <c r="AJ8" s="1"/>
      <c r="AK8" s="1"/>
      <c r="AL8" s="1"/>
      <c r="AM8" s="1"/>
      <c r="AN8" s="1"/>
      <c r="AO8" s="1"/>
      <c r="AP8" s="1"/>
      <c r="AQ8" s="1"/>
      <c r="AR8" s="1"/>
    </row>
    <row r="9" spans="1:88" ht="22.5" customHeight="1" x14ac:dyDescent="0.25">
      <c r="A9" s="642" t="s">
        <v>3</v>
      </c>
      <c r="B9" s="724" t="s">
        <v>4</v>
      </c>
      <c r="C9" s="741"/>
      <c r="D9" s="742"/>
      <c r="E9" s="710" t="s">
        <v>5</v>
      </c>
      <c r="F9" s="713"/>
      <c r="G9" s="713"/>
      <c r="H9" s="713"/>
      <c r="I9" s="713"/>
      <c r="J9" s="713"/>
      <c r="K9" s="713"/>
      <c r="L9" s="713"/>
      <c r="M9" s="713"/>
      <c r="N9" s="713"/>
      <c r="O9" s="713"/>
      <c r="P9" s="713"/>
      <c r="Q9" s="713"/>
      <c r="R9" s="713"/>
      <c r="S9" s="713"/>
      <c r="T9" s="713"/>
      <c r="U9" s="713"/>
      <c r="V9" s="713"/>
      <c r="W9" s="713"/>
      <c r="X9" s="713"/>
      <c r="Y9" s="713"/>
      <c r="Z9" s="713"/>
      <c r="AA9" s="713"/>
      <c r="AB9" s="713"/>
      <c r="AC9" s="713"/>
      <c r="AD9" s="713"/>
      <c r="AE9" s="713"/>
      <c r="AF9" s="713"/>
      <c r="AG9" s="713"/>
      <c r="AH9" s="713"/>
      <c r="AI9" s="713"/>
      <c r="AJ9" s="713"/>
      <c r="AK9" s="713"/>
      <c r="AL9" s="709"/>
      <c r="AM9" s="644" t="s">
        <v>7</v>
      </c>
      <c r="AN9" s="710" t="s">
        <v>8</v>
      </c>
      <c r="AO9" s="713"/>
      <c r="AP9" s="713"/>
      <c r="AQ9" s="709"/>
      <c r="AR9" s="644" t="s">
        <v>9</v>
      </c>
      <c r="AS9" s="344"/>
    </row>
    <row r="10" spans="1:88" ht="31.5" customHeight="1" x14ac:dyDescent="0.25">
      <c r="A10" s="646"/>
      <c r="B10" s="725"/>
      <c r="C10" s="743"/>
      <c r="D10" s="744"/>
      <c r="E10" s="710" t="s">
        <v>10</v>
      </c>
      <c r="F10" s="709"/>
      <c r="G10" s="745" t="s">
        <v>11</v>
      </c>
      <c r="H10" s="746"/>
      <c r="I10" s="710" t="s">
        <v>12</v>
      </c>
      <c r="J10" s="709"/>
      <c r="K10" s="710" t="s">
        <v>13</v>
      </c>
      <c r="L10" s="709"/>
      <c r="M10" s="710" t="s">
        <v>14</v>
      </c>
      <c r="N10" s="709"/>
      <c r="O10" s="712" t="s">
        <v>15</v>
      </c>
      <c r="P10" s="711"/>
      <c r="Q10" s="712" t="s">
        <v>16</v>
      </c>
      <c r="R10" s="711"/>
      <c r="S10" s="712" t="s">
        <v>17</v>
      </c>
      <c r="T10" s="711"/>
      <c r="U10" s="712" t="s">
        <v>18</v>
      </c>
      <c r="V10" s="711"/>
      <c r="W10" s="712" t="s">
        <v>19</v>
      </c>
      <c r="X10" s="711"/>
      <c r="Y10" s="712" t="s">
        <v>20</v>
      </c>
      <c r="Z10" s="711"/>
      <c r="AA10" s="712" t="s">
        <v>21</v>
      </c>
      <c r="AB10" s="711"/>
      <c r="AC10" s="712" t="s">
        <v>22</v>
      </c>
      <c r="AD10" s="711"/>
      <c r="AE10" s="712" t="s">
        <v>23</v>
      </c>
      <c r="AF10" s="711"/>
      <c r="AG10" s="733" t="s">
        <v>24</v>
      </c>
      <c r="AH10" s="733"/>
      <c r="AI10" s="712" t="s">
        <v>25</v>
      </c>
      <c r="AJ10" s="711"/>
      <c r="AK10" s="733" t="s">
        <v>26</v>
      </c>
      <c r="AL10" s="711"/>
      <c r="AM10" s="691"/>
      <c r="AN10" s="751" t="s">
        <v>29</v>
      </c>
      <c r="AO10" s="753" t="s">
        <v>30</v>
      </c>
      <c r="AP10" s="753" t="s">
        <v>213</v>
      </c>
      <c r="AQ10" s="755" t="s">
        <v>32</v>
      </c>
      <c r="AR10" s="691"/>
      <c r="AS10" s="344"/>
    </row>
    <row r="11" spans="1:88" x14ac:dyDescent="0.25">
      <c r="A11" s="643"/>
      <c r="B11" s="623" t="s">
        <v>214</v>
      </c>
      <c r="C11" s="623" t="s">
        <v>27</v>
      </c>
      <c r="D11" s="620" t="s">
        <v>28</v>
      </c>
      <c r="E11" s="631" t="s">
        <v>27</v>
      </c>
      <c r="F11" s="614" t="s">
        <v>28</v>
      </c>
      <c r="G11" s="631" t="s">
        <v>27</v>
      </c>
      <c r="H11" s="614" t="s">
        <v>28</v>
      </c>
      <c r="I11" s="631" t="s">
        <v>27</v>
      </c>
      <c r="J11" s="614" t="s">
        <v>28</v>
      </c>
      <c r="K11" s="631" t="s">
        <v>27</v>
      </c>
      <c r="L11" s="614" t="s">
        <v>28</v>
      </c>
      <c r="M11" s="631" t="s">
        <v>27</v>
      </c>
      <c r="N11" s="614" t="s">
        <v>28</v>
      </c>
      <c r="O11" s="631" t="s">
        <v>27</v>
      </c>
      <c r="P11" s="614" t="s">
        <v>28</v>
      </c>
      <c r="Q11" s="631" t="s">
        <v>27</v>
      </c>
      <c r="R11" s="614" t="s">
        <v>28</v>
      </c>
      <c r="S11" s="631" t="s">
        <v>27</v>
      </c>
      <c r="T11" s="614" t="s">
        <v>28</v>
      </c>
      <c r="U11" s="631" t="s">
        <v>27</v>
      </c>
      <c r="V11" s="614" t="s">
        <v>28</v>
      </c>
      <c r="W11" s="631" t="s">
        <v>27</v>
      </c>
      <c r="X11" s="614" t="s">
        <v>28</v>
      </c>
      <c r="Y11" s="631" t="s">
        <v>27</v>
      </c>
      <c r="Z11" s="614" t="s">
        <v>28</v>
      </c>
      <c r="AA11" s="631" t="s">
        <v>27</v>
      </c>
      <c r="AB11" s="614" t="s">
        <v>28</v>
      </c>
      <c r="AC11" s="631" t="s">
        <v>27</v>
      </c>
      <c r="AD11" s="614" t="s">
        <v>28</v>
      </c>
      <c r="AE11" s="631" t="s">
        <v>27</v>
      </c>
      <c r="AF11" s="614" t="s">
        <v>28</v>
      </c>
      <c r="AG11" s="50" t="s">
        <v>27</v>
      </c>
      <c r="AH11" s="616" t="s">
        <v>28</v>
      </c>
      <c r="AI11" s="631" t="s">
        <v>27</v>
      </c>
      <c r="AJ11" s="614" t="s">
        <v>28</v>
      </c>
      <c r="AK11" s="50" t="s">
        <v>27</v>
      </c>
      <c r="AL11" s="614" t="s">
        <v>28</v>
      </c>
      <c r="AM11" s="645"/>
      <c r="AN11" s="752"/>
      <c r="AO11" s="754"/>
      <c r="AP11" s="754"/>
      <c r="AQ11" s="756"/>
      <c r="AR11" s="645"/>
      <c r="AS11" s="344"/>
    </row>
    <row r="12" spans="1:88" x14ac:dyDescent="0.25">
      <c r="A12" s="52" t="s">
        <v>33</v>
      </c>
      <c r="B12" s="819">
        <f>SUM(C12+D12)</f>
        <v>4432</v>
      </c>
      <c r="C12" s="819">
        <f t="shared" ref="C12:D14" si="0">SUM(E12+G12+I12+K12+M12+O12+Q12+S12+U12+W12+Y12+AA12+AC12+AE12+AG12+AI12+AK12)</f>
        <v>2295</v>
      </c>
      <c r="D12" s="819">
        <f t="shared" si="0"/>
        <v>2137</v>
      </c>
      <c r="E12" s="106">
        <v>465</v>
      </c>
      <c r="F12" s="348">
        <v>417</v>
      </c>
      <c r="G12" s="106">
        <v>222</v>
      </c>
      <c r="H12" s="348">
        <v>193</v>
      </c>
      <c r="I12" s="106">
        <v>172</v>
      </c>
      <c r="J12" s="124">
        <v>170</v>
      </c>
      <c r="K12" s="106">
        <v>115</v>
      </c>
      <c r="L12" s="124">
        <v>116</v>
      </c>
      <c r="M12" s="106">
        <v>130</v>
      </c>
      <c r="N12" s="124">
        <v>105</v>
      </c>
      <c r="O12" s="106">
        <v>116</v>
      </c>
      <c r="P12" s="124">
        <v>98</v>
      </c>
      <c r="Q12" s="106">
        <v>85</v>
      </c>
      <c r="R12" s="124">
        <v>83</v>
      </c>
      <c r="S12" s="106">
        <v>98</v>
      </c>
      <c r="T12" s="124">
        <v>78</v>
      </c>
      <c r="U12" s="106">
        <v>96</v>
      </c>
      <c r="V12" s="124">
        <v>93</v>
      </c>
      <c r="W12" s="106">
        <v>107</v>
      </c>
      <c r="X12" s="124">
        <v>90</v>
      </c>
      <c r="Y12" s="106">
        <v>119</v>
      </c>
      <c r="Z12" s="124">
        <v>100</v>
      </c>
      <c r="AA12" s="106">
        <v>127</v>
      </c>
      <c r="AB12" s="124">
        <v>88</v>
      </c>
      <c r="AC12" s="106">
        <v>89</v>
      </c>
      <c r="AD12" s="124">
        <v>86</v>
      </c>
      <c r="AE12" s="106">
        <v>82</v>
      </c>
      <c r="AF12" s="124">
        <v>119</v>
      </c>
      <c r="AG12" s="129">
        <v>67</v>
      </c>
      <c r="AH12" s="115">
        <v>72</v>
      </c>
      <c r="AI12" s="106">
        <v>84</v>
      </c>
      <c r="AJ12" s="124">
        <v>86</v>
      </c>
      <c r="AK12" s="138">
        <v>121</v>
      </c>
      <c r="AL12" s="124">
        <v>143</v>
      </c>
      <c r="AM12" s="138">
        <v>4215</v>
      </c>
      <c r="AN12" s="106">
        <v>248</v>
      </c>
      <c r="AO12" s="107"/>
      <c r="AP12" s="107">
        <v>267</v>
      </c>
      <c r="AQ12" s="124">
        <v>548</v>
      </c>
      <c r="AR12" s="124"/>
      <c r="AS12" s="349" t="s">
        <v>311</v>
      </c>
      <c r="CG12" s="344">
        <v>0</v>
      </c>
      <c r="CH12" s="344">
        <v>0</v>
      </c>
      <c r="CI12" s="344">
        <v>0</v>
      </c>
      <c r="CJ12" s="344">
        <v>0</v>
      </c>
    </row>
    <row r="13" spans="1:88" ht="18" customHeight="1" x14ac:dyDescent="0.25">
      <c r="A13" s="31" t="s">
        <v>35</v>
      </c>
      <c r="B13" s="820">
        <f>SUM(C13+D13)</f>
        <v>492</v>
      </c>
      <c r="C13" s="820">
        <f t="shared" si="0"/>
        <v>0</v>
      </c>
      <c r="D13" s="821">
        <f t="shared" si="0"/>
        <v>492</v>
      </c>
      <c r="E13" s="94"/>
      <c r="F13" s="90"/>
      <c r="G13" s="143"/>
      <c r="H13" s="151"/>
      <c r="I13" s="143"/>
      <c r="J13" s="90">
        <v>7</v>
      </c>
      <c r="K13" s="94"/>
      <c r="L13" s="90">
        <v>51</v>
      </c>
      <c r="M13" s="94"/>
      <c r="N13" s="90">
        <v>109</v>
      </c>
      <c r="O13" s="94"/>
      <c r="P13" s="90">
        <v>113</v>
      </c>
      <c r="Q13" s="94"/>
      <c r="R13" s="90">
        <v>86</v>
      </c>
      <c r="S13" s="94"/>
      <c r="T13" s="90">
        <v>58</v>
      </c>
      <c r="U13" s="94"/>
      <c r="V13" s="90">
        <v>30</v>
      </c>
      <c r="W13" s="94"/>
      <c r="X13" s="90">
        <v>15</v>
      </c>
      <c r="Y13" s="94"/>
      <c r="Z13" s="90">
        <v>10</v>
      </c>
      <c r="AA13" s="94"/>
      <c r="AB13" s="90">
        <v>3</v>
      </c>
      <c r="AC13" s="94"/>
      <c r="AD13" s="90">
        <v>1</v>
      </c>
      <c r="AE13" s="94"/>
      <c r="AF13" s="90">
        <v>3</v>
      </c>
      <c r="AG13" s="130"/>
      <c r="AH13" s="96">
        <v>2</v>
      </c>
      <c r="AI13" s="94"/>
      <c r="AJ13" s="90">
        <v>1</v>
      </c>
      <c r="AK13" s="352"/>
      <c r="AL13" s="90">
        <v>3</v>
      </c>
      <c r="AM13" s="352">
        <v>485</v>
      </c>
      <c r="AN13" s="94">
        <v>13</v>
      </c>
      <c r="AO13" s="95"/>
      <c r="AP13" s="95">
        <v>7</v>
      </c>
      <c r="AQ13" s="90">
        <v>60</v>
      </c>
      <c r="AR13" s="90"/>
      <c r="AS13" s="349" t="s">
        <v>311</v>
      </c>
      <c r="CG13" s="344">
        <v>0</v>
      </c>
      <c r="CH13" s="344">
        <v>0</v>
      </c>
      <c r="CI13" s="344">
        <v>0</v>
      </c>
      <c r="CJ13" s="344">
        <v>0</v>
      </c>
    </row>
    <row r="14" spans="1:88" x14ac:dyDescent="0.25">
      <c r="A14" s="23" t="s">
        <v>36</v>
      </c>
      <c r="B14" s="822">
        <f>SUM(C14+D14)</f>
        <v>218</v>
      </c>
      <c r="C14" s="822">
        <f t="shared" si="0"/>
        <v>1</v>
      </c>
      <c r="D14" s="823">
        <f t="shared" si="0"/>
        <v>217</v>
      </c>
      <c r="E14" s="97"/>
      <c r="F14" s="127"/>
      <c r="G14" s="97"/>
      <c r="H14" s="127"/>
      <c r="I14" s="97"/>
      <c r="J14" s="100"/>
      <c r="K14" s="97"/>
      <c r="L14" s="100">
        <v>15</v>
      </c>
      <c r="M14" s="97"/>
      <c r="N14" s="100">
        <v>48</v>
      </c>
      <c r="O14" s="97"/>
      <c r="P14" s="100">
        <v>62</v>
      </c>
      <c r="Q14" s="97"/>
      <c r="R14" s="100">
        <v>30</v>
      </c>
      <c r="S14" s="97"/>
      <c r="T14" s="100">
        <v>31</v>
      </c>
      <c r="U14" s="97"/>
      <c r="V14" s="100">
        <v>11</v>
      </c>
      <c r="W14" s="97"/>
      <c r="X14" s="100">
        <v>1</v>
      </c>
      <c r="Y14" s="97"/>
      <c r="Z14" s="100">
        <v>7</v>
      </c>
      <c r="AA14" s="97"/>
      <c r="AB14" s="100">
        <v>5</v>
      </c>
      <c r="AC14" s="97"/>
      <c r="AD14" s="100">
        <v>4</v>
      </c>
      <c r="AE14" s="97"/>
      <c r="AF14" s="100">
        <v>2</v>
      </c>
      <c r="AG14" s="131"/>
      <c r="AH14" s="99">
        <v>1</v>
      </c>
      <c r="AI14" s="97"/>
      <c r="AJ14" s="100"/>
      <c r="AK14" s="146">
        <v>1</v>
      </c>
      <c r="AL14" s="100"/>
      <c r="AM14" s="146">
        <v>216</v>
      </c>
      <c r="AN14" s="116"/>
      <c r="AO14" s="117"/>
      <c r="AP14" s="117"/>
      <c r="AQ14" s="118"/>
      <c r="AR14" s="118"/>
      <c r="AS14" s="349" t="s">
        <v>215</v>
      </c>
      <c r="CG14" s="344">
        <v>0</v>
      </c>
      <c r="CH14" s="344">
        <v>0</v>
      </c>
    </row>
    <row r="15" spans="1:88" x14ac:dyDescent="0.25">
      <c r="A15" s="783" t="s">
        <v>216</v>
      </c>
      <c r="B15" s="783"/>
      <c r="C15" s="783"/>
      <c r="D15" s="783"/>
      <c r="E15" s="783"/>
      <c r="F15" s="783"/>
      <c r="G15" s="783"/>
      <c r="H15" s="783"/>
      <c r="I15" s="783"/>
      <c r="J15" s="783"/>
      <c r="K15" s="783"/>
      <c r="L15" s="783"/>
      <c r="M15" s="783"/>
      <c r="N15" s="355"/>
      <c r="O15" s="355"/>
      <c r="P15" s="355"/>
      <c r="Q15" s="355"/>
      <c r="R15" s="355"/>
      <c r="S15" s="355"/>
      <c r="T15" s="355"/>
      <c r="U15" s="355"/>
      <c r="V15" s="355"/>
      <c r="W15" s="355"/>
      <c r="X15" s="355"/>
      <c r="Y15" s="355"/>
      <c r="Z15" s="3"/>
      <c r="AA15" s="3"/>
      <c r="AB15" s="19"/>
      <c r="AC15" s="3"/>
      <c r="AD15" s="3"/>
      <c r="AE15" s="3"/>
      <c r="AF15" s="3"/>
      <c r="AG15" s="3"/>
      <c r="AH15" s="3"/>
      <c r="AI15" s="3"/>
      <c r="AJ15" s="3"/>
      <c r="AK15" s="3"/>
      <c r="AL15" s="3"/>
      <c r="AM15" s="3"/>
      <c r="AN15" s="3"/>
    </row>
    <row r="16" spans="1:88" ht="15" customHeight="1" x14ac:dyDescent="0.25">
      <c r="A16" s="642" t="s">
        <v>47</v>
      </c>
      <c r="B16" s="724" t="s">
        <v>4</v>
      </c>
      <c r="C16" s="741"/>
      <c r="D16" s="742"/>
      <c r="E16" s="710" t="s">
        <v>5</v>
      </c>
      <c r="F16" s="713"/>
      <c r="G16" s="713"/>
      <c r="H16" s="713"/>
      <c r="I16" s="713"/>
      <c r="J16" s="713"/>
      <c r="K16" s="713"/>
      <c r="L16" s="713"/>
      <c r="M16" s="713"/>
      <c r="N16" s="713"/>
      <c r="O16" s="713"/>
      <c r="P16" s="713"/>
      <c r="Q16" s="713"/>
      <c r="R16" s="713"/>
      <c r="S16" s="713"/>
      <c r="T16" s="713"/>
      <c r="U16" s="713"/>
      <c r="V16" s="713"/>
      <c r="W16" s="713"/>
      <c r="X16" s="713"/>
      <c r="Y16" s="713"/>
      <c r="Z16" s="713"/>
      <c r="AA16" s="713"/>
      <c r="AB16" s="713"/>
      <c r="AC16" s="713"/>
      <c r="AD16" s="713"/>
      <c r="AE16" s="713"/>
      <c r="AF16" s="713"/>
      <c r="AG16" s="713"/>
      <c r="AH16" s="713"/>
      <c r="AI16" s="713"/>
      <c r="AJ16" s="713"/>
      <c r="AK16" s="713"/>
      <c r="AL16" s="709"/>
      <c r="AM16" s="644" t="s">
        <v>7</v>
      </c>
    </row>
    <row r="17" spans="1:86" x14ac:dyDescent="0.25">
      <c r="A17" s="646"/>
      <c r="B17" s="725"/>
      <c r="C17" s="743"/>
      <c r="D17" s="744"/>
      <c r="E17" s="710" t="s">
        <v>10</v>
      </c>
      <c r="F17" s="709"/>
      <c r="G17" s="745" t="s">
        <v>11</v>
      </c>
      <c r="H17" s="746"/>
      <c r="I17" s="710" t="s">
        <v>12</v>
      </c>
      <c r="J17" s="709"/>
      <c r="K17" s="710" t="s">
        <v>13</v>
      </c>
      <c r="L17" s="709"/>
      <c r="M17" s="710" t="s">
        <v>14</v>
      </c>
      <c r="N17" s="709"/>
      <c r="O17" s="712" t="s">
        <v>15</v>
      </c>
      <c r="P17" s="711"/>
      <c r="Q17" s="712" t="s">
        <v>16</v>
      </c>
      <c r="R17" s="711"/>
      <c r="S17" s="712" t="s">
        <v>17</v>
      </c>
      <c r="T17" s="711"/>
      <c r="U17" s="712" t="s">
        <v>18</v>
      </c>
      <c r="V17" s="711"/>
      <c r="W17" s="712" t="s">
        <v>19</v>
      </c>
      <c r="X17" s="711"/>
      <c r="Y17" s="712" t="s">
        <v>20</v>
      </c>
      <c r="Z17" s="711"/>
      <c r="AA17" s="712" t="s">
        <v>21</v>
      </c>
      <c r="AB17" s="711"/>
      <c r="AC17" s="712" t="s">
        <v>22</v>
      </c>
      <c r="AD17" s="711"/>
      <c r="AE17" s="712" t="s">
        <v>23</v>
      </c>
      <c r="AF17" s="711"/>
      <c r="AG17" s="712" t="s">
        <v>24</v>
      </c>
      <c r="AH17" s="711"/>
      <c r="AI17" s="712" t="s">
        <v>25</v>
      </c>
      <c r="AJ17" s="711"/>
      <c r="AK17" s="712" t="s">
        <v>26</v>
      </c>
      <c r="AL17" s="711"/>
      <c r="AM17" s="691"/>
    </row>
    <row r="18" spans="1:86" x14ac:dyDescent="0.25">
      <c r="A18" s="643"/>
      <c r="B18" s="636" t="s">
        <v>214</v>
      </c>
      <c r="C18" s="628" t="s">
        <v>159</v>
      </c>
      <c r="D18" s="634" t="s">
        <v>28</v>
      </c>
      <c r="E18" s="11" t="s">
        <v>159</v>
      </c>
      <c r="F18" s="619" t="s">
        <v>28</v>
      </c>
      <c r="G18" s="11" t="s">
        <v>159</v>
      </c>
      <c r="H18" s="619" t="s">
        <v>28</v>
      </c>
      <c r="I18" s="11" t="s">
        <v>159</v>
      </c>
      <c r="J18" s="619" t="s">
        <v>28</v>
      </c>
      <c r="K18" s="11" t="s">
        <v>159</v>
      </c>
      <c r="L18" s="619" t="s">
        <v>28</v>
      </c>
      <c r="M18" s="11" t="s">
        <v>159</v>
      </c>
      <c r="N18" s="619" t="s">
        <v>28</v>
      </c>
      <c r="O18" s="11" t="s">
        <v>159</v>
      </c>
      <c r="P18" s="619" t="s">
        <v>28</v>
      </c>
      <c r="Q18" s="11" t="s">
        <v>159</v>
      </c>
      <c r="R18" s="619" t="s">
        <v>28</v>
      </c>
      <c r="S18" s="11" t="s">
        <v>159</v>
      </c>
      <c r="T18" s="619" t="s">
        <v>28</v>
      </c>
      <c r="U18" s="11" t="s">
        <v>159</v>
      </c>
      <c r="V18" s="619" t="s">
        <v>28</v>
      </c>
      <c r="W18" s="11" t="s">
        <v>159</v>
      </c>
      <c r="X18" s="619" t="s">
        <v>28</v>
      </c>
      <c r="Y18" s="11" t="s">
        <v>159</v>
      </c>
      <c r="Z18" s="619" t="s">
        <v>28</v>
      </c>
      <c r="AA18" s="11" t="s">
        <v>159</v>
      </c>
      <c r="AB18" s="619" t="s">
        <v>28</v>
      </c>
      <c r="AC18" s="11" t="s">
        <v>159</v>
      </c>
      <c r="AD18" s="619" t="s">
        <v>28</v>
      </c>
      <c r="AE18" s="11" t="s">
        <v>159</v>
      </c>
      <c r="AF18" s="619" t="s">
        <v>28</v>
      </c>
      <c r="AG18" s="11" t="s">
        <v>159</v>
      </c>
      <c r="AH18" s="619" t="s">
        <v>28</v>
      </c>
      <c r="AI18" s="11" t="s">
        <v>159</v>
      </c>
      <c r="AJ18" s="619" t="s">
        <v>28</v>
      </c>
      <c r="AK18" s="11" t="s">
        <v>159</v>
      </c>
      <c r="AL18" s="619" t="s">
        <v>28</v>
      </c>
      <c r="AM18" s="645"/>
      <c r="AN18" s="356"/>
    </row>
    <row r="19" spans="1:86" x14ac:dyDescent="0.25">
      <c r="A19" s="635" t="s">
        <v>52</v>
      </c>
      <c r="B19" s="824">
        <f>SUM(C19+D19)</f>
        <v>0</v>
      </c>
      <c r="C19" s="824">
        <f t="shared" ref="C19:D22" si="1">SUM(E19+G19+I19+K19+M19+O19+Q19+S19+U19+W19+Y19+AA19+AC19+AE19+AG19+AI19+AK19)</f>
        <v>0</v>
      </c>
      <c r="D19" s="825">
        <f t="shared" si="1"/>
        <v>0</v>
      </c>
      <c r="E19" s="359"/>
      <c r="F19" s="360"/>
      <c r="G19" s="359"/>
      <c r="H19" s="360"/>
      <c r="I19" s="359"/>
      <c r="J19" s="361"/>
      <c r="K19" s="359"/>
      <c r="L19" s="361"/>
      <c r="M19" s="359"/>
      <c r="N19" s="361"/>
      <c r="O19" s="362"/>
      <c r="P19" s="361"/>
      <c r="Q19" s="362"/>
      <c r="R19" s="361"/>
      <c r="S19" s="362"/>
      <c r="T19" s="361"/>
      <c r="U19" s="362"/>
      <c r="V19" s="361"/>
      <c r="W19" s="362"/>
      <c r="X19" s="361"/>
      <c r="Y19" s="362"/>
      <c r="Z19" s="361"/>
      <c r="AA19" s="362"/>
      <c r="AB19" s="361"/>
      <c r="AC19" s="362"/>
      <c r="AD19" s="361"/>
      <c r="AE19" s="362"/>
      <c r="AF19" s="361"/>
      <c r="AG19" s="362"/>
      <c r="AH19" s="361"/>
      <c r="AI19" s="362"/>
      <c r="AJ19" s="361"/>
      <c r="AK19" s="362"/>
      <c r="AL19" s="361"/>
      <c r="AM19" s="92"/>
      <c r="AN19" s="349" t="s">
        <v>215</v>
      </c>
      <c r="CG19" s="344">
        <v>0</v>
      </c>
      <c r="CH19" s="344">
        <v>0</v>
      </c>
    </row>
    <row r="20" spans="1:86" x14ac:dyDescent="0.25">
      <c r="A20" s="363" t="s">
        <v>74</v>
      </c>
      <c r="B20" s="824">
        <f>SUM(C20+D20)</f>
        <v>0</v>
      </c>
      <c r="C20" s="824">
        <f t="shared" si="1"/>
        <v>0</v>
      </c>
      <c r="D20" s="826">
        <f t="shared" si="1"/>
        <v>0</v>
      </c>
      <c r="E20" s="94"/>
      <c r="F20" s="108"/>
      <c r="G20" s="94"/>
      <c r="H20" s="108"/>
      <c r="I20" s="94"/>
      <c r="J20" s="90"/>
      <c r="K20" s="94"/>
      <c r="L20" s="90"/>
      <c r="M20" s="94"/>
      <c r="N20" s="90"/>
      <c r="O20" s="365"/>
      <c r="P20" s="90"/>
      <c r="Q20" s="365"/>
      <c r="R20" s="90"/>
      <c r="S20" s="365"/>
      <c r="T20" s="90"/>
      <c r="U20" s="365"/>
      <c r="V20" s="90"/>
      <c r="W20" s="365"/>
      <c r="X20" s="90"/>
      <c r="Y20" s="365"/>
      <c r="Z20" s="90"/>
      <c r="AA20" s="365"/>
      <c r="AB20" s="90"/>
      <c r="AC20" s="365"/>
      <c r="AD20" s="90"/>
      <c r="AE20" s="365"/>
      <c r="AF20" s="90"/>
      <c r="AG20" s="365"/>
      <c r="AH20" s="90"/>
      <c r="AI20" s="365"/>
      <c r="AJ20" s="90"/>
      <c r="AK20" s="365"/>
      <c r="AL20" s="90"/>
      <c r="AM20" s="87"/>
      <c r="AN20" s="349" t="s">
        <v>215</v>
      </c>
      <c r="CG20" s="344">
        <v>0</v>
      </c>
      <c r="CH20" s="344">
        <v>0</v>
      </c>
    </row>
    <row r="21" spans="1:86" x14ac:dyDescent="0.25">
      <c r="A21" s="363" t="s">
        <v>53</v>
      </c>
      <c r="B21" s="824">
        <f>SUM(C21+D21)</f>
        <v>0</v>
      </c>
      <c r="C21" s="824">
        <f t="shared" si="1"/>
        <v>0</v>
      </c>
      <c r="D21" s="826">
        <f t="shared" si="1"/>
        <v>0</v>
      </c>
      <c r="E21" s="94"/>
      <c r="F21" s="108"/>
      <c r="G21" s="94"/>
      <c r="H21" s="108"/>
      <c r="I21" s="94"/>
      <c r="J21" s="90"/>
      <c r="K21" s="94"/>
      <c r="L21" s="90"/>
      <c r="M21" s="94"/>
      <c r="N21" s="90"/>
      <c r="O21" s="365"/>
      <c r="P21" s="90"/>
      <c r="Q21" s="365"/>
      <c r="R21" s="90"/>
      <c r="S21" s="365"/>
      <c r="T21" s="90"/>
      <c r="U21" s="365"/>
      <c r="V21" s="90"/>
      <c r="W21" s="365"/>
      <c r="X21" s="90"/>
      <c r="Y21" s="365"/>
      <c r="Z21" s="90"/>
      <c r="AA21" s="365"/>
      <c r="AB21" s="90"/>
      <c r="AC21" s="365"/>
      <c r="AD21" s="90"/>
      <c r="AE21" s="365"/>
      <c r="AF21" s="90"/>
      <c r="AG21" s="365"/>
      <c r="AH21" s="90"/>
      <c r="AI21" s="365"/>
      <c r="AJ21" s="90"/>
      <c r="AK21" s="365"/>
      <c r="AL21" s="90"/>
      <c r="AM21" s="87"/>
      <c r="AN21" s="349" t="s">
        <v>215</v>
      </c>
      <c r="CG21" s="344">
        <v>0</v>
      </c>
      <c r="CH21" s="344">
        <v>0</v>
      </c>
    </row>
    <row r="22" spans="1:86" x14ac:dyDescent="0.25">
      <c r="A22" s="71" t="s">
        <v>217</v>
      </c>
      <c r="B22" s="827">
        <f>SUM(C22+D22)</f>
        <v>0</v>
      </c>
      <c r="C22" s="827">
        <f t="shared" si="1"/>
        <v>0</v>
      </c>
      <c r="D22" s="823">
        <f t="shared" si="1"/>
        <v>0</v>
      </c>
      <c r="E22" s="97"/>
      <c r="F22" s="127"/>
      <c r="G22" s="97"/>
      <c r="H22" s="127"/>
      <c r="I22" s="97"/>
      <c r="J22" s="100"/>
      <c r="K22" s="97"/>
      <c r="L22" s="100"/>
      <c r="M22" s="97"/>
      <c r="N22" s="100"/>
      <c r="O22" s="367"/>
      <c r="P22" s="100"/>
      <c r="Q22" s="367"/>
      <c r="R22" s="100"/>
      <c r="S22" s="367"/>
      <c r="T22" s="100"/>
      <c r="U22" s="367"/>
      <c r="V22" s="100"/>
      <c r="W22" s="367"/>
      <c r="X22" s="100"/>
      <c r="Y22" s="367"/>
      <c r="Z22" s="100"/>
      <c r="AA22" s="367"/>
      <c r="AB22" s="100"/>
      <c r="AC22" s="367"/>
      <c r="AD22" s="100"/>
      <c r="AE22" s="367"/>
      <c r="AF22" s="100"/>
      <c r="AG22" s="367"/>
      <c r="AH22" s="100"/>
      <c r="AI22" s="367"/>
      <c r="AJ22" s="100"/>
      <c r="AK22" s="367"/>
      <c r="AL22" s="100"/>
      <c r="AM22" s="89"/>
      <c r="AN22" s="349" t="s">
        <v>215</v>
      </c>
      <c r="CG22" s="344">
        <v>0</v>
      </c>
      <c r="CH22" s="344">
        <v>0</v>
      </c>
    </row>
    <row r="23" spans="1:86" x14ac:dyDescent="0.25">
      <c r="A23" s="58" t="s">
        <v>309</v>
      </c>
      <c r="B23" s="58"/>
      <c r="C23" s="58"/>
      <c r="D23" s="58"/>
      <c r="E23" s="58"/>
      <c r="F23" s="58"/>
      <c r="G23" s="58"/>
      <c r="H23" s="58"/>
      <c r="I23" s="58"/>
      <c r="J23" s="58"/>
      <c r="K23" s="58"/>
      <c r="L23" s="59"/>
      <c r="M23" s="48"/>
      <c r="N23" s="48"/>
      <c r="O23" s="38"/>
      <c r="P23" s="38"/>
      <c r="Q23" s="38"/>
      <c r="R23" s="38"/>
      <c r="S23" s="2"/>
      <c r="T23" s="2"/>
      <c r="U23" s="2"/>
      <c r="V23" s="2"/>
      <c r="W23" s="2"/>
      <c r="X23" s="188"/>
      <c r="Y23" s="188"/>
      <c r="Z23" s="188"/>
      <c r="AA23" s="188"/>
      <c r="AB23" s="188"/>
      <c r="AC23" s="188"/>
      <c r="AD23" s="188"/>
      <c r="AE23" s="188"/>
      <c r="AF23" s="188"/>
      <c r="AG23" s="188"/>
      <c r="AH23" s="188"/>
      <c r="AI23" s="188"/>
      <c r="AJ23" s="188"/>
      <c r="AK23" s="188"/>
      <c r="AL23" s="188"/>
      <c r="AM23" s="355"/>
      <c r="AN23" s="188"/>
    </row>
    <row r="24" spans="1:86" ht="15" customHeight="1" x14ac:dyDescent="0.25">
      <c r="A24" s="647" t="s">
        <v>47</v>
      </c>
      <c r="B24" s="724" t="s">
        <v>4</v>
      </c>
      <c r="C24" s="741"/>
      <c r="D24" s="742"/>
      <c r="E24" s="710" t="s">
        <v>5</v>
      </c>
      <c r="F24" s="713"/>
      <c r="G24" s="713"/>
      <c r="H24" s="713"/>
      <c r="I24" s="713"/>
      <c r="J24" s="713"/>
      <c r="K24" s="713"/>
      <c r="L24" s="713"/>
      <c r="M24" s="713"/>
      <c r="N24" s="713"/>
      <c r="O24" s="713"/>
      <c r="P24" s="713"/>
      <c r="Q24" s="713"/>
      <c r="R24" s="713"/>
      <c r="S24" s="713"/>
      <c r="T24" s="713"/>
      <c r="U24" s="713"/>
      <c r="V24" s="713"/>
      <c r="W24" s="713"/>
      <c r="X24" s="713"/>
      <c r="Y24" s="713"/>
      <c r="Z24" s="713"/>
      <c r="AA24" s="713"/>
      <c r="AB24" s="713"/>
      <c r="AC24" s="713"/>
      <c r="AD24" s="713"/>
      <c r="AE24" s="713"/>
      <c r="AF24" s="713"/>
      <c r="AG24" s="713"/>
      <c r="AH24" s="713"/>
      <c r="AI24" s="713"/>
      <c r="AJ24" s="713"/>
      <c r="AK24" s="713"/>
      <c r="AL24" s="709"/>
      <c r="AM24" s="644" t="s">
        <v>7</v>
      </c>
    </row>
    <row r="25" spans="1:86" x14ac:dyDescent="0.25">
      <c r="A25" s="683"/>
      <c r="B25" s="725"/>
      <c r="C25" s="743"/>
      <c r="D25" s="744"/>
      <c r="E25" s="710" t="s">
        <v>10</v>
      </c>
      <c r="F25" s="709"/>
      <c r="G25" s="745" t="s">
        <v>11</v>
      </c>
      <c r="H25" s="746"/>
      <c r="I25" s="710" t="s">
        <v>12</v>
      </c>
      <c r="J25" s="709"/>
      <c r="K25" s="710" t="s">
        <v>13</v>
      </c>
      <c r="L25" s="709"/>
      <c r="M25" s="710" t="s">
        <v>14</v>
      </c>
      <c r="N25" s="709"/>
      <c r="O25" s="712" t="s">
        <v>15</v>
      </c>
      <c r="P25" s="711"/>
      <c r="Q25" s="712" t="s">
        <v>16</v>
      </c>
      <c r="R25" s="711"/>
      <c r="S25" s="712" t="s">
        <v>17</v>
      </c>
      <c r="T25" s="711"/>
      <c r="U25" s="712" t="s">
        <v>18</v>
      </c>
      <c r="V25" s="711"/>
      <c r="W25" s="712" t="s">
        <v>19</v>
      </c>
      <c r="X25" s="711"/>
      <c r="Y25" s="712" t="s">
        <v>20</v>
      </c>
      <c r="Z25" s="711"/>
      <c r="AA25" s="712" t="s">
        <v>21</v>
      </c>
      <c r="AB25" s="711"/>
      <c r="AC25" s="712" t="s">
        <v>22</v>
      </c>
      <c r="AD25" s="711"/>
      <c r="AE25" s="712" t="s">
        <v>23</v>
      </c>
      <c r="AF25" s="711"/>
      <c r="AG25" s="712" t="s">
        <v>24</v>
      </c>
      <c r="AH25" s="711"/>
      <c r="AI25" s="712" t="s">
        <v>25</v>
      </c>
      <c r="AJ25" s="711"/>
      <c r="AK25" s="712" t="s">
        <v>26</v>
      </c>
      <c r="AL25" s="711"/>
      <c r="AM25" s="691"/>
    </row>
    <row r="26" spans="1:86" x14ac:dyDescent="0.25">
      <c r="A26" s="650"/>
      <c r="B26" s="636" t="s">
        <v>214</v>
      </c>
      <c r="C26" s="622" t="s">
        <v>159</v>
      </c>
      <c r="D26" s="615" t="s">
        <v>28</v>
      </c>
      <c r="E26" s="613" t="s">
        <v>159</v>
      </c>
      <c r="F26" s="614" t="s">
        <v>28</v>
      </c>
      <c r="G26" s="613" t="s">
        <v>159</v>
      </c>
      <c r="H26" s="614" t="s">
        <v>28</v>
      </c>
      <c r="I26" s="613" t="s">
        <v>159</v>
      </c>
      <c r="J26" s="614" t="s">
        <v>28</v>
      </c>
      <c r="K26" s="613" t="s">
        <v>159</v>
      </c>
      <c r="L26" s="614" t="s">
        <v>28</v>
      </c>
      <c r="M26" s="613" t="s">
        <v>159</v>
      </c>
      <c r="N26" s="614" t="s">
        <v>28</v>
      </c>
      <c r="O26" s="613" t="s">
        <v>159</v>
      </c>
      <c r="P26" s="614" t="s">
        <v>28</v>
      </c>
      <c r="Q26" s="613" t="s">
        <v>159</v>
      </c>
      <c r="R26" s="614" t="s">
        <v>28</v>
      </c>
      <c r="S26" s="613" t="s">
        <v>159</v>
      </c>
      <c r="T26" s="614" t="s">
        <v>28</v>
      </c>
      <c r="U26" s="613" t="s">
        <v>159</v>
      </c>
      <c r="V26" s="614" t="s">
        <v>28</v>
      </c>
      <c r="W26" s="613" t="s">
        <v>159</v>
      </c>
      <c r="X26" s="614" t="s">
        <v>28</v>
      </c>
      <c r="Y26" s="613" t="s">
        <v>159</v>
      </c>
      <c r="Z26" s="614" t="s">
        <v>28</v>
      </c>
      <c r="AA26" s="613" t="s">
        <v>159</v>
      </c>
      <c r="AB26" s="614" t="s">
        <v>28</v>
      </c>
      <c r="AC26" s="613" t="s">
        <v>159</v>
      </c>
      <c r="AD26" s="614" t="s">
        <v>28</v>
      </c>
      <c r="AE26" s="613" t="s">
        <v>159</v>
      </c>
      <c r="AF26" s="614" t="s">
        <v>28</v>
      </c>
      <c r="AG26" s="613" t="s">
        <v>159</v>
      </c>
      <c r="AH26" s="614" t="s">
        <v>28</v>
      </c>
      <c r="AI26" s="613" t="s">
        <v>159</v>
      </c>
      <c r="AJ26" s="614" t="s">
        <v>28</v>
      </c>
      <c r="AK26" s="613" t="s">
        <v>159</v>
      </c>
      <c r="AL26" s="614" t="s">
        <v>28</v>
      </c>
      <c r="AM26" s="645"/>
      <c r="AN26" s="368"/>
    </row>
    <row r="27" spans="1:86" x14ac:dyDescent="0.25">
      <c r="A27" s="30" t="s">
        <v>52</v>
      </c>
      <c r="B27" s="828">
        <f t="shared" ref="B27:B32" si="2">SUM(C27+D27)</f>
        <v>0</v>
      </c>
      <c r="C27" s="829">
        <f t="shared" ref="C27:D32" si="3">SUM(E27+G27+I27+K27+M27+O27+Q27+S27+U27+W27+Y27+AA27+AC27+AE27+AG27+AI27+AK27)</f>
        <v>0</v>
      </c>
      <c r="D27" s="830">
        <f t="shared" si="3"/>
        <v>0</v>
      </c>
      <c r="E27" s="106"/>
      <c r="F27" s="348"/>
      <c r="G27" s="106"/>
      <c r="H27" s="348"/>
      <c r="I27" s="106"/>
      <c r="J27" s="124"/>
      <c r="K27" s="106"/>
      <c r="L27" s="124"/>
      <c r="M27" s="106"/>
      <c r="N27" s="124"/>
      <c r="O27" s="372"/>
      <c r="P27" s="124"/>
      <c r="Q27" s="372"/>
      <c r="R27" s="124"/>
      <c r="S27" s="372"/>
      <c r="T27" s="124"/>
      <c r="U27" s="372"/>
      <c r="V27" s="124"/>
      <c r="W27" s="372"/>
      <c r="X27" s="124"/>
      <c r="Y27" s="372"/>
      <c r="Z27" s="124"/>
      <c r="AA27" s="372"/>
      <c r="AB27" s="124"/>
      <c r="AC27" s="372"/>
      <c r="AD27" s="124"/>
      <c r="AE27" s="372"/>
      <c r="AF27" s="124"/>
      <c r="AG27" s="372"/>
      <c r="AH27" s="124"/>
      <c r="AI27" s="372"/>
      <c r="AJ27" s="124"/>
      <c r="AK27" s="372"/>
      <c r="AL27" s="124"/>
      <c r="AM27" s="86"/>
      <c r="AN27" s="349" t="s">
        <v>215</v>
      </c>
      <c r="CG27" s="344">
        <v>0</v>
      </c>
      <c r="CH27" s="344">
        <v>0</v>
      </c>
    </row>
    <row r="28" spans="1:86" x14ac:dyDescent="0.25">
      <c r="A28" s="31" t="s">
        <v>74</v>
      </c>
      <c r="B28" s="824">
        <f t="shared" si="2"/>
        <v>0</v>
      </c>
      <c r="C28" s="831">
        <f t="shared" si="3"/>
        <v>0</v>
      </c>
      <c r="D28" s="832">
        <f t="shared" si="3"/>
        <v>0</v>
      </c>
      <c r="E28" s="94"/>
      <c r="F28" s="108"/>
      <c r="G28" s="94"/>
      <c r="H28" s="108"/>
      <c r="I28" s="94"/>
      <c r="J28" s="90"/>
      <c r="K28" s="94"/>
      <c r="L28" s="90"/>
      <c r="M28" s="94"/>
      <c r="N28" s="90"/>
      <c r="O28" s="365"/>
      <c r="P28" s="90"/>
      <c r="Q28" s="365"/>
      <c r="R28" s="90"/>
      <c r="S28" s="365"/>
      <c r="T28" s="90"/>
      <c r="U28" s="365"/>
      <c r="V28" s="90"/>
      <c r="W28" s="365"/>
      <c r="X28" s="90"/>
      <c r="Y28" s="365"/>
      <c r="Z28" s="90"/>
      <c r="AA28" s="365"/>
      <c r="AB28" s="90"/>
      <c r="AC28" s="365"/>
      <c r="AD28" s="90"/>
      <c r="AE28" s="365"/>
      <c r="AF28" s="90"/>
      <c r="AG28" s="365"/>
      <c r="AH28" s="90"/>
      <c r="AI28" s="365"/>
      <c r="AJ28" s="90"/>
      <c r="AK28" s="365"/>
      <c r="AL28" s="90"/>
      <c r="AM28" s="87"/>
      <c r="AN28" s="349" t="s">
        <v>215</v>
      </c>
      <c r="CG28" s="344">
        <v>0</v>
      </c>
      <c r="CH28" s="344">
        <v>0</v>
      </c>
    </row>
    <row r="29" spans="1:86" x14ac:dyDescent="0.25">
      <c r="A29" s="31" t="s">
        <v>53</v>
      </c>
      <c r="B29" s="824">
        <f t="shared" si="2"/>
        <v>0</v>
      </c>
      <c r="C29" s="831">
        <f t="shared" si="3"/>
        <v>0</v>
      </c>
      <c r="D29" s="832">
        <f t="shared" si="3"/>
        <v>0</v>
      </c>
      <c r="E29" s="94"/>
      <c r="F29" s="108"/>
      <c r="G29" s="94"/>
      <c r="H29" s="108"/>
      <c r="I29" s="94"/>
      <c r="J29" s="90"/>
      <c r="K29" s="94"/>
      <c r="L29" s="90"/>
      <c r="M29" s="94"/>
      <c r="N29" s="90"/>
      <c r="O29" s="365"/>
      <c r="P29" s="90"/>
      <c r="Q29" s="365"/>
      <c r="R29" s="90"/>
      <c r="S29" s="365"/>
      <c r="T29" s="90"/>
      <c r="U29" s="365"/>
      <c r="V29" s="90"/>
      <c r="W29" s="365"/>
      <c r="X29" s="90"/>
      <c r="Y29" s="365"/>
      <c r="Z29" s="90"/>
      <c r="AA29" s="365"/>
      <c r="AB29" s="90"/>
      <c r="AC29" s="365"/>
      <c r="AD29" s="90"/>
      <c r="AE29" s="365"/>
      <c r="AF29" s="90"/>
      <c r="AG29" s="365"/>
      <c r="AH29" s="90"/>
      <c r="AI29" s="365"/>
      <c r="AJ29" s="90"/>
      <c r="AK29" s="365"/>
      <c r="AL29" s="90"/>
      <c r="AM29" s="87"/>
      <c r="AN29" s="349" t="s">
        <v>215</v>
      </c>
      <c r="CG29" s="344">
        <v>0</v>
      </c>
      <c r="CH29" s="344">
        <v>0</v>
      </c>
    </row>
    <row r="30" spans="1:86" x14ac:dyDescent="0.25">
      <c r="A30" s="31" t="s">
        <v>219</v>
      </c>
      <c r="B30" s="824">
        <f t="shared" si="2"/>
        <v>0</v>
      </c>
      <c r="C30" s="831">
        <f t="shared" si="3"/>
        <v>0</v>
      </c>
      <c r="D30" s="832">
        <f t="shared" si="3"/>
        <v>0</v>
      </c>
      <c r="E30" s="94"/>
      <c r="F30" s="108"/>
      <c r="G30" s="94"/>
      <c r="H30" s="108"/>
      <c r="I30" s="94"/>
      <c r="J30" s="90"/>
      <c r="K30" s="94"/>
      <c r="L30" s="90"/>
      <c r="M30" s="94"/>
      <c r="N30" s="90"/>
      <c r="O30" s="365"/>
      <c r="P30" s="90"/>
      <c r="Q30" s="365"/>
      <c r="R30" s="90"/>
      <c r="S30" s="365"/>
      <c r="T30" s="90"/>
      <c r="U30" s="365"/>
      <c r="V30" s="90"/>
      <c r="W30" s="365"/>
      <c r="X30" s="90"/>
      <c r="Y30" s="365"/>
      <c r="Z30" s="90"/>
      <c r="AA30" s="365"/>
      <c r="AB30" s="90"/>
      <c r="AC30" s="365"/>
      <c r="AD30" s="90"/>
      <c r="AE30" s="365"/>
      <c r="AF30" s="90"/>
      <c r="AG30" s="365"/>
      <c r="AH30" s="90"/>
      <c r="AI30" s="365"/>
      <c r="AJ30" s="90"/>
      <c r="AK30" s="365"/>
      <c r="AL30" s="90"/>
      <c r="AM30" s="87"/>
      <c r="AN30" s="349" t="s">
        <v>215</v>
      </c>
      <c r="CG30" s="344">
        <v>0</v>
      </c>
      <c r="CH30" s="344">
        <v>0</v>
      </c>
    </row>
    <row r="31" spans="1:86" x14ac:dyDescent="0.25">
      <c r="A31" s="31" t="s">
        <v>77</v>
      </c>
      <c r="B31" s="824">
        <f t="shared" si="2"/>
        <v>0</v>
      </c>
      <c r="C31" s="831">
        <f t="shared" si="3"/>
        <v>0</v>
      </c>
      <c r="D31" s="832">
        <f t="shared" si="3"/>
        <v>0</v>
      </c>
      <c r="E31" s="94"/>
      <c r="F31" s="108"/>
      <c r="G31" s="94"/>
      <c r="H31" s="108"/>
      <c r="I31" s="94"/>
      <c r="J31" s="90"/>
      <c r="K31" s="94"/>
      <c r="L31" s="90"/>
      <c r="M31" s="94"/>
      <c r="N31" s="90"/>
      <c r="O31" s="365"/>
      <c r="P31" s="90"/>
      <c r="Q31" s="365"/>
      <c r="R31" s="90"/>
      <c r="S31" s="365"/>
      <c r="T31" s="90"/>
      <c r="U31" s="365"/>
      <c r="V31" s="90"/>
      <c r="W31" s="365"/>
      <c r="X31" s="90"/>
      <c r="Y31" s="365"/>
      <c r="Z31" s="90"/>
      <c r="AA31" s="365"/>
      <c r="AB31" s="90"/>
      <c r="AC31" s="365"/>
      <c r="AD31" s="90"/>
      <c r="AE31" s="365"/>
      <c r="AF31" s="90"/>
      <c r="AG31" s="365"/>
      <c r="AH31" s="90"/>
      <c r="AI31" s="365"/>
      <c r="AJ31" s="90"/>
      <c r="AK31" s="365"/>
      <c r="AL31" s="90"/>
      <c r="AM31" s="87"/>
      <c r="AN31" s="349" t="s">
        <v>215</v>
      </c>
      <c r="CG31" s="344">
        <v>0</v>
      </c>
      <c r="CH31" s="344">
        <v>0</v>
      </c>
    </row>
    <row r="32" spans="1:86" x14ac:dyDescent="0.25">
      <c r="A32" s="32" t="s">
        <v>78</v>
      </c>
      <c r="B32" s="827">
        <f t="shared" si="2"/>
        <v>0</v>
      </c>
      <c r="C32" s="833">
        <f t="shared" si="3"/>
        <v>0</v>
      </c>
      <c r="D32" s="834">
        <f t="shared" si="3"/>
        <v>0</v>
      </c>
      <c r="E32" s="97"/>
      <c r="F32" s="127"/>
      <c r="G32" s="97"/>
      <c r="H32" s="127"/>
      <c r="I32" s="97"/>
      <c r="J32" s="100"/>
      <c r="K32" s="97"/>
      <c r="L32" s="100"/>
      <c r="M32" s="97"/>
      <c r="N32" s="100"/>
      <c r="O32" s="367"/>
      <c r="P32" s="100"/>
      <c r="Q32" s="367"/>
      <c r="R32" s="100"/>
      <c r="S32" s="367"/>
      <c r="T32" s="100"/>
      <c r="U32" s="367"/>
      <c r="V32" s="100"/>
      <c r="W32" s="367"/>
      <c r="X32" s="100"/>
      <c r="Y32" s="367"/>
      <c r="Z32" s="100"/>
      <c r="AA32" s="367"/>
      <c r="AB32" s="100"/>
      <c r="AC32" s="367"/>
      <c r="AD32" s="100"/>
      <c r="AE32" s="367"/>
      <c r="AF32" s="100"/>
      <c r="AG32" s="367"/>
      <c r="AH32" s="100"/>
      <c r="AI32" s="367"/>
      <c r="AJ32" s="100"/>
      <c r="AK32" s="367"/>
      <c r="AL32" s="100"/>
      <c r="AM32" s="89"/>
      <c r="AN32" s="349" t="s">
        <v>215</v>
      </c>
      <c r="CG32" s="344">
        <v>0</v>
      </c>
      <c r="CH32" s="344">
        <v>0</v>
      </c>
    </row>
    <row r="33" spans="1:86" x14ac:dyDescent="0.25">
      <c r="A33" s="58" t="s">
        <v>220</v>
      </c>
      <c r="B33" s="58"/>
      <c r="C33" s="58"/>
      <c r="D33" s="58"/>
      <c r="E33" s="58"/>
      <c r="F33" s="58"/>
      <c r="G33" s="58"/>
      <c r="H33" s="58"/>
      <c r="I33" s="58"/>
      <c r="J33" s="58"/>
      <c r="K33" s="58"/>
      <c r="L33" s="59"/>
      <c r="M33" s="48"/>
      <c r="N33" s="48"/>
      <c r="O33" s="38"/>
      <c r="P33" s="38"/>
      <c r="Q33" s="38"/>
      <c r="R33" s="38"/>
      <c r="S33" s="2"/>
      <c r="T33" s="2"/>
      <c r="U33" s="2"/>
      <c r="V33" s="2"/>
      <c r="W33" s="2"/>
      <c r="X33" s="188"/>
      <c r="Y33" s="188"/>
      <c r="Z33" s="188"/>
      <c r="AA33" s="188"/>
      <c r="AB33" s="188"/>
      <c r="AC33" s="188"/>
      <c r="AD33" s="188"/>
      <c r="AE33" s="188"/>
      <c r="AF33" s="188"/>
      <c r="AG33" s="188"/>
      <c r="AH33" s="188"/>
      <c r="AI33" s="188"/>
      <c r="AJ33" s="188"/>
      <c r="AK33" s="188"/>
      <c r="AL33" s="188"/>
      <c r="AM33" s="355"/>
    </row>
    <row r="34" spans="1:86" x14ac:dyDescent="0.25">
      <c r="A34" s="647" t="s">
        <v>47</v>
      </c>
      <c r="B34" s="724" t="s">
        <v>4</v>
      </c>
      <c r="C34" s="741"/>
      <c r="D34" s="742"/>
      <c r="E34" s="710" t="s">
        <v>5</v>
      </c>
      <c r="F34" s="713"/>
      <c r="G34" s="713"/>
      <c r="H34" s="713"/>
      <c r="I34" s="713"/>
      <c r="J34" s="713"/>
      <c r="K34" s="713"/>
      <c r="L34" s="713"/>
      <c r="M34" s="713"/>
      <c r="N34" s="713"/>
      <c r="O34" s="713"/>
      <c r="P34" s="713"/>
      <c r="Q34" s="713"/>
      <c r="R34" s="713"/>
      <c r="S34" s="713"/>
      <c r="T34" s="713"/>
      <c r="U34" s="713"/>
      <c r="V34" s="713"/>
      <c r="W34" s="713"/>
      <c r="X34" s="713"/>
      <c r="Y34" s="713"/>
      <c r="Z34" s="713"/>
      <c r="AA34" s="713"/>
      <c r="AB34" s="713"/>
      <c r="AC34" s="713"/>
      <c r="AD34" s="713"/>
      <c r="AE34" s="713"/>
      <c r="AF34" s="713"/>
      <c r="AG34" s="713"/>
      <c r="AH34" s="713"/>
      <c r="AI34" s="713"/>
      <c r="AJ34" s="713"/>
      <c r="AK34" s="713"/>
      <c r="AL34" s="709"/>
      <c r="AM34" s="644" t="s">
        <v>7</v>
      </c>
    </row>
    <row r="35" spans="1:86" x14ac:dyDescent="0.25">
      <c r="A35" s="683"/>
      <c r="B35" s="725"/>
      <c r="C35" s="743"/>
      <c r="D35" s="744"/>
      <c r="E35" s="710" t="s">
        <v>10</v>
      </c>
      <c r="F35" s="709"/>
      <c r="G35" s="745" t="s">
        <v>11</v>
      </c>
      <c r="H35" s="746"/>
      <c r="I35" s="710" t="s">
        <v>12</v>
      </c>
      <c r="J35" s="709"/>
      <c r="K35" s="710" t="s">
        <v>13</v>
      </c>
      <c r="L35" s="709"/>
      <c r="M35" s="710" t="s">
        <v>14</v>
      </c>
      <c r="N35" s="709"/>
      <c r="O35" s="712" t="s">
        <v>15</v>
      </c>
      <c r="P35" s="711"/>
      <c r="Q35" s="712" t="s">
        <v>16</v>
      </c>
      <c r="R35" s="711"/>
      <c r="S35" s="712" t="s">
        <v>17</v>
      </c>
      <c r="T35" s="711"/>
      <c r="U35" s="712" t="s">
        <v>18</v>
      </c>
      <c r="V35" s="711"/>
      <c r="W35" s="712" t="s">
        <v>19</v>
      </c>
      <c r="X35" s="711"/>
      <c r="Y35" s="712" t="s">
        <v>20</v>
      </c>
      <c r="Z35" s="711"/>
      <c r="AA35" s="712" t="s">
        <v>21</v>
      </c>
      <c r="AB35" s="711"/>
      <c r="AC35" s="712" t="s">
        <v>22</v>
      </c>
      <c r="AD35" s="711"/>
      <c r="AE35" s="712" t="s">
        <v>23</v>
      </c>
      <c r="AF35" s="711"/>
      <c r="AG35" s="712" t="s">
        <v>24</v>
      </c>
      <c r="AH35" s="711"/>
      <c r="AI35" s="712" t="s">
        <v>25</v>
      </c>
      <c r="AJ35" s="711"/>
      <c r="AK35" s="712" t="s">
        <v>26</v>
      </c>
      <c r="AL35" s="711"/>
      <c r="AM35" s="691"/>
    </row>
    <row r="36" spans="1:86" x14ac:dyDescent="0.25">
      <c r="A36" s="650"/>
      <c r="B36" s="636" t="s">
        <v>214</v>
      </c>
      <c r="C36" s="622" t="s">
        <v>159</v>
      </c>
      <c r="D36" s="615" t="s">
        <v>28</v>
      </c>
      <c r="E36" s="617" t="s">
        <v>159</v>
      </c>
      <c r="F36" s="619" t="s">
        <v>28</v>
      </c>
      <c r="G36" s="617" t="s">
        <v>159</v>
      </c>
      <c r="H36" s="619" t="s">
        <v>28</v>
      </c>
      <c r="I36" s="617" t="s">
        <v>159</v>
      </c>
      <c r="J36" s="619" t="s">
        <v>28</v>
      </c>
      <c r="K36" s="617" t="s">
        <v>159</v>
      </c>
      <c r="L36" s="619" t="s">
        <v>28</v>
      </c>
      <c r="M36" s="617" t="s">
        <v>159</v>
      </c>
      <c r="N36" s="619" t="s">
        <v>28</v>
      </c>
      <c r="O36" s="617" t="s">
        <v>159</v>
      </c>
      <c r="P36" s="619" t="s">
        <v>28</v>
      </c>
      <c r="Q36" s="617" t="s">
        <v>159</v>
      </c>
      <c r="R36" s="619" t="s">
        <v>28</v>
      </c>
      <c r="S36" s="617" t="s">
        <v>159</v>
      </c>
      <c r="T36" s="619" t="s">
        <v>28</v>
      </c>
      <c r="U36" s="617" t="s">
        <v>159</v>
      </c>
      <c r="V36" s="619" t="s">
        <v>28</v>
      </c>
      <c r="W36" s="617" t="s">
        <v>159</v>
      </c>
      <c r="X36" s="619" t="s">
        <v>28</v>
      </c>
      <c r="Y36" s="617" t="s">
        <v>159</v>
      </c>
      <c r="Z36" s="619" t="s">
        <v>28</v>
      </c>
      <c r="AA36" s="617" t="s">
        <v>159</v>
      </c>
      <c r="AB36" s="619" t="s">
        <v>28</v>
      </c>
      <c r="AC36" s="617" t="s">
        <v>159</v>
      </c>
      <c r="AD36" s="619" t="s">
        <v>28</v>
      </c>
      <c r="AE36" s="617" t="s">
        <v>159</v>
      </c>
      <c r="AF36" s="619" t="s">
        <v>28</v>
      </c>
      <c r="AG36" s="617" t="s">
        <v>159</v>
      </c>
      <c r="AH36" s="619" t="s">
        <v>28</v>
      </c>
      <c r="AI36" s="617" t="s">
        <v>159</v>
      </c>
      <c r="AJ36" s="619" t="s">
        <v>28</v>
      </c>
      <c r="AK36" s="617" t="s">
        <v>159</v>
      </c>
      <c r="AL36" s="619" t="s">
        <v>28</v>
      </c>
      <c r="AM36" s="645"/>
    </row>
    <row r="37" spans="1:86" x14ac:dyDescent="0.25">
      <c r="A37" s="30" t="s">
        <v>52</v>
      </c>
      <c r="B37" s="829">
        <f t="shared" ref="B37:B42" si="4">SUM(C37+D37)</f>
        <v>0</v>
      </c>
      <c r="C37" s="829">
        <f t="shared" ref="C37:D42" si="5">SUM(E37+G37+I37+K37+M37+O37+Q37+S37+U37+W37+Y37+AA37+AC37+AE37+AG37+AI37+AK37)</f>
        <v>0</v>
      </c>
      <c r="D37" s="830">
        <f t="shared" si="5"/>
        <v>0</v>
      </c>
      <c r="E37" s="359"/>
      <c r="F37" s="360"/>
      <c r="G37" s="359"/>
      <c r="H37" s="360"/>
      <c r="I37" s="359"/>
      <c r="J37" s="361"/>
      <c r="K37" s="359"/>
      <c r="L37" s="361"/>
      <c r="M37" s="359"/>
      <c r="N37" s="361"/>
      <c r="O37" s="362"/>
      <c r="P37" s="361"/>
      <c r="Q37" s="362"/>
      <c r="R37" s="361"/>
      <c r="S37" s="362"/>
      <c r="T37" s="361"/>
      <c r="U37" s="362"/>
      <c r="V37" s="361"/>
      <c r="W37" s="362"/>
      <c r="X37" s="361"/>
      <c r="Y37" s="362"/>
      <c r="Z37" s="361"/>
      <c r="AA37" s="362"/>
      <c r="AB37" s="361"/>
      <c r="AC37" s="362"/>
      <c r="AD37" s="361"/>
      <c r="AE37" s="362"/>
      <c r="AF37" s="361"/>
      <c r="AG37" s="362"/>
      <c r="AH37" s="361"/>
      <c r="AI37" s="362"/>
      <c r="AJ37" s="361"/>
      <c r="AK37" s="362"/>
      <c r="AL37" s="361"/>
      <c r="AM37" s="87"/>
      <c r="AN37" s="377" t="s">
        <v>215</v>
      </c>
      <c r="CG37" s="344">
        <v>0</v>
      </c>
      <c r="CH37" s="344">
        <v>0</v>
      </c>
    </row>
    <row r="38" spans="1:86" x14ac:dyDescent="0.25">
      <c r="A38" s="31" t="s">
        <v>74</v>
      </c>
      <c r="B38" s="831">
        <f t="shared" si="4"/>
        <v>0</v>
      </c>
      <c r="C38" s="831">
        <f t="shared" si="5"/>
        <v>0</v>
      </c>
      <c r="D38" s="832">
        <f t="shared" si="5"/>
        <v>0</v>
      </c>
      <c r="E38" s="94"/>
      <c r="F38" s="108"/>
      <c r="G38" s="94"/>
      <c r="H38" s="108"/>
      <c r="I38" s="94"/>
      <c r="J38" s="90"/>
      <c r="K38" s="94"/>
      <c r="L38" s="90"/>
      <c r="M38" s="94"/>
      <c r="N38" s="90"/>
      <c r="O38" s="365"/>
      <c r="P38" s="90"/>
      <c r="Q38" s="365"/>
      <c r="R38" s="90"/>
      <c r="S38" s="365"/>
      <c r="T38" s="90"/>
      <c r="U38" s="365"/>
      <c r="V38" s="90"/>
      <c r="W38" s="365"/>
      <c r="X38" s="90"/>
      <c r="Y38" s="365"/>
      <c r="Z38" s="90"/>
      <c r="AA38" s="365"/>
      <c r="AB38" s="90"/>
      <c r="AC38" s="365"/>
      <c r="AD38" s="90"/>
      <c r="AE38" s="365"/>
      <c r="AF38" s="90"/>
      <c r="AG38" s="365"/>
      <c r="AH38" s="90"/>
      <c r="AI38" s="365"/>
      <c r="AJ38" s="90"/>
      <c r="AK38" s="365"/>
      <c r="AL38" s="90"/>
      <c r="AM38" s="87"/>
      <c r="AN38" s="377" t="s">
        <v>215</v>
      </c>
      <c r="CG38" s="344">
        <v>0</v>
      </c>
      <c r="CH38" s="344">
        <v>0</v>
      </c>
    </row>
    <row r="39" spans="1:86" x14ac:dyDescent="0.25">
      <c r="A39" s="31" t="s">
        <v>53</v>
      </c>
      <c r="B39" s="831">
        <f t="shared" si="4"/>
        <v>0</v>
      </c>
      <c r="C39" s="831">
        <f t="shared" si="5"/>
        <v>0</v>
      </c>
      <c r="D39" s="832">
        <f t="shared" si="5"/>
        <v>0</v>
      </c>
      <c r="E39" s="94"/>
      <c r="F39" s="108"/>
      <c r="G39" s="94"/>
      <c r="H39" s="108"/>
      <c r="I39" s="94"/>
      <c r="J39" s="90"/>
      <c r="K39" s="94"/>
      <c r="L39" s="90"/>
      <c r="M39" s="94"/>
      <c r="N39" s="90"/>
      <c r="O39" s="365"/>
      <c r="P39" s="90"/>
      <c r="Q39" s="365"/>
      <c r="R39" s="90"/>
      <c r="S39" s="365"/>
      <c r="T39" s="90"/>
      <c r="U39" s="365"/>
      <c r="V39" s="90"/>
      <c r="W39" s="365"/>
      <c r="X39" s="90"/>
      <c r="Y39" s="365"/>
      <c r="Z39" s="90"/>
      <c r="AA39" s="365"/>
      <c r="AB39" s="90"/>
      <c r="AC39" s="365"/>
      <c r="AD39" s="90"/>
      <c r="AE39" s="365"/>
      <c r="AF39" s="90"/>
      <c r="AG39" s="365"/>
      <c r="AH39" s="90"/>
      <c r="AI39" s="365"/>
      <c r="AJ39" s="90"/>
      <c r="AK39" s="365"/>
      <c r="AL39" s="90"/>
      <c r="AM39" s="87"/>
      <c r="AN39" s="377" t="s">
        <v>215</v>
      </c>
      <c r="CG39" s="344">
        <v>0</v>
      </c>
      <c r="CH39" s="344">
        <v>0</v>
      </c>
    </row>
    <row r="40" spans="1:86" x14ac:dyDescent="0.25">
      <c r="A40" s="31" t="s">
        <v>219</v>
      </c>
      <c r="B40" s="831">
        <f t="shared" si="4"/>
        <v>0</v>
      </c>
      <c r="C40" s="831">
        <f t="shared" si="5"/>
        <v>0</v>
      </c>
      <c r="D40" s="832">
        <f t="shared" si="5"/>
        <v>0</v>
      </c>
      <c r="E40" s="94"/>
      <c r="F40" s="108"/>
      <c r="G40" s="94"/>
      <c r="H40" s="108"/>
      <c r="I40" s="94"/>
      <c r="J40" s="90"/>
      <c r="K40" s="94"/>
      <c r="L40" s="90"/>
      <c r="M40" s="94"/>
      <c r="N40" s="90"/>
      <c r="O40" s="365"/>
      <c r="P40" s="90"/>
      <c r="Q40" s="365"/>
      <c r="R40" s="90"/>
      <c r="S40" s="365"/>
      <c r="T40" s="90"/>
      <c r="U40" s="365"/>
      <c r="V40" s="90"/>
      <c r="W40" s="365"/>
      <c r="X40" s="90"/>
      <c r="Y40" s="365"/>
      <c r="Z40" s="90"/>
      <c r="AA40" s="365"/>
      <c r="AB40" s="90"/>
      <c r="AC40" s="365"/>
      <c r="AD40" s="90"/>
      <c r="AE40" s="365"/>
      <c r="AF40" s="90"/>
      <c r="AG40" s="365"/>
      <c r="AH40" s="90"/>
      <c r="AI40" s="365"/>
      <c r="AJ40" s="90"/>
      <c r="AK40" s="365"/>
      <c r="AL40" s="90"/>
      <c r="AM40" s="87"/>
      <c r="AN40" s="377" t="s">
        <v>215</v>
      </c>
      <c r="CG40" s="344">
        <v>0</v>
      </c>
      <c r="CH40" s="344">
        <v>0</v>
      </c>
    </row>
    <row r="41" spans="1:86" x14ac:dyDescent="0.25">
      <c r="A41" s="31" t="s">
        <v>77</v>
      </c>
      <c r="B41" s="831">
        <f t="shared" si="4"/>
        <v>0</v>
      </c>
      <c r="C41" s="831">
        <f t="shared" si="5"/>
        <v>0</v>
      </c>
      <c r="D41" s="832">
        <f t="shared" si="5"/>
        <v>0</v>
      </c>
      <c r="E41" s="94"/>
      <c r="F41" s="108"/>
      <c r="G41" s="94"/>
      <c r="H41" s="108"/>
      <c r="I41" s="94"/>
      <c r="J41" s="90"/>
      <c r="K41" s="94"/>
      <c r="L41" s="90"/>
      <c r="M41" s="94"/>
      <c r="N41" s="90"/>
      <c r="O41" s="365"/>
      <c r="P41" s="90"/>
      <c r="Q41" s="365"/>
      <c r="R41" s="90"/>
      <c r="S41" s="365"/>
      <c r="T41" s="90"/>
      <c r="U41" s="365"/>
      <c r="V41" s="90"/>
      <c r="W41" s="365"/>
      <c r="X41" s="90"/>
      <c r="Y41" s="365"/>
      <c r="Z41" s="90"/>
      <c r="AA41" s="365"/>
      <c r="AB41" s="90"/>
      <c r="AC41" s="365"/>
      <c r="AD41" s="90"/>
      <c r="AE41" s="365"/>
      <c r="AF41" s="90"/>
      <c r="AG41" s="365"/>
      <c r="AH41" s="90"/>
      <c r="AI41" s="365"/>
      <c r="AJ41" s="90"/>
      <c r="AK41" s="365"/>
      <c r="AL41" s="90"/>
      <c r="AM41" s="87"/>
      <c r="AN41" s="377" t="s">
        <v>215</v>
      </c>
      <c r="CG41" s="344">
        <v>0</v>
      </c>
      <c r="CH41" s="344">
        <v>0</v>
      </c>
    </row>
    <row r="42" spans="1:86" x14ac:dyDescent="0.25">
      <c r="A42" s="32" t="s">
        <v>78</v>
      </c>
      <c r="B42" s="833">
        <f t="shared" si="4"/>
        <v>0</v>
      </c>
      <c r="C42" s="833">
        <f t="shared" si="5"/>
        <v>0</v>
      </c>
      <c r="D42" s="834">
        <f t="shared" si="5"/>
        <v>0</v>
      </c>
      <c r="E42" s="97"/>
      <c r="F42" s="127"/>
      <c r="G42" s="97"/>
      <c r="H42" s="127"/>
      <c r="I42" s="97"/>
      <c r="J42" s="100"/>
      <c r="K42" s="97"/>
      <c r="L42" s="100"/>
      <c r="M42" s="97"/>
      <c r="N42" s="100"/>
      <c r="O42" s="367"/>
      <c r="P42" s="100"/>
      <c r="Q42" s="367"/>
      <c r="R42" s="100"/>
      <c r="S42" s="367"/>
      <c r="T42" s="100"/>
      <c r="U42" s="367"/>
      <c r="V42" s="100"/>
      <c r="W42" s="367"/>
      <c r="X42" s="100"/>
      <c r="Y42" s="367"/>
      <c r="Z42" s="100"/>
      <c r="AA42" s="367"/>
      <c r="AB42" s="100"/>
      <c r="AC42" s="367"/>
      <c r="AD42" s="100"/>
      <c r="AE42" s="367"/>
      <c r="AF42" s="100"/>
      <c r="AG42" s="367"/>
      <c r="AH42" s="100"/>
      <c r="AI42" s="367"/>
      <c r="AJ42" s="100"/>
      <c r="AK42" s="367"/>
      <c r="AL42" s="100"/>
      <c r="AM42" s="89"/>
      <c r="AN42" s="377" t="s">
        <v>215</v>
      </c>
      <c r="CG42" s="344">
        <v>0</v>
      </c>
      <c r="CH42" s="344">
        <v>0</v>
      </c>
    </row>
    <row r="43" spans="1:86" x14ac:dyDescent="0.25">
      <c r="A43" s="58" t="s">
        <v>221</v>
      </c>
      <c r="B43" s="58"/>
      <c r="C43" s="58"/>
      <c r="D43" s="58"/>
      <c r="E43" s="58"/>
      <c r="F43" s="58"/>
      <c r="G43" s="58"/>
      <c r="H43" s="58"/>
      <c r="I43" s="58"/>
      <c r="J43" s="58"/>
      <c r="K43" s="58"/>
      <c r="L43" s="59"/>
      <c r="M43" s="48"/>
      <c r="N43" s="48"/>
      <c r="O43" s="38"/>
      <c r="P43" s="38"/>
      <c r="Q43" s="38"/>
      <c r="R43" s="38"/>
      <c r="S43" s="2"/>
      <c r="T43" s="2"/>
      <c r="U43" s="2"/>
      <c r="V43" s="2"/>
      <c r="W43" s="2"/>
      <c r="X43" s="188"/>
      <c r="Y43" s="188"/>
      <c r="Z43" s="188"/>
      <c r="AA43" s="188"/>
      <c r="AB43" s="188"/>
      <c r="AC43" s="188"/>
      <c r="AD43" s="188"/>
      <c r="AE43" s="188"/>
      <c r="AF43" s="188"/>
      <c r="AG43" s="188"/>
      <c r="AH43" s="188"/>
      <c r="AI43" s="188"/>
      <c r="AJ43" s="188"/>
      <c r="AK43" s="188"/>
      <c r="AL43" s="188"/>
      <c r="AM43" s="355"/>
    </row>
    <row r="44" spans="1:86" x14ac:dyDescent="0.25">
      <c r="A44" s="647" t="s">
        <v>47</v>
      </c>
      <c r="B44" s="724" t="s">
        <v>4</v>
      </c>
      <c r="C44" s="741"/>
      <c r="D44" s="742"/>
      <c r="E44" s="710" t="s">
        <v>5</v>
      </c>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713"/>
      <c r="AD44" s="713"/>
      <c r="AE44" s="713"/>
      <c r="AF44" s="713"/>
      <c r="AG44" s="713"/>
      <c r="AH44" s="713"/>
      <c r="AI44" s="713"/>
      <c r="AJ44" s="713"/>
      <c r="AK44" s="713"/>
      <c r="AL44" s="709"/>
      <c r="AM44" s="644" t="s">
        <v>7</v>
      </c>
    </row>
    <row r="45" spans="1:86" x14ac:dyDescent="0.25">
      <c r="A45" s="683"/>
      <c r="B45" s="725"/>
      <c r="C45" s="743"/>
      <c r="D45" s="744"/>
      <c r="E45" s="710" t="s">
        <v>10</v>
      </c>
      <c r="F45" s="709"/>
      <c r="G45" s="745" t="s">
        <v>11</v>
      </c>
      <c r="H45" s="746"/>
      <c r="I45" s="710" t="s">
        <v>12</v>
      </c>
      <c r="J45" s="709"/>
      <c r="K45" s="710" t="s">
        <v>13</v>
      </c>
      <c r="L45" s="709"/>
      <c r="M45" s="710" t="s">
        <v>14</v>
      </c>
      <c r="N45" s="709"/>
      <c r="O45" s="712" t="s">
        <v>15</v>
      </c>
      <c r="P45" s="711"/>
      <c r="Q45" s="712" t="s">
        <v>16</v>
      </c>
      <c r="R45" s="711"/>
      <c r="S45" s="712" t="s">
        <v>17</v>
      </c>
      <c r="T45" s="711"/>
      <c r="U45" s="712" t="s">
        <v>18</v>
      </c>
      <c r="V45" s="711"/>
      <c r="W45" s="712" t="s">
        <v>19</v>
      </c>
      <c r="X45" s="711"/>
      <c r="Y45" s="712" t="s">
        <v>20</v>
      </c>
      <c r="Z45" s="711"/>
      <c r="AA45" s="712" t="s">
        <v>21</v>
      </c>
      <c r="AB45" s="711"/>
      <c r="AC45" s="712" t="s">
        <v>22</v>
      </c>
      <c r="AD45" s="711"/>
      <c r="AE45" s="712" t="s">
        <v>23</v>
      </c>
      <c r="AF45" s="711"/>
      <c r="AG45" s="712" t="s">
        <v>24</v>
      </c>
      <c r="AH45" s="711"/>
      <c r="AI45" s="712" t="s">
        <v>25</v>
      </c>
      <c r="AJ45" s="711"/>
      <c r="AK45" s="712" t="s">
        <v>26</v>
      </c>
      <c r="AL45" s="711"/>
      <c r="AM45" s="691"/>
    </row>
    <row r="46" spans="1:86" x14ac:dyDescent="0.25">
      <c r="A46" s="650"/>
      <c r="B46" s="636" t="s">
        <v>214</v>
      </c>
      <c r="C46" s="622" t="s">
        <v>159</v>
      </c>
      <c r="D46" s="615" t="s">
        <v>28</v>
      </c>
      <c r="E46" s="613" t="s">
        <v>159</v>
      </c>
      <c r="F46" s="614" t="s">
        <v>28</v>
      </c>
      <c r="G46" s="613" t="s">
        <v>159</v>
      </c>
      <c r="H46" s="614" t="s">
        <v>28</v>
      </c>
      <c r="I46" s="613" t="s">
        <v>159</v>
      </c>
      <c r="J46" s="614" t="s">
        <v>28</v>
      </c>
      <c r="K46" s="613" t="s">
        <v>159</v>
      </c>
      <c r="L46" s="614" t="s">
        <v>28</v>
      </c>
      <c r="M46" s="613" t="s">
        <v>159</v>
      </c>
      <c r="N46" s="614" t="s">
        <v>28</v>
      </c>
      <c r="O46" s="613" t="s">
        <v>159</v>
      </c>
      <c r="P46" s="614" t="s">
        <v>28</v>
      </c>
      <c r="Q46" s="613" t="s">
        <v>159</v>
      </c>
      <c r="R46" s="614" t="s">
        <v>28</v>
      </c>
      <c r="S46" s="613" t="s">
        <v>159</v>
      </c>
      <c r="T46" s="614" t="s">
        <v>28</v>
      </c>
      <c r="U46" s="613" t="s">
        <v>159</v>
      </c>
      <c r="V46" s="614" t="s">
        <v>28</v>
      </c>
      <c r="W46" s="613" t="s">
        <v>159</v>
      </c>
      <c r="X46" s="614" t="s">
        <v>28</v>
      </c>
      <c r="Y46" s="613" t="s">
        <v>159</v>
      </c>
      <c r="Z46" s="614" t="s">
        <v>28</v>
      </c>
      <c r="AA46" s="613" t="s">
        <v>159</v>
      </c>
      <c r="AB46" s="614" t="s">
        <v>28</v>
      </c>
      <c r="AC46" s="613" t="s">
        <v>159</v>
      </c>
      <c r="AD46" s="614" t="s">
        <v>28</v>
      </c>
      <c r="AE46" s="613" t="s">
        <v>159</v>
      </c>
      <c r="AF46" s="614" t="s">
        <v>28</v>
      </c>
      <c r="AG46" s="613" t="s">
        <v>159</v>
      </c>
      <c r="AH46" s="614" t="s">
        <v>28</v>
      </c>
      <c r="AI46" s="613" t="s">
        <v>159</v>
      </c>
      <c r="AJ46" s="614" t="s">
        <v>28</v>
      </c>
      <c r="AK46" s="613" t="s">
        <v>159</v>
      </c>
      <c r="AL46" s="614" t="s">
        <v>28</v>
      </c>
      <c r="AM46" s="645"/>
    </row>
    <row r="47" spans="1:86" x14ac:dyDescent="0.25">
      <c r="A47" s="30" t="s">
        <v>52</v>
      </c>
      <c r="B47" s="828">
        <f t="shared" ref="B47:B52" si="6">SUM(C47+D47)</f>
        <v>0</v>
      </c>
      <c r="C47" s="829">
        <f t="shared" ref="C47:D52" si="7">SUM(E47+G47+I47+K47+M47+O47+Q47+S47+U47+W47+Y47+AA47+AC47+AE47+AG47+AI47+AK47)</f>
        <v>0</v>
      </c>
      <c r="D47" s="830">
        <f t="shared" si="7"/>
        <v>0</v>
      </c>
      <c r="E47" s="106"/>
      <c r="F47" s="348"/>
      <c r="G47" s="106"/>
      <c r="H47" s="348"/>
      <c r="I47" s="106"/>
      <c r="J47" s="124"/>
      <c r="K47" s="106"/>
      <c r="L47" s="124"/>
      <c r="M47" s="106"/>
      <c r="N47" s="124"/>
      <c r="O47" s="372"/>
      <c r="P47" s="124"/>
      <c r="Q47" s="372"/>
      <c r="R47" s="124"/>
      <c r="S47" s="372"/>
      <c r="T47" s="124"/>
      <c r="U47" s="372"/>
      <c r="V47" s="124"/>
      <c r="W47" s="372"/>
      <c r="X47" s="124"/>
      <c r="Y47" s="372"/>
      <c r="Z47" s="124"/>
      <c r="AA47" s="372"/>
      <c r="AB47" s="124"/>
      <c r="AC47" s="372"/>
      <c r="AD47" s="124"/>
      <c r="AE47" s="372"/>
      <c r="AF47" s="124"/>
      <c r="AG47" s="372"/>
      <c r="AH47" s="124"/>
      <c r="AI47" s="372"/>
      <c r="AJ47" s="124"/>
      <c r="AK47" s="372"/>
      <c r="AL47" s="124"/>
      <c r="AM47" s="86"/>
      <c r="AN47" s="377" t="s">
        <v>215</v>
      </c>
      <c r="CG47" s="344">
        <v>0</v>
      </c>
      <c r="CH47" s="344">
        <v>0</v>
      </c>
    </row>
    <row r="48" spans="1:86" x14ac:dyDescent="0.25">
      <c r="A48" s="31" t="s">
        <v>74</v>
      </c>
      <c r="B48" s="824">
        <f t="shared" si="6"/>
        <v>0</v>
      </c>
      <c r="C48" s="831">
        <f t="shared" si="7"/>
        <v>0</v>
      </c>
      <c r="D48" s="832">
        <f t="shared" si="7"/>
        <v>0</v>
      </c>
      <c r="E48" s="94"/>
      <c r="F48" s="108"/>
      <c r="G48" s="94"/>
      <c r="H48" s="108"/>
      <c r="I48" s="94"/>
      <c r="J48" s="90"/>
      <c r="K48" s="94"/>
      <c r="L48" s="90"/>
      <c r="M48" s="94"/>
      <c r="N48" s="90"/>
      <c r="O48" s="365"/>
      <c r="P48" s="90"/>
      <c r="Q48" s="365"/>
      <c r="R48" s="90"/>
      <c r="S48" s="365"/>
      <c r="T48" s="90"/>
      <c r="U48" s="365"/>
      <c r="V48" s="90"/>
      <c r="W48" s="365"/>
      <c r="X48" s="90"/>
      <c r="Y48" s="365"/>
      <c r="Z48" s="90"/>
      <c r="AA48" s="365"/>
      <c r="AB48" s="90"/>
      <c r="AC48" s="365"/>
      <c r="AD48" s="90"/>
      <c r="AE48" s="365"/>
      <c r="AF48" s="90"/>
      <c r="AG48" s="365"/>
      <c r="AH48" s="90"/>
      <c r="AI48" s="365"/>
      <c r="AJ48" s="90"/>
      <c r="AK48" s="365"/>
      <c r="AL48" s="90"/>
      <c r="AM48" s="87"/>
      <c r="AN48" s="377" t="s">
        <v>215</v>
      </c>
      <c r="CG48" s="344">
        <v>0</v>
      </c>
      <c r="CH48" s="344">
        <v>0</v>
      </c>
    </row>
    <row r="49" spans="1:231" x14ac:dyDescent="0.25">
      <c r="A49" s="31" t="s">
        <v>53</v>
      </c>
      <c r="B49" s="824">
        <f t="shared" si="6"/>
        <v>0</v>
      </c>
      <c r="C49" s="831">
        <f t="shared" si="7"/>
        <v>0</v>
      </c>
      <c r="D49" s="832">
        <f t="shared" si="7"/>
        <v>0</v>
      </c>
      <c r="E49" s="94"/>
      <c r="F49" s="108"/>
      <c r="G49" s="94"/>
      <c r="H49" s="108"/>
      <c r="I49" s="94"/>
      <c r="J49" s="90"/>
      <c r="K49" s="94"/>
      <c r="L49" s="90"/>
      <c r="M49" s="94"/>
      <c r="N49" s="90"/>
      <c r="O49" s="365"/>
      <c r="P49" s="90"/>
      <c r="Q49" s="365"/>
      <c r="R49" s="90"/>
      <c r="S49" s="365"/>
      <c r="T49" s="90"/>
      <c r="U49" s="365"/>
      <c r="V49" s="90"/>
      <c r="W49" s="365"/>
      <c r="X49" s="90"/>
      <c r="Y49" s="365"/>
      <c r="Z49" s="90"/>
      <c r="AA49" s="365"/>
      <c r="AB49" s="90"/>
      <c r="AC49" s="365"/>
      <c r="AD49" s="90"/>
      <c r="AE49" s="365"/>
      <c r="AF49" s="90"/>
      <c r="AG49" s="365"/>
      <c r="AH49" s="90"/>
      <c r="AI49" s="365"/>
      <c r="AJ49" s="90"/>
      <c r="AK49" s="365"/>
      <c r="AL49" s="90"/>
      <c r="AM49" s="87"/>
      <c r="AN49" s="377" t="s">
        <v>215</v>
      </c>
      <c r="CG49" s="344">
        <v>0</v>
      </c>
      <c r="CH49" s="344">
        <v>0</v>
      </c>
    </row>
    <row r="50" spans="1:231" x14ac:dyDescent="0.25">
      <c r="A50" s="31" t="s">
        <v>219</v>
      </c>
      <c r="B50" s="824">
        <f t="shared" si="6"/>
        <v>0</v>
      </c>
      <c r="C50" s="831">
        <f t="shared" si="7"/>
        <v>0</v>
      </c>
      <c r="D50" s="832">
        <f t="shared" si="7"/>
        <v>0</v>
      </c>
      <c r="E50" s="94"/>
      <c r="F50" s="108"/>
      <c r="G50" s="94"/>
      <c r="H50" s="108"/>
      <c r="I50" s="94"/>
      <c r="J50" s="90"/>
      <c r="K50" s="94"/>
      <c r="L50" s="90"/>
      <c r="M50" s="94"/>
      <c r="N50" s="90"/>
      <c r="O50" s="365"/>
      <c r="P50" s="90"/>
      <c r="Q50" s="365"/>
      <c r="R50" s="90"/>
      <c r="S50" s="365"/>
      <c r="T50" s="90"/>
      <c r="U50" s="365"/>
      <c r="V50" s="90"/>
      <c r="W50" s="365"/>
      <c r="X50" s="90"/>
      <c r="Y50" s="365"/>
      <c r="Z50" s="90"/>
      <c r="AA50" s="365"/>
      <c r="AB50" s="90"/>
      <c r="AC50" s="365"/>
      <c r="AD50" s="90"/>
      <c r="AE50" s="365"/>
      <c r="AF50" s="90"/>
      <c r="AG50" s="365"/>
      <c r="AH50" s="90"/>
      <c r="AI50" s="365"/>
      <c r="AJ50" s="90"/>
      <c r="AK50" s="365"/>
      <c r="AL50" s="90"/>
      <c r="AM50" s="87"/>
      <c r="AN50" s="377" t="s">
        <v>215</v>
      </c>
      <c r="CG50" s="344">
        <v>0</v>
      </c>
      <c r="CH50" s="344">
        <v>0</v>
      </c>
    </row>
    <row r="51" spans="1:231" x14ac:dyDescent="0.25">
      <c r="A51" s="31" t="s">
        <v>77</v>
      </c>
      <c r="B51" s="824">
        <f t="shared" si="6"/>
        <v>0</v>
      </c>
      <c r="C51" s="831">
        <f t="shared" si="7"/>
        <v>0</v>
      </c>
      <c r="D51" s="832">
        <f t="shared" si="7"/>
        <v>0</v>
      </c>
      <c r="E51" s="94"/>
      <c r="F51" s="108"/>
      <c r="G51" s="94"/>
      <c r="H51" s="108"/>
      <c r="I51" s="94"/>
      <c r="J51" s="90"/>
      <c r="K51" s="94"/>
      <c r="L51" s="90"/>
      <c r="M51" s="94"/>
      <c r="N51" s="90"/>
      <c r="O51" s="365"/>
      <c r="P51" s="90"/>
      <c r="Q51" s="365"/>
      <c r="R51" s="90"/>
      <c r="S51" s="365"/>
      <c r="T51" s="90"/>
      <c r="U51" s="365"/>
      <c r="V51" s="90"/>
      <c r="W51" s="365"/>
      <c r="X51" s="90"/>
      <c r="Y51" s="365"/>
      <c r="Z51" s="90"/>
      <c r="AA51" s="365"/>
      <c r="AB51" s="90"/>
      <c r="AC51" s="365"/>
      <c r="AD51" s="90"/>
      <c r="AE51" s="365"/>
      <c r="AF51" s="90"/>
      <c r="AG51" s="365"/>
      <c r="AH51" s="90"/>
      <c r="AI51" s="365"/>
      <c r="AJ51" s="90"/>
      <c r="AK51" s="365"/>
      <c r="AL51" s="90"/>
      <c r="AM51" s="87"/>
      <c r="AN51" s="377" t="s">
        <v>215</v>
      </c>
      <c r="CG51" s="344">
        <v>0</v>
      </c>
      <c r="CH51" s="344">
        <v>0</v>
      </c>
    </row>
    <row r="52" spans="1:231" x14ac:dyDescent="0.25">
      <c r="A52" s="32" t="s">
        <v>78</v>
      </c>
      <c r="B52" s="827">
        <f t="shared" si="6"/>
        <v>0</v>
      </c>
      <c r="C52" s="833">
        <f t="shared" si="7"/>
        <v>0</v>
      </c>
      <c r="D52" s="834">
        <f t="shared" si="7"/>
        <v>0</v>
      </c>
      <c r="E52" s="97"/>
      <c r="F52" s="127"/>
      <c r="G52" s="97"/>
      <c r="H52" s="127"/>
      <c r="I52" s="97"/>
      <c r="J52" s="100"/>
      <c r="K52" s="97"/>
      <c r="L52" s="100"/>
      <c r="M52" s="97"/>
      <c r="N52" s="100"/>
      <c r="O52" s="367"/>
      <c r="P52" s="100"/>
      <c r="Q52" s="367"/>
      <c r="R52" s="100"/>
      <c r="S52" s="367"/>
      <c r="T52" s="100"/>
      <c r="U52" s="367"/>
      <c r="V52" s="100"/>
      <c r="W52" s="367"/>
      <c r="X52" s="100"/>
      <c r="Y52" s="367"/>
      <c r="Z52" s="100"/>
      <c r="AA52" s="367"/>
      <c r="AB52" s="100"/>
      <c r="AC52" s="367"/>
      <c r="AD52" s="100"/>
      <c r="AE52" s="367"/>
      <c r="AF52" s="100"/>
      <c r="AG52" s="367"/>
      <c r="AH52" s="100"/>
      <c r="AI52" s="367"/>
      <c r="AJ52" s="100"/>
      <c r="AK52" s="367"/>
      <c r="AL52" s="100"/>
      <c r="AM52" s="89"/>
      <c r="AN52" s="377" t="s">
        <v>215</v>
      </c>
      <c r="CG52" s="344">
        <v>0</v>
      </c>
      <c r="CH52" s="344">
        <v>0</v>
      </c>
    </row>
    <row r="53" spans="1:231" s="382" customFormat="1" x14ac:dyDescent="0.25">
      <c r="A53" s="378" t="s">
        <v>310</v>
      </c>
      <c r="B53" s="378"/>
      <c r="C53" s="378"/>
      <c r="D53" s="378"/>
      <c r="E53" s="378"/>
      <c r="F53" s="378"/>
      <c r="G53" s="378"/>
      <c r="H53" s="378"/>
      <c r="I53" s="378"/>
      <c r="J53" s="378"/>
      <c r="K53" s="378"/>
      <c r="L53" s="378"/>
      <c r="M53" s="378"/>
      <c r="N53" s="379"/>
      <c r="O53" s="379"/>
      <c r="P53" s="380"/>
      <c r="Q53" s="380"/>
      <c r="R53" s="380"/>
      <c r="S53" s="380"/>
      <c r="T53" s="381"/>
      <c r="U53" s="381"/>
      <c r="V53" s="381"/>
      <c r="W53" s="381"/>
      <c r="X53" s="381"/>
      <c r="Y53" s="381"/>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row>
    <row r="54" spans="1:231" x14ac:dyDescent="0.25">
      <c r="A54" s="765" t="s">
        <v>38</v>
      </c>
      <c r="B54" s="768" t="s">
        <v>45</v>
      </c>
      <c r="C54" s="769"/>
      <c r="D54" s="770"/>
      <c r="E54" s="774" t="s">
        <v>5</v>
      </c>
      <c r="F54" s="775"/>
      <c r="G54" s="775"/>
      <c r="H54" s="775"/>
      <c r="I54" s="775"/>
      <c r="J54" s="775"/>
      <c r="K54" s="775"/>
      <c r="L54" s="775"/>
      <c r="M54" s="775"/>
      <c r="N54" s="775"/>
      <c r="O54" s="775"/>
      <c r="P54" s="775"/>
      <c r="Q54" s="775"/>
      <c r="R54" s="775"/>
      <c r="S54" s="775"/>
      <c r="T54" s="775"/>
      <c r="U54" s="775"/>
      <c r="V54" s="775"/>
      <c r="W54" s="775"/>
      <c r="X54" s="775"/>
      <c r="Y54" s="775"/>
      <c r="Z54" s="775"/>
      <c r="AA54" s="775"/>
      <c r="AB54" s="775"/>
      <c r="AC54" s="775"/>
      <c r="AD54" s="775"/>
      <c r="AE54" s="775"/>
      <c r="AF54" s="775"/>
      <c r="AG54" s="775"/>
      <c r="AH54" s="775"/>
      <c r="AI54" s="775"/>
      <c r="AJ54" s="775"/>
      <c r="AK54" s="775"/>
      <c r="AL54" s="776"/>
      <c r="AM54" s="2"/>
      <c r="AN54" s="2"/>
      <c r="AO54" s="2"/>
      <c r="AP54" s="2"/>
      <c r="AQ54" s="2"/>
      <c r="AR54" s="2"/>
    </row>
    <row r="55" spans="1:231" x14ac:dyDescent="0.25">
      <c r="A55" s="766"/>
      <c r="B55" s="771"/>
      <c r="C55" s="772"/>
      <c r="D55" s="773"/>
      <c r="E55" s="710" t="s">
        <v>10</v>
      </c>
      <c r="F55" s="709"/>
      <c r="G55" s="745" t="s">
        <v>11</v>
      </c>
      <c r="H55" s="746"/>
      <c r="I55" s="710" t="s">
        <v>12</v>
      </c>
      <c r="J55" s="709"/>
      <c r="K55" s="710" t="s">
        <v>13</v>
      </c>
      <c r="L55" s="709"/>
      <c r="M55" s="710" t="s">
        <v>14</v>
      </c>
      <c r="N55" s="709"/>
      <c r="O55" s="712" t="s">
        <v>15</v>
      </c>
      <c r="P55" s="711"/>
      <c r="Q55" s="712" t="s">
        <v>16</v>
      </c>
      <c r="R55" s="711"/>
      <c r="S55" s="712" t="s">
        <v>17</v>
      </c>
      <c r="T55" s="711"/>
      <c r="U55" s="712" t="s">
        <v>18</v>
      </c>
      <c r="V55" s="733"/>
      <c r="W55" s="712" t="s">
        <v>19</v>
      </c>
      <c r="X55" s="711"/>
      <c r="Y55" s="712" t="s">
        <v>20</v>
      </c>
      <c r="Z55" s="711"/>
      <c r="AA55" s="712" t="s">
        <v>21</v>
      </c>
      <c r="AB55" s="711"/>
      <c r="AC55" s="712" t="s">
        <v>22</v>
      </c>
      <c r="AD55" s="711"/>
      <c r="AE55" s="712" t="s">
        <v>23</v>
      </c>
      <c r="AF55" s="711"/>
      <c r="AG55" s="712" t="s">
        <v>24</v>
      </c>
      <c r="AH55" s="711"/>
      <c r="AI55" s="712" t="s">
        <v>25</v>
      </c>
      <c r="AJ55" s="711"/>
      <c r="AK55" s="712" t="s">
        <v>26</v>
      </c>
      <c r="AL55" s="711"/>
      <c r="AM55" s="2"/>
      <c r="AN55" s="2"/>
      <c r="AO55" s="2"/>
      <c r="AP55" s="2"/>
      <c r="AQ55" s="2"/>
      <c r="AR55" s="2"/>
    </row>
    <row r="56" spans="1:231" x14ac:dyDescent="0.25">
      <c r="A56" s="767"/>
      <c r="B56" s="44" t="s">
        <v>214</v>
      </c>
      <c r="C56" s="44" t="s">
        <v>27</v>
      </c>
      <c r="D56" s="634" t="s">
        <v>28</v>
      </c>
      <c r="E56" s="44" t="s">
        <v>27</v>
      </c>
      <c r="F56" s="634" t="s">
        <v>28</v>
      </c>
      <c r="G56" s="44" t="s">
        <v>27</v>
      </c>
      <c r="H56" s="634" t="s">
        <v>28</v>
      </c>
      <c r="I56" s="44" t="s">
        <v>27</v>
      </c>
      <c r="J56" s="634" t="s">
        <v>28</v>
      </c>
      <c r="K56" s="44" t="s">
        <v>27</v>
      </c>
      <c r="L56" s="634" t="s">
        <v>28</v>
      </c>
      <c r="M56" s="44" t="s">
        <v>27</v>
      </c>
      <c r="N56" s="634" t="s">
        <v>28</v>
      </c>
      <c r="O56" s="44" t="s">
        <v>27</v>
      </c>
      <c r="P56" s="634" t="s">
        <v>28</v>
      </c>
      <c r="Q56" s="44" t="s">
        <v>27</v>
      </c>
      <c r="R56" s="634" t="s">
        <v>28</v>
      </c>
      <c r="S56" s="44" t="s">
        <v>27</v>
      </c>
      <c r="T56" s="634" t="s">
        <v>28</v>
      </c>
      <c r="U56" s="44" t="s">
        <v>27</v>
      </c>
      <c r="V56" s="617" t="s">
        <v>28</v>
      </c>
      <c r="W56" s="44" t="s">
        <v>27</v>
      </c>
      <c r="X56" s="634" t="s">
        <v>28</v>
      </c>
      <c r="Y56" s="44" t="s">
        <v>27</v>
      </c>
      <c r="Z56" s="634" t="s">
        <v>28</v>
      </c>
      <c r="AA56" s="44" t="s">
        <v>27</v>
      </c>
      <c r="AB56" s="634" t="s">
        <v>28</v>
      </c>
      <c r="AC56" s="44" t="s">
        <v>27</v>
      </c>
      <c r="AD56" s="634" t="s">
        <v>28</v>
      </c>
      <c r="AE56" s="44" t="s">
        <v>27</v>
      </c>
      <c r="AF56" s="634" t="s">
        <v>28</v>
      </c>
      <c r="AG56" s="44" t="s">
        <v>27</v>
      </c>
      <c r="AH56" s="634" t="s">
        <v>28</v>
      </c>
      <c r="AI56" s="44" t="s">
        <v>27</v>
      </c>
      <c r="AJ56" s="634" t="s">
        <v>28</v>
      </c>
      <c r="AK56" s="44" t="s">
        <v>27</v>
      </c>
      <c r="AL56" s="634" t="s">
        <v>28</v>
      </c>
      <c r="AM56" s="383"/>
      <c r="AN56" s="2"/>
      <c r="AO56" s="2"/>
      <c r="AP56" s="2"/>
      <c r="AQ56" s="2"/>
      <c r="AR56" s="2"/>
    </row>
    <row r="57" spans="1:231" x14ac:dyDescent="0.25">
      <c r="A57" s="74" t="s">
        <v>39</v>
      </c>
      <c r="B57" s="835">
        <f t="shared" ref="B57:B62" si="8">SUM(C57+D57)</f>
        <v>9</v>
      </c>
      <c r="C57" s="835">
        <f t="shared" ref="C57:D62" si="9">SUM(E57+G57+I57+K57+M57+O57+Q57+S57+U57+W57+Y57+AA57+AC57+AE57+AG57+AI57+AK57)</f>
        <v>3</v>
      </c>
      <c r="D57" s="819">
        <f t="shared" si="9"/>
        <v>6</v>
      </c>
      <c r="E57" s="106"/>
      <c r="F57" s="348"/>
      <c r="G57" s="106"/>
      <c r="H57" s="124">
        <v>1</v>
      </c>
      <c r="I57" s="106"/>
      <c r="J57" s="124"/>
      <c r="K57" s="106"/>
      <c r="L57" s="124"/>
      <c r="M57" s="106"/>
      <c r="N57" s="124">
        <v>1</v>
      </c>
      <c r="O57" s="106"/>
      <c r="P57" s="124"/>
      <c r="Q57" s="106"/>
      <c r="R57" s="124"/>
      <c r="S57" s="106"/>
      <c r="T57" s="124"/>
      <c r="U57" s="106"/>
      <c r="V57" s="115"/>
      <c r="W57" s="106">
        <v>1</v>
      </c>
      <c r="X57" s="124"/>
      <c r="Y57" s="106">
        <v>1</v>
      </c>
      <c r="Z57" s="124"/>
      <c r="AA57" s="106"/>
      <c r="AB57" s="124">
        <v>1</v>
      </c>
      <c r="AC57" s="106"/>
      <c r="AD57" s="124"/>
      <c r="AE57" s="106">
        <v>1</v>
      </c>
      <c r="AF57" s="124">
        <v>1</v>
      </c>
      <c r="AG57" s="106"/>
      <c r="AH57" s="124"/>
      <c r="AI57" s="106"/>
      <c r="AJ57" s="124">
        <v>1</v>
      </c>
      <c r="AK57" s="372"/>
      <c r="AL57" s="124">
        <v>1</v>
      </c>
      <c r="AM57" s="385"/>
      <c r="AN57" s="2"/>
      <c r="AO57" s="2"/>
      <c r="AP57" s="2"/>
      <c r="AQ57" s="2"/>
      <c r="AR57" s="2"/>
      <c r="CG57" s="344">
        <v>0</v>
      </c>
    </row>
    <row r="58" spans="1:231" x14ac:dyDescent="0.25">
      <c r="A58" s="75" t="s">
        <v>40</v>
      </c>
      <c r="B58" s="836">
        <f t="shared" si="8"/>
        <v>91</v>
      </c>
      <c r="C58" s="836">
        <f t="shared" si="9"/>
        <v>54</v>
      </c>
      <c r="D58" s="826">
        <f t="shared" si="9"/>
        <v>37</v>
      </c>
      <c r="E58" s="94">
        <v>4</v>
      </c>
      <c r="F58" s="108">
        <v>1</v>
      </c>
      <c r="G58" s="94">
        <v>1</v>
      </c>
      <c r="H58" s="90"/>
      <c r="I58" s="94"/>
      <c r="J58" s="90"/>
      <c r="K58" s="94"/>
      <c r="L58" s="90"/>
      <c r="M58" s="94">
        <v>1</v>
      </c>
      <c r="N58" s="90">
        <v>3</v>
      </c>
      <c r="O58" s="94">
        <v>1</v>
      </c>
      <c r="P58" s="90">
        <v>1</v>
      </c>
      <c r="Q58" s="94">
        <v>3</v>
      </c>
      <c r="R58" s="90">
        <v>2</v>
      </c>
      <c r="S58" s="94">
        <v>2</v>
      </c>
      <c r="T58" s="90">
        <v>2</v>
      </c>
      <c r="U58" s="94">
        <v>3</v>
      </c>
      <c r="V58" s="96">
        <v>1</v>
      </c>
      <c r="W58" s="94">
        <v>1</v>
      </c>
      <c r="X58" s="90">
        <v>1</v>
      </c>
      <c r="Y58" s="94">
        <v>7</v>
      </c>
      <c r="Z58" s="90">
        <v>2</v>
      </c>
      <c r="AA58" s="94">
        <v>1</v>
      </c>
      <c r="AB58" s="90">
        <v>1</v>
      </c>
      <c r="AC58" s="94">
        <v>1</v>
      </c>
      <c r="AD58" s="90">
        <v>3</v>
      </c>
      <c r="AE58" s="94">
        <v>4</v>
      </c>
      <c r="AF58" s="90">
        <v>8</v>
      </c>
      <c r="AG58" s="94">
        <v>4</v>
      </c>
      <c r="AH58" s="90">
        <v>1</v>
      </c>
      <c r="AI58" s="94">
        <v>7</v>
      </c>
      <c r="AJ58" s="90"/>
      <c r="AK58" s="365">
        <v>14</v>
      </c>
      <c r="AL58" s="90">
        <v>11</v>
      </c>
      <c r="AM58" s="387"/>
      <c r="AN58" s="2"/>
      <c r="AO58" s="2"/>
      <c r="AP58" s="2"/>
      <c r="AQ58" s="2"/>
      <c r="AR58" s="2"/>
    </row>
    <row r="59" spans="1:231" x14ac:dyDescent="0.25">
      <c r="A59" s="75" t="s">
        <v>41</v>
      </c>
      <c r="B59" s="836">
        <f t="shared" si="8"/>
        <v>2947</v>
      </c>
      <c r="C59" s="836">
        <f t="shared" si="9"/>
        <v>1592</v>
      </c>
      <c r="D59" s="826">
        <f t="shared" si="9"/>
        <v>1355</v>
      </c>
      <c r="E59" s="94">
        <v>254</v>
      </c>
      <c r="F59" s="108">
        <v>205</v>
      </c>
      <c r="G59" s="94">
        <v>98</v>
      </c>
      <c r="H59" s="90">
        <v>75</v>
      </c>
      <c r="I59" s="94">
        <v>61</v>
      </c>
      <c r="J59" s="90">
        <v>56</v>
      </c>
      <c r="K59" s="94">
        <v>81</v>
      </c>
      <c r="L59" s="90">
        <v>74</v>
      </c>
      <c r="M59" s="94">
        <v>108</v>
      </c>
      <c r="N59" s="90">
        <v>69</v>
      </c>
      <c r="O59" s="94">
        <v>85</v>
      </c>
      <c r="P59" s="90">
        <v>70</v>
      </c>
      <c r="Q59" s="94">
        <v>65</v>
      </c>
      <c r="R59" s="90">
        <v>53</v>
      </c>
      <c r="S59" s="94">
        <v>81</v>
      </c>
      <c r="T59" s="90">
        <v>52</v>
      </c>
      <c r="U59" s="94">
        <v>73</v>
      </c>
      <c r="V59" s="96">
        <v>64</v>
      </c>
      <c r="W59" s="94">
        <v>93</v>
      </c>
      <c r="X59" s="90">
        <v>63</v>
      </c>
      <c r="Y59" s="94">
        <v>97</v>
      </c>
      <c r="Z59" s="90">
        <v>74</v>
      </c>
      <c r="AA59" s="94">
        <v>114</v>
      </c>
      <c r="AB59" s="90">
        <v>74</v>
      </c>
      <c r="AC59" s="94">
        <v>82</v>
      </c>
      <c r="AD59" s="90">
        <v>65</v>
      </c>
      <c r="AE59" s="94">
        <v>67</v>
      </c>
      <c r="AF59" s="90">
        <v>93</v>
      </c>
      <c r="AG59" s="94">
        <v>54</v>
      </c>
      <c r="AH59" s="90">
        <v>61</v>
      </c>
      <c r="AI59" s="94">
        <v>73</v>
      </c>
      <c r="AJ59" s="90">
        <v>79</v>
      </c>
      <c r="AK59" s="365">
        <v>106</v>
      </c>
      <c r="AL59" s="90">
        <v>128</v>
      </c>
      <c r="AM59" s="388"/>
      <c r="AN59" s="2"/>
      <c r="AO59" s="2"/>
      <c r="AP59" s="2"/>
      <c r="AQ59" s="2"/>
      <c r="AR59" s="2"/>
    </row>
    <row r="60" spans="1:231" x14ac:dyDescent="0.25">
      <c r="A60" s="75" t="s">
        <v>42</v>
      </c>
      <c r="B60" s="836">
        <f t="shared" si="8"/>
        <v>1298</v>
      </c>
      <c r="C60" s="836">
        <f t="shared" si="9"/>
        <v>604</v>
      </c>
      <c r="D60" s="826">
        <f t="shared" si="9"/>
        <v>694</v>
      </c>
      <c r="E60" s="94">
        <v>199</v>
      </c>
      <c r="F60" s="108">
        <v>200</v>
      </c>
      <c r="G60" s="94">
        <v>117</v>
      </c>
      <c r="H60" s="90">
        <v>113</v>
      </c>
      <c r="I60" s="94">
        <v>101</v>
      </c>
      <c r="J60" s="90">
        <v>105</v>
      </c>
      <c r="K60" s="94">
        <v>33</v>
      </c>
      <c r="L60" s="90">
        <v>41</v>
      </c>
      <c r="M60" s="94">
        <v>20</v>
      </c>
      <c r="N60" s="90">
        <v>28</v>
      </c>
      <c r="O60" s="94">
        <v>29</v>
      </c>
      <c r="P60" s="90">
        <v>25</v>
      </c>
      <c r="Q60" s="94">
        <v>15</v>
      </c>
      <c r="R60" s="90">
        <v>25</v>
      </c>
      <c r="S60" s="94">
        <v>13</v>
      </c>
      <c r="T60" s="90">
        <v>23</v>
      </c>
      <c r="U60" s="94">
        <v>17</v>
      </c>
      <c r="V60" s="96">
        <v>26</v>
      </c>
      <c r="W60" s="94">
        <v>9</v>
      </c>
      <c r="X60" s="90">
        <v>25</v>
      </c>
      <c r="Y60" s="94">
        <v>13</v>
      </c>
      <c r="Z60" s="90">
        <v>21</v>
      </c>
      <c r="AA60" s="94">
        <v>11</v>
      </c>
      <c r="AB60" s="90">
        <v>12</v>
      </c>
      <c r="AC60" s="94">
        <v>5</v>
      </c>
      <c r="AD60" s="90">
        <v>17</v>
      </c>
      <c r="AE60" s="94">
        <v>10</v>
      </c>
      <c r="AF60" s="90">
        <v>14</v>
      </c>
      <c r="AG60" s="94">
        <v>8</v>
      </c>
      <c r="AH60" s="90">
        <v>10</v>
      </c>
      <c r="AI60" s="94">
        <v>3</v>
      </c>
      <c r="AJ60" s="90">
        <v>6</v>
      </c>
      <c r="AK60" s="365">
        <v>1</v>
      </c>
      <c r="AL60" s="90">
        <v>3</v>
      </c>
      <c r="AM60" s="388"/>
      <c r="AN60" s="2"/>
      <c r="AO60" s="2"/>
      <c r="AP60" s="2"/>
      <c r="AQ60" s="2"/>
      <c r="AR60" s="2"/>
    </row>
    <row r="61" spans="1:231" x14ac:dyDescent="0.25">
      <c r="A61" s="76" t="s">
        <v>43</v>
      </c>
      <c r="B61" s="837">
        <f t="shared" si="8"/>
        <v>87</v>
      </c>
      <c r="C61" s="837">
        <f t="shared" si="9"/>
        <v>42</v>
      </c>
      <c r="D61" s="838">
        <f t="shared" si="9"/>
        <v>45</v>
      </c>
      <c r="E61" s="111">
        <v>8</v>
      </c>
      <c r="F61" s="391">
        <v>11</v>
      </c>
      <c r="G61" s="111">
        <v>6</v>
      </c>
      <c r="H61" s="91">
        <v>4</v>
      </c>
      <c r="I61" s="111">
        <v>10</v>
      </c>
      <c r="J61" s="91">
        <v>9</v>
      </c>
      <c r="K61" s="111">
        <v>1</v>
      </c>
      <c r="L61" s="91">
        <v>1</v>
      </c>
      <c r="M61" s="111">
        <v>1</v>
      </c>
      <c r="N61" s="91">
        <v>4</v>
      </c>
      <c r="O61" s="111">
        <v>1</v>
      </c>
      <c r="P61" s="91">
        <v>2</v>
      </c>
      <c r="Q61" s="111">
        <v>2</v>
      </c>
      <c r="R61" s="91">
        <v>3</v>
      </c>
      <c r="S61" s="111">
        <v>2</v>
      </c>
      <c r="T61" s="91">
        <v>1</v>
      </c>
      <c r="U61" s="111">
        <v>3</v>
      </c>
      <c r="V61" s="113">
        <v>2</v>
      </c>
      <c r="W61" s="111">
        <v>3</v>
      </c>
      <c r="X61" s="91">
        <v>1</v>
      </c>
      <c r="Y61" s="111">
        <v>1</v>
      </c>
      <c r="Z61" s="91">
        <v>3</v>
      </c>
      <c r="AA61" s="111">
        <v>1</v>
      </c>
      <c r="AB61" s="91"/>
      <c r="AC61" s="111">
        <v>1</v>
      </c>
      <c r="AD61" s="91">
        <v>1</v>
      </c>
      <c r="AE61" s="111"/>
      <c r="AF61" s="91">
        <v>3</v>
      </c>
      <c r="AG61" s="111">
        <v>1</v>
      </c>
      <c r="AH61" s="91"/>
      <c r="AI61" s="111">
        <v>1</v>
      </c>
      <c r="AJ61" s="91"/>
      <c r="AK61" s="392"/>
      <c r="AL61" s="91"/>
      <c r="AM61" s="388"/>
      <c r="AN61" s="2"/>
      <c r="AO61" s="2"/>
      <c r="AP61" s="2"/>
      <c r="AQ61" s="2"/>
      <c r="AR61" s="2"/>
    </row>
    <row r="62" spans="1:231" x14ac:dyDescent="0.25">
      <c r="A62" s="77" t="s">
        <v>44</v>
      </c>
      <c r="B62" s="839">
        <f t="shared" si="8"/>
        <v>0</v>
      </c>
      <c r="C62" s="839">
        <f t="shared" si="9"/>
        <v>0</v>
      </c>
      <c r="D62" s="823">
        <f t="shared" si="9"/>
        <v>0</v>
      </c>
      <c r="E62" s="97"/>
      <c r="F62" s="127"/>
      <c r="G62" s="97"/>
      <c r="H62" s="100"/>
      <c r="I62" s="97"/>
      <c r="J62" s="100"/>
      <c r="K62" s="97"/>
      <c r="L62" s="100"/>
      <c r="M62" s="97"/>
      <c r="N62" s="100"/>
      <c r="O62" s="97"/>
      <c r="P62" s="100"/>
      <c r="Q62" s="97"/>
      <c r="R62" s="100"/>
      <c r="S62" s="97"/>
      <c r="T62" s="100"/>
      <c r="U62" s="97"/>
      <c r="V62" s="99"/>
      <c r="W62" s="97"/>
      <c r="X62" s="100"/>
      <c r="Y62" s="97"/>
      <c r="Z62" s="100"/>
      <c r="AA62" s="97"/>
      <c r="AB62" s="100"/>
      <c r="AC62" s="97"/>
      <c r="AD62" s="100"/>
      <c r="AE62" s="97"/>
      <c r="AF62" s="100"/>
      <c r="AG62" s="97"/>
      <c r="AH62" s="100"/>
      <c r="AI62" s="97"/>
      <c r="AJ62" s="100"/>
      <c r="AK62" s="367"/>
      <c r="AL62" s="100"/>
      <c r="AM62" s="388"/>
      <c r="AN62" s="2"/>
      <c r="AO62" s="2"/>
      <c r="AP62" s="2"/>
      <c r="AQ62" s="2"/>
      <c r="AR62" s="2"/>
    </row>
    <row r="63" spans="1:231" x14ac:dyDescent="0.25">
      <c r="A63" s="632" t="s">
        <v>45</v>
      </c>
      <c r="B63" s="840">
        <f t="shared" ref="B63:AL63" si="10">SUM(B57:B62)</f>
        <v>4432</v>
      </c>
      <c r="C63" s="840">
        <f t="shared" si="10"/>
        <v>2295</v>
      </c>
      <c r="D63" s="841">
        <f t="shared" si="10"/>
        <v>2137</v>
      </c>
      <c r="E63" s="120">
        <f t="shared" si="10"/>
        <v>465</v>
      </c>
      <c r="F63" s="842">
        <f t="shared" si="10"/>
        <v>417</v>
      </c>
      <c r="G63" s="120">
        <f t="shared" si="10"/>
        <v>222</v>
      </c>
      <c r="H63" s="122">
        <f t="shared" si="10"/>
        <v>193</v>
      </c>
      <c r="I63" s="120">
        <f t="shared" si="10"/>
        <v>172</v>
      </c>
      <c r="J63" s="122">
        <f t="shared" si="10"/>
        <v>170</v>
      </c>
      <c r="K63" s="120">
        <f t="shared" si="10"/>
        <v>115</v>
      </c>
      <c r="L63" s="122">
        <f t="shared" si="10"/>
        <v>116</v>
      </c>
      <c r="M63" s="120">
        <f t="shared" si="10"/>
        <v>130</v>
      </c>
      <c r="N63" s="122">
        <f t="shared" si="10"/>
        <v>105</v>
      </c>
      <c r="O63" s="120">
        <f t="shared" si="10"/>
        <v>116</v>
      </c>
      <c r="P63" s="122">
        <f t="shared" si="10"/>
        <v>98</v>
      </c>
      <c r="Q63" s="120">
        <f t="shared" si="10"/>
        <v>85</v>
      </c>
      <c r="R63" s="122">
        <f t="shared" si="10"/>
        <v>83</v>
      </c>
      <c r="S63" s="120">
        <f t="shared" si="10"/>
        <v>98</v>
      </c>
      <c r="T63" s="122">
        <f t="shared" si="10"/>
        <v>78</v>
      </c>
      <c r="U63" s="843">
        <f t="shared" si="10"/>
        <v>96</v>
      </c>
      <c r="V63" s="844">
        <f t="shared" si="10"/>
        <v>93</v>
      </c>
      <c r="W63" s="120">
        <f t="shared" si="10"/>
        <v>107</v>
      </c>
      <c r="X63" s="122">
        <f t="shared" si="10"/>
        <v>90</v>
      </c>
      <c r="Y63" s="120">
        <f t="shared" si="10"/>
        <v>119</v>
      </c>
      <c r="Z63" s="122">
        <f t="shared" si="10"/>
        <v>100</v>
      </c>
      <c r="AA63" s="120">
        <f t="shared" si="10"/>
        <v>127</v>
      </c>
      <c r="AB63" s="122">
        <f t="shared" si="10"/>
        <v>88</v>
      </c>
      <c r="AC63" s="120">
        <f t="shared" si="10"/>
        <v>89</v>
      </c>
      <c r="AD63" s="122">
        <f t="shared" si="10"/>
        <v>86</v>
      </c>
      <c r="AE63" s="120">
        <f t="shared" si="10"/>
        <v>82</v>
      </c>
      <c r="AF63" s="122">
        <f t="shared" si="10"/>
        <v>119</v>
      </c>
      <c r="AG63" s="120">
        <f t="shared" si="10"/>
        <v>67</v>
      </c>
      <c r="AH63" s="122">
        <f t="shared" si="10"/>
        <v>72</v>
      </c>
      <c r="AI63" s="120">
        <f t="shared" si="10"/>
        <v>84</v>
      </c>
      <c r="AJ63" s="122">
        <f t="shared" si="10"/>
        <v>86</v>
      </c>
      <c r="AK63" s="845">
        <f t="shared" si="10"/>
        <v>121</v>
      </c>
      <c r="AL63" s="122">
        <f t="shared" si="10"/>
        <v>143</v>
      </c>
      <c r="AM63" s="388"/>
      <c r="AN63" s="2"/>
      <c r="AO63" s="2"/>
      <c r="AP63" s="2"/>
      <c r="AQ63" s="3"/>
      <c r="AR63" s="2"/>
    </row>
    <row r="64" spans="1:231" x14ac:dyDescent="0.25">
      <c r="A64" s="378" t="s">
        <v>54</v>
      </c>
      <c r="B64" s="53"/>
      <c r="C64" s="53"/>
      <c r="D64" s="53"/>
      <c r="E64" s="53"/>
      <c r="F64" s="53"/>
      <c r="G64" s="53"/>
      <c r="H64" s="53"/>
      <c r="I64" s="637"/>
      <c r="J64" s="637"/>
      <c r="K64" s="637"/>
      <c r="L64" s="637"/>
      <c r="M64" s="637"/>
      <c r="N64" s="637"/>
      <c r="O64" s="637"/>
      <c r="P64" s="42"/>
      <c r="Q64" s="42"/>
      <c r="R64" s="42"/>
      <c r="S64" s="42"/>
      <c r="T64" s="2"/>
      <c r="U64" s="2"/>
      <c r="V64" s="2"/>
      <c r="W64" s="2"/>
      <c r="X64" s="2"/>
      <c r="Y64" s="2"/>
    </row>
    <row r="65" spans="1:43" ht="27" customHeight="1" x14ac:dyDescent="0.25">
      <c r="A65" s="44" t="s">
        <v>55</v>
      </c>
      <c r="B65" s="634" t="s">
        <v>4</v>
      </c>
      <c r="C65" s="634" t="s">
        <v>56</v>
      </c>
      <c r="D65" s="634" t="s">
        <v>57</v>
      </c>
      <c r="E65" s="634" t="s">
        <v>58</v>
      </c>
      <c r="F65" s="159"/>
      <c r="G65" s="5"/>
      <c r="H65" s="5"/>
      <c r="I65" s="5"/>
      <c r="J65" s="5"/>
      <c r="K65" s="5"/>
      <c r="L65" s="5"/>
      <c r="M65" s="5"/>
      <c r="N65" s="153" t="s">
        <v>59</v>
      </c>
      <c r="O65" s="5"/>
      <c r="P65" s="5"/>
      <c r="Q65" s="5"/>
      <c r="R65" s="2"/>
      <c r="S65" s="2"/>
      <c r="T65" s="2"/>
      <c r="U65" s="2"/>
      <c r="V65" s="2"/>
      <c r="W65" s="2"/>
      <c r="X65" s="1"/>
      <c r="Y65" s="1"/>
      <c r="Z65" s="402"/>
      <c r="AA65" s="402"/>
      <c r="AB65" s="402"/>
      <c r="AC65" s="402"/>
      <c r="AD65" s="402"/>
      <c r="AE65" s="402"/>
      <c r="AF65" s="402"/>
      <c r="AG65" s="402"/>
      <c r="AH65" s="402"/>
      <c r="AI65" s="402"/>
      <c r="AJ65" s="402"/>
      <c r="AK65" s="402"/>
      <c r="AL65" s="402"/>
      <c r="AM65" s="402"/>
      <c r="AN65" s="402"/>
      <c r="AO65" s="402"/>
      <c r="AP65" s="402"/>
      <c r="AQ65" s="402"/>
    </row>
    <row r="66" spans="1:43" x14ac:dyDescent="0.25">
      <c r="A66" s="78" t="s">
        <v>60</v>
      </c>
      <c r="B66" s="134">
        <f t="shared" ref="B66:B84" si="11">SUM(C66:E66)</f>
        <v>0</v>
      </c>
      <c r="C66" s="86"/>
      <c r="D66" s="86"/>
      <c r="E66" s="86"/>
      <c r="F66" s="404"/>
      <c r="G66" s="5"/>
      <c r="H66" s="6"/>
      <c r="I66" s="6"/>
      <c r="J66" s="6"/>
      <c r="K66" s="6"/>
      <c r="L66" s="6"/>
      <c r="M66" s="6"/>
      <c r="N66" s="6"/>
      <c r="O66" s="6"/>
      <c r="P66" s="6"/>
      <c r="Q66" s="6"/>
      <c r="R66" s="2"/>
      <c r="S66" s="2"/>
      <c r="T66" s="2"/>
      <c r="U66" s="2"/>
      <c r="V66" s="2"/>
      <c r="W66" s="2"/>
      <c r="X66" s="1"/>
      <c r="Y66" s="1"/>
      <c r="Z66" s="402"/>
      <c r="AA66" s="402"/>
      <c r="AB66" s="402"/>
      <c r="AC66" s="402"/>
      <c r="AD66" s="402"/>
      <c r="AE66" s="402"/>
      <c r="AF66" s="402"/>
      <c r="AG66" s="402"/>
      <c r="AH66" s="402"/>
      <c r="AI66" s="402"/>
      <c r="AJ66" s="402"/>
      <c r="AK66" s="402"/>
      <c r="AL66" s="402"/>
      <c r="AM66" s="402"/>
      <c r="AN66" s="402"/>
      <c r="AO66" s="402"/>
      <c r="AP66" s="402"/>
      <c r="AQ66" s="402"/>
    </row>
    <row r="67" spans="1:43" x14ac:dyDescent="0.25">
      <c r="A67" s="60" t="s">
        <v>61</v>
      </c>
      <c r="B67" s="93">
        <f t="shared" si="11"/>
        <v>0</v>
      </c>
      <c r="C67" s="87"/>
      <c r="D67" s="87"/>
      <c r="E67" s="87"/>
      <c r="F67" s="404"/>
      <c r="G67" s="5"/>
      <c r="H67" s="6"/>
      <c r="I67" s="6"/>
      <c r="J67" s="6"/>
      <c r="K67" s="6"/>
      <c r="L67" s="6"/>
      <c r="M67" s="6"/>
      <c r="N67" s="6"/>
      <c r="O67" s="6"/>
      <c r="P67" s="6"/>
      <c r="Q67" s="6"/>
      <c r="R67" s="2"/>
      <c r="S67" s="2"/>
      <c r="T67" s="2"/>
      <c r="U67" s="2"/>
      <c r="V67" s="2"/>
      <c r="W67" s="2"/>
      <c r="X67" s="1"/>
      <c r="Y67" s="1"/>
      <c r="Z67" s="402"/>
      <c r="AA67" s="402"/>
      <c r="AB67" s="402"/>
      <c r="AC67" s="402"/>
      <c r="AD67" s="402"/>
      <c r="AE67" s="402"/>
      <c r="AF67" s="402"/>
      <c r="AG67" s="402"/>
      <c r="AH67" s="402"/>
      <c r="AI67" s="402"/>
      <c r="AJ67" s="402"/>
      <c r="AK67" s="402"/>
      <c r="AL67" s="402"/>
      <c r="AM67" s="402"/>
      <c r="AN67" s="402"/>
      <c r="AO67" s="402"/>
      <c r="AP67" s="402"/>
      <c r="AQ67" s="402"/>
    </row>
    <row r="68" spans="1:43" x14ac:dyDescent="0.25">
      <c r="A68" s="60" t="s">
        <v>62</v>
      </c>
      <c r="B68" s="93">
        <f t="shared" si="11"/>
        <v>0</v>
      </c>
      <c r="C68" s="87"/>
      <c r="D68" s="87"/>
      <c r="E68" s="87"/>
      <c r="F68" s="404"/>
      <c r="G68" s="5"/>
      <c r="H68" s="6"/>
      <c r="I68" s="6"/>
      <c r="J68" s="6"/>
      <c r="K68" s="6"/>
      <c r="L68" s="6"/>
      <c r="M68" s="6"/>
      <c r="N68" s="6"/>
      <c r="O68" s="6"/>
      <c r="P68" s="6"/>
      <c r="Q68" s="6"/>
      <c r="R68" s="2"/>
      <c r="S68" s="2"/>
      <c r="T68" s="2"/>
      <c r="U68" s="2"/>
      <c r="V68" s="2"/>
      <c r="W68" s="2"/>
      <c r="X68" s="1"/>
      <c r="Y68" s="1"/>
      <c r="Z68" s="402"/>
      <c r="AA68" s="402"/>
      <c r="AB68" s="402"/>
      <c r="AC68" s="402"/>
      <c r="AD68" s="402"/>
      <c r="AE68" s="402"/>
      <c r="AF68" s="402"/>
      <c r="AG68" s="402"/>
      <c r="AH68" s="402"/>
      <c r="AI68" s="402"/>
      <c r="AJ68" s="402"/>
      <c r="AK68" s="402"/>
      <c r="AL68" s="402"/>
      <c r="AM68" s="402"/>
      <c r="AN68" s="402"/>
      <c r="AO68" s="402"/>
      <c r="AP68" s="402"/>
      <c r="AQ68" s="402"/>
    </row>
    <row r="69" spans="1:43" x14ac:dyDescent="0.25">
      <c r="A69" s="60" t="s">
        <v>63</v>
      </c>
      <c r="B69" s="93">
        <f t="shared" si="11"/>
        <v>465</v>
      </c>
      <c r="C69" s="87">
        <v>465</v>
      </c>
      <c r="D69" s="87"/>
      <c r="E69" s="87"/>
      <c r="F69" s="404"/>
      <c r="G69" s="5"/>
      <c r="H69" s="6"/>
      <c r="I69" s="6"/>
      <c r="J69" s="6"/>
      <c r="K69" s="6"/>
      <c r="L69" s="6"/>
      <c r="M69" s="6"/>
      <c r="N69" s="6"/>
      <c r="O69" s="6"/>
      <c r="P69" s="6"/>
      <c r="Q69" s="6"/>
      <c r="R69" s="2"/>
      <c r="S69" s="2"/>
      <c r="T69" s="2"/>
      <c r="U69" s="2"/>
      <c r="V69" s="2"/>
      <c r="W69" s="2"/>
      <c r="X69" s="1"/>
      <c r="Y69" s="1"/>
      <c r="Z69" s="402"/>
      <c r="AA69" s="402"/>
      <c r="AB69" s="402"/>
      <c r="AC69" s="402"/>
      <c r="AD69" s="402"/>
      <c r="AE69" s="402"/>
      <c r="AF69" s="402"/>
      <c r="AG69" s="402"/>
      <c r="AH69" s="402"/>
      <c r="AI69" s="402"/>
      <c r="AJ69" s="402"/>
      <c r="AK69" s="402"/>
      <c r="AL69" s="402"/>
      <c r="AM69" s="402"/>
      <c r="AN69" s="402"/>
      <c r="AO69" s="402"/>
      <c r="AP69" s="402"/>
      <c r="AQ69" s="402"/>
    </row>
    <row r="70" spans="1:43" x14ac:dyDescent="0.25">
      <c r="A70" s="60" t="s">
        <v>64</v>
      </c>
      <c r="B70" s="93">
        <f t="shared" si="11"/>
        <v>0</v>
      </c>
      <c r="C70" s="87"/>
      <c r="D70" s="87"/>
      <c r="E70" s="87"/>
      <c r="F70" s="404"/>
      <c r="G70" s="5"/>
      <c r="H70" s="6"/>
      <c r="I70" s="6"/>
      <c r="J70" s="6"/>
      <c r="K70" s="6"/>
      <c r="L70" s="6"/>
      <c r="M70" s="6"/>
      <c r="N70" s="6"/>
      <c r="O70" s="6"/>
      <c r="P70" s="6"/>
      <c r="Q70" s="6"/>
      <c r="R70" s="2"/>
      <c r="S70" s="2"/>
      <c r="T70" s="2"/>
      <c r="U70" s="2"/>
      <c r="V70" s="2"/>
      <c r="W70" s="2"/>
      <c r="X70" s="1"/>
      <c r="Y70" s="1"/>
      <c r="Z70" s="402"/>
      <c r="AA70" s="402"/>
      <c r="AB70" s="402"/>
      <c r="AC70" s="402"/>
      <c r="AD70" s="402"/>
      <c r="AE70" s="402"/>
      <c r="AF70" s="402"/>
      <c r="AG70" s="402"/>
      <c r="AH70" s="402"/>
      <c r="AI70" s="402"/>
      <c r="AJ70" s="402"/>
      <c r="AK70" s="402"/>
      <c r="AL70" s="402"/>
      <c r="AM70" s="402"/>
      <c r="AN70" s="402"/>
      <c r="AO70" s="402"/>
      <c r="AP70" s="402"/>
      <c r="AQ70" s="402"/>
    </row>
    <row r="71" spans="1:43" x14ac:dyDescent="0.25">
      <c r="A71" s="60" t="s">
        <v>65</v>
      </c>
      <c r="B71" s="93">
        <f t="shared" si="11"/>
        <v>0</v>
      </c>
      <c r="C71" s="87"/>
      <c r="D71" s="87"/>
      <c r="E71" s="87"/>
      <c r="F71" s="404"/>
      <c r="G71" s="5"/>
      <c r="H71" s="6"/>
      <c r="I71" s="6"/>
      <c r="J71" s="6"/>
      <c r="K71" s="6"/>
      <c r="L71" s="6"/>
      <c r="M71" s="6"/>
      <c r="N71" s="6"/>
      <c r="O71" s="6"/>
      <c r="P71" s="6"/>
      <c r="Q71" s="6"/>
      <c r="R71" s="2"/>
      <c r="S71" s="2"/>
      <c r="T71" s="2"/>
      <c r="U71" s="2"/>
      <c r="V71" s="2"/>
      <c r="W71" s="2"/>
      <c r="X71" s="1"/>
      <c r="Y71" s="1"/>
      <c r="Z71" s="402"/>
      <c r="AA71" s="402"/>
      <c r="AB71" s="402"/>
      <c r="AC71" s="402"/>
      <c r="AD71" s="402"/>
      <c r="AE71" s="402"/>
      <c r="AF71" s="402"/>
      <c r="AG71" s="402"/>
      <c r="AH71" s="402"/>
      <c r="AI71" s="402"/>
      <c r="AJ71" s="402"/>
      <c r="AK71" s="402"/>
      <c r="AL71" s="402"/>
      <c r="AM71" s="402"/>
      <c r="AN71" s="402"/>
      <c r="AO71" s="402"/>
      <c r="AP71" s="402"/>
      <c r="AQ71" s="402"/>
    </row>
    <row r="72" spans="1:43" x14ac:dyDescent="0.25">
      <c r="A72" s="60" t="s">
        <v>66</v>
      </c>
      <c r="B72" s="93">
        <f t="shared" si="11"/>
        <v>77</v>
      </c>
      <c r="C72" s="87">
        <v>77</v>
      </c>
      <c r="D72" s="87"/>
      <c r="E72" s="87"/>
      <c r="F72" s="404"/>
      <c r="G72" s="5"/>
      <c r="H72" s="6"/>
      <c r="I72" s="6"/>
      <c r="J72" s="6"/>
      <c r="K72" s="6"/>
      <c r="L72" s="6"/>
      <c r="M72" s="6"/>
      <c r="N72" s="6"/>
      <c r="O72" s="6"/>
      <c r="P72" s="6"/>
      <c r="Q72" s="6"/>
      <c r="R72" s="2"/>
      <c r="S72" s="2"/>
      <c r="T72" s="2"/>
      <c r="U72" s="2"/>
      <c r="V72" s="2"/>
      <c r="W72" s="2"/>
      <c r="X72" s="1"/>
      <c r="Y72" s="1"/>
      <c r="Z72" s="402"/>
      <c r="AA72" s="402"/>
      <c r="AB72" s="402"/>
      <c r="AC72" s="402"/>
      <c r="AD72" s="402"/>
      <c r="AE72" s="402"/>
      <c r="AF72" s="402"/>
      <c r="AG72" s="402"/>
      <c r="AH72" s="402"/>
      <c r="AI72" s="402"/>
      <c r="AJ72" s="402"/>
      <c r="AK72" s="402"/>
      <c r="AL72" s="402"/>
      <c r="AM72" s="402"/>
      <c r="AN72" s="402"/>
      <c r="AO72" s="402"/>
      <c r="AP72" s="402"/>
      <c r="AQ72" s="402"/>
    </row>
    <row r="73" spans="1:43" x14ac:dyDescent="0.25">
      <c r="A73" s="60" t="s">
        <v>67</v>
      </c>
      <c r="B73" s="93">
        <f t="shared" si="11"/>
        <v>2</v>
      </c>
      <c r="C73" s="87">
        <v>2</v>
      </c>
      <c r="D73" s="87"/>
      <c r="E73" s="87"/>
      <c r="F73" s="404"/>
      <c r="G73" s="5"/>
      <c r="H73" s="6"/>
      <c r="I73" s="6"/>
      <c r="J73" s="6"/>
      <c r="K73" s="6"/>
      <c r="L73" s="6"/>
      <c r="M73" s="6"/>
      <c r="N73" s="6"/>
      <c r="O73" s="6"/>
      <c r="P73" s="6"/>
      <c r="Q73" s="6"/>
      <c r="R73" s="2"/>
      <c r="S73" s="2"/>
      <c r="T73" s="2"/>
      <c r="U73" s="2"/>
      <c r="V73" s="2"/>
      <c r="W73" s="2"/>
      <c r="X73" s="1"/>
      <c r="Y73" s="1"/>
      <c r="Z73" s="402"/>
      <c r="AA73" s="402"/>
      <c r="AB73" s="402"/>
      <c r="AC73" s="402"/>
      <c r="AD73" s="402"/>
      <c r="AE73" s="402"/>
      <c r="AF73" s="402"/>
      <c r="AG73" s="402"/>
      <c r="AH73" s="402"/>
      <c r="AI73" s="402"/>
      <c r="AJ73" s="402"/>
      <c r="AK73" s="402"/>
      <c r="AL73" s="402"/>
      <c r="AM73" s="402"/>
      <c r="AN73" s="402"/>
      <c r="AO73" s="402"/>
      <c r="AP73" s="402"/>
      <c r="AQ73" s="402"/>
    </row>
    <row r="74" spans="1:43" x14ac:dyDescent="0.25">
      <c r="A74" s="60" t="s">
        <v>68</v>
      </c>
      <c r="B74" s="93">
        <f t="shared" si="11"/>
        <v>0</v>
      </c>
      <c r="C74" s="87"/>
      <c r="D74" s="87"/>
      <c r="E74" s="87"/>
      <c r="F74" s="404"/>
      <c r="G74" s="55"/>
      <c r="H74" s="55"/>
      <c r="I74" s="6"/>
      <c r="J74" s="6"/>
      <c r="K74" s="6"/>
      <c r="L74" s="6"/>
      <c r="M74" s="6"/>
      <c r="N74" s="6"/>
      <c r="O74" s="6"/>
      <c r="P74" s="6"/>
      <c r="Q74" s="6"/>
      <c r="R74" s="2"/>
      <c r="S74" s="2"/>
      <c r="T74" s="2"/>
      <c r="U74" s="2"/>
      <c r="V74" s="2"/>
      <c r="W74" s="2"/>
      <c r="X74" s="1"/>
      <c r="Y74" s="1"/>
      <c r="Z74" s="402"/>
      <c r="AA74" s="402"/>
      <c r="AB74" s="402"/>
      <c r="AC74" s="402"/>
      <c r="AD74" s="402"/>
      <c r="AE74" s="402"/>
      <c r="AF74" s="402"/>
      <c r="AG74" s="402"/>
      <c r="AH74" s="402"/>
      <c r="AI74" s="402"/>
      <c r="AJ74" s="402"/>
      <c r="AK74" s="402"/>
      <c r="AL74" s="402"/>
      <c r="AM74" s="402"/>
      <c r="AN74" s="402"/>
      <c r="AO74" s="402"/>
      <c r="AP74" s="402"/>
      <c r="AQ74" s="402"/>
    </row>
    <row r="75" spans="1:43" x14ac:dyDescent="0.25">
      <c r="A75" s="60" t="s">
        <v>69</v>
      </c>
      <c r="B75" s="93">
        <f t="shared" si="11"/>
        <v>0</v>
      </c>
      <c r="C75" s="87"/>
      <c r="D75" s="87"/>
      <c r="E75" s="87"/>
      <c r="F75" s="404"/>
      <c r="G75" s="55"/>
      <c r="H75" s="55"/>
      <c r="I75" s="6"/>
      <c r="J75" s="6"/>
      <c r="K75" s="6"/>
      <c r="L75" s="6"/>
      <c r="M75" s="6"/>
      <c r="N75" s="6"/>
      <c r="O75" s="6"/>
      <c r="P75" s="6"/>
      <c r="Q75" s="6"/>
      <c r="R75" s="2"/>
      <c r="S75" s="2"/>
      <c r="T75" s="2"/>
      <c r="U75" s="2"/>
      <c r="V75" s="2"/>
      <c r="W75" s="2"/>
      <c r="X75" s="1"/>
      <c r="Y75" s="1"/>
      <c r="Z75" s="402"/>
      <c r="AA75" s="402"/>
      <c r="AB75" s="402"/>
      <c r="AC75" s="402"/>
      <c r="AD75" s="402"/>
      <c r="AE75" s="402"/>
      <c r="AF75" s="402"/>
      <c r="AG75" s="402"/>
      <c r="AH75" s="402"/>
      <c r="AI75" s="402"/>
      <c r="AJ75" s="402"/>
      <c r="AK75" s="402"/>
      <c r="AL75" s="402"/>
      <c r="AM75" s="402"/>
      <c r="AN75" s="402"/>
      <c r="AO75" s="402"/>
      <c r="AP75" s="402"/>
      <c r="AQ75" s="402"/>
    </row>
    <row r="76" spans="1:43" x14ac:dyDescent="0.25">
      <c r="A76" s="60" t="s">
        <v>223</v>
      </c>
      <c r="B76" s="93">
        <f t="shared" si="11"/>
        <v>0</v>
      </c>
      <c r="C76" s="87"/>
      <c r="D76" s="87"/>
      <c r="E76" s="87"/>
      <c r="F76" s="404"/>
      <c r="G76" s="55"/>
      <c r="H76" s="55"/>
      <c r="I76" s="6"/>
      <c r="J76" s="6"/>
      <c r="K76" s="6"/>
      <c r="L76" s="6"/>
      <c r="M76" s="6"/>
      <c r="N76" s="6"/>
      <c r="O76" s="6"/>
      <c r="P76" s="6"/>
      <c r="Q76" s="6"/>
      <c r="R76" s="2"/>
      <c r="S76" s="2"/>
      <c r="T76" s="2"/>
      <c r="U76" s="2"/>
      <c r="V76" s="2"/>
      <c r="W76" s="2"/>
      <c r="X76" s="1"/>
      <c r="Y76" s="1"/>
      <c r="Z76" s="402"/>
      <c r="AA76" s="402"/>
      <c r="AB76" s="402"/>
      <c r="AC76" s="402"/>
      <c r="AD76" s="402"/>
      <c r="AE76" s="402"/>
      <c r="AF76" s="402"/>
      <c r="AG76" s="402"/>
      <c r="AH76" s="402"/>
      <c r="AI76" s="402"/>
      <c r="AJ76" s="402"/>
      <c r="AK76" s="402"/>
      <c r="AL76" s="402"/>
      <c r="AM76" s="402"/>
      <c r="AN76" s="402"/>
      <c r="AO76" s="402"/>
      <c r="AP76" s="402"/>
      <c r="AQ76" s="402"/>
    </row>
    <row r="77" spans="1:43" x14ac:dyDescent="0.25">
      <c r="A77" s="167" t="s">
        <v>71</v>
      </c>
      <c r="B77" s="93">
        <f t="shared" si="11"/>
        <v>0</v>
      </c>
      <c r="C77" s="87"/>
      <c r="D77" s="87"/>
      <c r="E77" s="87"/>
      <c r="F77" s="404"/>
      <c r="G77" s="55"/>
      <c r="H77" s="55"/>
      <c r="I77" s="6"/>
      <c r="J77" s="6"/>
      <c r="K77" s="6"/>
      <c r="L77" s="6"/>
      <c r="M77" s="6"/>
      <c r="N77" s="6"/>
      <c r="O77" s="6"/>
      <c r="P77" s="6"/>
      <c r="Q77" s="6"/>
      <c r="R77" s="2"/>
      <c r="S77" s="2"/>
      <c r="T77" s="2"/>
      <c r="U77" s="2"/>
      <c r="V77" s="2"/>
      <c r="W77" s="2"/>
      <c r="X77" s="1"/>
      <c r="Y77" s="1"/>
      <c r="Z77" s="402"/>
      <c r="AA77" s="402"/>
      <c r="AB77" s="402"/>
      <c r="AC77" s="402"/>
      <c r="AD77" s="402"/>
      <c r="AE77" s="402"/>
      <c r="AF77" s="402"/>
      <c r="AG77" s="402"/>
      <c r="AH77" s="402"/>
      <c r="AI77" s="402"/>
      <c r="AJ77" s="402"/>
      <c r="AK77" s="402"/>
      <c r="AL77" s="402"/>
      <c r="AM77" s="402"/>
      <c r="AN77" s="402"/>
      <c r="AO77" s="402"/>
      <c r="AP77" s="402"/>
      <c r="AQ77" s="402"/>
    </row>
    <row r="78" spans="1:43" x14ac:dyDescent="0.25">
      <c r="A78" s="60" t="s">
        <v>72</v>
      </c>
      <c r="B78" s="93">
        <f t="shared" si="11"/>
        <v>0</v>
      </c>
      <c r="C78" s="87"/>
      <c r="D78" s="87"/>
      <c r="E78" s="87"/>
      <c r="F78" s="404"/>
      <c r="G78" s="55"/>
      <c r="H78" s="55"/>
      <c r="I78" s="6"/>
      <c r="J78" s="6"/>
      <c r="K78" s="6"/>
      <c r="L78" s="6"/>
      <c r="M78" s="6"/>
      <c r="N78" s="6"/>
      <c r="O78" s="6"/>
      <c r="P78" s="6"/>
      <c r="Q78" s="6"/>
      <c r="R78" s="2"/>
      <c r="S78" s="2"/>
      <c r="T78" s="2"/>
      <c r="U78" s="2"/>
      <c r="V78" s="2"/>
      <c r="W78" s="2"/>
      <c r="X78" s="1"/>
      <c r="Y78" s="1"/>
      <c r="Z78" s="402"/>
      <c r="AA78" s="402"/>
      <c r="AB78" s="402"/>
      <c r="AC78" s="402"/>
      <c r="AD78" s="402"/>
      <c r="AE78" s="402"/>
      <c r="AF78" s="402"/>
      <c r="AG78" s="402"/>
      <c r="AH78" s="402"/>
      <c r="AI78" s="402"/>
      <c r="AJ78" s="402"/>
      <c r="AK78" s="402"/>
      <c r="AL78" s="402"/>
      <c r="AM78" s="402"/>
      <c r="AN78" s="402"/>
      <c r="AO78" s="402"/>
      <c r="AP78" s="402"/>
      <c r="AQ78" s="402"/>
    </row>
    <row r="79" spans="1:43" x14ac:dyDescent="0.25">
      <c r="A79" s="60" t="s">
        <v>224</v>
      </c>
      <c r="B79" s="93">
        <f t="shared" si="11"/>
        <v>0</v>
      </c>
      <c r="C79" s="87"/>
      <c r="D79" s="87"/>
      <c r="E79" s="87"/>
      <c r="F79" s="404"/>
      <c r="G79" s="55"/>
      <c r="H79" s="55"/>
      <c r="I79" s="6"/>
      <c r="J79" s="6"/>
      <c r="K79" s="6"/>
      <c r="L79" s="6"/>
      <c r="M79" s="6"/>
      <c r="N79" s="6"/>
      <c r="O79" s="6"/>
      <c r="P79" s="6"/>
      <c r="Q79" s="6"/>
      <c r="R79" s="2"/>
      <c r="S79" s="2"/>
      <c r="T79" s="2"/>
      <c r="U79" s="2"/>
      <c r="V79" s="2"/>
      <c r="W79" s="2"/>
      <c r="X79" s="1"/>
      <c r="Y79" s="1"/>
      <c r="Z79" s="402"/>
      <c r="AA79" s="402"/>
      <c r="AB79" s="402"/>
      <c r="AC79" s="402"/>
      <c r="AD79" s="402"/>
      <c r="AE79" s="402"/>
      <c r="AF79" s="402"/>
      <c r="AG79" s="402"/>
      <c r="AH79" s="402"/>
      <c r="AI79" s="402"/>
      <c r="AJ79" s="402"/>
      <c r="AK79" s="402"/>
      <c r="AL79" s="402"/>
      <c r="AM79" s="402"/>
      <c r="AN79" s="402"/>
      <c r="AO79" s="402"/>
      <c r="AP79" s="402"/>
      <c r="AQ79" s="402"/>
    </row>
    <row r="80" spans="1:43" x14ac:dyDescent="0.25">
      <c r="A80" s="60" t="s">
        <v>225</v>
      </c>
      <c r="B80" s="93">
        <f t="shared" si="11"/>
        <v>1</v>
      </c>
      <c r="C80" s="87">
        <v>1</v>
      </c>
      <c r="D80" s="87"/>
      <c r="E80" s="87"/>
      <c r="F80" s="404"/>
      <c r="G80" s="55"/>
      <c r="H80" s="55"/>
      <c r="I80" s="6"/>
      <c r="J80" s="6"/>
      <c r="K80" s="6"/>
      <c r="L80" s="6"/>
      <c r="M80" s="6"/>
      <c r="N80" s="6"/>
      <c r="O80" s="6"/>
      <c r="P80" s="6"/>
      <c r="Q80" s="6"/>
      <c r="R80" s="2"/>
      <c r="S80" s="2"/>
      <c r="T80" s="2"/>
      <c r="U80" s="2"/>
      <c r="V80" s="2"/>
      <c r="W80" s="2"/>
      <c r="X80" s="1"/>
      <c r="Y80" s="1"/>
      <c r="Z80" s="402"/>
      <c r="AA80" s="402"/>
      <c r="AB80" s="402"/>
      <c r="AC80" s="402"/>
      <c r="AD80" s="402"/>
      <c r="AE80" s="402"/>
      <c r="AF80" s="402"/>
      <c r="AG80" s="402"/>
      <c r="AH80" s="402"/>
      <c r="AI80" s="402"/>
      <c r="AJ80" s="402"/>
      <c r="AK80" s="402"/>
      <c r="AL80" s="402"/>
      <c r="AM80" s="402"/>
      <c r="AN80" s="402"/>
      <c r="AO80" s="402"/>
      <c r="AP80" s="402"/>
      <c r="AQ80" s="402"/>
    </row>
    <row r="81" spans="1:86" x14ac:dyDescent="0.25">
      <c r="A81" s="60" t="s">
        <v>226</v>
      </c>
      <c r="B81" s="93">
        <f t="shared" si="11"/>
        <v>0</v>
      </c>
      <c r="C81" s="87"/>
      <c r="D81" s="87"/>
      <c r="E81" s="87"/>
      <c r="F81" s="404"/>
      <c r="G81" s="55"/>
      <c r="H81" s="55"/>
      <c r="I81" s="6"/>
      <c r="J81" s="6"/>
      <c r="K81" s="6"/>
      <c r="L81" s="6"/>
      <c r="M81" s="6"/>
      <c r="N81" s="6"/>
      <c r="O81" s="6"/>
      <c r="P81" s="6"/>
      <c r="Q81" s="6"/>
      <c r="R81" s="2"/>
      <c r="S81" s="2"/>
      <c r="T81" s="2"/>
      <c r="U81" s="2"/>
      <c r="V81" s="2"/>
      <c r="W81" s="2"/>
      <c r="X81" s="1"/>
      <c r="Y81" s="1"/>
      <c r="Z81" s="402"/>
      <c r="AA81" s="402"/>
      <c r="AB81" s="402"/>
      <c r="AC81" s="402"/>
      <c r="AD81" s="402"/>
      <c r="AE81" s="402"/>
      <c r="AF81" s="402"/>
      <c r="AG81" s="402"/>
      <c r="AH81" s="402"/>
      <c r="AI81" s="402"/>
      <c r="AJ81" s="402"/>
      <c r="AK81" s="402"/>
      <c r="AL81" s="402"/>
      <c r="AM81" s="402"/>
      <c r="AN81" s="402"/>
      <c r="AO81" s="402"/>
      <c r="AP81" s="402"/>
      <c r="AQ81" s="402"/>
    </row>
    <row r="82" spans="1:86" x14ac:dyDescent="0.25">
      <c r="A82" s="60" t="s">
        <v>227</v>
      </c>
      <c r="B82" s="93">
        <f t="shared" si="11"/>
        <v>0</v>
      </c>
      <c r="C82" s="87"/>
      <c r="D82" s="87"/>
      <c r="E82" s="87"/>
      <c r="F82" s="404"/>
      <c r="G82" s="55"/>
      <c r="H82" s="55"/>
      <c r="I82" s="6"/>
      <c r="J82" s="6"/>
      <c r="K82" s="6"/>
      <c r="L82" s="6"/>
      <c r="M82" s="6"/>
      <c r="N82" s="6"/>
      <c r="O82" s="6"/>
      <c r="P82" s="6"/>
      <c r="Q82" s="6"/>
      <c r="R82" s="2"/>
      <c r="S82" s="2"/>
      <c r="T82" s="2"/>
      <c r="U82" s="2"/>
      <c r="V82" s="2"/>
      <c r="W82" s="2"/>
      <c r="X82" s="1"/>
      <c r="Y82" s="1"/>
      <c r="Z82" s="402"/>
      <c r="AA82" s="402"/>
      <c r="AB82" s="402"/>
      <c r="AC82" s="402"/>
      <c r="AD82" s="402"/>
      <c r="AE82" s="402"/>
      <c r="AF82" s="402"/>
      <c r="AG82" s="402"/>
      <c r="AH82" s="402"/>
      <c r="AI82" s="402"/>
      <c r="AJ82" s="402"/>
      <c r="AK82" s="402"/>
      <c r="AL82" s="402"/>
      <c r="AM82" s="402"/>
      <c r="AN82" s="402"/>
      <c r="AO82" s="402"/>
      <c r="AP82" s="402"/>
      <c r="AQ82" s="402"/>
    </row>
    <row r="83" spans="1:86" x14ac:dyDescent="0.25">
      <c r="A83" s="60" t="s">
        <v>228</v>
      </c>
      <c r="B83" s="93">
        <f t="shared" si="11"/>
        <v>0</v>
      </c>
      <c r="C83" s="87"/>
      <c r="D83" s="87"/>
      <c r="E83" s="87"/>
      <c r="F83" s="404"/>
      <c r="G83" s="55"/>
      <c r="H83" s="55"/>
      <c r="I83" s="6"/>
      <c r="J83" s="6"/>
      <c r="K83" s="6"/>
      <c r="L83" s="6"/>
      <c r="M83" s="6"/>
      <c r="N83" s="6"/>
      <c r="O83" s="6"/>
      <c r="P83" s="6"/>
      <c r="Q83" s="6"/>
      <c r="R83" s="2"/>
      <c r="S83" s="2"/>
      <c r="T83" s="2"/>
      <c r="U83" s="2"/>
      <c r="V83" s="2"/>
      <c r="W83" s="2"/>
      <c r="X83" s="1"/>
      <c r="Y83" s="1"/>
      <c r="Z83" s="402"/>
      <c r="AA83" s="402"/>
      <c r="AB83" s="402"/>
      <c r="AC83" s="402"/>
      <c r="AD83" s="402"/>
      <c r="AE83" s="402"/>
      <c r="AF83" s="402"/>
      <c r="AG83" s="402"/>
      <c r="AH83" s="402"/>
      <c r="AI83" s="402"/>
      <c r="AJ83" s="402"/>
      <c r="AK83" s="402"/>
      <c r="AL83" s="402"/>
      <c r="AM83" s="402"/>
      <c r="AN83" s="402"/>
      <c r="AO83" s="402"/>
      <c r="AP83" s="402"/>
      <c r="AQ83" s="402"/>
    </row>
    <row r="84" spans="1:86" x14ac:dyDescent="0.25">
      <c r="A84" s="60" t="s">
        <v>229</v>
      </c>
      <c r="B84" s="846">
        <f t="shared" si="11"/>
        <v>0</v>
      </c>
      <c r="C84" s="137"/>
      <c r="D84" s="137"/>
      <c r="E84" s="137"/>
      <c r="F84" s="404"/>
      <c r="G84" s="55"/>
      <c r="H84" s="55"/>
      <c r="I84" s="6"/>
      <c r="J84" s="6"/>
      <c r="K84" s="6"/>
      <c r="L84" s="6"/>
      <c r="M84" s="6"/>
      <c r="N84" s="6"/>
      <c r="O84" s="6"/>
      <c r="P84" s="6"/>
      <c r="Q84" s="6"/>
      <c r="R84" s="2"/>
      <c r="S84" s="2"/>
      <c r="T84" s="2"/>
      <c r="U84" s="2"/>
      <c r="V84" s="2"/>
      <c r="W84" s="2"/>
      <c r="X84" s="1"/>
      <c r="Y84" s="1"/>
      <c r="Z84" s="402"/>
      <c r="AA84" s="402"/>
      <c r="AB84" s="402"/>
      <c r="AC84" s="402"/>
      <c r="AD84" s="402"/>
      <c r="AE84" s="402"/>
      <c r="AF84" s="402"/>
      <c r="AG84" s="402"/>
      <c r="AH84" s="402"/>
      <c r="AI84" s="402"/>
      <c r="AJ84" s="402"/>
      <c r="AK84" s="402"/>
      <c r="AL84" s="402"/>
      <c r="AM84" s="402"/>
      <c r="AN84" s="402"/>
      <c r="AO84" s="402"/>
      <c r="AP84" s="402"/>
      <c r="AQ84" s="402"/>
    </row>
    <row r="85" spans="1:86" x14ac:dyDescent="0.25">
      <c r="A85" s="632" t="s">
        <v>45</v>
      </c>
      <c r="B85" s="119">
        <f>SUM(B66:B84)</f>
        <v>545</v>
      </c>
      <c r="C85" s="119">
        <f>SUM(C66:C84)</f>
        <v>545</v>
      </c>
      <c r="D85" s="119">
        <f>SUM(D66:D84)</f>
        <v>0</v>
      </c>
      <c r="E85" s="119">
        <f>SUM(E66:E84)</f>
        <v>0</v>
      </c>
      <c r="F85" s="404"/>
      <c r="G85" s="55"/>
      <c r="H85" s="55"/>
      <c r="I85" s="5"/>
      <c r="J85" s="6"/>
      <c r="K85" s="6"/>
      <c r="L85" s="6"/>
      <c r="M85" s="6"/>
      <c r="N85" s="6"/>
      <c r="O85" s="6"/>
      <c r="P85" s="6"/>
      <c r="Q85" s="6"/>
      <c r="R85" s="2"/>
      <c r="S85" s="2"/>
      <c r="T85" s="2"/>
      <c r="U85" s="2"/>
      <c r="V85" s="3"/>
      <c r="W85" s="2"/>
      <c r="X85" s="1"/>
      <c r="Y85" s="1"/>
      <c r="Z85" s="402"/>
      <c r="AA85" s="402"/>
      <c r="AB85" s="402"/>
      <c r="AC85" s="402"/>
      <c r="AD85" s="402"/>
      <c r="AE85" s="402"/>
      <c r="AF85" s="402"/>
      <c r="AG85" s="402"/>
      <c r="AH85" s="402"/>
      <c r="AI85" s="402"/>
      <c r="AJ85" s="402"/>
      <c r="AK85" s="402"/>
      <c r="AL85" s="402"/>
      <c r="AM85" s="402"/>
      <c r="AN85" s="402"/>
      <c r="AO85" s="402"/>
      <c r="AP85" s="402"/>
      <c r="AQ85" s="402"/>
    </row>
    <row r="86" spans="1:86" x14ac:dyDescent="0.25">
      <c r="A86" s="63" t="s">
        <v>230</v>
      </c>
      <c r="B86" s="1"/>
      <c r="C86" s="1"/>
      <c r="D86" s="2"/>
      <c r="E86" s="2"/>
      <c r="F86" s="1"/>
      <c r="G86" s="1"/>
      <c r="H86" s="1"/>
      <c r="I86" s="1"/>
      <c r="J86" s="1"/>
      <c r="K86" s="1"/>
      <c r="L86" s="1"/>
      <c r="M86" s="1"/>
      <c r="N86" s="1"/>
      <c r="O86" s="1"/>
      <c r="P86" s="14"/>
      <c r="Q86" s="14"/>
      <c r="R86" s="14"/>
      <c r="S86" s="14"/>
      <c r="T86" s="2"/>
      <c r="U86" s="2"/>
      <c r="V86" s="2"/>
      <c r="W86" s="2"/>
      <c r="X86" s="173"/>
      <c r="Y86" s="2"/>
      <c r="Z86" s="1"/>
      <c r="AA86" s="1"/>
      <c r="AB86" s="1"/>
      <c r="AC86" s="1"/>
      <c r="AD86" s="1"/>
      <c r="AE86" s="1"/>
      <c r="AF86" s="1"/>
      <c r="AG86" s="1"/>
      <c r="AH86" s="1"/>
      <c r="AI86" s="1"/>
      <c r="AJ86" s="1"/>
      <c r="AK86" s="1"/>
      <c r="AL86" s="1"/>
      <c r="AM86" s="1"/>
      <c r="AN86" s="1"/>
      <c r="AO86" s="1"/>
      <c r="AP86" s="1"/>
      <c r="AQ86" s="402"/>
    </row>
    <row r="87" spans="1:86" ht="15" customHeight="1" x14ac:dyDescent="0.25">
      <c r="A87" s="724" t="s">
        <v>81</v>
      </c>
      <c r="B87" s="742"/>
      <c r="C87" s="724" t="s">
        <v>4</v>
      </c>
      <c r="D87" s="741"/>
      <c r="E87" s="742"/>
      <c r="F87" s="710" t="s">
        <v>5</v>
      </c>
      <c r="G87" s="713"/>
      <c r="H87" s="713"/>
      <c r="I87" s="713"/>
      <c r="J87" s="713"/>
      <c r="K87" s="713"/>
      <c r="L87" s="713"/>
      <c r="M87" s="713"/>
      <c r="N87" s="713"/>
      <c r="O87" s="713"/>
      <c r="P87" s="713"/>
      <c r="Q87" s="713"/>
      <c r="R87" s="713"/>
      <c r="S87" s="713"/>
      <c r="T87" s="713"/>
      <c r="U87" s="713"/>
      <c r="V87" s="713"/>
      <c r="W87" s="713"/>
      <c r="X87" s="713"/>
      <c r="Y87" s="713"/>
      <c r="Z87" s="713"/>
      <c r="AA87" s="713"/>
      <c r="AB87" s="713"/>
      <c r="AC87" s="713"/>
      <c r="AD87" s="713"/>
      <c r="AE87" s="713"/>
      <c r="AF87" s="713"/>
      <c r="AG87" s="713"/>
      <c r="AH87" s="713"/>
      <c r="AI87" s="713"/>
      <c r="AJ87" s="713"/>
      <c r="AK87" s="713"/>
      <c r="AL87" s="713"/>
      <c r="AM87" s="709"/>
      <c r="AN87" s="644" t="s">
        <v>7</v>
      </c>
    </row>
    <row r="88" spans="1:86" x14ac:dyDescent="0.25">
      <c r="A88" s="777"/>
      <c r="B88" s="778"/>
      <c r="C88" s="725"/>
      <c r="D88" s="743"/>
      <c r="E88" s="744"/>
      <c r="F88" s="710" t="s">
        <v>10</v>
      </c>
      <c r="G88" s="709"/>
      <c r="H88" s="747" t="s">
        <v>11</v>
      </c>
      <c r="I88" s="747"/>
      <c r="J88" s="710" t="s">
        <v>12</v>
      </c>
      <c r="K88" s="709"/>
      <c r="L88" s="713" t="s">
        <v>13</v>
      </c>
      <c r="M88" s="713"/>
      <c r="N88" s="710" t="s">
        <v>14</v>
      </c>
      <c r="O88" s="709"/>
      <c r="P88" s="748" t="s">
        <v>15</v>
      </c>
      <c r="Q88" s="748"/>
      <c r="R88" s="749" t="s">
        <v>16</v>
      </c>
      <c r="S88" s="750"/>
      <c r="T88" s="748" t="s">
        <v>17</v>
      </c>
      <c r="U88" s="748"/>
      <c r="V88" s="749" t="s">
        <v>18</v>
      </c>
      <c r="W88" s="750"/>
      <c r="X88" s="748" t="s">
        <v>19</v>
      </c>
      <c r="Y88" s="750"/>
      <c r="Z88" s="749" t="s">
        <v>20</v>
      </c>
      <c r="AA88" s="748"/>
      <c r="AB88" s="749" t="s">
        <v>21</v>
      </c>
      <c r="AC88" s="750"/>
      <c r="AD88" s="748" t="s">
        <v>22</v>
      </c>
      <c r="AE88" s="748"/>
      <c r="AF88" s="749" t="s">
        <v>23</v>
      </c>
      <c r="AG88" s="750"/>
      <c r="AH88" s="748" t="s">
        <v>24</v>
      </c>
      <c r="AI88" s="748"/>
      <c r="AJ88" s="749" t="s">
        <v>25</v>
      </c>
      <c r="AK88" s="750"/>
      <c r="AL88" s="748" t="s">
        <v>26</v>
      </c>
      <c r="AM88" s="750"/>
      <c r="AN88" s="691"/>
    </row>
    <row r="89" spans="1:86" x14ac:dyDescent="0.25">
      <c r="A89" s="725"/>
      <c r="B89" s="743"/>
      <c r="C89" s="634" t="s">
        <v>214</v>
      </c>
      <c r="D89" s="634" t="s">
        <v>159</v>
      </c>
      <c r="E89" s="634" t="s">
        <v>28</v>
      </c>
      <c r="F89" s="617" t="s">
        <v>159</v>
      </c>
      <c r="G89" s="619" t="s">
        <v>28</v>
      </c>
      <c r="H89" s="618" t="s">
        <v>159</v>
      </c>
      <c r="I89" s="618" t="s">
        <v>28</v>
      </c>
      <c r="J89" s="617" t="s">
        <v>159</v>
      </c>
      <c r="K89" s="619" t="s">
        <v>28</v>
      </c>
      <c r="L89" s="618" t="s">
        <v>159</v>
      </c>
      <c r="M89" s="618" t="s">
        <v>28</v>
      </c>
      <c r="N89" s="617" t="s">
        <v>159</v>
      </c>
      <c r="O89" s="619" t="s">
        <v>28</v>
      </c>
      <c r="P89" s="618" t="s">
        <v>159</v>
      </c>
      <c r="Q89" s="618" t="s">
        <v>28</v>
      </c>
      <c r="R89" s="617" t="s">
        <v>159</v>
      </c>
      <c r="S89" s="619" t="s">
        <v>28</v>
      </c>
      <c r="T89" s="618" t="s">
        <v>159</v>
      </c>
      <c r="U89" s="618" t="s">
        <v>28</v>
      </c>
      <c r="V89" s="617" t="s">
        <v>159</v>
      </c>
      <c r="W89" s="619" t="s">
        <v>28</v>
      </c>
      <c r="X89" s="618" t="s">
        <v>159</v>
      </c>
      <c r="Y89" s="619" t="s">
        <v>28</v>
      </c>
      <c r="Z89" s="617" t="s">
        <v>159</v>
      </c>
      <c r="AA89" s="618" t="s">
        <v>28</v>
      </c>
      <c r="AB89" s="617" t="s">
        <v>159</v>
      </c>
      <c r="AC89" s="619" t="s">
        <v>28</v>
      </c>
      <c r="AD89" s="618" t="s">
        <v>159</v>
      </c>
      <c r="AE89" s="618" t="s">
        <v>28</v>
      </c>
      <c r="AF89" s="617" t="s">
        <v>159</v>
      </c>
      <c r="AG89" s="619" t="s">
        <v>28</v>
      </c>
      <c r="AH89" s="618" t="s">
        <v>159</v>
      </c>
      <c r="AI89" s="618" t="s">
        <v>28</v>
      </c>
      <c r="AJ89" s="617" t="s">
        <v>159</v>
      </c>
      <c r="AK89" s="619" t="s">
        <v>28</v>
      </c>
      <c r="AL89" s="618" t="s">
        <v>159</v>
      </c>
      <c r="AM89" s="619" t="s">
        <v>28</v>
      </c>
      <c r="AN89" s="645"/>
    </row>
    <row r="90" spans="1:86" x14ac:dyDescent="0.25">
      <c r="A90" s="710" t="s">
        <v>82</v>
      </c>
      <c r="B90" s="709"/>
      <c r="C90" s="835">
        <f t="shared" ref="C90:AN90" si="12">SUM(C91:C97)</f>
        <v>870</v>
      </c>
      <c r="D90" s="835">
        <f t="shared" si="12"/>
        <v>340</v>
      </c>
      <c r="E90" s="819">
        <f t="shared" si="12"/>
        <v>530</v>
      </c>
      <c r="F90" s="835">
        <f t="shared" si="12"/>
        <v>21</v>
      </c>
      <c r="G90" s="835">
        <f t="shared" si="12"/>
        <v>18</v>
      </c>
      <c r="H90" s="835">
        <f t="shared" si="12"/>
        <v>19</v>
      </c>
      <c r="I90" s="835">
        <f t="shared" si="12"/>
        <v>8</v>
      </c>
      <c r="J90" s="835">
        <f t="shared" si="12"/>
        <v>15</v>
      </c>
      <c r="K90" s="835">
        <f t="shared" si="12"/>
        <v>9</v>
      </c>
      <c r="L90" s="835">
        <f t="shared" si="12"/>
        <v>14</v>
      </c>
      <c r="M90" s="835">
        <f t="shared" si="12"/>
        <v>16</v>
      </c>
      <c r="N90" s="835">
        <f t="shared" si="12"/>
        <v>16</v>
      </c>
      <c r="O90" s="835">
        <f t="shared" si="12"/>
        <v>62</v>
      </c>
      <c r="P90" s="835">
        <f t="shared" si="12"/>
        <v>10</v>
      </c>
      <c r="Q90" s="835">
        <f t="shared" si="12"/>
        <v>68</v>
      </c>
      <c r="R90" s="835">
        <f t="shared" si="12"/>
        <v>7</v>
      </c>
      <c r="S90" s="835">
        <f t="shared" si="12"/>
        <v>60</v>
      </c>
      <c r="T90" s="835">
        <f t="shared" si="12"/>
        <v>11</v>
      </c>
      <c r="U90" s="835">
        <f t="shared" si="12"/>
        <v>33</v>
      </c>
      <c r="V90" s="835">
        <f t="shared" si="12"/>
        <v>14</v>
      </c>
      <c r="W90" s="835">
        <f t="shared" si="12"/>
        <v>36</v>
      </c>
      <c r="X90" s="835">
        <f t="shared" si="12"/>
        <v>19</v>
      </c>
      <c r="Y90" s="835">
        <f t="shared" si="12"/>
        <v>18</v>
      </c>
      <c r="Z90" s="835">
        <f t="shared" si="12"/>
        <v>22</v>
      </c>
      <c r="AA90" s="835">
        <f t="shared" si="12"/>
        <v>16</v>
      </c>
      <c r="AB90" s="835">
        <f t="shared" si="12"/>
        <v>28</v>
      </c>
      <c r="AC90" s="835">
        <f t="shared" si="12"/>
        <v>29</v>
      </c>
      <c r="AD90" s="835">
        <f t="shared" si="12"/>
        <v>21</v>
      </c>
      <c r="AE90" s="835">
        <f t="shared" si="12"/>
        <v>17</v>
      </c>
      <c r="AF90" s="835">
        <f t="shared" si="12"/>
        <v>16</v>
      </c>
      <c r="AG90" s="835">
        <f t="shared" si="12"/>
        <v>40</v>
      </c>
      <c r="AH90" s="835">
        <f t="shared" si="12"/>
        <v>20</v>
      </c>
      <c r="AI90" s="835">
        <f t="shared" si="12"/>
        <v>21</v>
      </c>
      <c r="AJ90" s="835">
        <f t="shared" si="12"/>
        <v>35</v>
      </c>
      <c r="AK90" s="835">
        <f t="shared" si="12"/>
        <v>19</v>
      </c>
      <c r="AL90" s="835">
        <f t="shared" si="12"/>
        <v>52</v>
      </c>
      <c r="AM90" s="835">
        <f t="shared" si="12"/>
        <v>60</v>
      </c>
      <c r="AN90" s="847">
        <f t="shared" si="12"/>
        <v>870</v>
      </c>
      <c r="AO90" s="409"/>
    </row>
    <row r="91" spans="1:86" x14ac:dyDescent="0.25">
      <c r="A91" s="691" t="s">
        <v>83</v>
      </c>
      <c r="B91" s="410" t="s">
        <v>84</v>
      </c>
      <c r="C91" s="835">
        <f t="shared" ref="C91:C97" si="13">SUM(D91+E91)</f>
        <v>706</v>
      </c>
      <c r="D91" s="835">
        <f t="shared" ref="D91:E97" si="14">SUM(F91+H91+J91+L91+N91+P91+R91+T91+V91+X91+Z91+AB91+AD91+AF91+AH91+AJ91+AL91)</f>
        <v>255</v>
      </c>
      <c r="E91" s="819">
        <f t="shared" si="14"/>
        <v>451</v>
      </c>
      <c r="F91" s="174">
        <v>20</v>
      </c>
      <c r="G91" s="185">
        <v>18</v>
      </c>
      <c r="H91" s="210">
        <v>18</v>
      </c>
      <c r="I91" s="176">
        <v>8</v>
      </c>
      <c r="J91" s="210">
        <v>15</v>
      </c>
      <c r="K91" s="176">
        <v>9</v>
      </c>
      <c r="L91" s="174">
        <v>13</v>
      </c>
      <c r="M91" s="185">
        <v>16</v>
      </c>
      <c r="N91" s="210">
        <v>11</v>
      </c>
      <c r="O91" s="176">
        <v>60</v>
      </c>
      <c r="P91" s="210">
        <v>7</v>
      </c>
      <c r="Q91" s="176">
        <v>68</v>
      </c>
      <c r="R91" s="210">
        <v>6</v>
      </c>
      <c r="S91" s="176">
        <v>58</v>
      </c>
      <c r="T91" s="210">
        <v>5</v>
      </c>
      <c r="U91" s="176">
        <v>31</v>
      </c>
      <c r="V91" s="210">
        <v>11</v>
      </c>
      <c r="W91" s="176">
        <v>31</v>
      </c>
      <c r="X91" s="210">
        <v>14</v>
      </c>
      <c r="Y91" s="176">
        <v>12</v>
      </c>
      <c r="Z91" s="210">
        <v>14</v>
      </c>
      <c r="AA91" s="176">
        <v>14</v>
      </c>
      <c r="AB91" s="210">
        <v>24</v>
      </c>
      <c r="AC91" s="176">
        <v>19</v>
      </c>
      <c r="AD91" s="210">
        <v>15</v>
      </c>
      <c r="AE91" s="176">
        <v>13</v>
      </c>
      <c r="AF91" s="210">
        <v>8</v>
      </c>
      <c r="AG91" s="176">
        <v>29</v>
      </c>
      <c r="AH91" s="210">
        <v>12</v>
      </c>
      <c r="AI91" s="176">
        <v>13</v>
      </c>
      <c r="AJ91" s="210">
        <v>27</v>
      </c>
      <c r="AK91" s="176">
        <v>13</v>
      </c>
      <c r="AL91" s="210">
        <v>35</v>
      </c>
      <c r="AM91" s="176">
        <v>39</v>
      </c>
      <c r="AN91" s="222">
        <v>706</v>
      </c>
      <c r="AO91" s="411" t="s">
        <v>59</v>
      </c>
      <c r="CA91" s="344" t="str">
        <f>IF(C91=0,"",IF(AN91="",IF(C91="",""," No olvide escribir la columna Beneficiarios.-"),""))</f>
        <v/>
      </c>
      <c r="CB91" s="344" t="str">
        <f t="shared" ref="CB91:CB97" si="15">IF(C91&lt;AN91," El número de Beneficiarios NO puede ser mayor que el Total.-","")</f>
        <v/>
      </c>
      <c r="CG91" s="344">
        <f t="shared" ref="CG91:CG97" si="16">IF(C91&lt;AN91,1,0)</f>
        <v>0</v>
      </c>
      <c r="CH91" s="344">
        <f t="shared" ref="CH91:CH97" si="17">IF(C91=0,"",IF(AN91="",IF(C91="","",1),0))</f>
        <v>0</v>
      </c>
    </row>
    <row r="92" spans="1:86" x14ac:dyDescent="0.25">
      <c r="A92" s="691"/>
      <c r="B92" s="412" t="s">
        <v>85</v>
      </c>
      <c r="C92" s="848">
        <f t="shared" si="13"/>
        <v>52</v>
      </c>
      <c r="D92" s="820">
        <f t="shared" si="14"/>
        <v>26</v>
      </c>
      <c r="E92" s="849">
        <f t="shared" si="14"/>
        <v>26</v>
      </c>
      <c r="F92" s="415"/>
      <c r="G92" s="416"/>
      <c r="H92" s="417"/>
      <c r="I92" s="418"/>
      <c r="J92" s="415"/>
      <c r="K92" s="419"/>
      <c r="L92" s="417">
        <v>1</v>
      </c>
      <c r="M92" s="420"/>
      <c r="N92" s="415">
        <v>1</v>
      </c>
      <c r="O92" s="419">
        <v>1</v>
      </c>
      <c r="P92" s="418">
        <v>1</v>
      </c>
      <c r="Q92" s="420"/>
      <c r="R92" s="421"/>
      <c r="S92" s="419">
        <v>1</v>
      </c>
      <c r="T92" s="418">
        <v>2</v>
      </c>
      <c r="U92" s="420"/>
      <c r="V92" s="421">
        <v>2</v>
      </c>
      <c r="W92" s="419">
        <v>2</v>
      </c>
      <c r="X92" s="418">
        <v>2</v>
      </c>
      <c r="Y92" s="419">
        <v>1</v>
      </c>
      <c r="Z92" s="421">
        <v>2</v>
      </c>
      <c r="AA92" s="420">
        <v>1</v>
      </c>
      <c r="AB92" s="421"/>
      <c r="AC92" s="419">
        <v>2</v>
      </c>
      <c r="AD92" s="418">
        <v>2</v>
      </c>
      <c r="AE92" s="420">
        <v>1</v>
      </c>
      <c r="AF92" s="421">
        <v>2</v>
      </c>
      <c r="AG92" s="419">
        <v>5</v>
      </c>
      <c r="AH92" s="418">
        <v>3</v>
      </c>
      <c r="AI92" s="420"/>
      <c r="AJ92" s="421">
        <v>3</v>
      </c>
      <c r="AK92" s="419"/>
      <c r="AL92" s="418">
        <v>5</v>
      </c>
      <c r="AM92" s="419">
        <v>12</v>
      </c>
      <c r="AN92" s="220">
        <v>52</v>
      </c>
      <c r="AO92" s="411" t="s">
        <v>59</v>
      </c>
      <c r="CA92" s="344" t="str">
        <f t="shared" ref="CA92" si="18">IF(C92=0,"",IF(AN92="",IF(C92="",""," No olvide escribir la columna Beneficiarios.-"),""))</f>
        <v/>
      </c>
      <c r="CB92" s="344" t="str">
        <f t="shared" si="15"/>
        <v/>
      </c>
      <c r="CG92" s="344">
        <f t="shared" si="16"/>
        <v>0</v>
      </c>
      <c r="CH92" s="344">
        <f t="shared" si="17"/>
        <v>0</v>
      </c>
    </row>
    <row r="93" spans="1:86" ht="15.75" thickBot="1" x14ac:dyDescent="0.3">
      <c r="A93" s="780"/>
      <c r="B93" s="422" t="s">
        <v>86</v>
      </c>
      <c r="C93" s="850">
        <f t="shared" si="13"/>
        <v>44</v>
      </c>
      <c r="D93" s="850">
        <f t="shared" si="14"/>
        <v>24</v>
      </c>
      <c r="E93" s="851">
        <f t="shared" si="14"/>
        <v>20</v>
      </c>
      <c r="F93" s="425"/>
      <c r="G93" s="426"/>
      <c r="H93" s="427"/>
      <c r="I93" s="428"/>
      <c r="J93" s="425"/>
      <c r="K93" s="429"/>
      <c r="L93" s="427"/>
      <c r="M93" s="430"/>
      <c r="N93" s="425"/>
      <c r="O93" s="429"/>
      <c r="P93" s="428">
        <v>2</v>
      </c>
      <c r="Q93" s="430"/>
      <c r="R93" s="431"/>
      <c r="S93" s="429">
        <v>1</v>
      </c>
      <c r="T93" s="428">
        <v>2</v>
      </c>
      <c r="U93" s="430"/>
      <c r="V93" s="431"/>
      <c r="W93" s="429">
        <v>2</v>
      </c>
      <c r="X93" s="428">
        <v>1</v>
      </c>
      <c r="Y93" s="429">
        <v>2</v>
      </c>
      <c r="Z93" s="431">
        <v>2</v>
      </c>
      <c r="AA93" s="430">
        <v>1</v>
      </c>
      <c r="AB93" s="431">
        <v>2</v>
      </c>
      <c r="AC93" s="429">
        <v>5</v>
      </c>
      <c r="AD93" s="428">
        <v>3</v>
      </c>
      <c r="AE93" s="430"/>
      <c r="AF93" s="431">
        <v>2</v>
      </c>
      <c r="AG93" s="429">
        <v>3</v>
      </c>
      <c r="AH93" s="428">
        <v>1</v>
      </c>
      <c r="AI93" s="430">
        <v>3</v>
      </c>
      <c r="AJ93" s="431">
        <v>2</v>
      </c>
      <c r="AK93" s="429">
        <v>1</v>
      </c>
      <c r="AL93" s="428">
        <v>7</v>
      </c>
      <c r="AM93" s="429">
        <v>2</v>
      </c>
      <c r="AN93" s="432">
        <v>44</v>
      </c>
      <c r="AO93" s="411" t="s">
        <v>59</v>
      </c>
      <c r="CA93" s="344" t="str">
        <f>IF(C93=0,"",IF(AN93="",IF(C93="",""," No olvide escribir la columna Beneficiarios.-"),""))</f>
        <v/>
      </c>
      <c r="CB93" s="344" t="str">
        <f t="shared" si="15"/>
        <v/>
      </c>
      <c r="CG93" s="344">
        <f t="shared" si="16"/>
        <v>0</v>
      </c>
      <c r="CH93" s="344">
        <f t="shared" si="17"/>
        <v>0</v>
      </c>
    </row>
    <row r="94" spans="1:86" ht="15.75" thickTop="1" x14ac:dyDescent="0.25">
      <c r="A94" s="433" t="s">
        <v>87</v>
      </c>
      <c r="B94" s="434"/>
      <c r="C94" s="852">
        <f t="shared" si="13"/>
        <v>14</v>
      </c>
      <c r="D94" s="853">
        <f t="shared" si="14"/>
        <v>8</v>
      </c>
      <c r="E94" s="854">
        <f t="shared" si="14"/>
        <v>6</v>
      </c>
      <c r="F94" s="438">
        <v>1</v>
      </c>
      <c r="G94" s="439"/>
      <c r="H94" s="440"/>
      <c r="I94" s="441"/>
      <c r="J94" s="442"/>
      <c r="K94" s="439"/>
      <c r="L94" s="440"/>
      <c r="M94" s="443"/>
      <c r="N94" s="442">
        <v>2</v>
      </c>
      <c r="O94" s="439"/>
      <c r="P94" s="441"/>
      <c r="Q94" s="443"/>
      <c r="R94" s="444"/>
      <c r="S94" s="439"/>
      <c r="T94" s="441">
        <v>1</v>
      </c>
      <c r="U94" s="443">
        <v>2</v>
      </c>
      <c r="V94" s="444">
        <v>1</v>
      </c>
      <c r="W94" s="439">
        <v>1</v>
      </c>
      <c r="X94" s="441"/>
      <c r="Y94" s="439">
        <v>1</v>
      </c>
      <c r="Z94" s="444">
        <v>1</v>
      </c>
      <c r="AA94" s="443"/>
      <c r="AB94" s="444">
        <v>1</v>
      </c>
      <c r="AC94" s="439">
        <v>1</v>
      </c>
      <c r="AD94" s="441"/>
      <c r="AE94" s="443"/>
      <c r="AF94" s="444"/>
      <c r="AG94" s="439"/>
      <c r="AH94" s="441">
        <v>1</v>
      </c>
      <c r="AI94" s="443"/>
      <c r="AJ94" s="444"/>
      <c r="AK94" s="439"/>
      <c r="AL94" s="441"/>
      <c r="AM94" s="439">
        <v>1</v>
      </c>
      <c r="AN94" s="445">
        <v>14</v>
      </c>
      <c r="AO94" s="411" t="s">
        <v>59</v>
      </c>
      <c r="CA94" s="344" t="str">
        <f>IF(C94=0,"",IF(AN94="",IF(C94="",""," No olvide escribir la columna Beneficiarios.-"),""))</f>
        <v/>
      </c>
      <c r="CB94" s="344" t="str">
        <f t="shared" si="15"/>
        <v/>
      </c>
      <c r="CG94" s="344">
        <f t="shared" si="16"/>
        <v>0</v>
      </c>
      <c r="CH94" s="344">
        <f t="shared" si="17"/>
        <v>0</v>
      </c>
    </row>
    <row r="95" spans="1:86" x14ac:dyDescent="0.25">
      <c r="A95" s="621" t="s">
        <v>88</v>
      </c>
      <c r="B95" s="446"/>
      <c r="C95" s="820">
        <f t="shared" si="13"/>
        <v>11</v>
      </c>
      <c r="D95" s="831">
        <f t="shared" si="14"/>
        <v>7</v>
      </c>
      <c r="E95" s="855">
        <f t="shared" si="14"/>
        <v>4</v>
      </c>
      <c r="F95" s="448"/>
      <c r="G95" s="449"/>
      <c r="H95" s="450"/>
      <c r="I95" s="451"/>
      <c r="J95" s="438"/>
      <c r="K95" s="452"/>
      <c r="L95" s="450"/>
      <c r="M95" s="453"/>
      <c r="N95" s="438">
        <v>1</v>
      </c>
      <c r="O95" s="452"/>
      <c r="P95" s="451"/>
      <c r="Q95" s="453"/>
      <c r="R95" s="454">
        <v>1</v>
      </c>
      <c r="S95" s="452"/>
      <c r="T95" s="451"/>
      <c r="U95" s="453"/>
      <c r="V95" s="454"/>
      <c r="W95" s="452"/>
      <c r="X95" s="451">
        <v>1</v>
      </c>
      <c r="Y95" s="452"/>
      <c r="Z95" s="454">
        <v>1</v>
      </c>
      <c r="AA95" s="453"/>
      <c r="AB95" s="454"/>
      <c r="AC95" s="452"/>
      <c r="AD95" s="451">
        <v>1</v>
      </c>
      <c r="AE95" s="453">
        <v>3</v>
      </c>
      <c r="AF95" s="454"/>
      <c r="AG95" s="452"/>
      <c r="AH95" s="451"/>
      <c r="AI95" s="453"/>
      <c r="AJ95" s="454"/>
      <c r="AK95" s="452"/>
      <c r="AL95" s="451">
        <v>2</v>
      </c>
      <c r="AM95" s="452">
        <v>1</v>
      </c>
      <c r="AN95" s="455">
        <v>11</v>
      </c>
      <c r="AO95" s="411" t="s">
        <v>59</v>
      </c>
      <c r="CA95" s="344" t="str">
        <f>IF(C95=0,"",IF(AN95="",IF(C95="",""," No olvide escribir la columna Beneficiarios.-"),""))</f>
        <v/>
      </c>
      <c r="CB95" s="344" t="str">
        <f t="shared" si="15"/>
        <v/>
      </c>
      <c r="CG95" s="344">
        <f t="shared" si="16"/>
        <v>0</v>
      </c>
      <c r="CH95" s="344">
        <f t="shared" si="17"/>
        <v>0</v>
      </c>
    </row>
    <row r="96" spans="1:86" x14ac:dyDescent="0.25">
      <c r="A96" s="781" t="s">
        <v>89</v>
      </c>
      <c r="B96" s="782"/>
      <c r="C96" s="848">
        <f t="shared" si="13"/>
        <v>43</v>
      </c>
      <c r="D96" s="820">
        <f t="shared" si="14"/>
        <v>20</v>
      </c>
      <c r="E96" s="856">
        <f t="shared" si="14"/>
        <v>23</v>
      </c>
      <c r="F96" s="415"/>
      <c r="G96" s="416"/>
      <c r="H96" s="417">
        <v>1</v>
      </c>
      <c r="I96" s="418"/>
      <c r="J96" s="415"/>
      <c r="K96" s="419"/>
      <c r="L96" s="417"/>
      <c r="M96" s="420"/>
      <c r="N96" s="415">
        <v>1</v>
      </c>
      <c r="O96" s="419">
        <v>1</v>
      </c>
      <c r="P96" s="418"/>
      <c r="Q96" s="420"/>
      <c r="R96" s="421"/>
      <c r="S96" s="419"/>
      <c r="T96" s="418">
        <v>1</v>
      </c>
      <c r="U96" s="420"/>
      <c r="V96" s="421"/>
      <c r="W96" s="419"/>
      <c r="X96" s="418">
        <v>1</v>
      </c>
      <c r="Y96" s="419">
        <v>2</v>
      </c>
      <c r="Z96" s="421">
        <v>2</v>
      </c>
      <c r="AA96" s="420"/>
      <c r="AB96" s="421">
        <v>1</v>
      </c>
      <c r="AC96" s="419">
        <v>2</v>
      </c>
      <c r="AD96" s="418"/>
      <c r="AE96" s="420"/>
      <c r="AF96" s="421">
        <v>4</v>
      </c>
      <c r="AG96" s="419">
        <v>3</v>
      </c>
      <c r="AH96" s="418">
        <v>3</v>
      </c>
      <c r="AI96" s="420">
        <v>5</v>
      </c>
      <c r="AJ96" s="421">
        <v>3</v>
      </c>
      <c r="AK96" s="419">
        <v>5</v>
      </c>
      <c r="AL96" s="418">
        <v>3</v>
      </c>
      <c r="AM96" s="419">
        <v>5</v>
      </c>
      <c r="AN96" s="220">
        <v>43</v>
      </c>
      <c r="AO96" s="411" t="s">
        <v>59</v>
      </c>
      <c r="CA96" s="344" t="str">
        <f>IF(C96=0,"",IF(AN96="",IF(C96="",""," No olvide escribir la columna Beneficiarios.-"),""))</f>
        <v/>
      </c>
      <c r="CB96" s="344" t="str">
        <f t="shared" si="15"/>
        <v/>
      </c>
      <c r="CG96" s="344">
        <f t="shared" si="16"/>
        <v>0</v>
      </c>
      <c r="CH96" s="344">
        <f t="shared" si="17"/>
        <v>0</v>
      </c>
    </row>
    <row r="97" spans="1:86" x14ac:dyDescent="0.25">
      <c r="A97" s="696" t="s">
        <v>231</v>
      </c>
      <c r="B97" s="697"/>
      <c r="C97" s="833">
        <f t="shared" si="13"/>
        <v>0</v>
      </c>
      <c r="D97" s="833">
        <f t="shared" si="14"/>
        <v>0</v>
      </c>
      <c r="E97" s="827">
        <f t="shared" si="14"/>
        <v>0</v>
      </c>
      <c r="F97" s="457"/>
      <c r="G97" s="458"/>
      <c r="H97" s="459"/>
      <c r="I97" s="460"/>
      <c r="J97" s="457"/>
      <c r="K97" s="461"/>
      <c r="L97" s="459"/>
      <c r="M97" s="462"/>
      <c r="N97" s="457"/>
      <c r="O97" s="461"/>
      <c r="P97" s="460"/>
      <c r="Q97" s="462"/>
      <c r="R97" s="463"/>
      <c r="S97" s="461"/>
      <c r="T97" s="460"/>
      <c r="U97" s="462"/>
      <c r="V97" s="463"/>
      <c r="W97" s="461"/>
      <c r="X97" s="460"/>
      <c r="Y97" s="461"/>
      <c r="Z97" s="463"/>
      <c r="AA97" s="462"/>
      <c r="AB97" s="463"/>
      <c r="AC97" s="461"/>
      <c r="AD97" s="460"/>
      <c r="AE97" s="462"/>
      <c r="AF97" s="463"/>
      <c r="AG97" s="461"/>
      <c r="AH97" s="460"/>
      <c r="AI97" s="462"/>
      <c r="AJ97" s="463"/>
      <c r="AK97" s="461"/>
      <c r="AL97" s="460"/>
      <c r="AM97" s="461"/>
      <c r="AN97" s="464"/>
      <c r="AO97" s="465" t="s">
        <v>59</v>
      </c>
      <c r="CA97" s="344" t="str">
        <f>IF(C97=0,"",IF(AN97="",IF(C97="",""," No olvide escribir la columna Beneficiarios.-"),""))</f>
        <v/>
      </c>
      <c r="CB97" s="344" t="str">
        <f t="shared" si="15"/>
        <v/>
      </c>
      <c r="CG97" s="344">
        <f t="shared" si="16"/>
        <v>0</v>
      </c>
      <c r="CH97" s="344" t="str">
        <f t="shared" si="17"/>
        <v/>
      </c>
    </row>
    <row r="98" spans="1:86" x14ac:dyDescent="0.25">
      <c r="A98" s="63" t="s">
        <v>232</v>
      </c>
      <c r="B98" s="1"/>
      <c r="C98" s="1"/>
      <c r="D98" s="14"/>
    </row>
    <row r="99" spans="1:86" x14ac:dyDescent="0.25">
      <c r="A99" s="710" t="s">
        <v>233</v>
      </c>
      <c r="B99" s="713"/>
      <c r="C99" s="709"/>
      <c r="D99" s="634" t="s">
        <v>45</v>
      </c>
    </row>
    <row r="100" spans="1:86" ht="21" x14ac:dyDescent="0.25">
      <c r="A100" s="724" t="s">
        <v>234</v>
      </c>
      <c r="B100" s="742"/>
      <c r="C100" s="625" t="s">
        <v>153</v>
      </c>
      <c r="D100" s="219"/>
      <c r="E100" s="466"/>
    </row>
    <row r="101" spans="1:86" x14ac:dyDescent="0.25">
      <c r="A101" s="777"/>
      <c r="B101" s="778"/>
      <c r="C101" s="626" t="s">
        <v>154</v>
      </c>
      <c r="D101" s="220"/>
      <c r="E101" s="466"/>
    </row>
    <row r="102" spans="1:86" ht="21" x14ac:dyDescent="0.25">
      <c r="A102" s="725"/>
      <c r="B102" s="744"/>
      <c r="C102" s="627" t="s">
        <v>155</v>
      </c>
      <c r="D102" s="221"/>
      <c r="E102" s="466"/>
    </row>
    <row r="103" spans="1:86" ht="15.75" x14ac:dyDescent="0.25">
      <c r="A103" s="467" t="s">
        <v>235</v>
      </c>
      <c r="B103" s="468"/>
      <c r="C103" s="469"/>
      <c r="D103" s="470"/>
      <c r="E103" s="471"/>
      <c r="F103" s="472"/>
      <c r="G103" s="472"/>
      <c r="H103" s="473"/>
      <c r="I103" s="472"/>
      <c r="J103" s="19"/>
      <c r="K103" s="474"/>
      <c r="L103" s="475"/>
      <c r="M103" s="476"/>
      <c r="N103" s="476"/>
      <c r="O103" s="477"/>
      <c r="P103" s="27"/>
      <c r="Q103" s="478"/>
      <c r="R103" s="479"/>
      <c r="S103" s="381"/>
      <c r="T103" s="478"/>
      <c r="U103" s="381"/>
      <c r="V103" s="381"/>
      <c r="W103" s="480"/>
      <c r="X103" s="480"/>
      <c r="Y103" s="480"/>
      <c r="Z103" s="481"/>
      <c r="AA103" s="3"/>
      <c r="AB103" s="480"/>
      <c r="AC103" s="480"/>
      <c r="AD103" s="480"/>
      <c r="AE103" s="480"/>
      <c r="AF103" s="481"/>
      <c r="AG103" s="3"/>
      <c r="AH103" s="480"/>
      <c r="AI103" s="480"/>
      <c r="AJ103" s="480"/>
      <c r="AK103" s="3"/>
      <c r="AL103" s="482"/>
      <c r="AM103" s="480"/>
      <c r="AN103" s="482"/>
      <c r="AO103" s="483"/>
      <c r="AP103" s="3"/>
    </row>
    <row r="104" spans="1:86" ht="18.75" customHeight="1" x14ac:dyDescent="0.25">
      <c r="A104" s="647" t="s">
        <v>81</v>
      </c>
      <c r="B104" s="649"/>
      <c r="C104" s="724" t="s">
        <v>4</v>
      </c>
      <c r="D104" s="741"/>
      <c r="E104" s="742"/>
      <c r="F104" s="710" t="s">
        <v>5</v>
      </c>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713"/>
      <c r="AG104" s="713"/>
      <c r="AH104" s="713"/>
      <c r="AI104" s="713"/>
      <c r="AJ104" s="713"/>
      <c r="AK104" s="713"/>
      <c r="AL104" s="713"/>
      <c r="AM104" s="709"/>
      <c r="AN104" s="644" t="s">
        <v>7</v>
      </c>
      <c r="AO104" s="484"/>
    </row>
    <row r="105" spans="1:86" x14ac:dyDescent="0.25">
      <c r="A105" s="683"/>
      <c r="B105" s="685"/>
      <c r="C105" s="725"/>
      <c r="D105" s="743"/>
      <c r="E105" s="744"/>
      <c r="F105" s="710" t="s">
        <v>10</v>
      </c>
      <c r="G105" s="709"/>
      <c r="H105" s="745" t="s">
        <v>11</v>
      </c>
      <c r="I105" s="746"/>
      <c r="J105" s="710" t="s">
        <v>12</v>
      </c>
      <c r="K105" s="709"/>
      <c r="L105" s="710" t="s">
        <v>13</v>
      </c>
      <c r="M105" s="709"/>
      <c r="N105" s="710" t="s">
        <v>14</v>
      </c>
      <c r="O105" s="709"/>
      <c r="P105" s="712" t="s">
        <v>15</v>
      </c>
      <c r="Q105" s="711"/>
      <c r="R105" s="712" t="s">
        <v>16</v>
      </c>
      <c r="S105" s="711"/>
      <c r="T105" s="712" t="s">
        <v>17</v>
      </c>
      <c r="U105" s="711"/>
      <c r="V105" s="712" t="s">
        <v>18</v>
      </c>
      <c r="W105" s="711"/>
      <c r="X105" s="712" t="s">
        <v>19</v>
      </c>
      <c r="Y105" s="711"/>
      <c r="Z105" s="712" t="s">
        <v>20</v>
      </c>
      <c r="AA105" s="711"/>
      <c r="AB105" s="712" t="s">
        <v>21</v>
      </c>
      <c r="AC105" s="711"/>
      <c r="AD105" s="733" t="s">
        <v>22</v>
      </c>
      <c r="AE105" s="733"/>
      <c r="AF105" s="712" t="s">
        <v>23</v>
      </c>
      <c r="AG105" s="711"/>
      <c r="AH105" s="733" t="s">
        <v>24</v>
      </c>
      <c r="AI105" s="733"/>
      <c r="AJ105" s="712" t="s">
        <v>25</v>
      </c>
      <c r="AK105" s="711"/>
      <c r="AL105" s="733" t="s">
        <v>26</v>
      </c>
      <c r="AM105" s="711"/>
      <c r="AN105" s="691"/>
    </row>
    <row r="106" spans="1:86" x14ac:dyDescent="0.25">
      <c r="A106" s="650"/>
      <c r="B106" s="652"/>
      <c r="C106" s="636" t="s">
        <v>214</v>
      </c>
      <c r="D106" s="636" t="s">
        <v>159</v>
      </c>
      <c r="E106" s="619" t="s">
        <v>28</v>
      </c>
      <c r="F106" s="617" t="s">
        <v>159</v>
      </c>
      <c r="G106" s="619" t="s">
        <v>28</v>
      </c>
      <c r="H106" s="617" t="s">
        <v>159</v>
      </c>
      <c r="I106" s="619" t="s">
        <v>28</v>
      </c>
      <c r="J106" s="617" t="s">
        <v>159</v>
      </c>
      <c r="K106" s="619" t="s">
        <v>28</v>
      </c>
      <c r="L106" s="617" t="s">
        <v>159</v>
      </c>
      <c r="M106" s="619" t="s">
        <v>28</v>
      </c>
      <c r="N106" s="617" t="s">
        <v>159</v>
      </c>
      <c r="O106" s="619" t="s">
        <v>28</v>
      </c>
      <c r="P106" s="617" t="s">
        <v>159</v>
      </c>
      <c r="Q106" s="619" t="s">
        <v>28</v>
      </c>
      <c r="R106" s="617" t="s">
        <v>159</v>
      </c>
      <c r="S106" s="619" t="s">
        <v>28</v>
      </c>
      <c r="T106" s="617" t="s">
        <v>159</v>
      </c>
      <c r="U106" s="619" t="s">
        <v>28</v>
      </c>
      <c r="V106" s="617" t="s">
        <v>159</v>
      </c>
      <c r="W106" s="619" t="s">
        <v>28</v>
      </c>
      <c r="X106" s="617" t="s">
        <v>159</v>
      </c>
      <c r="Y106" s="619" t="s">
        <v>28</v>
      </c>
      <c r="Z106" s="617" t="s">
        <v>159</v>
      </c>
      <c r="AA106" s="619" t="s">
        <v>28</v>
      </c>
      <c r="AB106" s="617" t="s">
        <v>159</v>
      </c>
      <c r="AC106" s="619" t="s">
        <v>28</v>
      </c>
      <c r="AD106" s="618" t="s">
        <v>159</v>
      </c>
      <c r="AE106" s="618" t="s">
        <v>28</v>
      </c>
      <c r="AF106" s="617" t="s">
        <v>159</v>
      </c>
      <c r="AG106" s="619" t="s">
        <v>28</v>
      </c>
      <c r="AH106" s="618" t="s">
        <v>159</v>
      </c>
      <c r="AI106" s="618" t="s">
        <v>28</v>
      </c>
      <c r="AJ106" s="617" t="s">
        <v>159</v>
      </c>
      <c r="AK106" s="619" t="s">
        <v>28</v>
      </c>
      <c r="AL106" s="618" t="s">
        <v>159</v>
      </c>
      <c r="AM106" s="619" t="s">
        <v>28</v>
      </c>
      <c r="AN106" s="645"/>
      <c r="AO106" s="485"/>
    </row>
    <row r="107" spans="1:86" ht="21" customHeight="1" x14ac:dyDescent="0.25">
      <c r="A107" s="736" t="s">
        <v>236</v>
      </c>
      <c r="B107" s="737"/>
      <c r="C107" s="854">
        <f>SUM(D107+E107)</f>
        <v>0</v>
      </c>
      <c r="D107" s="852">
        <f t="shared" ref="D107:E109" si="19">SUM(F107+H107+J107+L107+N107+P107+R107+T107+V107+X107+Z107+AB107+AD107+AF107+AH107+AJ107+AL107)</f>
        <v>0</v>
      </c>
      <c r="E107" s="857">
        <f t="shared" si="19"/>
        <v>0</v>
      </c>
      <c r="F107" s="487"/>
      <c r="G107" s="488"/>
      <c r="H107" s="487"/>
      <c r="I107" s="488"/>
      <c r="J107" s="487"/>
      <c r="K107" s="488"/>
      <c r="L107" s="487"/>
      <c r="M107" s="488"/>
      <c r="N107" s="487"/>
      <c r="O107" s="488"/>
      <c r="P107" s="487"/>
      <c r="Q107" s="488"/>
      <c r="R107" s="487"/>
      <c r="S107" s="488"/>
      <c r="T107" s="487"/>
      <c r="U107" s="488"/>
      <c r="V107" s="487"/>
      <c r="W107" s="488"/>
      <c r="X107" s="487"/>
      <c r="Y107" s="488"/>
      <c r="Z107" s="487"/>
      <c r="AA107" s="488"/>
      <c r="AB107" s="487"/>
      <c r="AC107" s="488"/>
      <c r="AD107" s="489"/>
      <c r="AE107" s="490"/>
      <c r="AF107" s="487"/>
      <c r="AG107" s="488"/>
      <c r="AH107" s="489"/>
      <c r="AI107" s="490"/>
      <c r="AJ107" s="487"/>
      <c r="AK107" s="488"/>
      <c r="AL107" s="489"/>
      <c r="AM107" s="488"/>
      <c r="AN107" s="491"/>
      <c r="AO107" s="411" t="s">
        <v>59</v>
      </c>
      <c r="CA107" s="344" t="str">
        <f>IF(C107=0,"",IF(AN107="",IF(C107="",""," No olvide escribir la columna Beneficiarios.-"),""))</f>
        <v/>
      </c>
      <c r="CB107" s="344" t="str">
        <f>IF(C107&lt;AN107," El número de Beneficiarios NO puede ser mayor que el Total.-","")</f>
        <v/>
      </c>
      <c r="CG107" s="344">
        <f>IF(C107&lt;AN107,1,0)</f>
        <v>0</v>
      </c>
      <c r="CH107" s="344" t="str">
        <f>IF(C107=0,"",IF(AN107="",IF(C107="","",1),0))</f>
        <v/>
      </c>
    </row>
    <row r="108" spans="1:86" ht="21" customHeight="1" x14ac:dyDescent="0.25">
      <c r="A108" s="694" t="s">
        <v>237</v>
      </c>
      <c r="B108" s="695"/>
      <c r="C108" s="824">
        <f>SUM(D108+E108)</f>
        <v>0</v>
      </c>
      <c r="D108" s="831">
        <f t="shared" si="19"/>
        <v>0</v>
      </c>
      <c r="E108" s="832">
        <f t="shared" si="19"/>
        <v>0</v>
      </c>
      <c r="F108" s="228"/>
      <c r="G108" s="178"/>
      <c r="H108" s="228"/>
      <c r="I108" s="178"/>
      <c r="J108" s="228"/>
      <c r="K108" s="178"/>
      <c r="L108" s="228"/>
      <c r="M108" s="178"/>
      <c r="N108" s="228"/>
      <c r="O108" s="178"/>
      <c r="P108" s="228"/>
      <c r="Q108" s="178"/>
      <c r="R108" s="228"/>
      <c r="S108" s="178"/>
      <c r="T108" s="228"/>
      <c r="U108" s="178"/>
      <c r="V108" s="228"/>
      <c r="W108" s="178"/>
      <c r="X108" s="228"/>
      <c r="Y108" s="178"/>
      <c r="Z108" s="228"/>
      <c r="AA108" s="178"/>
      <c r="AB108" s="228"/>
      <c r="AC108" s="178"/>
      <c r="AD108" s="492"/>
      <c r="AE108" s="230"/>
      <c r="AF108" s="228"/>
      <c r="AG108" s="178"/>
      <c r="AH108" s="492"/>
      <c r="AI108" s="230"/>
      <c r="AJ108" s="228"/>
      <c r="AK108" s="178"/>
      <c r="AL108" s="492"/>
      <c r="AM108" s="178"/>
      <c r="AN108" s="493"/>
      <c r="AO108" s="411" t="s">
        <v>59</v>
      </c>
      <c r="CA108" s="344" t="str">
        <f>IF(C108=0,"",IF(AN108="",IF(C108="",""," No olvide escribir la columna Beneficiarios.-"),""))</f>
        <v/>
      </c>
      <c r="CB108" s="344" t="str">
        <f>IF(C108&lt;AN108," El número de Beneficiarios NO puede ser mayor que el Total.-","")</f>
        <v/>
      </c>
      <c r="CG108" s="344">
        <f>IF(C108&lt;AN108,1,0)</f>
        <v>0</v>
      </c>
      <c r="CH108" s="344" t="str">
        <f>IF(C108=0,"",IF(AN108="",IF(C108="","",1),0))</f>
        <v/>
      </c>
    </row>
    <row r="109" spans="1:86" ht="21" customHeight="1" x14ac:dyDescent="0.25">
      <c r="A109" s="738" t="s">
        <v>238</v>
      </c>
      <c r="B109" s="739"/>
      <c r="C109" s="833">
        <f>SUM(D109+E109)</f>
        <v>1</v>
      </c>
      <c r="D109" s="833">
        <f t="shared" si="19"/>
        <v>0</v>
      </c>
      <c r="E109" s="834">
        <f t="shared" si="19"/>
        <v>1</v>
      </c>
      <c r="F109" s="494"/>
      <c r="G109" s="180"/>
      <c r="H109" s="494"/>
      <c r="I109" s="180"/>
      <c r="J109" s="494"/>
      <c r="K109" s="180"/>
      <c r="L109" s="494"/>
      <c r="M109" s="180"/>
      <c r="N109" s="494"/>
      <c r="O109" s="180"/>
      <c r="P109" s="494"/>
      <c r="Q109" s="180"/>
      <c r="R109" s="494"/>
      <c r="S109" s="180"/>
      <c r="T109" s="494"/>
      <c r="U109" s="180"/>
      <c r="V109" s="494"/>
      <c r="W109" s="180"/>
      <c r="X109" s="494"/>
      <c r="Y109" s="180"/>
      <c r="Z109" s="494"/>
      <c r="AA109" s="180"/>
      <c r="AB109" s="494"/>
      <c r="AC109" s="180"/>
      <c r="AD109" s="186"/>
      <c r="AE109" s="126">
        <v>1</v>
      </c>
      <c r="AF109" s="494"/>
      <c r="AG109" s="180"/>
      <c r="AH109" s="186"/>
      <c r="AI109" s="126"/>
      <c r="AJ109" s="494"/>
      <c r="AK109" s="180"/>
      <c r="AL109" s="186"/>
      <c r="AM109" s="180"/>
      <c r="AN109" s="495">
        <v>1</v>
      </c>
      <c r="AO109" s="411" t="s">
        <v>59</v>
      </c>
      <c r="CA109" s="344" t="str">
        <f>IF(C109=0,"",IF(AN109="",IF(C109="",""," No olvide escribir la columna Beneficiarios.-"),""))</f>
        <v/>
      </c>
      <c r="CB109" s="344" t="str">
        <f>IF(C109&lt;AN109," El número de Beneficiarios NO puede ser mayor que el Total.-","")</f>
        <v/>
      </c>
      <c r="CG109" s="344">
        <f>IF(C109&lt;AN109,1,0)</f>
        <v>0</v>
      </c>
      <c r="CH109" s="344">
        <f>IF(C109=0,"",IF(AN109="",IF(C109="","",1),0))</f>
        <v>0</v>
      </c>
    </row>
    <row r="110" spans="1:86" x14ac:dyDescent="0.25">
      <c r="A110" s="63" t="s">
        <v>239</v>
      </c>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4"/>
      <c r="AC110" s="1"/>
      <c r="AD110" s="1"/>
      <c r="AE110" s="1"/>
      <c r="AF110" s="1"/>
      <c r="AG110" s="1"/>
    </row>
    <row r="111" spans="1:86" ht="15" customHeight="1" x14ac:dyDescent="0.25">
      <c r="A111" s="647" t="s">
        <v>92</v>
      </c>
      <c r="B111" s="649"/>
      <c r="C111" s="647" t="s">
        <v>45</v>
      </c>
      <c r="D111" s="648"/>
      <c r="E111" s="649"/>
      <c r="F111" s="710" t="s">
        <v>165</v>
      </c>
      <c r="G111" s="709"/>
      <c r="H111" s="740" t="s">
        <v>166</v>
      </c>
      <c r="I111" s="709"/>
      <c r="J111" s="710" t="s">
        <v>167</v>
      </c>
      <c r="K111" s="709"/>
      <c r="L111" s="710" t="s">
        <v>168</v>
      </c>
      <c r="M111" s="709"/>
      <c r="N111" s="710" t="s">
        <v>169</v>
      </c>
      <c r="O111" s="709"/>
      <c r="P111" s="712" t="s">
        <v>170</v>
      </c>
      <c r="Q111" s="711"/>
      <c r="R111" s="712" t="s">
        <v>171</v>
      </c>
      <c r="S111" s="711"/>
      <c r="T111" s="712" t="s">
        <v>172</v>
      </c>
      <c r="U111" s="733"/>
      <c r="V111" s="712" t="s">
        <v>173</v>
      </c>
      <c r="W111" s="733"/>
      <c r="X111" s="726" t="s">
        <v>174</v>
      </c>
      <c r="Y111" s="734" t="s">
        <v>240</v>
      </c>
      <c r="Z111" s="733"/>
      <c r="AA111" s="733"/>
      <c r="AB111" s="711"/>
      <c r="AC111" s="665" t="s">
        <v>241</v>
      </c>
      <c r="AD111" s="735"/>
      <c r="AE111" s="733" t="s">
        <v>242</v>
      </c>
      <c r="AF111" s="733"/>
      <c r="AG111" s="733"/>
      <c r="AH111" s="711"/>
      <c r="AI111" s="726" t="s">
        <v>243</v>
      </c>
    </row>
    <row r="112" spans="1:86" ht="21" x14ac:dyDescent="0.25">
      <c r="A112" s="650"/>
      <c r="B112" s="652"/>
      <c r="C112" s="636" t="s">
        <v>214</v>
      </c>
      <c r="D112" s="628" t="s">
        <v>27</v>
      </c>
      <c r="E112" s="636" t="s">
        <v>28</v>
      </c>
      <c r="F112" s="11" t="s">
        <v>159</v>
      </c>
      <c r="G112" s="29" t="s">
        <v>28</v>
      </c>
      <c r="H112" s="11" t="s">
        <v>159</v>
      </c>
      <c r="I112" s="29" t="s">
        <v>28</v>
      </c>
      <c r="J112" s="11" t="s">
        <v>159</v>
      </c>
      <c r="K112" s="29" t="s">
        <v>28</v>
      </c>
      <c r="L112" s="11" t="s">
        <v>159</v>
      </c>
      <c r="M112" s="29" t="s">
        <v>28</v>
      </c>
      <c r="N112" s="11" t="s">
        <v>159</v>
      </c>
      <c r="O112" s="29" t="s">
        <v>28</v>
      </c>
      <c r="P112" s="11" t="s">
        <v>159</v>
      </c>
      <c r="Q112" s="29" t="s">
        <v>28</v>
      </c>
      <c r="R112" s="11" t="s">
        <v>159</v>
      </c>
      <c r="S112" s="29" t="s">
        <v>28</v>
      </c>
      <c r="T112" s="11" t="s">
        <v>159</v>
      </c>
      <c r="U112" s="28" t="s">
        <v>28</v>
      </c>
      <c r="V112" s="11" t="s">
        <v>159</v>
      </c>
      <c r="W112" s="28" t="s">
        <v>28</v>
      </c>
      <c r="X112" s="727"/>
      <c r="Y112" s="205" t="s">
        <v>177</v>
      </c>
      <c r="Z112" s="206" t="s">
        <v>178</v>
      </c>
      <c r="AA112" s="630" t="s">
        <v>179</v>
      </c>
      <c r="AB112" s="634" t="s">
        <v>244</v>
      </c>
      <c r="AC112" s="496" t="s">
        <v>245</v>
      </c>
      <c r="AD112" s="497" t="s">
        <v>246</v>
      </c>
      <c r="AE112" s="858" t="s">
        <v>247</v>
      </c>
      <c r="AF112" s="634" t="s">
        <v>183</v>
      </c>
      <c r="AG112" s="859" t="s">
        <v>248</v>
      </c>
      <c r="AH112" s="634" t="s">
        <v>184</v>
      </c>
      <c r="AI112" s="727"/>
    </row>
    <row r="113" spans="1:87" x14ac:dyDescent="0.25">
      <c r="A113" s="728" t="s">
        <v>185</v>
      </c>
      <c r="B113" s="729"/>
      <c r="C113" s="860">
        <f>SUM(D113+E113)</f>
        <v>2</v>
      </c>
      <c r="D113" s="860">
        <f>SUM(F113+H113+J113+L113+N113+P113+R113+T113+V113)</f>
        <v>1</v>
      </c>
      <c r="E113" s="819">
        <f>SUM(G113+I113+K113+M113+O113+Q113+S113+U113+W113)</f>
        <v>1</v>
      </c>
      <c r="F113" s="185"/>
      <c r="G113" s="177"/>
      <c r="H113" s="174">
        <v>1</v>
      </c>
      <c r="I113" s="176"/>
      <c r="J113" s="185"/>
      <c r="K113" s="177"/>
      <c r="L113" s="174"/>
      <c r="M113" s="176"/>
      <c r="N113" s="185"/>
      <c r="O113" s="177">
        <v>1</v>
      </c>
      <c r="P113" s="174"/>
      <c r="Q113" s="176"/>
      <c r="R113" s="185"/>
      <c r="S113" s="177"/>
      <c r="T113" s="174"/>
      <c r="U113" s="176"/>
      <c r="V113" s="185"/>
      <c r="W113" s="209"/>
      <c r="X113" s="210"/>
      <c r="Y113" s="861">
        <v>1</v>
      </c>
      <c r="Z113" s="181">
        <v>1</v>
      </c>
      <c r="AA113" s="500"/>
      <c r="AB113" s="501"/>
      <c r="AC113" s="209"/>
      <c r="AD113" s="502">
        <v>2</v>
      </c>
      <c r="AE113" s="861">
        <v>1</v>
      </c>
      <c r="AF113" s="222">
        <v>1</v>
      </c>
      <c r="AG113" s="222"/>
      <c r="AH113" s="222"/>
      <c r="AI113" s="502"/>
      <c r="AJ113" s="503" t="s">
        <v>215</v>
      </c>
      <c r="CA113" s="344" t="str">
        <f>IF(C113&lt;&gt;SUM(Y113+Z113),"El nº de atenciones por violencia intrafamiliar  debe ser igual a la sumatoria de Pareja/Ex Pareja y Familiar","")</f>
        <v/>
      </c>
      <c r="CC113" s="344" t="str">
        <f>IF(X113&gt;E113,"El número de embarazadas no puede ser mayor al total de mujeres","")</f>
        <v/>
      </c>
      <c r="CG113" s="344">
        <f>IF(C113&lt;&gt;SUM(Y113+Z113),1,0)</f>
        <v>0</v>
      </c>
      <c r="CH113" s="344">
        <v>0</v>
      </c>
      <c r="CI113" s="344">
        <f>IF(X113&gt;E113,1,0)</f>
        <v>0</v>
      </c>
    </row>
    <row r="114" spans="1:87" x14ac:dyDescent="0.25">
      <c r="A114" s="730" t="s">
        <v>186</v>
      </c>
      <c r="B114" s="731"/>
      <c r="C114" s="862">
        <f>SUM(D114+E114)</f>
        <v>55</v>
      </c>
      <c r="D114" s="862">
        <f>SUM(F114+H114+J114+L114+N114+P114+R114+T114+V114)</f>
        <v>36</v>
      </c>
      <c r="E114" s="841">
        <f>SUM(G114+I114+K114+M114+O114+Q114+S114+U114+W114)</f>
        <v>19</v>
      </c>
      <c r="F114" s="190">
        <v>2</v>
      </c>
      <c r="G114" s="191">
        <v>1</v>
      </c>
      <c r="H114" s="181"/>
      <c r="I114" s="183">
        <v>5</v>
      </c>
      <c r="J114" s="190">
        <v>8</v>
      </c>
      <c r="K114" s="191">
        <v>6</v>
      </c>
      <c r="L114" s="181">
        <v>5</v>
      </c>
      <c r="M114" s="183">
        <v>1</v>
      </c>
      <c r="N114" s="190">
        <v>13</v>
      </c>
      <c r="O114" s="191">
        <v>2</v>
      </c>
      <c r="P114" s="181">
        <v>8</v>
      </c>
      <c r="Q114" s="183">
        <v>1</v>
      </c>
      <c r="R114" s="190"/>
      <c r="S114" s="191">
        <v>2</v>
      </c>
      <c r="T114" s="181"/>
      <c r="U114" s="183">
        <v>1</v>
      </c>
      <c r="V114" s="190"/>
      <c r="W114" s="212"/>
      <c r="X114" s="213">
        <v>1</v>
      </c>
      <c r="Y114" s="505"/>
      <c r="Z114" s="506"/>
      <c r="AA114" s="507">
        <v>30</v>
      </c>
      <c r="AB114" s="507">
        <v>25</v>
      </c>
      <c r="AC114" s="213">
        <v>15</v>
      </c>
      <c r="AD114" s="509">
        <v>40</v>
      </c>
      <c r="AE114" s="861"/>
      <c r="AF114" s="244">
        <v>8</v>
      </c>
      <c r="AG114" s="244"/>
      <c r="AH114" s="244"/>
      <c r="AI114" s="509"/>
      <c r="AJ114" s="503" t="s">
        <v>215</v>
      </c>
      <c r="CA114" s="344" t="str">
        <f>IF(C114&lt;&gt;SUM(AA114+AB114),"El nº de atenciones de Otras Violencias debe ser igual a la sumatoria de Conocidos y Desconocidos","")</f>
        <v/>
      </c>
      <c r="CC114" s="344" t="str">
        <f>IF(X114&gt;E114,"El número de embarazadas no puede ser mayor al total de mujeres","")</f>
        <v/>
      </c>
      <c r="CG114" s="344">
        <f>IF(C114&lt;&gt;SUM(AA114+AB114),1,0)</f>
        <v>0</v>
      </c>
      <c r="CH114" s="344">
        <v>0</v>
      </c>
      <c r="CI114" s="344">
        <f>IF(X114&gt;E114,1,0)</f>
        <v>0</v>
      </c>
    </row>
    <row r="115" spans="1:87" x14ac:dyDescent="0.25">
      <c r="A115" s="63" t="s">
        <v>249</v>
      </c>
      <c r="B115" s="45"/>
      <c r="C115" s="45"/>
      <c r="D115" s="63"/>
      <c r="E115" s="63"/>
      <c r="F115" s="63"/>
      <c r="G115" s="63"/>
      <c r="H115" s="63"/>
      <c r="I115" s="63"/>
      <c r="J115" s="63"/>
      <c r="K115" s="63"/>
      <c r="L115" s="63"/>
      <c r="M115" s="63"/>
      <c r="N115" s="63"/>
      <c r="O115" s="63"/>
      <c r="P115" s="63"/>
      <c r="Q115" s="63"/>
      <c r="R115" s="63"/>
      <c r="S115" s="63"/>
      <c r="T115" s="63"/>
      <c r="U115" s="2"/>
      <c r="V115" s="2"/>
      <c r="W115" s="2"/>
      <c r="AA115" s="510"/>
      <c r="CA115" s="344" t="str">
        <f>IF(X113&gt;=E113,"El número de embarazadas no puede ser mayor al total de mujeres","")</f>
        <v/>
      </c>
      <c r="CG115" s="344">
        <v>0</v>
      </c>
    </row>
    <row r="116" spans="1:87" x14ac:dyDescent="0.25">
      <c r="A116" s="647" t="s">
        <v>92</v>
      </c>
      <c r="B116" s="649"/>
      <c r="C116" s="642" t="s">
        <v>45</v>
      </c>
      <c r="D116" s="710" t="s">
        <v>5</v>
      </c>
      <c r="E116" s="713"/>
      <c r="F116" s="713"/>
      <c r="G116" s="713"/>
      <c r="H116" s="713"/>
      <c r="I116" s="713"/>
      <c r="J116" s="713"/>
      <c r="K116" s="713"/>
      <c r="L116" s="713"/>
      <c r="M116" s="709"/>
      <c r="N116" s="710" t="s">
        <v>6</v>
      </c>
      <c r="O116" s="709"/>
      <c r="P116" s="644" t="s">
        <v>7</v>
      </c>
      <c r="Q116" s="1"/>
      <c r="R116" s="2"/>
      <c r="S116" s="2"/>
      <c r="T116" s="2"/>
      <c r="U116" s="2"/>
      <c r="V116" s="2"/>
      <c r="W116" s="2"/>
    </row>
    <row r="117" spans="1:87" ht="21" x14ac:dyDescent="0.25">
      <c r="A117" s="650"/>
      <c r="B117" s="652"/>
      <c r="C117" s="643"/>
      <c r="D117" s="49" t="s">
        <v>10</v>
      </c>
      <c r="E117" s="166" t="s">
        <v>11</v>
      </c>
      <c r="F117" s="16" t="s">
        <v>12</v>
      </c>
      <c r="G117" s="16" t="s">
        <v>13</v>
      </c>
      <c r="H117" s="16" t="s">
        <v>14</v>
      </c>
      <c r="I117" s="16" t="s">
        <v>94</v>
      </c>
      <c r="J117" s="16" t="s">
        <v>95</v>
      </c>
      <c r="K117" s="16" t="s">
        <v>96</v>
      </c>
      <c r="L117" s="16" t="s">
        <v>97</v>
      </c>
      <c r="M117" s="29" t="s">
        <v>98</v>
      </c>
      <c r="N117" s="634" t="s">
        <v>27</v>
      </c>
      <c r="O117" s="619" t="s">
        <v>28</v>
      </c>
      <c r="P117" s="645"/>
      <c r="Q117" s="1"/>
      <c r="R117" s="2"/>
      <c r="S117" s="2"/>
      <c r="T117" s="2"/>
      <c r="U117" s="2"/>
      <c r="V117" s="2"/>
      <c r="W117" s="2"/>
    </row>
    <row r="118" spans="1:87" ht="15.75" customHeight="1" x14ac:dyDescent="0.25">
      <c r="A118" s="641" t="s">
        <v>250</v>
      </c>
      <c r="B118" s="80" t="s">
        <v>251</v>
      </c>
      <c r="C118" s="101">
        <f>SUM(F118:K118)</f>
        <v>1</v>
      </c>
      <c r="D118" s="105"/>
      <c r="E118" s="105"/>
      <c r="F118" s="107"/>
      <c r="G118" s="107"/>
      <c r="H118" s="107"/>
      <c r="I118" s="107">
        <v>1</v>
      </c>
      <c r="J118" s="107"/>
      <c r="K118" s="107"/>
      <c r="L118" s="105"/>
      <c r="M118" s="145"/>
      <c r="N118" s="512"/>
      <c r="O118" s="348">
        <v>1</v>
      </c>
      <c r="P118" s="86">
        <v>1</v>
      </c>
      <c r="Q118" s="513" t="s">
        <v>215</v>
      </c>
      <c r="R118" s="2"/>
      <c r="S118" s="2"/>
      <c r="T118" s="2"/>
      <c r="U118" s="2"/>
      <c r="V118" s="2"/>
      <c r="W118" s="2"/>
      <c r="CA118" s="344" t="str">
        <f>IF(C118&lt;&gt;O118," El número atenciones según sexo NO puede ser diferente al Total.","")</f>
        <v/>
      </c>
      <c r="CB118" s="344" t="str">
        <f>IF(C118=0,"",IF(P118="",IF(C118="",""," No olvide escribir la columna Beneficiarios."),""))</f>
        <v/>
      </c>
      <c r="CC118" s="344" t="str">
        <f>IF(C118&lt;P118," El número de Beneficiarios NO puede ser mayor que el Total.","")</f>
        <v/>
      </c>
      <c r="CG118" s="344">
        <f>IF(C118&lt;&gt;O118,1,0)</f>
        <v>0</v>
      </c>
      <c r="CH118" s="344">
        <f>IF(C118&lt;P118,1,0)</f>
        <v>0</v>
      </c>
      <c r="CI118" s="344">
        <f>IF(C118=0,"",IF(P118="",IF(C118="","",1),0))</f>
        <v>0</v>
      </c>
    </row>
    <row r="119" spans="1:87" ht="15.75" customHeight="1" x14ac:dyDescent="0.25">
      <c r="A119" s="732"/>
      <c r="B119" s="81" t="s">
        <v>252</v>
      </c>
      <c r="C119" s="103">
        <f>SUM(F119:K119)</f>
        <v>1</v>
      </c>
      <c r="D119" s="117"/>
      <c r="E119" s="117"/>
      <c r="F119" s="131"/>
      <c r="G119" s="98">
        <v>1</v>
      </c>
      <c r="H119" s="98"/>
      <c r="I119" s="98"/>
      <c r="J119" s="98"/>
      <c r="K119" s="98"/>
      <c r="L119" s="117"/>
      <c r="M119" s="118"/>
      <c r="N119" s="515"/>
      <c r="O119" s="127">
        <v>1</v>
      </c>
      <c r="P119" s="89">
        <v>1</v>
      </c>
      <c r="Q119" s="516" t="s">
        <v>215</v>
      </c>
      <c r="R119" s="2"/>
      <c r="S119" s="2"/>
      <c r="T119" s="2"/>
      <c r="U119" s="2"/>
      <c r="V119" s="2"/>
      <c r="W119" s="2"/>
      <c r="CA119" s="344" t="str">
        <f>IF(C119&lt;&gt;O119," El número atenciones según sexo NO puede ser diferente al Total.","")</f>
        <v/>
      </c>
      <c r="CB119" s="344" t="str">
        <f>IF(C119=0,"",IF(P119="",IF(C119="",""," No olvide escribir la columna Beneficiarios."),""))</f>
        <v/>
      </c>
      <c r="CC119" s="344" t="str">
        <f>IF(C119&lt;P119," El número de Beneficiarios NO puede ser mayor que el Total.","")</f>
        <v/>
      </c>
      <c r="CG119" s="344">
        <f>IF(C119&lt;&gt;O119,1,0)</f>
        <v>0</v>
      </c>
      <c r="CH119" s="344">
        <f>IF(C119&lt;P119,1,0)</f>
        <v>0</v>
      </c>
      <c r="CI119" s="344">
        <f>IF(C119=0,"",IF(P119="",IF(C119="","",1),0))</f>
        <v>0</v>
      </c>
    </row>
    <row r="120" spans="1:87" x14ac:dyDescent="0.25">
      <c r="A120" s="37" t="s">
        <v>253</v>
      </c>
      <c r="B120" s="37"/>
      <c r="C120" s="37"/>
      <c r="D120" s="37"/>
      <c r="E120" s="37"/>
      <c r="F120" s="37"/>
      <c r="G120" s="37"/>
      <c r="H120" s="37"/>
      <c r="I120" s="8"/>
      <c r="J120" s="8"/>
      <c r="K120" s="8"/>
      <c r="L120" s="8"/>
      <c r="M120" s="8"/>
      <c r="N120" s="8"/>
      <c r="O120" s="6"/>
      <c r="P120" s="6"/>
      <c r="Q120" s="6"/>
      <c r="R120" s="6"/>
      <c r="S120" s="6"/>
      <c r="T120" s="6"/>
      <c r="U120" s="6"/>
      <c r="V120" s="6"/>
      <c r="W120" s="6"/>
    </row>
    <row r="121" spans="1:87" x14ac:dyDescent="0.25">
      <c r="A121" s="714" t="s">
        <v>102</v>
      </c>
      <c r="B121" s="763" t="s">
        <v>254</v>
      </c>
      <c r="C121" s="5"/>
      <c r="D121" s="24"/>
      <c r="E121" s="6"/>
      <c r="F121" s="5"/>
      <c r="G121" s="5"/>
      <c r="H121" s="6"/>
      <c r="I121" s="6"/>
      <c r="J121" s="6"/>
      <c r="K121" s="6"/>
      <c r="L121" s="6"/>
      <c r="M121" s="6"/>
      <c r="N121" s="6"/>
      <c r="O121" s="6"/>
      <c r="P121" s="6"/>
      <c r="Q121" s="6"/>
      <c r="R121" s="6"/>
      <c r="S121" s="6"/>
      <c r="T121" s="6"/>
      <c r="U121" s="6"/>
      <c r="V121" s="6"/>
      <c r="W121" s="6"/>
    </row>
    <row r="122" spans="1:87" x14ac:dyDescent="0.25">
      <c r="A122" s="670"/>
      <c r="B122" s="764"/>
      <c r="C122" s="5"/>
      <c r="D122" s="24"/>
      <c r="E122" s="6"/>
      <c r="F122" s="5"/>
      <c r="G122" s="5"/>
      <c r="H122" s="6"/>
      <c r="I122" s="6"/>
      <c r="J122" s="6"/>
      <c r="K122" s="6"/>
      <c r="L122" s="6"/>
      <c r="M122" s="6"/>
      <c r="N122" s="6"/>
      <c r="O122" s="6"/>
      <c r="P122" s="6"/>
      <c r="Q122" s="6"/>
      <c r="R122" s="6"/>
      <c r="S122" s="6"/>
      <c r="T122" s="6"/>
      <c r="U122" s="6"/>
      <c r="V122" s="6"/>
      <c r="W122" s="6"/>
    </row>
    <row r="123" spans="1:87" x14ac:dyDescent="0.25">
      <c r="A123" s="82" t="s">
        <v>255</v>
      </c>
      <c r="B123" s="86">
        <v>2</v>
      </c>
      <c r="C123" s="404"/>
      <c r="D123" s="5"/>
      <c r="E123" s="5"/>
      <c r="F123" s="5"/>
      <c r="G123" s="5"/>
      <c r="H123" s="6"/>
      <c r="I123" s="6"/>
      <c r="J123" s="6"/>
      <c r="K123" s="6"/>
      <c r="L123" s="6"/>
      <c r="M123" s="6"/>
      <c r="N123" s="6"/>
      <c r="O123" s="6"/>
      <c r="P123" s="6"/>
      <c r="Q123" s="6"/>
      <c r="R123" s="6"/>
      <c r="S123" s="6"/>
      <c r="T123" s="6"/>
      <c r="U123" s="6"/>
      <c r="V123" s="6"/>
      <c r="W123" s="6"/>
    </row>
    <row r="124" spans="1:87" x14ac:dyDescent="0.25">
      <c r="A124" s="64" t="s">
        <v>256</v>
      </c>
      <c r="B124" s="92"/>
      <c r="C124" s="404"/>
      <c r="D124" s="5"/>
      <c r="E124" s="5"/>
      <c r="F124" s="5"/>
      <c r="G124" s="5"/>
      <c r="H124" s="6"/>
      <c r="I124" s="6"/>
      <c r="J124" s="6"/>
      <c r="K124" s="6"/>
      <c r="L124" s="6"/>
      <c r="M124" s="6"/>
      <c r="N124" s="6"/>
      <c r="O124" s="6"/>
      <c r="P124" s="6"/>
      <c r="Q124" s="6"/>
      <c r="R124" s="6"/>
      <c r="S124" s="6"/>
      <c r="T124" s="6"/>
      <c r="U124" s="6"/>
      <c r="V124" s="6"/>
      <c r="W124" s="6"/>
    </row>
    <row r="125" spans="1:87" x14ac:dyDescent="0.25">
      <c r="A125" s="64" t="s">
        <v>257</v>
      </c>
      <c r="B125" s="92">
        <v>16</v>
      </c>
      <c r="C125" s="404"/>
      <c r="D125" s="5"/>
      <c r="E125" s="5"/>
      <c r="F125" s="5"/>
      <c r="G125" s="5"/>
      <c r="H125" s="6"/>
      <c r="I125" s="6"/>
      <c r="J125" s="6"/>
      <c r="K125" s="6"/>
      <c r="L125" s="6"/>
      <c r="M125" s="6"/>
      <c r="N125" s="6"/>
      <c r="O125" s="6"/>
      <c r="P125" s="6"/>
      <c r="Q125" s="6"/>
      <c r="R125" s="6"/>
      <c r="S125" s="6"/>
      <c r="T125" s="6"/>
      <c r="U125" s="6"/>
      <c r="V125" s="6"/>
      <c r="W125" s="6"/>
    </row>
    <row r="126" spans="1:87" x14ac:dyDescent="0.25">
      <c r="A126" s="64" t="s">
        <v>258</v>
      </c>
      <c r="B126" s="92">
        <v>4</v>
      </c>
      <c r="C126" s="404"/>
      <c r="D126" s="5"/>
      <c r="E126" s="5"/>
      <c r="F126" s="5"/>
      <c r="G126" s="5"/>
      <c r="H126" s="6"/>
      <c r="I126" s="6"/>
      <c r="J126" s="6"/>
      <c r="K126" s="6"/>
      <c r="L126" s="6"/>
      <c r="M126" s="6"/>
      <c r="N126" s="6"/>
      <c r="O126" s="6"/>
      <c r="P126" s="6"/>
      <c r="Q126" s="6"/>
      <c r="R126" s="6"/>
      <c r="S126" s="6"/>
      <c r="T126" s="6"/>
      <c r="U126" s="6"/>
      <c r="V126" s="6"/>
      <c r="W126" s="6"/>
    </row>
    <row r="127" spans="1:87" x14ac:dyDescent="0.25">
      <c r="A127" s="64" t="s">
        <v>107</v>
      </c>
      <c r="B127" s="92"/>
      <c r="C127" s="404"/>
      <c r="D127" s="5"/>
      <c r="E127" s="5"/>
      <c r="F127" s="6"/>
      <c r="G127" s="6"/>
      <c r="H127" s="6"/>
      <c r="I127" s="6"/>
      <c r="J127" s="6"/>
      <c r="K127" s="6"/>
      <c r="L127" s="6"/>
      <c r="M127" s="6"/>
      <c r="N127" s="6"/>
      <c r="O127" s="6"/>
      <c r="P127" s="6"/>
      <c r="Q127" s="6"/>
      <c r="R127" s="6"/>
      <c r="S127" s="6"/>
      <c r="T127" s="6"/>
      <c r="U127" s="6"/>
      <c r="V127" s="6"/>
      <c r="W127" s="6"/>
    </row>
    <row r="128" spans="1:87" x14ac:dyDescent="0.25">
      <c r="A128" s="65" t="s">
        <v>259</v>
      </c>
      <c r="B128" s="87">
        <v>2</v>
      </c>
      <c r="C128" s="404"/>
      <c r="D128" s="5"/>
      <c r="E128" s="5"/>
      <c r="F128" s="6"/>
      <c r="G128" s="6"/>
      <c r="H128" s="6"/>
      <c r="I128" s="6"/>
      <c r="J128" s="6"/>
      <c r="K128" s="6"/>
      <c r="L128" s="6"/>
      <c r="M128" s="6"/>
      <c r="N128" s="6"/>
      <c r="O128" s="6"/>
      <c r="P128" s="6"/>
      <c r="Q128" s="6"/>
      <c r="R128" s="6"/>
      <c r="S128" s="6"/>
      <c r="T128" s="6"/>
      <c r="U128" s="6"/>
      <c r="V128" s="6"/>
      <c r="W128" s="6"/>
    </row>
    <row r="129" spans="1:85" x14ac:dyDescent="0.25">
      <c r="A129" s="65" t="s">
        <v>260</v>
      </c>
      <c r="B129" s="87"/>
      <c r="C129" s="517"/>
      <c r="D129" s="6"/>
      <c r="E129" s="6"/>
      <c r="F129" s="6"/>
      <c r="G129" s="6"/>
      <c r="H129" s="6"/>
      <c r="I129" s="6"/>
      <c r="J129" s="6"/>
      <c r="K129" s="6"/>
      <c r="L129" s="6"/>
      <c r="M129" s="6"/>
      <c r="N129" s="6"/>
      <c r="O129" s="6"/>
      <c r="P129" s="6"/>
      <c r="Q129" s="6"/>
      <c r="R129" s="6"/>
      <c r="S129" s="6"/>
      <c r="T129" s="6"/>
      <c r="U129" s="6"/>
      <c r="V129" s="6"/>
      <c r="W129" s="6"/>
    </row>
    <row r="130" spans="1:85" x14ac:dyDescent="0.25">
      <c r="A130" s="65" t="s">
        <v>261</v>
      </c>
      <c r="B130" s="92">
        <v>1</v>
      </c>
      <c r="C130" s="517"/>
      <c r="D130" s="6"/>
      <c r="E130" s="6"/>
      <c r="F130" s="6"/>
      <c r="G130" s="6"/>
      <c r="H130" s="6"/>
      <c r="I130" s="6"/>
      <c r="J130" s="6"/>
      <c r="K130" s="6"/>
      <c r="L130" s="6"/>
      <c r="M130" s="6"/>
      <c r="N130" s="6"/>
      <c r="O130" s="6"/>
      <c r="P130" s="6"/>
      <c r="Q130" s="6"/>
      <c r="R130" s="6"/>
      <c r="S130" s="6"/>
      <c r="T130" s="6"/>
      <c r="U130" s="6"/>
      <c r="V130" s="6"/>
      <c r="W130" s="6"/>
    </row>
    <row r="131" spans="1:85" x14ac:dyDescent="0.25">
      <c r="A131" s="65" t="s">
        <v>262</v>
      </c>
      <c r="B131" s="87">
        <v>1</v>
      </c>
      <c r="C131" s="517"/>
      <c r="D131" s="6"/>
      <c r="E131" s="6"/>
      <c r="F131" s="6"/>
      <c r="G131" s="6"/>
      <c r="H131" s="6"/>
      <c r="I131" s="6"/>
      <c r="J131" s="6"/>
      <c r="K131" s="6"/>
      <c r="L131" s="6"/>
      <c r="M131" s="6"/>
      <c r="N131" s="6"/>
      <c r="O131" s="6"/>
      <c r="P131" s="6"/>
      <c r="Q131" s="6"/>
      <c r="R131" s="6"/>
      <c r="S131" s="6"/>
      <c r="T131" s="6"/>
      <c r="U131" s="6"/>
      <c r="V131" s="6"/>
      <c r="W131" s="6"/>
    </row>
    <row r="132" spans="1:85" x14ac:dyDescent="0.25">
      <c r="A132" s="83" t="s">
        <v>263</v>
      </c>
      <c r="B132" s="88">
        <v>13</v>
      </c>
      <c r="C132" s="517"/>
      <c r="D132" s="6"/>
      <c r="E132" s="6"/>
      <c r="F132" s="6"/>
      <c r="G132" s="6"/>
      <c r="H132" s="6"/>
      <c r="I132" s="6"/>
      <c r="J132" s="6"/>
      <c r="K132" s="6"/>
      <c r="L132" s="6"/>
      <c r="M132" s="6"/>
      <c r="N132" s="6"/>
      <c r="O132" s="6"/>
      <c r="P132" s="6"/>
      <c r="Q132" s="6"/>
      <c r="R132" s="6"/>
      <c r="S132" s="6"/>
      <c r="T132" s="6"/>
      <c r="U132" s="6"/>
      <c r="V132" s="6"/>
      <c r="W132" s="6"/>
    </row>
    <row r="133" spans="1:85" x14ac:dyDescent="0.25">
      <c r="A133" s="66" t="s">
        <v>264</v>
      </c>
      <c r="B133" s="88">
        <v>118</v>
      </c>
      <c r="C133" s="517"/>
      <c r="D133" s="6"/>
      <c r="E133" s="6"/>
      <c r="F133" s="6"/>
      <c r="G133" s="6"/>
      <c r="H133" s="6"/>
      <c r="I133" s="6"/>
      <c r="J133" s="6"/>
      <c r="K133" s="6"/>
      <c r="L133" s="6"/>
      <c r="M133" s="6"/>
      <c r="N133" s="6"/>
      <c r="O133" s="6"/>
      <c r="P133" s="6"/>
      <c r="Q133" s="6"/>
      <c r="R133" s="6"/>
      <c r="S133" s="6"/>
      <c r="T133" s="6"/>
      <c r="U133" s="6"/>
      <c r="V133" s="6"/>
      <c r="W133" s="6"/>
    </row>
    <row r="134" spans="1:85" x14ac:dyDescent="0.25">
      <c r="A134" s="66" t="s">
        <v>265</v>
      </c>
      <c r="B134" s="88">
        <v>28</v>
      </c>
      <c r="C134" s="517"/>
      <c r="D134" s="6"/>
      <c r="E134" s="6"/>
      <c r="F134" s="6"/>
      <c r="G134" s="6"/>
      <c r="H134" s="6"/>
      <c r="I134" s="6"/>
      <c r="J134" s="6"/>
      <c r="K134" s="6"/>
      <c r="L134" s="6"/>
      <c r="M134" s="6"/>
      <c r="N134" s="6"/>
      <c r="O134" s="6"/>
      <c r="P134" s="6"/>
      <c r="Q134" s="6"/>
      <c r="R134" s="6"/>
      <c r="S134" s="6"/>
      <c r="T134" s="6"/>
      <c r="U134" s="6"/>
      <c r="V134" s="6"/>
      <c r="W134" s="6"/>
    </row>
    <row r="135" spans="1:85" x14ac:dyDescent="0.25">
      <c r="A135" s="67" t="s">
        <v>45</v>
      </c>
      <c r="B135" s="518">
        <f>SUM(B123:B134)</f>
        <v>185</v>
      </c>
      <c r="C135" s="349"/>
      <c r="D135" s="6"/>
      <c r="E135" s="6"/>
      <c r="F135" s="6"/>
      <c r="G135" s="6"/>
      <c r="H135" s="6"/>
      <c r="I135" s="6"/>
      <c r="J135" s="6"/>
      <c r="K135" s="6"/>
      <c r="L135" s="6"/>
      <c r="M135" s="6"/>
      <c r="N135" s="6"/>
      <c r="O135" s="6"/>
      <c r="P135" s="6"/>
      <c r="Q135" s="6"/>
      <c r="R135" s="6"/>
      <c r="S135" s="6"/>
      <c r="T135" s="6"/>
      <c r="U135" s="6"/>
      <c r="V135" s="6"/>
      <c r="W135" s="6"/>
    </row>
    <row r="136" spans="1:85" ht="15.75" x14ac:dyDescent="0.25">
      <c r="A136" s="624" t="s">
        <v>266</v>
      </c>
      <c r="B136" s="41"/>
      <c r="C136" s="41"/>
      <c r="D136" s="1"/>
      <c r="E136" s="218"/>
      <c r="F136" s="14"/>
      <c r="G136" s="21"/>
      <c r="H136" s="1"/>
      <c r="I136" s="2"/>
      <c r="J136" s="1"/>
      <c r="K136" s="1"/>
      <c r="L136" s="1"/>
      <c r="M136" s="20"/>
      <c r="N136" s="20"/>
      <c r="O136" s="20"/>
      <c r="P136" s="1"/>
      <c r="Q136" s="1"/>
      <c r="R136" s="1"/>
      <c r="S136" s="1"/>
      <c r="T136" s="2"/>
      <c r="U136" s="2"/>
      <c r="V136" s="2"/>
      <c r="W136" s="2"/>
    </row>
    <row r="137" spans="1:85" ht="24.75" customHeight="1" x14ac:dyDescent="0.25">
      <c r="A137" s="710" t="s">
        <v>116</v>
      </c>
      <c r="B137" s="713"/>
      <c r="C137" s="713"/>
      <c r="D137" s="709"/>
      <c r="E137" s="634" t="s">
        <v>267</v>
      </c>
      <c r="F137" s="634" t="s">
        <v>268</v>
      </c>
      <c r="G137" s="68"/>
      <c r="H137" s="43"/>
      <c r="I137" s="43"/>
      <c r="J137" s="43"/>
      <c r="K137" s="43"/>
      <c r="L137" s="1"/>
      <c r="M137" s="1"/>
      <c r="N137" s="1"/>
      <c r="O137" s="1"/>
      <c r="P137" s="1"/>
      <c r="Q137" s="1"/>
      <c r="R137" s="1"/>
      <c r="S137" s="1"/>
      <c r="T137" s="2"/>
      <c r="U137" s="2"/>
      <c r="V137" s="2"/>
      <c r="W137" s="2"/>
    </row>
    <row r="138" spans="1:85" x14ac:dyDescent="0.25">
      <c r="A138" s="634" t="s">
        <v>117</v>
      </c>
      <c r="B138" s="760" t="s">
        <v>269</v>
      </c>
      <c r="C138" s="761"/>
      <c r="D138" s="762"/>
      <c r="E138" s="136"/>
      <c r="F138" s="136"/>
      <c r="G138" s="863"/>
      <c r="H138" s="14"/>
      <c r="I138" s="1"/>
      <c r="J138" s="1"/>
      <c r="K138" s="1"/>
      <c r="L138" s="1"/>
      <c r="M138" s="1"/>
      <c r="N138" s="1"/>
      <c r="O138" s="1"/>
      <c r="P138" s="1"/>
      <c r="Q138" s="1"/>
      <c r="R138" s="1"/>
      <c r="S138" s="1"/>
      <c r="T138" s="2"/>
      <c r="U138" s="2"/>
      <c r="V138" s="2"/>
      <c r="W138" s="2"/>
      <c r="CA138" s="344" t="str">
        <f>IF(E138&lt;F138," El número de llamadas válidas no puede ser mayor al total de llamadas.","")</f>
        <v/>
      </c>
      <c r="CG138" s="344">
        <f>IF(E138&lt;F138,1,0)</f>
        <v>0</v>
      </c>
    </row>
    <row r="139" spans="1:85" ht="15.75" x14ac:dyDescent="0.25">
      <c r="A139" s="59" t="s">
        <v>270</v>
      </c>
      <c r="B139" s="59"/>
      <c r="C139" s="59"/>
      <c r="D139" s="59"/>
      <c r="E139" s="59"/>
      <c r="F139" s="59"/>
      <c r="G139" s="59"/>
      <c r="H139" s="59"/>
      <c r="I139" s="59"/>
      <c r="J139" s="59"/>
      <c r="K139" s="59"/>
      <c r="L139" s="9"/>
      <c r="M139" s="6"/>
      <c r="N139" s="6"/>
      <c r="O139" s="6"/>
      <c r="P139" s="6"/>
      <c r="Q139" s="6"/>
    </row>
    <row r="140" spans="1:85" ht="26.25" customHeight="1" x14ac:dyDescent="0.25">
      <c r="A140" s="647" t="s">
        <v>116</v>
      </c>
      <c r="B140" s="648"/>
      <c r="C140" s="649"/>
      <c r="D140" s="686" t="s">
        <v>271</v>
      </c>
      <c r="E140" s="687"/>
      <c r="F140" s="688"/>
      <c r="G140" s="644" t="s">
        <v>272</v>
      </c>
      <c r="H140" s="713" t="s">
        <v>273</v>
      </c>
      <c r="I140" s="713"/>
      <c r="J140" s="709"/>
      <c r="K140" s="710" t="s">
        <v>274</v>
      </c>
      <c r="L140" s="713"/>
      <c r="M140" s="709"/>
    </row>
    <row r="141" spans="1:85" ht="21" x14ac:dyDescent="0.25">
      <c r="A141" s="650"/>
      <c r="B141" s="651"/>
      <c r="C141" s="652"/>
      <c r="D141" s="622" t="s">
        <v>45</v>
      </c>
      <c r="E141" s="629" t="s">
        <v>275</v>
      </c>
      <c r="F141" s="629" t="s">
        <v>276</v>
      </c>
      <c r="G141" s="645"/>
      <c r="H141" s="614" t="s">
        <v>277</v>
      </c>
      <c r="I141" s="629" t="s">
        <v>278</v>
      </c>
      <c r="J141" s="629" t="s">
        <v>279</v>
      </c>
      <c r="K141" s="629" t="s">
        <v>277</v>
      </c>
      <c r="L141" s="629" t="s">
        <v>278</v>
      </c>
      <c r="M141" s="629" t="s">
        <v>279</v>
      </c>
      <c r="N141" s="344"/>
    </row>
    <row r="142" spans="1:85" x14ac:dyDescent="0.25">
      <c r="A142" s="714" t="s">
        <v>280</v>
      </c>
      <c r="B142" s="521" t="s">
        <v>281</v>
      </c>
      <c r="C142" s="522"/>
      <c r="D142" s="101">
        <f>SUM(E142+F142)</f>
        <v>0</v>
      </c>
      <c r="E142" s="86"/>
      <c r="F142" s="86"/>
      <c r="G142" s="86"/>
      <c r="H142" s="348"/>
      <c r="I142" s="86"/>
      <c r="J142" s="86"/>
      <c r="K142" s="86"/>
      <c r="L142" s="86"/>
      <c r="M142" s="86"/>
      <c r="N142" s="377"/>
      <c r="CG142" s="344">
        <v>0</v>
      </c>
    </row>
    <row r="143" spans="1:85" x14ac:dyDescent="0.25">
      <c r="A143" s="670"/>
      <c r="B143" s="523" t="s">
        <v>282</v>
      </c>
      <c r="C143" s="524"/>
      <c r="D143" s="864">
        <f>SUM(E143+F143)</f>
        <v>0</v>
      </c>
      <c r="E143" s="526"/>
      <c r="F143" s="526"/>
      <c r="G143" s="526"/>
      <c r="H143" s="527"/>
      <c r="I143" s="526"/>
      <c r="J143" s="526"/>
      <c r="K143" s="526"/>
      <c r="L143" s="526"/>
      <c r="M143" s="526"/>
      <c r="N143" s="377"/>
      <c r="CG143" s="344">
        <v>0</v>
      </c>
    </row>
    <row r="144" spans="1:85" x14ac:dyDescent="0.25">
      <c r="A144" s="528" t="s">
        <v>283</v>
      </c>
      <c r="B144" s="69"/>
      <c r="C144" s="43"/>
      <c r="D144" s="43"/>
      <c r="E144" s="70"/>
      <c r="F144" s="1"/>
      <c r="G144" s="14"/>
      <c r="H144" s="1"/>
      <c r="I144" s="1"/>
      <c r="J144" s="1"/>
      <c r="K144" s="1"/>
      <c r="L144" s="1"/>
      <c r="M144" s="1"/>
      <c r="N144" s="1"/>
      <c r="O144" s="1"/>
      <c r="P144" s="1"/>
      <c r="Q144" s="1"/>
      <c r="R144" s="1"/>
      <c r="S144" s="2"/>
      <c r="T144" s="2"/>
      <c r="U144" s="2"/>
      <c r="V144" s="2"/>
    </row>
    <row r="145" spans="1:95" ht="42" x14ac:dyDescent="0.25">
      <c r="A145" s="686" t="s">
        <v>133</v>
      </c>
      <c r="B145" s="688"/>
      <c r="C145" s="634" t="s">
        <v>4</v>
      </c>
      <c r="D145" s="634" t="s">
        <v>7</v>
      </c>
      <c r="E145" s="634" t="s">
        <v>134</v>
      </c>
      <c r="F145" s="634" t="s">
        <v>58</v>
      </c>
      <c r="G145" s="14"/>
      <c r="H145" s="1"/>
      <c r="I145" s="1"/>
      <c r="J145" s="1"/>
      <c r="K145" s="1"/>
      <c r="L145" s="1"/>
      <c r="M145" s="1"/>
      <c r="N145" s="1"/>
      <c r="O145" s="1"/>
      <c r="P145" s="1"/>
      <c r="Q145" s="1"/>
      <c r="R145" s="1"/>
      <c r="S145" s="2"/>
      <c r="T145" s="2"/>
      <c r="U145" s="2"/>
      <c r="V145" s="2"/>
    </row>
    <row r="146" spans="1:95" x14ac:dyDescent="0.25">
      <c r="A146" s="715" t="s">
        <v>135</v>
      </c>
      <c r="B146" s="635" t="s">
        <v>284</v>
      </c>
      <c r="C146" s="137"/>
      <c r="D146" s="151"/>
      <c r="E146" s="512"/>
      <c r="F146" s="529"/>
      <c r="G146" s="530"/>
      <c r="H146" s="1"/>
      <c r="I146" s="1"/>
      <c r="J146" s="1"/>
      <c r="K146" s="1"/>
      <c r="L146" s="1"/>
      <c r="M146" s="1"/>
      <c r="N146" s="1"/>
      <c r="O146" s="1"/>
      <c r="P146" s="1"/>
      <c r="Q146" s="1"/>
      <c r="R146" s="1"/>
      <c r="S146" s="2"/>
      <c r="T146" s="2"/>
      <c r="U146" s="2"/>
      <c r="V146" s="2"/>
    </row>
    <row r="147" spans="1:95" x14ac:dyDescent="0.25">
      <c r="A147" s="716"/>
      <c r="B147" s="32" t="s">
        <v>285</v>
      </c>
      <c r="C147" s="89"/>
      <c r="D147" s="127"/>
      <c r="E147" s="531"/>
      <c r="F147" s="532"/>
      <c r="G147" s="530"/>
      <c r="H147" s="1"/>
      <c r="I147" s="1"/>
      <c r="J147" s="1"/>
      <c r="K147" s="1"/>
      <c r="L147" s="1"/>
      <c r="M147" s="1"/>
      <c r="N147" s="1"/>
      <c r="O147" s="1"/>
      <c r="P147" s="1"/>
      <c r="Q147" s="1"/>
      <c r="R147" s="1"/>
      <c r="S147" s="2"/>
      <c r="T147" s="2"/>
      <c r="U147" s="2"/>
      <c r="V147" s="2"/>
    </row>
    <row r="148" spans="1:95" x14ac:dyDescent="0.25">
      <c r="A148" s="633" t="s">
        <v>286</v>
      </c>
      <c r="B148" s="363" t="s">
        <v>284</v>
      </c>
      <c r="C148" s="136"/>
      <c r="D148" s="136"/>
      <c r="E148" s="136"/>
      <c r="F148" s="533"/>
      <c r="G148" s="530"/>
      <c r="H148" s="1"/>
      <c r="I148" s="1"/>
      <c r="J148" s="1"/>
      <c r="K148" s="1"/>
      <c r="L148" s="1"/>
      <c r="M148" s="1"/>
      <c r="N148" s="1"/>
      <c r="O148" s="1"/>
      <c r="P148" s="1"/>
      <c r="Q148" s="1"/>
      <c r="R148" s="1"/>
      <c r="S148" s="2"/>
      <c r="T148" s="2"/>
      <c r="U148" s="2"/>
      <c r="V148" s="2"/>
    </row>
    <row r="149" spans="1:95" x14ac:dyDescent="0.25">
      <c r="A149" s="715" t="s">
        <v>139</v>
      </c>
      <c r="B149" s="635" t="s">
        <v>140</v>
      </c>
      <c r="C149" s="137"/>
      <c r="D149" s="151"/>
      <c r="E149" s="151"/>
      <c r="F149" s="534"/>
      <c r="G149" s="530"/>
      <c r="H149" s="1"/>
      <c r="I149" s="1"/>
      <c r="J149" s="1"/>
      <c r="K149" s="1"/>
      <c r="L149" s="1"/>
      <c r="M149" s="1"/>
      <c r="N149" s="1"/>
      <c r="O149" s="1"/>
      <c r="P149" s="1"/>
      <c r="Q149" s="1"/>
      <c r="R149" s="1"/>
      <c r="S149" s="2"/>
      <c r="T149" s="2"/>
      <c r="U149" s="2"/>
      <c r="V149" s="2"/>
    </row>
    <row r="150" spans="1:95" x14ac:dyDescent="0.25">
      <c r="A150" s="717"/>
      <c r="B150" s="31" t="s">
        <v>141</v>
      </c>
      <c r="C150" s="87"/>
      <c r="D150" s="108"/>
      <c r="E150" s="108"/>
      <c r="F150" s="108"/>
      <c r="G150" s="530"/>
      <c r="H150" s="1"/>
      <c r="I150" s="1"/>
      <c r="J150" s="1"/>
      <c r="K150" s="1"/>
      <c r="L150" s="1"/>
      <c r="M150" s="1"/>
      <c r="N150" s="1"/>
      <c r="O150" s="1"/>
      <c r="P150" s="1"/>
      <c r="Q150" s="1"/>
      <c r="R150" s="1"/>
      <c r="S150" s="2"/>
      <c r="T150" s="2"/>
      <c r="U150" s="2"/>
      <c r="V150" s="2"/>
    </row>
    <row r="151" spans="1:95" x14ac:dyDescent="0.25">
      <c r="A151" s="716"/>
      <c r="B151" s="32" t="s">
        <v>142</v>
      </c>
      <c r="C151" s="89"/>
      <c r="D151" s="127"/>
      <c r="E151" s="127"/>
      <c r="F151" s="127"/>
      <c r="G151" s="530"/>
      <c r="H151" s="1"/>
      <c r="I151" s="1"/>
      <c r="J151" s="1"/>
      <c r="K151" s="1"/>
      <c r="L151" s="1"/>
      <c r="M151" s="1"/>
      <c r="N151" s="1"/>
      <c r="O151" s="1"/>
      <c r="P151" s="1"/>
      <c r="Q151" s="1"/>
      <c r="R151" s="1"/>
      <c r="S151" s="2"/>
      <c r="T151" s="2"/>
      <c r="U151" s="2"/>
      <c r="V151" s="2"/>
    </row>
    <row r="152" spans="1:95" s="537" customFormat="1" x14ac:dyDescent="0.25">
      <c r="A152" s="535" t="s">
        <v>287</v>
      </c>
      <c r="B152" s="8"/>
      <c r="C152" s="536"/>
      <c r="D152" s="536"/>
      <c r="E152" s="536"/>
      <c r="F152" s="536"/>
      <c r="BX152" s="538"/>
      <c r="BY152" s="538"/>
      <c r="BZ152" s="538"/>
      <c r="CA152" s="538"/>
      <c r="CB152" s="538"/>
      <c r="CC152" s="538"/>
      <c r="CD152" s="538"/>
      <c r="CE152" s="538"/>
      <c r="CF152" s="538"/>
      <c r="CG152" s="538"/>
      <c r="CH152" s="538"/>
      <c r="CI152" s="538"/>
      <c r="CJ152" s="538"/>
      <c r="CK152" s="538"/>
      <c r="CL152" s="538"/>
      <c r="CM152" s="538"/>
      <c r="CN152" s="538"/>
      <c r="CO152" s="538"/>
      <c r="CP152" s="538"/>
      <c r="CQ152" s="538"/>
    </row>
    <row r="153" spans="1:95" s="537" customFormat="1" ht="28.5" customHeight="1" x14ac:dyDescent="0.25">
      <c r="A153" s="718" t="s">
        <v>288</v>
      </c>
      <c r="B153" s="719"/>
      <c r="C153" s="720"/>
      <c r="D153" s="686" t="s">
        <v>289</v>
      </c>
      <c r="E153" s="687"/>
      <c r="F153" s="688"/>
      <c r="G153" s="644" t="s">
        <v>272</v>
      </c>
      <c r="H153" s="724" t="s">
        <v>120</v>
      </c>
      <c r="I153" s="644" t="s">
        <v>58</v>
      </c>
      <c r="BX153" s="538"/>
      <c r="BY153" s="538"/>
      <c r="BZ153" s="538"/>
      <c r="CA153" s="538"/>
      <c r="CB153" s="538"/>
      <c r="CC153" s="538"/>
      <c r="CD153" s="538"/>
      <c r="CE153" s="538"/>
      <c r="CF153" s="538"/>
      <c r="CG153" s="538"/>
      <c r="CH153" s="538"/>
      <c r="CI153" s="538"/>
      <c r="CJ153" s="538"/>
      <c r="CK153" s="538"/>
      <c r="CL153" s="538"/>
      <c r="CM153" s="538"/>
      <c r="CN153" s="538"/>
      <c r="CO153" s="538"/>
      <c r="CP153" s="538"/>
      <c r="CQ153" s="538"/>
    </row>
    <row r="154" spans="1:95" s="537" customFormat="1" ht="16.5" customHeight="1" x14ac:dyDescent="0.25">
      <c r="A154" s="721"/>
      <c r="B154" s="722"/>
      <c r="C154" s="723"/>
      <c r="D154" s="622" t="s">
        <v>290</v>
      </c>
      <c r="E154" s="629" t="s">
        <v>135</v>
      </c>
      <c r="F154" s="629" t="s">
        <v>139</v>
      </c>
      <c r="G154" s="645"/>
      <c r="H154" s="725"/>
      <c r="I154" s="645"/>
      <c r="BX154" s="538"/>
      <c r="BY154" s="538"/>
      <c r="BZ154" s="538"/>
      <c r="CA154" s="538"/>
      <c r="CB154" s="538"/>
      <c r="CC154" s="538"/>
      <c r="CD154" s="538"/>
      <c r="CE154" s="538"/>
      <c r="CF154" s="538"/>
      <c r="CG154" s="538"/>
      <c r="CH154" s="538"/>
      <c r="CI154" s="538"/>
      <c r="CJ154" s="538"/>
      <c r="CK154" s="538"/>
      <c r="CL154" s="538"/>
      <c r="CM154" s="538"/>
      <c r="CN154" s="538"/>
      <c r="CO154" s="538"/>
      <c r="CP154" s="538"/>
      <c r="CQ154" s="538"/>
    </row>
    <row r="155" spans="1:95" x14ac:dyDescent="0.25">
      <c r="A155" s="757" t="s">
        <v>126</v>
      </c>
      <c r="B155" s="692" t="s">
        <v>142</v>
      </c>
      <c r="C155" s="693"/>
      <c r="D155" s="101">
        <f t="shared" ref="D155:D160" si="20">SUM(E155:F155)</f>
        <v>0</v>
      </c>
      <c r="E155" s="86"/>
      <c r="F155" s="86"/>
      <c r="G155" s="86"/>
      <c r="H155" s="372"/>
      <c r="I155" s="86"/>
      <c r="J155" s="539"/>
      <c r="K155" s="2"/>
      <c r="L155" s="2"/>
      <c r="M155" s="2"/>
      <c r="CG155" s="344">
        <v>0</v>
      </c>
    </row>
    <row r="156" spans="1:95" ht="24" customHeight="1" x14ac:dyDescent="0.25">
      <c r="A156" s="758"/>
      <c r="B156" s="694" t="s">
        <v>140</v>
      </c>
      <c r="C156" s="695"/>
      <c r="D156" s="102">
        <f t="shared" si="20"/>
        <v>245</v>
      </c>
      <c r="E156" s="87">
        <v>245</v>
      </c>
      <c r="F156" s="87"/>
      <c r="G156" s="87">
        <v>245</v>
      </c>
      <c r="H156" s="365"/>
      <c r="I156" s="87"/>
      <c r="J156" s="539"/>
      <c r="K156" s="2"/>
      <c r="L156" s="2"/>
      <c r="M156" s="2"/>
      <c r="CG156" s="344">
        <v>0</v>
      </c>
    </row>
    <row r="157" spans="1:95" x14ac:dyDescent="0.25">
      <c r="A157" s="759"/>
      <c r="B157" s="696" t="s">
        <v>141</v>
      </c>
      <c r="C157" s="697"/>
      <c r="D157" s="103">
        <f t="shared" si="20"/>
        <v>0</v>
      </c>
      <c r="E157" s="89"/>
      <c r="F157" s="89"/>
      <c r="G157" s="89"/>
      <c r="H157" s="367"/>
      <c r="I157" s="89"/>
      <c r="J157" s="539"/>
      <c r="K157" s="2"/>
      <c r="L157" s="2"/>
      <c r="M157" s="2"/>
      <c r="CG157" s="344">
        <v>0</v>
      </c>
    </row>
    <row r="158" spans="1:95" x14ac:dyDescent="0.25">
      <c r="A158" s="644" t="s">
        <v>123</v>
      </c>
      <c r="B158" s="692" t="s">
        <v>142</v>
      </c>
      <c r="C158" s="693"/>
      <c r="D158" s="101">
        <f t="shared" si="20"/>
        <v>0</v>
      </c>
      <c r="E158" s="86"/>
      <c r="F158" s="86"/>
      <c r="G158" s="86"/>
      <c r="H158" s="86"/>
      <c r="I158" s="86"/>
      <c r="J158" s="539"/>
      <c r="K158" s="2"/>
      <c r="L158" s="2"/>
      <c r="M158" s="2"/>
      <c r="CG158" s="344">
        <v>0</v>
      </c>
    </row>
    <row r="159" spans="1:95" x14ac:dyDescent="0.25">
      <c r="A159" s="691"/>
      <c r="B159" s="694" t="s">
        <v>140</v>
      </c>
      <c r="C159" s="695"/>
      <c r="D159" s="102">
        <f t="shared" si="20"/>
        <v>163</v>
      </c>
      <c r="E159" s="87">
        <v>163</v>
      </c>
      <c r="F159" s="87"/>
      <c r="G159" s="87">
        <v>163</v>
      </c>
      <c r="H159" s="365"/>
      <c r="I159" s="87"/>
      <c r="J159" s="539"/>
      <c r="K159" s="2"/>
      <c r="L159" s="2"/>
      <c r="M159" s="2"/>
      <c r="CG159" s="344">
        <v>0</v>
      </c>
    </row>
    <row r="160" spans="1:95" x14ac:dyDescent="0.25">
      <c r="A160" s="645"/>
      <c r="B160" s="696" t="s">
        <v>141</v>
      </c>
      <c r="C160" s="697"/>
      <c r="D160" s="103">
        <f t="shared" si="20"/>
        <v>0</v>
      </c>
      <c r="E160" s="89"/>
      <c r="F160" s="89"/>
      <c r="G160" s="89"/>
      <c r="H160" s="367"/>
      <c r="I160" s="89"/>
      <c r="J160" s="539"/>
      <c r="K160" s="2"/>
      <c r="L160" s="2"/>
      <c r="M160" s="2"/>
      <c r="R160" s="510"/>
      <c r="CG160" s="344">
        <v>0</v>
      </c>
    </row>
    <row r="161" spans="1:88" ht="15" customHeight="1" x14ac:dyDescent="0.25">
      <c r="A161" s="541" t="s">
        <v>291</v>
      </c>
      <c r="B161" s="541"/>
      <c r="C161" s="541"/>
      <c r="D161" s="542"/>
      <c r="E161" s="543"/>
      <c r="F161" s="544"/>
      <c r="G161" s="38"/>
      <c r="H161" s="38"/>
      <c r="I161" s="38"/>
      <c r="J161" s="38"/>
      <c r="K161" s="38"/>
      <c r="L161" s="38"/>
      <c r="M161" s="38"/>
      <c r="N161" s="38"/>
      <c r="O161" s="545"/>
      <c r="P161" s="14"/>
      <c r="Q161" s="14"/>
      <c r="R161" s="14"/>
      <c r="S161" s="14"/>
      <c r="T161" s="14"/>
      <c r="U161" s="14"/>
      <c r="V161" s="14"/>
      <c r="W161" s="14"/>
      <c r="X161" s="510"/>
      <c r="Y161" s="510"/>
      <c r="Z161" s="510"/>
      <c r="AB161" s="510"/>
      <c r="AC161" s="510"/>
      <c r="AD161" s="510"/>
      <c r="AE161" s="510"/>
      <c r="AF161" s="510"/>
      <c r="AG161" s="510"/>
      <c r="AH161" s="510"/>
      <c r="AI161" s="510"/>
      <c r="AJ161" s="510"/>
      <c r="AK161" s="510"/>
      <c r="AL161" s="510"/>
    </row>
    <row r="162" spans="1:88" x14ac:dyDescent="0.25">
      <c r="A162" s="698" t="s">
        <v>292</v>
      </c>
      <c r="B162" s="698"/>
      <c r="C162" s="699" t="s">
        <v>293</v>
      </c>
      <c r="D162" s="700"/>
      <c r="E162" s="701"/>
      <c r="F162" s="705" t="s">
        <v>5</v>
      </c>
      <c r="G162" s="706"/>
      <c r="H162" s="706"/>
      <c r="I162" s="706"/>
      <c r="J162" s="706"/>
      <c r="K162" s="706"/>
      <c r="L162" s="706"/>
      <c r="M162" s="706"/>
      <c r="N162" s="706"/>
      <c r="O162" s="706"/>
      <c r="P162" s="706"/>
      <c r="Q162" s="706"/>
      <c r="R162" s="706"/>
      <c r="S162" s="706"/>
      <c r="T162" s="706"/>
      <c r="U162" s="706"/>
      <c r="V162" s="706"/>
      <c r="W162" s="706"/>
      <c r="X162" s="706"/>
      <c r="Y162" s="706"/>
      <c r="Z162" s="706"/>
      <c r="AA162" s="706"/>
      <c r="AB162" s="706"/>
      <c r="AC162" s="706"/>
      <c r="AD162" s="706"/>
      <c r="AE162" s="706"/>
      <c r="AF162" s="706"/>
      <c r="AG162" s="706"/>
      <c r="AH162" s="706"/>
      <c r="AI162" s="706"/>
      <c r="AJ162" s="706"/>
      <c r="AK162" s="706"/>
      <c r="AL162" s="706"/>
      <c r="AM162" s="707"/>
    </row>
    <row r="163" spans="1:88" x14ac:dyDescent="0.25">
      <c r="A163" s="698"/>
      <c r="B163" s="698"/>
      <c r="C163" s="702"/>
      <c r="D163" s="703"/>
      <c r="E163" s="704"/>
      <c r="F163" s="708" t="s">
        <v>10</v>
      </c>
      <c r="G163" s="656"/>
      <c r="H163" s="708" t="s">
        <v>11</v>
      </c>
      <c r="I163" s="708"/>
      <c r="J163" s="656" t="s">
        <v>12</v>
      </c>
      <c r="K163" s="656"/>
      <c r="L163" s="709" t="s">
        <v>13</v>
      </c>
      <c r="M163" s="710"/>
      <c r="N163" s="656" t="s">
        <v>14</v>
      </c>
      <c r="O163" s="656"/>
      <c r="P163" s="711" t="s">
        <v>15</v>
      </c>
      <c r="Q163" s="712"/>
      <c r="R163" s="658" t="s">
        <v>16</v>
      </c>
      <c r="S163" s="658"/>
      <c r="T163" s="711" t="s">
        <v>17</v>
      </c>
      <c r="U163" s="712"/>
      <c r="V163" s="658" t="s">
        <v>18</v>
      </c>
      <c r="W163" s="658"/>
      <c r="X163" s="711" t="s">
        <v>19</v>
      </c>
      <c r="Y163" s="712"/>
      <c r="Z163" s="712" t="s">
        <v>20</v>
      </c>
      <c r="AA163" s="711"/>
      <c r="AB163" s="658" t="s">
        <v>21</v>
      </c>
      <c r="AC163" s="658"/>
      <c r="AD163" s="658" t="s">
        <v>22</v>
      </c>
      <c r="AE163" s="658"/>
      <c r="AF163" s="658" t="s">
        <v>23</v>
      </c>
      <c r="AG163" s="658"/>
      <c r="AH163" s="658" t="s">
        <v>24</v>
      </c>
      <c r="AI163" s="658"/>
      <c r="AJ163" s="658" t="s">
        <v>25</v>
      </c>
      <c r="AK163" s="658"/>
      <c r="AL163" s="658" t="s">
        <v>26</v>
      </c>
      <c r="AM163" s="658"/>
    </row>
    <row r="164" spans="1:88" x14ac:dyDescent="0.25">
      <c r="A164" s="698"/>
      <c r="B164" s="698"/>
      <c r="C164" s="546" t="s">
        <v>214</v>
      </c>
      <c r="D164" s="547" t="s">
        <v>27</v>
      </c>
      <c r="E164" s="548" t="s">
        <v>28</v>
      </c>
      <c r="F164" s="634" t="s">
        <v>159</v>
      </c>
      <c r="G164" s="634" t="s">
        <v>28</v>
      </c>
      <c r="H164" s="634" t="s">
        <v>159</v>
      </c>
      <c r="I164" s="634" t="s">
        <v>28</v>
      </c>
      <c r="J164" s="634" t="s">
        <v>159</v>
      </c>
      <c r="K164" s="634" t="s">
        <v>28</v>
      </c>
      <c r="L164" s="619" t="s">
        <v>159</v>
      </c>
      <c r="M164" s="617" t="s">
        <v>28</v>
      </c>
      <c r="N164" s="634" t="s">
        <v>159</v>
      </c>
      <c r="O164" s="634" t="s">
        <v>28</v>
      </c>
      <c r="P164" s="619" t="s">
        <v>159</v>
      </c>
      <c r="Q164" s="617" t="s">
        <v>28</v>
      </c>
      <c r="R164" s="634" t="s">
        <v>159</v>
      </c>
      <c r="S164" s="634" t="s">
        <v>28</v>
      </c>
      <c r="T164" s="619" t="s">
        <v>159</v>
      </c>
      <c r="U164" s="617" t="s">
        <v>28</v>
      </c>
      <c r="V164" s="634" t="s">
        <v>159</v>
      </c>
      <c r="W164" s="634" t="s">
        <v>28</v>
      </c>
      <c r="X164" s="619" t="s">
        <v>159</v>
      </c>
      <c r="Y164" s="617" t="s">
        <v>28</v>
      </c>
      <c r="Z164" s="634" t="s">
        <v>159</v>
      </c>
      <c r="AA164" s="634" t="s">
        <v>28</v>
      </c>
      <c r="AB164" s="634" t="s">
        <v>159</v>
      </c>
      <c r="AC164" s="634" t="s">
        <v>28</v>
      </c>
      <c r="AD164" s="634" t="s">
        <v>159</v>
      </c>
      <c r="AE164" s="634" t="s">
        <v>28</v>
      </c>
      <c r="AF164" s="634" t="s">
        <v>159</v>
      </c>
      <c r="AG164" s="634" t="s">
        <v>28</v>
      </c>
      <c r="AH164" s="634" t="s">
        <v>159</v>
      </c>
      <c r="AI164" s="634" t="s">
        <v>28</v>
      </c>
      <c r="AJ164" s="634" t="s">
        <v>159</v>
      </c>
      <c r="AK164" s="634" t="s">
        <v>28</v>
      </c>
      <c r="AL164" s="634" t="s">
        <v>159</v>
      </c>
      <c r="AM164" s="634" t="s">
        <v>28</v>
      </c>
    </row>
    <row r="165" spans="1:88" x14ac:dyDescent="0.25">
      <c r="A165" s="675" t="s">
        <v>294</v>
      </c>
      <c r="B165" s="676"/>
      <c r="C165" s="865">
        <f>SUM(D165+E165)</f>
        <v>0</v>
      </c>
      <c r="D165" s="866">
        <f>SUM(P165+R165+T165+V165+X165+Z165+AB165+AD165+AF165+AH165+AJ165+AL165)</f>
        <v>0</v>
      </c>
      <c r="E165" s="867">
        <f>SUM(Q165+S165+U165+W165+Y165+AA165+AC165+AE165+AG165+AI165+AK165+AM165)</f>
        <v>0</v>
      </c>
      <c r="F165" s="552"/>
      <c r="G165" s="553"/>
      <c r="H165" s="554"/>
      <c r="I165" s="555"/>
      <c r="J165" s="552"/>
      <c r="K165" s="553"/>
      <c r="L165" s="554"/>
      <c r="M165" s="555"/>
      <c r="N165" s="554"/>
      <c r="O165" s="555"/>
      <c r="P165" s="556"/>
      <c r="Q165" s="557"/>
      <c r="R165" s="558"/>
      <c r="S165" s="559"/>
      <c r="T165" s="556"/>
      <c r="U165" s="557"/>
      <c r="V165" s="558"/>
      <c r="W165" s="559"/>
      <c r="X165" s="556"/>
      <c r="Y165" s="557"/>
      <c r="Z165" s="558"/>
      <c r="AA165" s="559"/>
      <c r="AB165" s="558"/>
      <c r="AC165" s="559"/>
      <c r="AD165" s="558"/>
      <c r="AE165" s="559"/>
      <c r="AF165" s="558"/>
      <c r="AG165" s="559"/>
      <c r="AH165" s="558"/>
      <c r="AI165" s="559"/>
      <c r="AJ165" s="558"/>
      <c r="AK165" s="559"/>
      <c r="AL165" s="558"/>
      <c r="AM165" s="559"/>
      <c r="AN165" s="466"/>
    </row>
    <row r="166" spans="1:88" x14ac:dyDescent="0.25">
      <c r="A166" s="677" t="s">
        <v>295</v>
      </c>
      <c r="B166" s="678"/>
      <c r="C166" s="868">
        <f>SUM(D166+E166)</f>
        <v>0</v>
      </c>
      <c r="D166" s="869">
        <f t="shared" ref="D166:E168" si="21">SUM(F166+H166+J166+L166+N166+P166+R166+T166+V166+X166+Z166+AB166+AD166+AF166+AH166+AJ166+AL166)</f>
        <v>0</v>
      </c>
      <c r="E166" s="870">
        <f t="shared" si="21"/>
        <v>0</v>
      </c>
      <c r="F166" s="563"/>
      <c r="G166" s="564"/>
      <c r="H166" s="563"/>
      <c r="I166" s="564"/>
      <c r="J166" s="563"/>
      <c r="K166" s="564"/>
      <c r="L166" s="565"/>
      <c r="M166" s="566"/>
      <c r="N166" s="563"/>
      <c r="O166" s="564"/>
      <c r="P166" s="565"/>
      <c r="Q166" s="566"/>
      <c r="R166" s="563"/>
      <c r="S166" s="564"/>
      <c r="T166" s="565"/>
      <c r="U166" s="566"/>
      <c r="V166" s="563"/>
      <c r="W166" s="564"/>
      <c r="X166" s="565"/>
      <c r="Y166" s="566"/>
      <c r="Z166" s="563"/>
      <c r="AA166" s="564"/>
      <c r="AB166" s="563"/>
      <c r="AC166" s="564"/>
      <c r="AD166" s="563"/>
      <c r="AE166" s="564"/>
      <c r="AF166" s="563"/>
      <c r="AG166" s="564"/>
      <c r="AH166" s="563"/>
      <c r="AI166" s="564"/>
      <c r="AJ166" s="563"/>
      <c r="AK166" s="564"/>
      <c r="AL166" s="563"/>
      <c r="AM166" s="564"/>
      <c r="AN166" s="466"/>
    </row>
    <row r="167" spans="1:88" x14ac:dyDescent="0.25">
      <c r="A167" s="679" t="s">
        <v>296</v>
      </c>
      <c r="B167" s="680"/>
      <c r="C167" s="868">
        <f>SUM(D167+E167)</f>
        <v>0</v>
      </c>
      <c r="D167" s="869">
        <f t="shared" si="21"/>
        <v>0</v>
      </c>
      <c r="E167" s="870">
        <f t="shared" si="21"/>
        <v>0</v>
      </c>
      <c r="F167" s="563"/>
      <c r="G167" s="564"/>
      <c r="H167" s="563"/>
      <c r="I167" s="564"/>
      <c r="J167" s="563"/>
      <c r="K167" s="564"/>
      <c r="L167" s="565"/>
      <c r="M167" s="566"/>
      <c r="N167" s="563"/>
      <c r="O167" s="564"/>
      <c r="P167" s="565"/>
      <c r="Q167" s="566"/>
      <c r="R167" s="563"/>
      <c r="S167" s="564"/>
      <c r="T167" s="565"/>
      <c r="U167" s="566"/>
      <c r="V167" s="563"/>
      <c r="W167" s="564"/>
      <c r="X167" s="565"/>
      <c r="Y167" s="566"/>
      <c r="Z167" s="563"/>
      <c r="AA167" s="564"/>
      <c r="AB167" s="563"/>
      <c r="AC167" s="564"/>
      <c r="AD167" s="563"/>
      <c r="AE167" s="564"/>
      <c r="AF167" s="563"/>
      <c r="AG167" s="564"/>
      <c r="AH167" s="563"/>
      <c r="AI167" s="564"/>
      <c r="AJ167" s="563"/>
      <c r="AK167" s="564"/>
      <c r="AL167" s="563"/>
      <c r="AM167" s="564"/>
      <c r="AN167" s="466"/>
    </row>
    <row r="168" spans="1:88" x14ac:dyDescent="0.25">
      <c r="A168" s="681" t="s">
        <v>58</v>
      </c>
      <c r="B168" s="682"/>
      <c r="C168" s="871">
        <f>SUM(D168+E168)</f>
        <v>0</v>
      </c>
      <c r="D168" s="872">
        <f t="shared" si="21"/>
        <v>0</v>
      </c>
      <c r="E168" s="873">
        <f t="shared" si="21"/>
        <v>0</v>
      </c>
      <c r="F168" s="570"/>
      <c r="G168" s="571"/>
      <c r="H168" s="570"/>
      <c r="I168" s="571"/>
      <c r="J168" s="570"/>
      <c r="K168" s="571"/>
      <c r="L168" s="572"/>
      <c r="M168" s="573"/>
      <c r="N168" s="570"/>
      <c r="O168" s="571"/>
      <c r="P168" s="572"/>
      <c r="Q168" s="573"/>
      <c r="R168" s="570"/>
      <c r="S168" s="571"/>
      <c r="T168" s="572"/>
      <c r="U168" s="573"/>
      <c r="V168" s="570"/>
      <c r="W168" s="571"/>
      <c r="X168" s="572"/>
      <c r="Y168" s="573"/>
      <c r="Z168" s="570"/>
      <c r="AA168" s="571"/>
      <c r="AB168" s="570"/>
      <c r="AC168" s="571"/>
      <c r="AD168" s="570"/>
      <c r="AE168" s="571"/>
      <c r="AF168" s="570"/>
      <c r="AG168" s="571"/>
      <c r="AH168" s="570"/>
      <c r="AI168" s="571"/>
      <c r="AJ168" s="570"/>
      <c r="AK168" s="571"/>
      <c r="AL168" s="570"/>
      <c r="AM168" s="571"/>
      <c r="AN168" s="466"/>
    </row>
    <row r="169" spans="1:88" ht="15.75" x14ac:dyDescent="0.25">
      <c r="A169" s="242" t="s">
        <v>297</v>
      </c>
      <c r="B169" s="242"/>
      <c r="C169" s="47"/>
      <c r="D169" s="47"/>
      <c r="E169" s="45"/>
      <c r="F169" s="9"/>
      <c r="G169" s="6"/>
      <c r="H169" s="6"/>
      <c r="I169" s="25"/>
      <c r="J169" s="25"/>
      <c r="K169" s="25"/>
      <c r="L169" s="35"/>
      <c r="M169" s="479"/>
      <c r="N169" s="39"/>
      <c r="O169" s="574"/>
      <c r="P169" s="482"/>
      <c r="Q169" s="482"/>
      <c r="R169" s="482"/>
      <c r="S169" s="480"/>
      <c r="T169" s="35"/>
      <c r="U169" s="482"/>
      <c r="V169" s="482"/>
      <c r="W169" s="480"/>
      <c r="X169" s="480"/>
      <c r="Y169" s="35"/>
      <c r="Z169" s="480"/>
      <c r="AA169" s="35"/>
      <c r="AB169" s="480"/>
      <c r="AC169" s="482"/>
    </row>
    <row r="170" spans="1:88" ht="15" customHeight="1" x14ac:dyDescent="0.25">
      <c r="A170" s="647" t="s">
        <v>92</v>
      </c>
      <c r="B170" s="648"/>
      <c r="C170" s="649"/>
      <c r="D170" s="647" t="s">
        <v>45</v>
      </c>
      <c r="E170" s="648"/>
      <c r="F170" s="649"/>
      <c r="G170" s="686" t="s">
        <v>193</v>
      </c>
      <c r="H170" s="687"/>
      <c r="I170" s="687"/>
      <c r="J170" s="687"/>
      <c r="K170" s="687"/>
      <c r="L170" s="687"/>
      <c r="M170" s="687"/>
      <c r="N170" s="687"/>
      <c r="O170" s="687"/>
      <c r="P170" s="687"/>
      <c r="Q170" s="687"/>
      <c r="R170" s="687"/>
      <c r="S170" s="687"/>
      <c r="T170" s="687"/>
      <c r="U170" s="687"/>
      <c r="V170" s="687"/>
      <c r="W170" s="688"/>
      <c r="X170" s="689" t="s">
        <v>298</v>
      </c>
      <c r="Y170" s="690" t="s">
        <v>299</v>
      </c>
      <c r="Z170" s="659" t="s">
        <v>300</v>
      </c>
      <c r="AA170" s="662" t="s">
        <v>301</v>
      </c>
      <c r="AB170" s="658" t="s">
        <v>175</v>
      </c>
      <c r="AC170" s="658"/>
      <c r="AD170" s="658"/>
      <c r="AE170" s="658"/>
      <c r="AF170" s="665" t="s">
        <v>241</v>
      </c>
      <c r="AG170" s="666"/>
    </row>
    <row r="171" spans="1:88" x14ac:dyDescent="0.25">
      <c r="A171" s="683"/>
      <c r="B171" s="684"/>
      <c r="C171" s="685"/>
      <c r="D171" s="683"/>
      <c r="E171" s="684"/>
      <c r="F171" s="685"/>
      <c r="G171" s="645" t="s">
        <v>10</v>
      </c>
      <c r="H171" s="645"/>
      <c r="I171" s="667" t="s">
        <v>11</v>
      </c>
      <c r="J171" s="667"/>
      <c r="K171" s="645" t="s">
        <v>12</v>
      </c>
      <c r="L171" s="645"/>
      <c r="M171" s="645" t="s">
        <v>196</v>
      </c>
      <c r="N171" s="645"/>
      <c r="O171" s="645" t="s">
        <v>167</v>
      </c>
      <c r="P171" s="645"/>
      <c r="Q171" s="668" t="s">
        <v>197</v>
      </c>
      <c r="R171" s="668"/>
      <c r="S171" s="668" t="s">
        <v>198</v>
      </c>
      <c r="T171" s="668"/>
      <c r="U171" s="668" t="s">
        <v>199</v>
      </c>
      <c r="V171" s="668"/>
      <c r="W171" s="669" t="s">
        <v>302</v>
      </c>
      <c r="X171" s="689"/>
      <c r="Y171" s="690"/>
      <c r="Z171" s="660"/>
      <c r="AA171" s="663"/>
      <c r="AB171" s="644" t="s">
        <v>177</v>
      </c>
      <c r="AC171" s="644" t="s">
        <v>178</v>
      </c>
      <c r="AD171" s="644" t="s">
        <v>179</v>
      </c>
      <c r="AE171" s="644" t="s">
        <v>244</v>
      </c>
      <c r="AF171" s="671" t="s">
        <v>245</v>
      </c>
      <c r="AG171" s="673" t="s">
        <v>246</v>
      </c>
      <c r="AH171" s="485"/>
    </row>
    <row r="172" spans="1:88" x14ac:dyDescent="0.25">
      <c r="A172" s="650"/>
      <c r="B172" s="651"/>
      <c r="C172" s="652"/>
      <c r="D172" s="636" t="s">
        <v>214</v>
      </c>
      <c r="E172" s="628" t="s">
        <v>159</v>
      </c>
      <c r="F172" s="636" t="s">
        <v>28</v>
      </c>
      <c r="G172" s="11" t="s">
        <v>159</v>
      </c>
      <c r="H172" s="29" t="s">
        <v>28</v>
      </c>
      <c r="I172" s="11" t="s">
        <v>159</v>
      </c>
      <c r="J172" s="29" t="s">
        <v>28</v>
      </c>
      <c r="K172" s="11" t="s">
        <v>159</v>
      </c>
      <c r="L172" s="29" t="s">
        <v>28</v>
      </c>
      <c r="M172" s="11" t="s">
        <v>159</v>
      </c>
      <c r="N172" s="29" t="s">
        <v>28</v>
      </c>
      <c r="O172" s="11" t="s">
        <v>159</v>
      </c>
      <c r="P172" s="29" t="s">
        <v>28</v>
      </c>
      <c r="Q172" s="11" t="s">
        <v>159</v>
      </c>
      <c r="R172" s="29" t="s">
        <v>28</v>
      </c>
      <c r="S172" s="11" t="s">
        <v>159</v>
      </c>
      <c r="T172" s="29" t="s">
        <v>28</v>
      </c>
      <c r="U172" s="11" t="s">
        <v>159</v>
      </c>
      <c r="V172" s="29" t="s">
        <v>28</v>
      </c>
      <c r="W172" s="670"/>
      <c r="X172" s="689"/>
      <c r="Y172" s="690"/>
      <c r="Z172" s="661"/>
      <c r="AA172" s="664"/>
      <c r="AB172" s="645"/>
      <c r="AC172" s="645"/>
      <c r="AD172" s="645"/>
      <c r="AE172" s="645"/>
      <c r="AF172" s="672"/>
      <c r="AG172" s="674"/>
      <c r="AH172" s="485"/>
    </row>
    <row r="173" spans="1:88" x14ac:dyDescent="0.25">
      <c r="A173" s="640" t="s">
        <v>201</v>
      </c>
      <c r="B173" s="640" t="s">
        <v>303</v>
      </c>
      <c r="C173" s="575" t="s">
        <v>202</v>
      </c>
      <c r="D173" s="874">
        <f t="shared" ref="D173:D178" si="22">SUM(E173+F173)</f>
        <v>0</v>
      </c>
      <c r="E173" s="874">
        <f t="shared" ref="E173:F178" si="23">SUM(G173+I173+K173+M173+O173+Q173+S173+U173)</f>
        <v>0</v>
      </c>
      <c r="F173" s="819">
        <f t="shared" si="23"/>
        <v>0</v>
      </c>
      <c r="G173" s="174"/>
      <c r="H173" s="175"/>
      <c r="I173" s="175"/>
      <c r="J173" s="175"/>
      <c r="K173" s="175"/>
      <c r="L173" s="175"/>
      <c r="M173" s="175"/>
      <c r="N173" s="175"/>
      <c r="O173" s="175"/>
      <c r="P173" s="175"/>
      <c r="Q173" s="175"/>
      <c r="R173" s="175"/>
      <c r="S173" s="175"/>
      <c r="T173" s="175"/>
      <c r="U173" s="175"/>
      <c r="V173" s="177"/>
      <c r="W173" s="222"/>
      <c r="X173" s="174"/>
      <c r="Y173" s="175"/>
      <c r="Z173" s="175"/>
      <c r="AA173" s="176"/>
      <c r="AB173" s="174"/>
      <c r="AC173" s="176"/>
      <c r="AD173" s="177"/>
      <c r="AE173" s="176"/>
      <c r="AF173" s="176"/>
      <c r="AG173" s="176"/>
      <c r="AH173" s="411" t="s">
        <v>215</v>
      </c>
      <c r="CA173" s="344" t="str">
        <f t="shared" ref="CA173:CA178" si="24">IF(D173&lt;&gt;SUM(AB173:AE173),"El nº de atenciones debe tener igual nº de victimarios ","")</f>
        <v/>
      </c>
      <c r="CB173" s="344" t="str">
        <f t="shared" ref="CB173:CB178" si="25">IF(X173&gt;F173,"El nº de entrega de anticoncepción de emergencia, no debe ser mayor al TOTAL de mujeres atendidas","")</f>
        <v/>
      </c>
      <c r="CD173" s="344" t="str">
        <f t="shared" ref="CD173:CD178" si="26">IF(W173&gt;F173,"El nº de Gestantes no debe ser mayor al TOTAL de mujeres atendidas","")</f>
        <v/>
      </c>
      <c r="CG173" s="344">
        <f t="shared" ref="CG173:CG178" si="27">IF(D173&lt;&gt;SUM(AB173:AE173),1,0)</f>
        <v>0</v>
      </c>
      <c r="CH173" s="344">
        <f t="shared" ref="CH173:CH178" si="28">IF(X173&gt;F173,1,0)</f>
        <v>0</v>
      </c>
      <c r="CI173" s="344">
        <v>0</v>
      </c>
      <c r="CJ173" s="344">
        <f t="shared" ref="CJ173:CJ178" si="29">IF(W173&gt;F173,1,0)</f>
        <v>0</v>
      </c>
    </row>
    <row r="174" spans="1:88" ht="22.5" x14ac:dyDescent="0.25">
      <c r="A174" s="640"/>
      <c r="B174" s="640"/>
      <c r="C174" s="577" t="s">
        <v>203</v>
      </c>
      <c r="D174" s="820">
        <f t="shared" si="22"/>
        <v>1</v>
      </c>
      <c r="E174" s="820">
        <f t="shared" si="23"/>
        <v>0</v>
      </c>
      <c r="F174" s="826">
        <f t="shared" si="23"/>
        <v>1</v>
      </c>
      <c r="G174" s="228"/>
      <c r="H174" s="229"/>
      <c r="I174" s="229"/>
      <c r="J174" s="229"/>
      <c r="K174" s="229"/>
      <c r="L174" s="229"/>
      <c r="M174" s="229"/>
      <c r="N174" s="229">
        <v>1</v>
      </c>
      <c r="O174" s="229"/>
      <c r="P174" s="229"/>
      <c r="Q174" s="229"/>
      <c r="R174" s="229"/>
      <c r="S174" s="229"/>
      <c r="T174" s="229"/>
      <c r="U174" s="229"/>
      <c r="V174" s="230"/>
      <c r="W174" s="231"/>
      <c r="X174" s="228"/>
      <c r="Y174" s="229">
        <v>1</v>
      </c>
      <c r="Z174" s="229"/>
      <c r="AA174" s="178"/>
      <c r="AB174" s="228"/>
      <c r="AC174" s="178"/>
      <c r="AD174" s="230">
        <v>1</v>
      </c>
      <c r="AE174" s="178"/>
      <c r="AF174" s="235">
        <v>1</v>
      </c>
      <c r="AG174" s="178"/>
      <c r="AH174" s="411" t="s">
        <v>215</v>
      </c>
      <c r="CA174" s="344" t="str">
        <f t="shared" si="24"/>
        <v/>
      </c>
      <c r="CB174" s="344" t="str">
        <f t="shared" si="25"/>
        <v/>
      </c>
      <c r="CD174" s="344" t="str">
        <f t="shared" si="26"/>
        <v/>
      </c>
      <c r="CG174" s="344">
        <f t="shared" si="27"/>
        <v>0</v>
      </c>
      <c r="CH174" s="344">
        <f t="shared" si="28"/>
        <v>0</v>
      </c>
      <c r="CI174" s="344">
        <v>0</v>
      </c>
      <c r="CJ174" s="344">
        <f t="shared" si="29"/>
        <v>0</v>
      </c>
    </row>
    <row r="175" spans="1:88" x14ac:dyDescent="0.25">
      <c r="A175" s="640"/>
      <c r="B175" s="641"/>
      <c r="C175" s="578" t="s">
        <v>161</v>
      </c>
      <c r="D175" s="821">
        <f t="shared" si="22"/>
        <v>0</v>
      </c>
      <c r="E175" s="821">
        <f t="shared" si="23"/>
        <v>0</v>
      </c>
      <c r="F175" s="838">
        <f t="shared" si="23"/>
        <v>0</v>
      </c>
      <c r="G175" s="232"/>
      <c r="H175" s="233"/>
      <c r="I175" s="233"/>
      <c r="J175" s="233"/>
      <c r="K175" s="233"/>
      <c r="L175" s="233"/>
      <c r="M175" s="233"/>
      <c r="N175" s="233"/>
      <c r="O175" s="233"/>
      <c r="P175" s="233"/>
      <c r="Q175" s="233"/>
      <c r="R175" s="233"/>
      <c r="S175" s="233"/>
      <c r="T175" s="233"/>
      <c r="U175" s="233"/>
      <c r="V175" s="234"/>
      <c r="W175" s="235"/>
      <c r="X175" s="232"/>
      <c r="Y175" s="233"/>
      <c r="Z175" s="233"/>
      <c r="AA175" s="236"/>
      <c r="AB175" s="232"/>
      <c r="AC175" s="236"/>
      <c r="AD175" s="234"/>
      <c r="AE175" s="236"/>
      <c r="AF175" s="224"/>
      <c r="AG175" s="236"/>
      <c r="AH175" s="411" t="s">
        <v>215</v>
      </c>
      <c r="CA175" s="344" t="str">
        <f t="shared" si="24"/>
        <v/>
      </c>
      <c r="CB175" s="344" t="str">
        <f t="shared" si="25"/>
        <v/>
      </c>
      <c r="CD175" s="344" t="str">
        <f t="shared" si="26"/>
        <v/>
      </c>
      <c r="CG175" s="344">
        <f t="shared" si="27"/>
        <v>0</v>
      </c>
      <c r="CH175" s="344">
        <f t="shared" si="28"/>
        <v>0</v>
      </c>
      <c r="CI175" s="344">
        <v>0</v>
      </c>
      <c r="CJ175" s="344">
        <f t="shared" si="29"/>
        <v>0</v>
      </c>
    </row>
    <row r="176" spans="1:88" x14ac:dyDescent="0.25">
      <c r="A176" s="640"/>
      <c r="B176" s="640" t="s">
        <v>304</v>
      </c>
      <c r="C176" s="575" t="s">
        <v>202</v>
      </c>
      <c r="D176" s="874">
        <f t="shared" si="22"/>
        <v>0</v>
      </c>
      <c r="E176" s="874">
        <f t="shared" si="23"/>
        <v>0</v>
      </c>
      <c r="F176" s="819">
        <f t="shared" si="23"/>
        <v>0</v>
      </c>
      <c r="G176" s="174"/>
      <c r="H176" s="175"/>
      <c r="I176" s="175"/>
      <c r="J176" s="175"/>
      <c r="K176" s="175"/>
      <c r="L176" s="175"/>
      <c r="M176" s="175"/>
      <c r="N176" s="175"/>
      <c r="O176" s="175"/>
      <c r="P176" s="175"/>
      <c r="Q176" s="175"/>
      <c r="R176" s="175"/>
      <c r="S176" s="175"/>
      <c r="T176" s="175"/>
      <c r="U176" s="175"/>
      <c r="V176" s="177"/>
      <c r="W176" s="222"/>
      <c r="X176" s="174"/>
      <c r="Y176" s="175"/>
      <c r="Z176" s="175"/>
      <c r="AA176" s="176"/>
      <c r="AB176" s="174"/>
      <c r="AC176" s="176"/>
      <c r="AD176" s="177"/>
      <c r="AE176" s="176"/>
      <c r="AF176" s="176"/>
      <c r="AG176" s="176"/>
      <c r="AH176" s="411" t="s">
        <v>215</v>
      </c>
      <c r="CA176" s="344" t="str">
        <f t="shared" si="24"/>
        <v/>
      </c>
      <c r="CB176" s="344" t="str">
        <f t="shared" si="25"/>
        <v/>
      </c>
      <c r="CD176" s="344" t="str">
        <f t="shared" si="26"/>
        <v/>
      </c>
      <c r="CG176" s="344">
        <f t="shared" si="27"/>
        <v>0</v>
      </c>
      <c r="CH176" s="344">
        <f t="shared" si="28"/>
        <v>0</v>
      </c>
      <c r="CI176" s="344">
        <v>0</v>
      </c>
      <c r="CJ176" s="344">
        <f t="shared" si="29"/>
        <v>0</v>
      </c>
    </row>
    <row r="177" spans="1:88" ht="21" x14ac:dyDescent="0.25">
      <c r="A177" s="640"/>
      <c r="B177" s="640"/>
      <c r="C177" s="579" t="s">
        <v>203</v>
      </c>
      <c r="D177" s="820">
        <f t="shared" si="22"/>
        <v>1</v>
      </c>
      <c r="E177" s="820">
        <f t="shared" si="23"/>
        <v>0</v>
      </c>
      <c r="F177" s="826">
        <f t="shared" si="23"/>
        <v>1</v>
      </c>
      <c r="G177" s="228"/>
      <c r="H177" s="229"/>
      <c r="I177" s="229"/>
      <c r="J177" s="229"/>
      <c r="K177" s="229"/>
      <c r="L177" s="229">
        <v>1</v>
      </c>
      <c r="M177" s="229"/>
      <c r="N177" s="229"/>
      <c r="O177" s="229"/>
      <c r="P177" s="229"/>
      <c r="Q177" s="229"/>
      <c r="R177" s="229"/>
      <c r="S177" s="229"/>
      <c r="T177" s="229"/>
      <c r="U177" s="229"/>
      <c r="V177" s="230"/>
      <c r="W177" s="231"/>
      <c r="X177" s="228"/>
      <c r="Y177" s="229">
        <v>1</v>
      </c>
      <c r="Z177" s="229"/>
      <c r="AA177" s="178">
        <v>1</v>
      </c>
      <c r="AB177" s="228"/>
      <c r="AC177" s="178"/>
      <c r="AD177" s="230">
        <v>1</v>
      </c>
      <c r="AE177" s="178"/>
      <c r="AF177" s="178">
        <v>1</v>
      </c>
      <c r="AG177" s="178"/>
      <c r="AH177" s="411" t="s">
        <v>215</v>
      </c>
      <c r="CA177" s="344" t="str">
        <f t="shared" si="24"/>
        <v/>
      </c>
      <c r="CB177" s="344" t="str">
        <f t="shared" si="25"/>
        <v/>
      </c>
      <c r="CD177" s="344" t="str">
        <f t="shared" si="26"/>
        <v/>
      </c>
      <c r="CG177" s="344">
        <f t="shared" si="27"/>
        <v>0</v>
      </c>
      <c r="CH177" s="344">
        <f t="shared" si="28"/>
        <v>0</v>
      </c>
      <c r="CI177" s="344">
        <v>0</v>
      </c>
      <c r="CJ177" s="344">
        <f t="shared" si="29"/>
        <v>0</v>
      </c>
    </row>
    <row r="178" spans="1:88" x14ac:dyDescent="0.25">
      <c r="A178" s="640"/>
      <c r="B178" s="640"/>
      <c r="C178" s="580" t="s">
        <v>161</v>
      </c>
      <c r="D178" s="875">
        <f t="shared" si="22"/>
        <v>0</v>
      </c>
      <c r="E178" s="875">
        <f t="shared" si="23"/>
        <v>0</v>
      </c>
      <c r="F178" s="823">
        <f t="shared" si="23"/>
        <v>0</v>
      </c>
      <c r="G178" s="494"/>
      <c r="H178" s="125"/>
      <c r="I178" s="125"/>
      <c r="J178" s="125"/>
      <c r="K178" s="125"/>
      <c r="L178" s="125"/>
      <c r="M178" s="125"/>
      <c r="N178" s="125"/>
      <c r="O178" s="125"/>
      <c r="P178" s="125"/>
      <c r="Q178" s="125"/>
      <c r="R178" s="125"/>
      <c r="S178" s="125"/>
      <c r="T178" s="125"/>
      <c r="U178" s="125"/>
      <c r="V178" s="126"/>
      <c r="W178" s="224"/>
      <c r="X178" s="494"/>
      <c r="Y178" s="125"/>
      <c r="Z178" s="125"/>
      <c r="AA178" s="180"/>
      <c r="AB178" s="494"/>
      <c r="AC178" s="180"/>
      <c r="AD178" s="126"/>
      <c r="AE178" s="180"/>
      <c r="AF178" s="180"/>
      <c r="AG178" s="180"/>
      <c r="AH178" s="411" t="s">
        <v>215</v>
      </c>
      <c r="CA178" s="344" t="str">
        <f t="shared" si="24"/>
        <v/>
      </c>
      <c r="CB178" s="344" t="str">
        <f t="shared" si="25"/>
        <v/>
      </c>
      <c r="CD178" s="344" t="str">
        <f t="shared" si="26"/>
        <v/>
      </c>
      <c r="CG178" s="344">
        <f t="shared" si="27"/>
        <v>0</v>
      </c>
      <c r="CH178" s="344">
        <f t="shared" si="28"/>
        <v>0</v>
      </c>
      <c r="CI178" s="344">
        <v>0</v>
      </c>
      <c r="CJ178" s="344">
        <f t="shared" si="29"/>
        <v>0</v>
      </c>
    </row>
    <row r="179" spans="1:88" x14ac:dyDescent="0.25">
      <c r="A179" s="637" t="s">
        <v>189</v>
      </c>
      <c r="B179" s="637"/>
    </row>
    <row r="180" spans="1:88" x14ac:dyDescent="0.25">
      <c r="A180" s="642" t="s">
        <v>3</v>
      </c>
      <c r="B180" s="644" t="s">
        <v>4</v>
      </c>
    </row>
    <row r="181" spans="1:88" x14ac:dyDescent="0.25">
      <c r="A181" s="643"/>
      <c r="B181" s="645"/>
    </row>
    <row r="182" spans="1:88" x14ac:dyDescent="0.25">
      <c r="A182" s="30" t="s">
        <v>305</v>
      </c>
      <c r="B182" s="222"/>
      <c r="C182" s="466"/>
    </row>
    <row r="183" spans="1:88" ht="15" customHeight="1" x14ac:dyDescent="0.25">
      <c r="A183" s="32" t="s">
        <v>306</v>
      </c>
      <c r="B183" s="224">
        <v>2</v>
      </c>
      <c r="C183" s="582"/>
      <c r="D183" s="510"/>
      <c r="F183" s="510"/>
      <c r="G183" s="510"/>
      <c r="J183" s="510"/>
      <c r="K183" s="510"/>
      <c r="O183" s="510"/>
      <c r="V183" s="510"/>
    </row>
    <row r="184" spans="1:88" x14ac:dyDescent="0.25">
      <c r="A184" s="242" t="s">
        <v>307</v>
      </c>
      <c r="B184" s="242"/>
      <c r="C184" s="47"/>
      <c r="D184" s="47"/>
      <c r="F184" s="583"/>
      <c r="G184" s="479"/>
      <c r="H184" s="39"/>
      <c r="I184" s="479"/>
      <c r="J184" s="478"/>
      <c r="K184" s="482"/>
      <c r="L184" s="584"/>
      <c r="M184" s="188"/>
      <c r="N184" s="584"/>
      <c r="O184" s="584"/>
      <c r="P184" s="188"/>
      <c r="Q184" s="584"/>
      <c r="R184" s="584"/>
      <c r="S184" s="188"/>
      <c r="T184" s="479"/>
      <c r="U184" s="479"/>
      <c r="V184" s="478"/>
    </row>
    <row r="185" spans="1:88" x14ac:dyDescent="0.25">
      <c r="A185" s="642" t="s">
        <v>92</v>
      </c>
      <c r="B185" s="647" t="s">
        <v>45</v>
      </c>
      <c r="C185" s="648"/>
      <c r="D185" s="649"/>
      <c r="E185" s="653" t="s">
        <v>5</v>
      </c>
      <c r="F185" s="654"/>
      <c r="G185" s="654"/>
      <c r="H185" s="654"/>
      <c r="I185" s="654"/>
      <c r="J185" s="654"/>
      <c r="K185" s="654"/>
      <c r="L185" s="654"/>
      <c r="M185" s="654"/>
      <c r="N185" s="654"/>
      <c r="O185" s="654"/>
      <c r="P185" s="654"/>
      <c r="Q185" s="654"/>
      <c r="R185" s="654"/>
      <c r="S185" s="654"/>
      <c r="T185" s="654"/>
      <c r="U185" s="654"/>
      <c r="V185" s="655"/>
    </row>
    <row r="186" spans="1:88" x14ac:dyDescent="0.25">
      <c r="A186" s="646"/>
      <c r="B186" s="650"/>
      <c r="C186" s="651"/>
      <c r="D186" s="652"/>
      <c r="E186" s="656" t="s">
        <v>165</v>
      </c>
      <c r="F186" s="656"/>
      <c r="G186" s="657" t="s">
        <v>205</v>
      </c>
      <c r="H186" s="656"/>
      <c r="I186" s="656" t="s">
        <v>14</v>
      </c>
      <c r="J186" s="656"/>
      <c r="K186" s="656" t="s">
        <v>206</v>
      </c>
      <c r="L186" s="656"/>
      <c r="M186" s="656" t="s">
        <v>170</v>
      </c>
      <c r="N186" s="656"/>
      <c r="O186" s="658" t="s">
        <v>171</v>
      </c>
      <c r="P186" s="658"/>
      <c r="Q186" s="658" t="s">
        <v>207</v>
      </c>
      <c r="R186" s="658"/>
      <c r="S186" s="658" t="s">
        <v>208</v>
      </c>
      <c r="T186" s="658"/>
      <c r="U186" s="658" t="s">
        <v>209</v>
      </c>
      <c r="V186" s="658"/>
      <c r="W186" s="344"/>
    </row>
    <row r="187" spans="1:88" x14ac:dyDescent="0.25">
      <c r="A187" s="643"/>
      <c r="B187" s="623" t="s">
        <v>214</v>
      </c>
      <c r="C187" s="623" t="s">
        <v>27</v>
      </c>
      <c r="D187" s="623" t="s">
        <v>28</v>
      </c>
      <c r="E187" s="11" t="s">
        <v>159</v>
      </c>
      <c r="F187" s="29" t="s">
        <v>28</v>
      </c>
      <c r="G187" s="11" t="s">
        <v>159</v>
      </c>
      <c r="H187" s="29" t="s">
        <v>28</v>
      </c>
      <c r="I187" s="11" t="s">
        <v>159</v>
      </c>
      <c r="J187" s="29" t="s">
        <v>28</v>
      </c>
      <c r="K187" s="11" t="s">
        <v>159</v>
      </c>
      <c r="L187" s="29" t="s">
        <v>28</v>
      </c>
      <c r="M187" s="11" t="s">
        <v>159</v>
      </c>
      <c r="N187" s="29" t="s">
        <v>28</v>
      </c>
      <c r="O187" s="11" t="s">
        <v>159</v>
      </c>
      <c r="P187" s="29" t="s">
        <v>28</v>
      </c>
      <c r="Q187" s="11" t="s">
        <v>159</v>
      </c>
      <c r="R187" s="29" t="s">
        <v>28</v>
      </c>
      <c r="S187" s="11" t="s">
        <v>159</v>
      </c>
      <c r="T187" s="29" t="s">
        <v>28</v>
      </c>
      <c r="U187" s="11" t="s">
        <v>159</v>
      </c>
      <c r="V187" s="29" t="s">
        <v>28</v>
      </c>
      <c r="W187" s="344"/>
    </row>
    <row r="188" spans="1:88" x14ac:dyDescent="0.25">
      <c r="A188" s="636" t="s">
        <v>210</v>
      </c>
      <c r="B188" s="841">
        <f>SUM(C188+D188)</f>
        <v>7</v>
      </c>
      <c r="C188" s="841">
        <f>SUM(E188+G188+I188+K188+M188+O188+Q188+S188+U188)</f>
        <v>1</v>
      </c>
      <c r="D188" s="841">
        <f>SUM(F188+H188+J188+L188+N188+P188+R188+T188+V188)</f>
        <v>6</v>
      </c>
      <c r="E188" s="181"/>
      <c r="F188" s="182"/>
      <c r="G188" s="182"/>
      <c r="H188" s="182"/>
      <c r="I188" s="182"/>
      <c r="J188" s="182">
        <v>2</v>
      </c>
      <c r="K188" s="182">
        <v>1</v>
      </c>
      <c r="L188" s="182">
        <v>4</v>
      </c>
      <c r="M188" s="182"/>
      <c r="N188" s="182"/>
      <c r="O188" s="182"/>
      <c r="P188" s="182"/>
      <c r="Q188" s="182"/>
      <c r="R188" s="182"/>
      <c r="S188" s="182"/>
      <c r="T188" s="182"/>
      <c r="U188" s="191"/>
      <c r="V188" s="244"/>
      <c r="W188" s="466"/>
    </row>
    <row r="215" spans="1:2" hidden="1" x14ac:dyDescent="0.25">
      <c r="A215" s="638">
        <f>SUM(B12:B14,B19:B22,B27:B32,B63,B85,C90,D100:D101,D102,C107:C109,C113:C114,C118:C119,B135,D142:D143,C146:C151,D155:D160,C165:C168,D173:D178,B182:B183,B188,B37:B42,B47:B52,E138:F138,C91:C97)</f>
        <v>12523</v>
      </c>
      <c r="B215" s="639">
        <f>SUM(CG8:CM180)</f>
        <v>0</v>
      </c>
    </row>
  </sheetData>
  <mergeCells count="299">
    <mergeCell ref="A173:A178"/>
    <mergeCell ref="B173:B175"/>
    <mergeCell ref="B176:B178"/>
    <mergeCell ref="A180:A181"/>
    <mergeCell ref="B180:B181"/>
    <mergeCell ref="A185:A187"/>
    <mergeCell ref="B185:D186"/>
    <mergeCell ref="E185:V185"/>
    <mergeCell ref="E186:F186"/>
    <mergeCell ref="G186:H186"/>
    <mergeCell ref="I186:J186"/>
    <mergeCell ref="K186:L186"/>
    <mergeCell ref="M186:N186"/>
    <mergeCell ref="O186:P186"/>
    <mergeCell ref="Q186:R186"/>
    <mergeCell ref="S186:T186"/>
    <mergeCell ref="U186:V186"/>
    <mergeCell ref="Z170:Z172"/>
    <mergeCell ref="AA170:AA172"/>
    <mergeCell ref="AB170:AE170"/>
    <mergeCell ref="AF170:AG170"/>
    <mergeCell ref="G171:H171"/>
    <mergeCell ref="I171:J171"/>
    <mergeCell ref="K171:L171"/>
    <mergeCell ref="M171:N171"/>
    <mergeCell ref="O171:P171"/>
    <mergeCell ref="Q171:R171"/>
    <mergeCell ref="S171:T171"/>
    <mergeCell ref="U171:V171"/>
    <mergeCell ref="W171:W172"/>
    <mergeCell ref="AB171:AB172"/>
    <mergeCell ref="AC171:AC172"/>
    <mergeCell ref="AD171:AD172"/>
    <mergeCell ref="AE171:AE172"/>
    <mergeCell ref="AF171:AF172"/>
    <mergeCell ref="AG171:AG172"/>
    <mergeCell ref="A165:B165"/>
    <mergeCell ref="A166:B166"/>
    <mergeCell ref="A167:B167"/>
    <mergeCell ref="A168:B168"/>
    <mergeCell ref="A170:C172"/>
    <mergeCell ref="D170:F171"/>
    <mergeCell ref="G170:W170"/>
    <mergeCell ref="X170:X172"/>
    <mergeCell ref="Y170:Y172"/>
    <mergeCell ref="A158:A160"/>
    <mergeCell ref="B158:C158"/>
    <mergeCell ref="B159:C159"/>
    <mergeCell ref="B160:C160"/>
    <mergeCell ref="A162:B164"/>
    <mergeCell ref="C162:E163"/>
    <mergeCell ref="F162:AM162"/>
    <mergeCell ref="F163:G163"/>
    <mergeCell ref="H163:I163"/>
    <mergeCell ref="J163:K163"/>
    <mergeCell ref="L163:M163"/>
    <mergeCell ref="N163:O163"/>
    <mergeCell ref="P163:Q163"/>
    <mergeCell ref="R163:S163"/>
    <mergeCell ref="T163:U163"/>
    <mergeCell ref="V163:W163"/>
    <mergeCell ref="X163:Y163"/>
    <mergeCell ref="Z163:AA163"/>
    <mergeCell ref="AB163:AC163"/>
    <mergeCell ref="AD163:AE163"/>
    <mergeCell ref="AF163:AG163"/>
    <mergeCell ref="AH163:AI163"/>
    <mergeCell ref="AJ163:AK163"/>
    <mergeCell ref="AL163:AM163"/>
    <mergeCell ref="K140:M140"/>
    <mergeCell ref="A142:A143"/>
    <mergeCell ref="A145:B145"/>
    <mergeCell ref="A146:A147"/>
    <mergeCell ref="A149:A151"/>
    <mergeCell ref="A153:C154"/>
    <mergeCell ref="D153:F153"/>
    <mergeCell ref="G153:G154"/>
    <mergeCell ref="H153:H154"/>
    <mergeCell ref="I153:I154"/>
    <mergeCell ref="A118:A119"/>
    <mergeCell ref="A121:A122"/>
    <mergeCell ref="B121:B122"/>
    <mergeCell ref="A137:D137"/>
    <mergeCell ref="B138:D138"/>
    <mergeCell ref="A140:C141"/>
    <mergeCell ref="D140:F140"/>
    <mergeCell ref="G140:G141"/>
    <mergeCell ref="H140:J140"/>
    <mergeCell ref="X111:X112"/>
    <mergeCell ref="Y111:AB111"/>
    <mergeCell ref="AC111:AD111"/>
    <mergeCell ref="AE111:AH111"/>
    <mergeCell ref="AI111:AI112"/>
    <mergeCell ref="A113:B113"/>
    <mergeCell ref="A114:B114"/>
    <mergeCell ref="A116:B117"/>
    <mergeCell ref="C116:C117"/>
    <mergeCell ref="D116:M116"/>
    <mergeCell ref="N116:O116"/>
    <mergeCell ref="P116:P117"/>
    <mergeCell ref="F111:G111"/>
    <mergeCell ref="H111:I111"/>
    <mergeCell ref="J111:K111"/>
    <mergeCell ref="L111:M111"/>
    <mergeCell ref="N111:O111"/>
    <mergeCell ref="P111:Q111"/>
    <mergeCell ref="R111:S111"/>
    <mergeCell ref="T111:U111"/>
    <mergeCell ref="V111:W111"/>
    <mergeCell ref="AN104:AN106"/>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AL105:AM105"/>
    <mergeCell ref="A90:B90"/>
    <mergeCell ref="A91:A93"/>
    <mergeCell ref="A96:B96"/>
    <mergeCell ref="A97:B97"/>
    <mergeCell ref="A99:C99"/>
    <mergeCell ref="A100:B102"/>
    <mergeCell ref="A104:B106"/>
    <mergeCell ref="C104:E105"/>
    <mergeCell ref="F104:AM104"/>
    <mergeCell ref="AK55:AL55"/>
    <mergeCell ref="A87:B89"/>
    <mergeCell ref="C87:E88"/>
    <mergeCell ref="F87:AM87"/>
    <mergeCell ref="AN87:AN89"/>
    <mergeCell ref="F88:G88"/>
    <mergeCell ref="H88:I88"/>
    <mergeCell ref="J88:K88"/>
    <mergeCell ref="L88:M88"/>
    <mergeCell ref="N88:O88"/>
    <mergeCell ref="P88:Q88"/>
    <mergeCell ref="R88:S88"/>
    <mergeCell ref="T88:U88"/>
    <mergeCell ref="V88:W88"/>
    <mergeCell ref="X88:Y88"/>
    <mergeCell ref="Z88:AA88"/>
    <mergeCell ref="AB88:AC88"/>
    <mergeCell ref="AD88:AE88"/>
    <mergeCell ref="AF88:AG88"/>
    <mergeCell ref="AH88:AI88"/>
    <mergeCell ref="AJ88:AK88"/>
    <mergeCell ref="AL88:AM88"/>
    <mergeCell ref="S55:T55"/>
    <mergeCell ref="U55:V55"/>
    <mergeCell ref="W55:X55"/>
    <mergeCell ref="Y55:Z55"/>
    <mergeCell ref="AA55:AB55"/>
    <mergeCell ref="AC55:AD55"/>
    <mergeCell ref="AE55:AF55"/>
    <mergeCell ref="AG55:AH55"/>
    <mergeCell ref="AI55:AJ55"/>
    <mergeCell ref="AM44:AM46"/>
    <mergeCell ref="E45:F45"/>
    <mergeCell ref="G45:H45"/>
    <mergeCell ref="I45:J45"/>
    <mergeCell ref="K45:L45"/>
    <mergeCell ref="M45:N45"/>
    <mergeCell ref="O45:P45"/>
    <mergeCell ref="Q45:R45"/>
    <mergeCell ref="S45:T45"/>
    <mergeCell ref="U45:V45"/>
    <mergeCell ref="W45:X45"/>
    <mergeCell ref="Y45:Z45"/>
    <mergeCell ref="AA45:AB45"/>
    <mergeCell ref="AC45:AD45"/>
    <mergeCell ref="AE45:AF45"/>
    <mergeCell ref="AG45:AH45"/>
    <mergeCell ref="AI45:AJ45"/>
    <mergeCell ref="AK45:AL45"/>
    <mergeCell ref="AM34:AM36"/>
    <mergeCell ref="E35:F35"/>
    <mergeCell ref="G35:H35"/>
    <mergeCell ref="I35:J35"/>
    <mergeCell ref="K35:L35"/>
    <mergeCell ref="M35:N35"/>
    <mergeCell ref="O35:P35"/>
    <mergeCell ref="Q35:R35"/>
    <mergeCell ref="S35:T35"/>
    <mergeCell ref="U35:V35"/>
    <mergeCell ref="W35:X35"/>
    <mergeCell ref="Y35:Z35"/>
    <mergeCell ref="AA35:AB35"/>
    <mergeCell ref="AC35:AD35"/>
    <mergeCell ref="AE35:AF35"/>
    <mergeCell ref="AG35:AH35"/>
    <mergeCell ref="AI35:AJ35"/>
    <mergeCell ref="AK35:AL35"/>
    <mergeCell ref="AM24:AM26"/>
    <mergeCell ref="E25:F25"/>
    <mergeCell ref="G25:H25"/>
    <mergeCell ref="I25:J25"/>
    <mergeCell ref="K25:L25"/>
    <mergeCell ref="M25:N25"/>
    <mergeCell ref="O25:P25"/>
    <mergeCell ref="Q25:R25"/>
    <mergeCell ref="S25:T25"/>
    <mergeCell ref="U25:V25"/>
    <mergeCell ref="W25:X25"/>
    <mergeCell ref="Y25:Z25"/>
    <mergeCell ref="AA25:AB25"/>
    <mergeCell ref="AC25:AD25"/>
    <mergeCell ref="AE25:AF25"/>
    <mergeCell ref="AG25:AH25"/>
    <mergeCell ref="AI25:AJ25"/>
    <mergeCell ref="AK25:AL25"/>
    <mergeCell ref="AM16:AM18"/>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9:AM11"/>
    <mergeCell ref="AN9:AQ9"/>
    <mergeCell ref="AR9:AR11"/>
    <mergeCell ref="E10:F10"/>
    <mergeCell ref="G10:H10"/>
    <mergeCell ref="I10:J10"/>
    <mergeCell ref="K10:L10"/>
    <mergeCell ref="M10:N10"/>
    <mergeCell ref="O10:P10"/>
    <mergeCell ref="Q10:R10"/>
    <mergeCell ref="S10:T10"/>
    <mergeCell ref="U10:V10"/>
    <mergeCell ref="W10:X10"/>
    <mergeCell ref="Y10:Z10"/>
    <mergeCell ref="AA10:AB10"/>
    <mergeCell ref="AC10:AD10"/>
    <mergeCell ref="AE10:AF10"/>
    <mergeCell ref="AG10:AH10"/>
    <mergeCell ref="AI10:AJ10"/>
    <mergeCell ref="AK10:AL10"/>
    <mergeCell ref="AN10:AN11"/>
    <mergeCell ref="AO10:AO11"/>
    <mergeCell ref="AP10:AP11"/>
    <mergeCell ref="AQ10:AQ11"/>
    <mergeCell ref="A155:A157"/>
    <mergeCell ref="B155:C155"/>
    <mergeCell ref="B156:C156"/>
    <mergeCell ref="B157:C157"/>
    <mergeCell ref="A107:B107"/>
    <mergeCell ref="A108:B108"/>
    <mergeCell ref="A109:B109"/>
    <mergeCell ref="A111:B112"/>
    <mergeCell ref="C111:E111"/>
    <mergeCell ref="B9:D10"/>
    <mergeCell ref="E9:AL9"/>
    <mergeCell ref="A15:M15"/>
    <mergeCell ref="A16:A18"/>
    <mergeCell ref="B16:D17"/>
    <mergeCell ref="E16:AL16"/>
    <mergeCell ref="A24:A26"/>
    <mergeCell ref="B24:D25"/>
    <mergeCell ref="E24:AL24"/>
    <mergeCell ref="A34:A36"/>
    <mergeCell ref="B34:D35"/>
    <mergeCell ref="E34:AL34"/>
    <mergeCell ref="A6:O6"/>
    <mergeCell ref="A9:A11"/>
    <mergeCell ref="A44:A46"/>
    <mergeCell ref="B44:D45"/>
    <mergeCell ref="E44:AL44"/>
    <mergeCell ref="A54:A56"/>
    <mergeCell ref="B54:D55"/>
    <mergeCell ref="E54:AL54"/>
    <mergeCell ref="E55:F55"/>
    <mergeCell ref="G55:H55"/>
    <mergeCell ref="I55:J55"/>
    <mergeCell ref="K55:L55"/>
    <mergeCell ref="M55:N55"/>
    <mergeCell ref="O55:P55"/>
    <mergeCell ref="Q55:R55"/>
  </mergeCells>
  <dataValidations count="2">
    <dataValidation allowBlank="1" showInputMessage="1" showErrorMessage="1" errorTitle="ERROR" error="Por favor ingrese solo Números" sqref="A23 A53"/>
    <dataValidation type="whole" allowBlank="1" showInputMessage="1" showErrorMessage="1" errorTitle="ERROR" error="Por favor ingrese solo Números" sqref="B1:XFD1048576 A1:A22 A24:A52 A54:A1048576">
      <formula1>0</formula1>
      <formula2>1000000000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W215"/>
  <sheetViews>
    <sheetView workbookViewId="0">
      <selection activeCell="C4" sqref="C4"/>
    </sheetView>
  </sheetViews>
  <sheetFormatPr baseColWidth="10" defaultRowHeight="15" x14ac:dyDescent="0.25"/>
  <cols>
    <col min="1" max="1" width="44.7109375" style="877" customWidth="1"/>
    <col min="2" max="2" width="34.28515625" style="877" customWidth="1"/>
    <col min="3" max="3" width="16.140625" style="877" customWidth="1"/>
    <col min="4" max="4" width="14" style="877" customWidth="1"/>
    <col min="5" max="6" width="11.42578125" style="877"/>
    <col min="7" max="7" width="11.85546875" style="877" customWidth="1"/>
    <col min="8" max="8" width="12.42578125" style="877" customWidth="1"/>
    <col min="9" max="23" width="11.42578125" style="877"/>
    <col min="24" max="24" width="17.5703125" style="877" customWidth="1"/>
    <col min="25" max="25" width="16.140625" style="877" customWidth="1"/>
    <col min="26" max="26" width="13" style="877" customWidth="1"/>
    <col min="27" max="27" width="12.85546875" style="877" customWidth="1"/>
    <col min="28" max="28" width="13.28515625" style="877" customWidth="1"/>
    <col min="29" max="34" width="11.42578125" style="877"/>
    <col min="35" max="35" width="14" style="877" customWidth="1"/>
    <col min="36" max="40" width="11.42578125" style="877"/>
    <col min="41" max="41" width="12.7109375" style="877" customWidth="1"/>
    <col min="42" max="43" width="11.42578125" style="877"/>
    <col min="44" max="44" width="15.140625" style="877" customWidth="1"/>
    <col min="45" max="72" width="11.42578125" style="877"/>
    <col min="73" max="75" width="15.42578125" style="877" customWidth="1"/>
    <col min="76" max="91" width="15.42578125" style="878" hidden="1" customWidth="1"/>
    <col min="92" max="95" width="15.42578125" style="878" customWidth="1"/>
    <col min="96" max="121" width="15.42578125" style="877" customWidth="1"/>
    <col min="122" max="16384" width="11.42578125" style="877"/>
  </cols>
  <sheetData>
    <row r="1" spans="1:88" ht="14.25" customHeight="1" x14ac:dyDescent="0.25">
      <c r="A1" s="876" t="s">
        <v>0</v>
      </c>
    </row>
    <row r="2" spans="1:88" ht="14.25" customHeight="1" x14ac:dyDescent="0.25">
      <c r="A2" s="876" t="str">
        <f>CONCATENATE("COMUNA: ",[6]NOMBRE!B2," - ","( ",[6]NOMBRE!C2,[6]NOMBRE!D2,[6]NOMBRE!E2,[6]NOMBRE!F2,[6]NOMBRE!G2," )")</f>
        <v>COMUNA: Linares - ( 07401 )</v>
      </c>
    </row>
    <row r="3" spans="1:88" ht="14.25" customHeight="1" x14ac:dyDescent="0.25">
      <c r="A3" s="876" t="str">
        <f>CONCATENATE("ESTABLECIMIENTO/ESTRATEGIA: ",[6]NOMBRE!B3," - ","( ",[6]NOMBRE!C3,[6]NOMBRE!D3,[6]NOMBRE!E3,[6]NOMBRE!F3,[6]NOMBRE!G3,[6]NOMBRE!H3," )")</f>
        <v>ESTABLECIMIENTO/ESTRATEGIA: Hospital Presidente Carlos Ibáñez del Campo - ( 116108 )</v>
      </c>
    </row>
    <row r="4" spans="1:88" ht="14.25" customHeight="1" x14ac:dyDescent="0.25">
      <c r="A4" s="876" t="str">
        <f>CONCATENATE("MES: ",[6]NOMBRE!B6," - ","( ",[6]NOMBRE!C6,[6]NOMBRE!D6," )")</f>
        <v>MES: MAYO - ( 05 )</v>
      </c>
    </row>
    <row r="5" spans="1:88" ht="14.25" customHeight="1" x14ac:dyDescent="0.25">
      <c r="A5" s="876" t="str">
        <f>CONCATENATE("AÑO: ",[6]NOMBRE!B7)</f>
        <v>AÑO: 2017</v>
      </c>
      <c r="AP5" s="879"/>
    </row>
    <row r="6" spans="1:88" x14ac:dyDescent="0.25">
      <c r="A6" s="880" t="s">
        <v>1</v>
      </c>
      <c r="B6" s="880"/>
      <c r="C6" s="880"/>
      <c r="D6" s="880"/>
      <c r="E6" s="880"/>
      <c r="F6" s="880"/>
      <c r="G6" s="880"/>
      <c r="H6" s="880"/>
      <c r="I6" s="880"/>
      <c r="J6" s="880"/>
      <c r="K6" s="880"/>
      <c r="L6" s="880"/>
      <c r="M6" s="880"/>
      <c r="N6" s="880"/>
      <c r="O6" s="880"/>
      <c r="P6" s="881"/>
      <c r="Q6" s="881"/>
      <c r="R6" s="881"/>
      <c r="S6" s="881"/>
      <c r="T6" s="882"/>
      <c r="U6" s="882"/>
      <c r="V6" s="882"/>
      <c r="W6" s="882"/>
      <c r="X6" s="882"/>
      <c r="Y6" s="882"/>
      <c r="Z6" s="883"/>
      <c r="AA6" s="883"/>
      <c r="AB6" s="883"/>
      <c r="AC6" s="883"/>
      <c r="AD6" s="883"/>
      <c r="AE6" s="883"/>
      <c r="AF6" s="883"/>
      <c r="AG6" s="883"/>
      <c r="AH6" s="883"/>
      <c r="AI6" s="883"/>
      <c r="AJ6" s="883"/>
      <c r="AK6" s="883"/>
      <c r="AL6" s="883"/>
      <c r="AM6" s="883"/>
      <c r="AN6" s="883"/>
      <c r="AO6" s="883"/>
      <c r="AP6" s="883"/>
      <c r="AQ6" s="883"/>
      <c r="AR6" s="883"/>
    </row>
    <row r="7" spans="1:88" x14ac:dyDescent="0.25">
      <c r="A7" s="884" t="s">
        <v>211</v>
      </c>
      <c r="B7" s="885"/>
      <c r="C7" s="885"/>
      <c r="D7" s="885"/>
      <c r="E7" s="885"/>
      <c r="F7" s="885"/>
      <c r="G7" s="885"/>
      <c r="H7" s="885"/>
      <c r="I7" s="885"/>
      <c r="J7" s="885"/>
      <c r="K7" s="885"/>
      <c r="L7" s="885"/>
      <c r="M7" s="885"/>
      <c r="N7" s="885"/>
      <c r="O7" s="885"/>
      <c r="P7" s="881"/>
      <c r="Q7" s="881"/>
      <c r="R7" s="881"/>
      <c r="S7" s="881"/>
      <c r="T7" s="882"/>
      <c r="U7" s="882"/>
      <c r="V7" s="882"/>
      <c r="W7" s="882"/>
      <c r="X7" s="882"/>
      <c r="Y7" s="882"/>
      <c r="Z7" s="883"/>
      <c r="AA7" s="883"/>
      <c r="AB7" s="883"/>
      <c r="AC7" s="883"/>
      <c r="AD7" s="883"/>
      <c r="AE7" s="883"/>
      <c r="AF7" s="883"/>
      <c r="AG7" s="883"/>
      <c r="AH7" s="883"/>
      <c r="AI7" s="883"/>
      <c r="AJ7" s="883"/>
      <c r="AK7" s="883"/>
      <c r="AL7" s="883"/>
      <c r="AM7" s="883"/>
      <c r="AN7" s="883"/>
      <c r="AO7" s="883"/>
      <c r="AP7" s="883"/>
      <c r="AQ7" s="883"/>
      <c r="AR7" s="883"/>
    </row>
    <row r="8" spans="1:88" x14ac:dyDescent="0.25">
      <c r="A8" s="886" t="s">
        <v>212</v>
      </c>
      <c r="B8" s="886"/>
      <c r="C8" s="886"/>
      <c r="D8" s="886"/>
      <c r="E8" s="886"/>
      <c r="F8" s="886"/>
      <c r="G8" s="886"/>
      <c r="H8" s="886"/>
      <c r="I8" s="886"/>
      <c r="J8" s="886"/>
      <c r="K8" s="886"/>
      <c r="L8" s="886"/>
      <c r="M8" s="886"/>
      <c r="N8" s="887"/>
      <c r="O8" s="887"/>
      <c r="P8" s="888"/>
      <c r="Q8" s="888"/>
      <c r="R8" s="888"/>
      <c r="S8" s="888"/>
      <c r="T8" s="882"/>
      <c r="U8" s="882"/>
      <c r="V8" s="882"/>
      <c r="W8" s="882"/>
      <c r="X8" s="882"/>
      <c r="Y8" s="882"/>
      <c r="Z8" s="883"/>
      <c r="AA8" s="883"/>
      <c r="AB8" s="883"/>
      <c r="AC8" s="883"/>
      <c r="AD8" s="883"/>
      <c r="AE8" s="883"/>
      <c r="AF8" s="883"/>
      <c r="AG8" s="883"/>
      <c r="AH8" s="883"/>
      <c r="AI8" s="883"/>
      <c r="AJ8" s="883"/>
      <c r="AK8" s="883"/>
      <c r="AL8" s="883"/>
      <c r="AM8" s="883"/>
      <c r="AN8" s="883"/>
      <c r="AO8" s="883"/>
      <c r="AP8" s="883"/>
      <c r="AQ8" s="883"/>
      <c r="AR8" s="883"/>
    </row>
    <row r="9" spans="1:88" ht="22.5" customHeight="1" x14ac:dyDescent="0.25">
      <c r="A9" s="889" t="s">
        <v>3</v>
      </c>
      <c r="B9" s="890" t="s">
        <v>4</v>
      </c>
      <c r="C9" s="891"/>
      <c r="D9" s="892"/>
      <c r="E9" s="893" t="s">
        <v>5</v>
      </c>
      <c r="F9" s="894"/>
      <c r="G9" s="894"/>
      <c r="H9" s="894"/>
      <c r="I9" s="894"/>
      <c r="J9" s="894"/>
      <c r="K9" s="894"/>
      <c r="L9" s="894"/>
      <c r="M9" s="894"/>
      <c r="N9" s="894"/>
      <c r="O9" s="894"/>
      <c r="P9" s="894"/>
      <c r="Q9" s="894"/>
      <c r="R9" s="894"/>
      <c r="S9" s="894"/>
      <c r="T9" s="894"/>
      <c r="U9" s="894"/>
      <c r="V9" s="894"/>
      <c r="W9" s="894"/>
      <c r="X9" s="894"/>
      <c r="Y9" s="894"/>
      <c r="Z9" s="894"/>
      <c r="AA9" s="894"/>
      <c r="AB9" s="894"/>
      <c r="AC9" s="894"/>
      <c r="AD9" s="894"/>
      <c r="AE9" s="894"/>
      <c r="AF9" s="894"/>
      <c r="AG9" s="894"/>
      <c r="AH9" s="894"/>
      <c r="AI9" s="894"/>
      <c r="AJ9" s="894"/>
      <c r="AK9" s="894"/>
      <c r="AL9" s="895"/>
      <c r="AM9" s="896" t="s">
        <v>7</v>
      </c>
      <c r="AN9" s="893" t="s">
        <v>8</v>
      </c>
      <c r="AO9" s="894"/>
      <c r="AP9" s="894"/>
      <c r="AQ9" s="895"/>
      <c r="AR9" s="896" t="s">
        <v>9</v>
      </c>
      <c r="AS9" s="878"/>
    </row>
    <row r="10" spans="1:88" ht="31.5" customHeight="1" x14ac:dyDescent="0.25">
      <c r="A10" s="897"/>
      <c r="B10" s="898"/>
      <c r="C10" s="899"/>
      <c r="D10" s="900"/>
      <c r="E10" s="893" t="s">
        <v>10</v>
      </c>
      <c r="F10" s="895"/>
      <c r="G10" s="893" t="s">
        <v>11</v>
      </c>
      <c r="H10" s="895"/>
      <c r="I10" s="893" t="s">
        <v>12</v>
      </c>
      <c r="J10" s="895"/>
      <c r="K10" s="893" t="s">
        <v>13</v>
      </c>
      <c r="L10" s="895"/>
      <c r="M10" s="893" t="s">
        <v>14</v>
      </c>
      <c r="N10" s="895"/>
      <c r="O10" s="901" t="s">
        <v>15</v>
      </c>
      <c r="P10" s="902"/>
      <c r="Q10" s="901" t="s">
        <v>16</v>
      </c>
      <c r="R10" s="902"/>
      <c r="S10" s="901" t="s">
        <v>17</v>
      </c>
      <c r="T10" s="902"/>
      <c r="U10" s="901" t="s">
        <v>18</v>
      </c>
      <c r="V10" s="902"/>
      <c r="W10" s="901" t="s">
        <v>19</v>
      </c>
      <c r="X10" s="902"/>
      <c r="Y10" s="901" t="s">
        <v>20</v>
      </c>
      <c r="Z10" s="902"/>
      <c r="AA10" s="901" t="s">
        <v>21</v>
      </c>
      <c r="AB10" s="902"/>
      <c r="AC10" s="901" t="s">
        <v>22</v>
      </c>
      <c r="AD10" s="902"/>
      <c r="AE10" s="901" t="s">
        <v>23</v>
      </c>
      <c r="AF10" s="902"/>
      <c r="AG10" s="903" t="s">
        <v>24</v>
      </c>
      <c r="AH10" s="903"/>
      <c r="AI10" s="901" t="s">
        <v>25</v>
      </c>
      <c r="AJ10" s="902"/>
      <c r="AK10" s="903" t="s">
        <v>26</v>
      </c>
      <c r="AL10" s="902"/>
      <c r="AM10" s="904"/>
      <c r="AN10" s="905" t="s">
        <v>29</v>
      </c>
      <c r="AO10" s="906" t="s">
        <v>30</v>
      </c>
      <c r="AP10" s="906" t="s">
        <v>213</v>
      </c>
      <c r="AQ10" s="907" t="s">
        <v>32</v>
      </c>
      <c r="AR10" s="904"/>
      <c r="AS10" s="878"/>
    </row>
    <row r="11" spans="1:88" x14ac:dyDescent="0.25">
      <c r="A11" s="908"/>
      <c r="B11" s="909" t="s">
        <v>214</v>
      </c>
      <c r="C11" s="909" t="s">
        <v>27</v>
      </c>
      <c r="D11" s="910" t="s">
        <v>28</v>
      </c>
      <c r="E11" s="911" t="s">
        <v>27</v>
      </c>
      <c r="F11" s="912" t="s">
        <v>28</v>
      </c>
      <c r="G11" s="911" t="s">
        <v>27</v>
      </c>
      <c r="H11" s="912" t="s">
        <v>28</v>
      </c>
      <c r="I11" s="911" t="s">
        <v>27</v>
      </c>
      <c r="J11" s="912" t="s">
        <v>28</v>
      </c>
      <c r="K11" s="911" t="s">
        <v>27</v>
      </c>
      <c r="L11" s="912" t="s">
        <v>28</v>
      </c>
      <c r="M11" s="911" t="s">
        <v>27</v>
      </c>
      <c r="N11" s="912" t="s">
        <v>28</v>
      </c>
      <c r="O11" s="911" t="s">
        <v>27</v>
      </c>
      <c r="P11" s="912" t="s">
        <v>28</v>
      </c>
      <c r="Q11" s="911" t="s">
        <v>27</v>
      </c>
      <c r="R11" s="912" t="s">
        <v>28</v>
      </c>
      <c r="S11" s="911" t="s">
        <v>27</v>
      </c>
      <c r="T11" s="912" t="s">
        <v>28</v>
      </c>
      <c r="U11" s="911" t="s">
        <v>27</v>
      </c>
      <c r="V11" s="912" t="s">
        <v>28</v>
      </c>
      <c r="W11" s="911" t="s">
        <v>27</v>
      </c>
      <c r="X11" s="912" t="s">
        <v>28</v>
      </c>
      <c r="Y11" s="911" t="s">
        <v>27</v>
      </c>
      <c r="Z11" s="912" t="s">
        <v>28</v>
      </c>
      <c r="AA11" s="911" t="s">
        <v>27</v>
      </c>
      <c r="AB11" s="912" t="s">
        <v>28</v>
      </c>
      <c r="AC11" s="911" t="s">
        <v>27</v>
      </c>
      <c r="AD11" s="912" t="s">
        <v>28</v>
      </c>
      <c r="AE11" s="911" t="s">
        <v>27</v>
      </c>
      <c r="AF11" s="912" t="s">
        <v>28</v>
      </c>
      <c r="AG11" s="913" t="s">
        <v>27</v>
      </c>
      <c r="AH11" s="914" t="s">
        <v>28</v>
      </c>
      <c r="AI11" s="911" t="s">
        <v>27</v>
      </c>
      <c r="AJ11" s="912" t="s">
        <v>28</v>
      </c>
      <c r="AK11" s="913" t="s">
        <v>27</v>
      </c>
      <c r="AL11" s="912" t="s">
        <v>28</v>
      </c>
      <c r="AM11" s="915"/>
      <c r="AN11" s="916"/>
      <c r="AO11" s="917"/>
      <c r="AP11" s="917"/>
      <c r="AQ11" s="918"/>
      <c r="AR11" s="915"/>
      <c r="AS11" s="878"/>
    </row>
    <row r="12" spans="1:88" x14ac:dyDescent="0.25">
      <c r="A12" s="919" t="s">
        <v>33</v>
      </c>
      <c r="B12" s="920">
        <f>SUM(C12+D12)</f>
        <v>5069</v>
      </c>
      <c r="C12" s="920">
        <f t="shared" ref="C12:D14" si="0">SUM(E12+G12+I12+K12+M12+O12+Q12+S12+U12+W12+Y12+AA12+AC12+AE12+AG12+AI12+AK12)</f>
        <v>2642</v>
      </c>
      <c r="D12" s="920">
        <f t="shared" si="0"/>
        <v>2427</v>
      </c>
      <c r="E12" s="921">
        <v>578</v>
      </c>
      <c r="F12" s="922">
        <v>508</v>
      </c>
      <c r="G12" s="921">
        <v>258</v>
      </c>
      <c r="H12" s="922">
        <v>240</v>
      </c>
      <c r="I12" s="921">
        <v>249</v>
      </c>
      <c r="J12" s="923">
        <v>226</v>
      </c>
      <c r="K12" s="921">
        <v>184</v>
      </c>
      <c r="L12" s="923">
        <v>174</v>
      </c>
      <c r="M12" s="921">
        <v>126</v>
      </c>
      <c r="N12" s="923">
        <v>97</v>
      </c>
      <c r="O12" s="921">
        <v>134</v>
      </c>
      <c r="P12" s="923">
        <v>88</v>
      </c>
      <c r="Q12" s="921">
        <v>109</v>
      </c>
      <c r="R12" s="923">
        <v>74</v>
      </c>
      <c r="S12" s="921">
        <v>91</v>
      </c>
      <c r="T12" s="923">
        <v>83</v>
      </c>
      <c r="U12" s="921">
        <v>85</v>
      </c>
      <c r="V12" s="923">
        <v>108</v>
      </c>
      <c r="W12" s="921">
        <v>102</v>
      </c>
      <c r="X12" s="923">
        <v>98</v>
      </c>
      <c r="Y12" s="921">
        <v>107</v>
      </c>
      <c r="Z12" s="923">
        <v>127</v>
      </c>
      <c r="AA12" s="921">
        <v>97</v>
      </c>
      <c r="AB12" s="923">
        <v>96</v>
      </c>
      <c r="AC12" s="921">
        <v>128</v>
      </c>
      <c r="AD12" s="923">
        <v>78</v>
      </c>
      <c r="AE12" s="921">
        <v>108</v>
      </c>
      <c r="AF12" s="923">
        <v>91</v>
      </c>
      <c r="AG12" s="924">
        <v>103</v>
      </c>
      <c r="AH12" s="925">
        <v>74</v>
      </c>
      <c r="AI12" s="921">
        <v>77</v>
      </c>
      <c r="AJ12" s="923">
        <v>93</v>
      </c>
      <c r="AK12" s="926">
        <v>106</v>
      </c>
      <c r="AL12" s="923">
        <v>172</v>
      </c>
      <c r="AM12" s="926">
        <v>4838</v>
      </c>
      <c r="AN12" s="921">
        <v>227</v>
      </c>
      <c r="AO12" s="927"/>
      <c r="AP12" s="927">
        <v>232</v>
      </c>
      <c r="AQ12" s="923">
        <v>549</v>
      </c>
      <c r="AR12" s="923"/>
      <c r="AS12" s="928" t="s">
        <v>311</v>
      </c>
      <c r="CG12" s="878">
        <v>0</v>
      </c>
      <c r="CH12" s="878">
        <v>0</v>
      </c>
      <c r="CI12" s="878">
        <v>0</v>
      </c>
      <c r="CJ12" s="878">
        <v>0</v>
      </c>
    </row>
    <row r="13" spans="1:88" ht="18" customHeight="1" x14ac:dyDescent="0.25">
      <c r="A13" s="929" t="s">
        <v>35</v>
      </c>
      <c r="B13" s="930">
        <f>SUM(C13+D13)</f>
        <v>463</v>
      </c>
      <c r="C13" s="930">
        <f t="shared" si="0"/>
        <v>0</v>
      </c>
      <c r="D13" s="931">
        <f t="shared" si="0"/>
        <v>463</v>
      </c>
      <c r="E13" s="932"/>
      <c r="F13" s="933"/>
      <c r="G13" s="934"/>
      <c r="H13" s="935"/>
      <c r="I13" s="934"/>
      <c r="J13" s="933">
        <v>3</v>
      </c>
      <c r="K13" s="932"/>
      <c r="L13" s="933">
        <v>57</v>
      </c>
      <c r="M13" s="932"/>
      <c r="N13" s="933">
        <v>102</v>
      </c>
      <c r="O13" s="932"/>
      <c r="P13" s="933">
        <v>128</v>
      </c>
      <c r="Q13" s="932"/>
      <c r="R13" s="933">
        <v>70</v>
      </c>
      <c r="S13" s="932"/>
      <c r="T13" s="933">
        <v>47</v>
      </c>
      <c r="U13" s="932"/>
      <c r="V13" s="933">
        <v>23</v>
      </c>
      <c r="W13" s="932"/>
      <c r="X13" s="933">
        <v>15</v>
      </c>
      <c r="Y13" s="932"/>
      <c r="Z13" s="933">
        <v>9</v>
      </c>
      <c r="AA13" s="932"/>
      <c r="AB13" s="933">
        <v>6</v>
      </c>
      <c r="AC13" s="932"/>
      <c r="AD13" s="933">
        <v>2</v>
      </c>
      <c r="AE13" s="932"/>
      <c r="AF13" s="933">
        <v>1</v>
      </c>
      <c r="AG13" s="936"/>
      <c r="AH13" s="937"/>
      <c r="AI13" s="932"/>
      <c r="AJ13" s="933"/>
      <c r="AK13" s="938"/>
      <c r="AL13" s="933"/>
      <c r="AM13" s="938">
        <v>456</v>
      </c>
      <c r="AN13" s="932">
        <v>18</v>
      </c>
      <c r="AO13" s="939"/>
      <c r="AP13" s="939">
        <v>5</v>
      </c>
      <c r="AQ13" s="933">
        <v>62</v>
      </c>
      <c r="AR13" s="933"/>
      <c r="AS13" s="928" t="s">
        <v>311</v>
      </c>
      <c r="CG13" s="878">
        <v>0</v>
      </c>
      <c r="CH13" s="878">
        <v>0</v>
      </c>
      <c r="CI13" s="878">
        <v>0</v>
      </c>
      <c r="CJ13" s="878">
        <v>0</v>
      </c>
    </row>
    <row r="14" spans="1:88" x14ac:dyDescent="0.25">
      <c r="A14" s="940" t="s">
        <v>36</v>
      </c>
      <c r="B14" s="941">
        <f>SUM(C14+D14)</f>
        <v>220</v>
      </c>
      <c r="C14" s="941">
        <f t="shared" si="0"/>
        <v>0</v>
      </c>
      <c r="D14" s="942">
        <f t="shared" si="0"/>
        <v>220</v>
      </c>
      <c r="E14" s="943"/>
      <c r="F14" s="944"/>
      <c r="G14" s="943"/>
      <c r="H14" s="944"/>
      <c r="I14" s="943"/>
      <c r="J14" s="945"/>
      <c r="K14" s="943"/>
      <c r="L14" s="945">
        <v>25</v>
      </c>
      <c r="M14" s="943"/>
      <c r="N14" s="945">
        <v>37</v>
      </c>
      <c r="O14" s="943"/>
      <c r="P14" s="945">
        <v>57</v>
      </c>
      <c r="Q14" s="943"/>
      <c r="R14" s="945">
        <v>35</v>
      </c>
      <c r="S14" s="943"/>
      <c r="T14" s="945">
        <v>22</v>
      </c>
      <c r="U14" s="943"/>
      <c r="V14" s="945">
        <v>19</v>
      </c>
      <c r="W14" s="943"/>
      <c r="X14" s="945">
        <v>9</v>
      </c>
      <c r="Y14" s="943"/>
      <c r="Z14" s="945">
        <v>8</v>
      </c>
      <c r="AA14" s="943"/>
      <c r="AB14" s="945">
        <v>2</v>
      </c>
      <c r="AC14" s="943"/>
      <c r="AD14" s="945">
        <v>3</v>
      </c>
      <c r="AE14" s="943"/>
      <c r="AF14" s="945">
        <v>2</v>
      </c>
      <c r="AG14" s="946"/>
      <c r="AH14" s="947">
        <v>1</v>
      </c>
      <c r="AI14" s="943"/>
      <c r="AJ14" s="945"/>
      <c r="AK14" s="948"/>
      <c r="AL14" s="945"/>
      <c r="AM14" s="948">
        <v>218</v>
      </c>
      <c r="AN14" s="949"/>
      <c r="AO14" s="950"/>
      <c r="AP14" s="950"/>
      <c r="AQ14" s="951"/>
      <c r="AR14" s="951"/>
      <c r="AS14" s="928" t="s">
        <v>215</v>
      </c>
      <c r="CG14" s="878">
        <v>0</v>
      </c>
      <c r="CH14" s="878">
        <v>0</v>
      </c>
    </row>
    <row r="15" spans="1:88" x14ac:dyDescent="0.25">
      <c r="A15" s="952" t="s">
        <v>216</v>
      </c>
      <c r="B15" s="952"/>
      <c r="C15" s="952"/>
      <c r="D15" s="952"/>
      <c r="E15" s="952"/>
      <c r="F15" s="952"/>
      <c r="G15" s="952"/>
      <c r="H15" s="952"/>
      <c r="I15" s="952"/>
      <c r="J15" s="952"/>
      <c r="K15" s="952"/>
      <c r="L15" s="952"/>
      <c r="M15" s="952"/>
      <c r="N15" s="953"/>
      <c r="O15" s="953"/>
      <c r="P15" s="953"/>
      <c r="Q15" s="953"/>
      <c r="R15" s="953"/>
      <c r="S15" s="953"/>
      <c r="T15" s="953"/>
      <c r="U15" s="953"/>
      <c r="V15" s="953"/>
      <c r="W15" s="953"/>
      <c r="X15" s="953"/>
      <c r="Y15" s="953"/>
      <c r="Z15" s="954"/>
      <c r="AA15" s="954"/>
      <c r="AB15" s="955"/>
      <c r="AC15" s="954"/>
      <c r="AD15" s="954"/>
      <c r="AE15" s="954"/>
      <c r="AF15" s="954"/>
      <c r="AG15" s="954"/>
      <c r="AH15" s="954"/>
      <c r="AI15" s="954"/>
      <c r="AJ15" s="954"/>
      <c r="AK15" s="954"/>
      <c r="AL15" s="954"/>
      <c r="AM15" s="954"/>
      <c r="AN15" s="954"/>
    </row>
    <row r="16" spans="1:88" ht="15" customHeight="1" x14ac:dyDescent="0.25">
      <c r="A16" s="889" t="s">
        <v>47</v>
      </c>
      <c r="B16" s="890" t="s">
        <v>4</v>
      </c>
      <c r="C16" s="891"/>
      <c r="D16" s="892"/>
      <c r="E16" s="893" t="s">
        <v>5</v>
      </c>
      <c r="F16" s="894"/>
      <c r="G16" s="894"/>
      <c r="H16" s="894"/>
      <c r="I16" s="894"/>
      <c r="J16" s="894"/>
      <c r="K16" s="894"/>
      <c r="L16" s="894"/>
      <c r="M16" s="894"/>
      <c r="N16" s="894"/>
      <c r="O16" s="894"/>
      <c r="P16" s="894"/>
      <c r="Q16" s="894"/>
      <c r="R16" s="894"/>
      <c r="S16" s="894"/>
      <c r="T16" s="894"/>
      <c r="U16" s="894"/>
      <c r="V16" s="894"/>
      <c r="W16" s="894"/>
      <c r="X16" s="894"/>
      <c r="Y16" s="894"/>
      <c r="Z16" s="894"/>
      <c r="AA16" s="894"/>
      <c r="AB16" s="894"/>
      <c r="AC16" s="894"/>
      <c r="AD16" s="894"/>
      <c r="AE16" s="894"/>
      <c r="AF16" s="894"/>
      <c r="AG16" s="894"/>
      <c r="AH16" s="894"/>
      <c r="AI16" s="894"/>
      <c r="AJ16" s="894"/>
      <c r="AK16" s="894"/>
      <c r="AL16" s="895"/>
      <c r="AM16" s="896" t="s">
        <v>7</v>
      </c>
    </row>
    <row r="17" spans="1:86" x14ac:dyDescent="0.25">
      <c r="A17" s="897"/>
      <c r="B17" s="898"/>
      <c r="C17" s="899"/>
      <c r="D17" s="900"/>
      <c r="E17" s="893" t="s">
        <v>10</v>
      </c>
      <c r="F17" s="895"/>
      <c r="G17" s="893" t="s">
        <v>11</v>
      </c>
      <c r="H17" s="895"/>
      <c r="I17" s="893" t="s">
        <v>12</v>
      </c>
      <c r="J17" s="895"/>
      <c r="K17" s="893" t="s">
        <v>13</v>
      </c>
      <c r="L17" s="895"/>
      <c r="M17" s="893" t="s">
        <v>14</v>
      </c>
      <c r="N17" s="895"/>
      <c r="O17" s="901" t="s">
        <v>15</v>
      </c>
      <c r="P17" s="902"/>
      <c r="Q17" s="901" t="s">
        <v>16</v>
      </c>
      <c r="R17" s="902"/>
      <c r="S17" s="901" t="s">
        <v>17</v>
      </c>
      <c r="T17" s="902"/>
      <c r="U17" s="901" t="s">
        <v>18</v>
      </c>
      <c r="V17" s="902"/>
      <c r="W17" s="901" t="s">
        <v>19</v>
      </c>
      <c r="X17" s="902"/>
      <c r="Y17" s="901" t="s">
        <v>20</v>
      </c>
      <c r="Z17" s="902"/>
      <c r="AA17" s="901" t="s">
        <v>21</v>
      </c>
      <c r="AB17" s="902"/>
      <c r="AC17" s="901" t="s">
        <v>22</v>
      </c>
      <c r="AD17" s="902"/>
      <c r="AE17" s="901" t="s">
        <v>23</v>
      </c>
      <c r="AF17" s="902"/>
      <c r="AG17" s="901" t="s">
        <v>24</v>
      </c>
      <c r="AH17" s="902"/>
      <c r="AI17" s="901" t="s">
        <v>25</v>
      </c>
      <c r="AJ17" s="902"/>
      <c r="AK17" s="901" t="s">
        <v>26</v>
      </c>
      <c r="AL17" s="902"/>
      <c r="AM17" s="904"/>
    </row>
    <row r="18" spans="1:86" x14ac:dyDescent="0.25">
      <c r="A18" s="908"/>
      <c r="B18" s="956" t="s">
        <v>214</v>
      </c>
      <c r="C18" s="957" t="s">
        <v>159</v>
      </c>
      <c r="D18" s="958" t="s">
        <v>28</v>
      </c>
      <c r="E18" s="959" t="s">
        <v>159</v>
      </c>
      <c r="F18" s="960" t="s">
        <v>28</v>
      </c>
      <c r="G18" s="959" t="s">
        <v>159</v>
      </c>
      <c r="H18" s="960" t="s">
        <v>28</v>
      </c>
      <c r="I18" s="959" t="s">
        <v>159</v>
      </c>
      <c r="J18" s="960" t="s">
        <v>28</v>
      </c>
      <c r="K18" s="959" t="s">
        <v>159</v>
      </c>
      <c r="L18" s="960" t="s">
        <v>28</v>
      </c>
      <c r="M18" s="959" t="s">
        <v>159</v>
      </c>
      <c r="N18" s="960" t="s">
        <v>28</v>
      </c>
      <c r="O18" s="959" t="s">
        <v>159</v>
      </c>
      <c r="P18" s="960" t="s">
        <v>28</v>
      </c>
      <c r="Q18" s="959" t="s">
        <v>159</v>
      </c>
      <c r="R18" s="960" t="s">
        <v>28</v>
      </c>
      <c r="S18" s="959" t="s">
        <v>159</v>
      </c>
      <c r="T18" s="960" t="s">
        <v>28</v>
      </c>
      <c r="U18" s="959" t="s">
        <v>159</v>
      </c>
      <c r="V18" s="960" t="s">
        <v>28</v>
      </c>
      <c r="W18" s="959" t="s">
        <v>159</v>
      </c>
      <c r="X18" s="960" t="s">
        <v>28</v>
      </c>
      <c r="Y18" s="959" t="s">
        <v>159</v>
      </c>
      <c r="Z18" s="960" t="s">
        <v>28</v>
      </c>
      <c r="AA18" s="959" t="s">
        <v>159</v>
      </c>
      <c r="AB18" s="960" t="s">
        <v>28</v>
      </c>
      <c r="AC18" s="959" t="s">
        <v>159</v>
      </c>
      <c r="AD18" s="960" t="s">
        <v>28</v>
      </c>
      <c r="AE18" s="959" t="s">
        <v>159</v>
      </c>
      <c r="AF18" s="960" t="s">
        <v>28</v>
      </c>
      <c r="AG18" s="959" t="s">
        <v>159</v>
      </c>
      <c r="AH18" s="960" t="s">
        <v>28</v>
      </c>
      <c r="AI18" s="959" t="s">
        <v>159</v>
      </c>
      <c r="AJ18" s="960" t="s">
        <v>28</v>
      </c>
      <c r="AK18" s="959" t="s">
        <v>159</v>
      </c>
      <c r="AL18" s="960" t="s">
        <v>28</v>
      </c>
      <c r="AM18" s="915"/>
      <c r="AN18" s="961"/>
    </row>
    <row r="19" spans="1:86" x14ac:dyDescent="0.25">
      <c r="A19" s="962" t="s">
        <v>52</v>
      </c>
      <c r="B19" s="963">
        <f>SUM(C19+D19)</f>
        <v>0</v>
      </c>
      <c r="C19" s="963">
        <f t="shared" ref="C19:D22" si="1">SUM(E19+G19+I19+K19+M19+O19+Q19+S19+U19+W19+Y19+AA19+AC19+AE19+AG19+AI19+AK19)</f>
        <v>0</v>
      </c>
      <c r="D19" s="964">
        <f t="shared" si="1"/>
        <v>0</v>
      </c>
      <c r="E19" s="965"/>
      <c r="F19" s="966"/>
      <c r="G19" s="965"/>
      <c r="H19" s="966"/>
      <c r="I19" s="965"/>
      <c r="J19" s="967"/>
      <c r="K19" s="965"/>
      <c r="L19" s="967"/>
      <c r="M19" s="965"/>
      <c r="N19" s="967"/>
      <c r="O19" s="968"/>
      <c r="P19" s="967"/>
      <c r="Q19" s="968"/>
      <c r="R19" s="967"/>
      <c r="S19" s="968"/>
      <c r="T19" s="967"/>
      <c r="U19" s="968"/>
      <c r="V19" s="967"/>
      <c r="W19" s="968"/>
      <c r="X19" s="967"/>
      <c r="Y19" s="968"/>
      <c r="Z19" s="967"/>
      <c r="AA19" s="968"/>
      <c r="AB19" s="967"/>
      <c r="AC19" s="968"/>
      <c r="AD19" s="967"/>
      <c r="AE19" s="968"/>
      <c r="AF19" s="967"/>
      <c r="AG19" s="968"/>
      <c r="AH19" s="967"/>
      <c r="AI19" s="968"/>
      <c r="AJ19" s="967"/>
      <c r="AK19" s="968"/>
      <c r="AL19" s="967"/>
      <c r="AM19" s="969"/>
      <c r="AN19" s="928" t="s">
        <v>215</v>
      </c>
      <c r="CG19" s="878">
        <v>0</v>
      </c>
      <c r="CH19" s="878">
        <v>0</v>
      </c>
    </row>
    <row r="20" spans="1:86" x14ac:dyDescent="0.25">
      <c r="A20" s="970" t="s">
        <v>74</v>
      </c>
      <c r="B20" s="963">
        <f>SUM(C20+D20)</f>
        <v>0</v>
      </c>
      <c r="C20" s="963">
        <f t="shared" si="1"/>
        <v>0</v>
      </c>
      <c r="D20" s="971">
        <f t="shared" si="1"/>
        <v>0</v>
      </c>
      <c r="E20" s="932"/>
      <c r="F20" s="972"/>
      <c r="G20" s="932"/>
      <c r="H20" s="972"/>
      <c r="I20" s="932"/>
      <c r="J20" s="933"/>
      <c r="K20" s="932"/>
      <c r="L20" s="933"/>
      <c r="M20" s="932"/>
      <c r="N20" s="933"/>
      <c r="O20" s="973"/>
      <c r="P20" s="933"/>
      <c r="Q20" s="973"/>
      <c r="R20" s="933"/>
      <c r="S20" s="973"/>
      <c r="T20" s="933"/>
      <c r="U20" s="973"/>
      <c r="V20" s="933"/>
      <c r="W20" s="973"/>
      <c r="X20" s="933"/>
      <c r="Y20" s="973"/>
      <c r="Z20" s="933"/>
      <c r="AA20" s="973"/>
      <c r="AB20" s="933"/>
      <c r="AC20" s="973"/>
      <c r="AD20" s="933"/>
      <c r="AE20" s="973"/>
      <c r="AF20" s="933"/>
      <c r="AG20" s="973"/>
      <c r="AH20" s="933"/>
      <c r="AI20" s="973"/>
      <c r="AJ20" s="933"/>
      <c r="AK20" s="973"/>
      <c r="AL20" s="933"/>
      <c r="AM20" s="974"/>
      <c r="AN20" s="928" t="s">
        <v>215</v>
      </c>
      <c r="CG20" s="878">
        <v>0</v>
      </c>
      <c r="CH20" s="878">
        <v>0</v>
      </c>
    </row>
    <row r="21" spans="1:86" x14ac:dyDescent="0.25">
      <c r="A21" s="970" t="s">
        <v>53</v>
      </c>
      <c r="B21" s="963">
        <f>SUM(C21+D21)</f>
        <v>0</v>
      </c>
      <c r="C21" s="963">
        <f t="shared" si="1"/>
        <v>0</v>
      </c>
      <c r="D21" s="971">
        <f t="shared" si="1"/>
        <v>0</v>
      </c>
      <c r="E21" s="932"/>
      <c r="F21" s="972"/>
      <c r="G21" s="932"/>
      <c r="H21" s="972"/>
      <c r="I21" s="932"/>
      <c r="J21" s="933"/>
      <c r="K21" s="932"/>
      <c r="L21" s="933"/>
      <c r="M21" s="932"/>
      <c r="N21" s="933"/>
      <c r="O21" s="973"/>
      <c r="P21" s="933"/>
      <c r="Q21" s="973"/>
      <c r="R21" s="933"/>
      <c r="S21" s="973"/>
      <c r="T21" s="933"/>
      <c r="U21" s="973"/>
      <c r="V21" s="933"/>
      <c r="W21" s="973"/>
      <c r="X21" s="933"/>
      <c r="Y21" s="973"/>
      <c r="Z21" s="933"/>
      <c r="AA21" s="973"/>
      <c r="AB21" s="933"/>
      <c r="AC21" s="973"/>
      <c r="AD21" s="933"/>
      <c r="AE21" s="973"/>
      <c r="AF21" s="933"/>
      <c r="AG21" s="973"/>
      <c r="AH21" s="933"/>
      <c r="AI21" s="973"/>
      <c r="AJ21" s="933"/>
      <c r="AK21" s="973"/>
      <c r="AL21" s="933"/>
      <c r="AM21" s="974"/>
      <c r="AN21" s="928" t="s">
        <v>215</v>
      </c>
      <c r="CG21" s="878">
        <v>0</v>
      </c>
      <c r="CH21" s="878">
        <v>0</v>
      </c>
    </row>
    <row r="22" spans="1:86" x14ac:dyDescent="0.25">
      <c r="A22" s="975" t="s">
        <v>217</v>
      </c>
      <c r="B22" s="976">
        <f>SUM(C22+D22)</f>
        <v>0</v>
      </c>
      <c r="C22" s="976">
        <f t="shared" si="1"/>
        <v>0</v>
      </c>
      <c r="D22" s="942">
        <f t="shared" si="1"/>
        <v>0</v>
      </c>
      <c r="E22" s="943"/>
      <c r="F22" s="944"/>
      <c r="G22" s="943"/>
      <c r="H22" s="944"/>
      <c r="I22" s="943"/>
      <c r="J22" s="945"/>
      <c r="K22" s="943"/>
      <c r="L22" s="945"/>
      <c r="M22" s="943"/>
      <c r="N22" s="945"/>
      <c r="O22" s="977"/>
      <c r="P22" s="945"/>
      <c r="Q22" s="977"/>
      <c r="R22" s="945"/>
      <c r="S22" s="977"/>
      <c r="T22" s="945"/>
      <c r="U22" s="977"/>
      <c r="V22" s="945"/>
      <c r="W22" s="977"/>
      <c r="X22" s="945"/>
      <c r="Y22" s="977"/>
      <c r="Z22" s="945"/>
      <c r="AA22" s="977"/>
      <c r="AB22" s="945"/>
      <c r="AC22" s="977"/>
      <c r="AD22" s="945"/>
      <c r="AE22" s="977"/>
      <c r="AF22" s="945"/>
      <c r="AG22" s="977"/>
      <c r="AH22" s="945"/>
      <c r="AI22" s="977"/>
      <c r="AJ22" s="945"/>
      <c r="AK22" s="977"/>
      <c r="AL22" s="945"/>
      <c r="AM22" s="978"/>
      <c r="AN22" s="928" t="s">
        <v>215</v>
      </c>
      <c r="CG22" s="878">
        <v>0</v>
      </c>
      <c r="CH22" s="878">
        <v>0</v>
      </c>
    </row>
    <row r="23" spans="1:86" x14ac:dyDescent="0.25">
      <c r="A23" s="979" t="s">
        <v>309</v>
      </c>
      <c r="B23" s="979"/>
      <c r="C23" s="979"/>
      <c r="D23" s="979"/>
      <c r="E23" s="979"/>
      <c r="F23" s="979"/>
      <c r="G23" s="979"/>
      <c r="H23" s="979"/>
      <c r="I23" s="979"/>
      <c r="J23" s="979"/>
      <c r="K23" s="979"/>
      <c r="L23" s="980"/>
      <c r="M23" s="887"/>
      <c r="N23" s="887"/>
      <c r="O23" s="888"/>
      <c r="P23" s="888"/>
      <c r="Q23" s="888"/>
      <c r="R23" s="888"/>
      <c r="S23" s="882"/>
      <c r="T23" s="882"/>
      <c r="U23" s="882"/>
      <c r="V23" s="882"/>
      <c r="W23" s="882"/>
      <c r="X23" s="981"/>
      <c r="Y23" s="981"/>
      <c r="Z23" s="981"/>
      <c r="AA23" s="981"/>
      <c r="AB23" s="981"/>
      <c r="AC23" s="981"/>
      <c r="AD23" s="981"/>
      <c r="AE23" s="981"/>
      <c r="AF23" s="981"/>
      <c r="AG23" s="981"/>
      <c r="AH23" s="981"/>
      <c r="AI23" s="981"/>
      <c r="AJ23" s="981"/>
      <c r="AK23" s="981"/>
      <c r="AL23" s="981"/>
      <c r="AM23" s="953"/>
      <c r="AN23" s="981"/>
    </row>
    <row r="24" spans="1:86" ht="15" customHeight="1" x14ac:dyDescent="0.25">
      <c r="A24" s="982" t="s">
        <v>47</v>
      </c>
      <c r="B24" s="890" t="s">
        <v>4</v>
      </c>
      <c r="C24" s="891"/>
      <c r="D24" s="892"/>
      <c r="E24" s="893" t="s">
        <v>5</v>
      </c>
      <c r="F24" s="894"/>
      <c r="G24" s="894"/>
      <c r="H24" s="894"/>
      <c r="I24" s="894"/>
      <c r="J24" s="894"/>
      <c r="K24" s="894"/>
      <c r="L24" s="894"/>
      <c r="M24" s="894"/>
      <c r="N24" s="894"/>
      <c r="O24" s="894"/>
      <c r="P24" s="894"/>
      <c r="Q24" s="894"/>
      <c r="R24" s="894"/>
      <c r="S24" s="894"/>
      <c r="T24" s="894"/>
      <c r="U24" s="894"/>
      <c r="V24" s="894"/>
      <c r="W24" s="894"/>
      <c r="X24" s="894"/>
      <c r="Y24" s="894"/>
      <c r="Z24" s="894"/>
      <c r="AA24" s="894"/>
      <c r="AB24" s="894"/>
      <c r="AC24" s="894"/>
      <c r="AD24" s="894"/>
      <c r="AE24" s="894"/>
      <c r="AF24" s="894"/>
      <c r="AG24" s="894"/>
      <c r="AH24" s="894"/>
      <c r="AI24" s="894"/>
      <c r="AJ24" s="894"/>
      <c r="AK24" s="894"/>
      <c r="AL24" s="895"/>
      <c r="AM24" s="896" t="s">
        <v>7</v>
      </c>
    </row>
    <row r="25" spans="1:86" x14ac:dyDescent="0.25">
      <c r="A25" s="983"/>
      <c r="B25" s="898"/>
      <c r="C25" s="899"/>
      <c r="D25" s="900"/>
      <c r="E25" s="893" t="s">
        <v>10</v>
      </c>
      <c r="F25" s="895"/>
      <c r="G25" s="893" t="s">
        <v>11</v>
      </c>
      <c r="H25" s="895"/>
      <c r="I25" s="893" t="s">
        <v>12</v>
      </c>
      <c r="J25" s="895"/>
      <c r="K25" s="893" t="s">
        <v>13</v>
      </c>
      <c r="L25" s="895"/>
      <c r="M25" s="893" t="s">
        <v>14</v>
      </c>
      <c r="N25" s="895"/>
      <c r="O25" s="901" t="s">
        <v>15</v>
      </c>
      <c r="P25" s="902"/>
      <c r="Q25" s="901" t="s">
        <v>16</v>
      </c>
      <c r="R25" s="902"/>
      <c r="S25" s="901" t="s">
        <v>17</v>
      </c>
      <c r="T25" s="902"/>
      <c r="U25" s="901" t="s">
        <v>18</v>
      </c>
      <c r="V25" s="902"/>
      <c r="W25" s="901" t="s">
        <v>19</v>
      </c>
      <c r="X25" s="902"/>
      <c r="Y25" s="901" t="s">
        <v>20</v>
      </c>
      <c r="Z25" s="902"/>
      <c r="AA25" s="901" t="s">
        <v>21</v>
      </c>
      <c r="AB25" s="902"/>
      <c r="AC25" s="901" t="s">
        <v>22</v>
      </c>
      <c r="AD25" s="902"/>
      <c r="AE25" s="901" t="s">
        <v>23</v>
      </c>
      <c r="AF25" s="902"/>
      <c r="AG25" s="901" t="s">
        <v>24</v>
      </c>
      <c r="AH25" s="902"/>
      <c r="AI25" s="901" t="s">
        <v>25</v>
      </c>
      <c r="AJ25" s="902"/>
      <c r="AK25" s="901" t="s">
        <v>26</v>
      </c>
      <c r="AL25" s="902"/>
      <c r="AM25" s="904"/>
    </row>
    <row r="26" spans="1:86" x14ac:dyDescent="0.25">
      <c r="A26" s="984"/>
      <c r="B26" s="956" t="s">
        <v>214</v>
      </c>
      <c r="C26" s="985" t="s">
        <v>159</v>
      </c>
      <c r="D26" s="986" t="s">
        <v>28</v>
      </c>
      <c r="E26" s="987" t="s">
        <v>159</v>
      </c>
      <c r="F26" s="912" t="s">
        <v>28</v>
      </c>
      <c r="G26" s="987" t="s">
        <v>159</v>
      </c>
      <c r="H26" s="912" t="s">
        <v>28</v>
      </c>
      <c r="I26" s="987" t="s">
        <v>159</v>
      </c>
      <c r="J26" s="912" t="s">
        <v>28</v>
      </c>
      <c r="K26" s="987" t="s">
        <v>159</v>
      </c>
      <c r="L26" s="912" t="s">
        <v>28</v>
      </c>
      <c r="M26" s="987" t="s">
        <v>159</v>
      </c>
      <c r="N26" s="912" t="s">
        <v>28</v>
      </c>
      <c r="O26" s="987" t="s">
        <v>159</v>
      </c>
      <c r="P26" s="912" t="s">
        <v>28</v>
      </c>
      <c r="Q26" s="987" t="s">
        <v>159</v>
      </c>
      <c r="R26" s="912" t="s">
        <v>28</v>
      </c>
      <c r="S26" s="987" t="s">
        <v>159</v>
      </c>
      <c r="T26" s="912" t="s">
        <v>28</v>
      </c>
      <c r="U26" s="987" t="s">
        <v>159</v>
      </c>
      <c r="V26" s="912" t="s">
        <v>28</v>
      </c>
      <c r="W26" s="987" t="s">
        <v>159</v>
      </c>
      <c r="X26" s="912" t="s">
        <v>28</v>
      </c>
      <c r="Y26" s="987" t="s">
        <v>159</v>
      </c>
      <c r="Z26" s="912" t="s">
        <v>28</v>
      </c>
      <c r="AA26" s="987" t="s">
        <v>159</v>
      </c>
      <c r="AB26" s="912" t="s">
        <v>28</v>
      </c>
      <c r="AC26" s="987" t="s">
        <v>159</v>
      </c>
      <c r="AD26" s="912" t="s">
        <v>28</v>
      </c>
      <c r="AE26" s="987" t="s">
        <v>159</v>
      </c>
      <c r="AF26" s="912" t="s">
        <v>28</v>
      </c>
      <c r="AG26" s="987" t="s">
        <v>159</v>
      </c>
      <c r="AH26" s="912" t="s">
        <v>28</v>
      </c>
      <c r="AI26" s="987" t="s">
        <v>159</v>
      </c>
      <c r="AJ26" s="912" t="s">
        <v>28</v>
      </c>
      <c r="AK26" s="987" t="s">
        <v>159</v>
      </c>
      <c r="AL26" s="912" t="s">
        <v>28</v>
      </c>
      <c r="AM26" s="915"/>
      <c r="AN26" s="988"/>
    </row>
    <row r="27" spans="1:86" x14ac:dyDescent="0.25">
      <c r="A27" s="989" t="s">
        <v>52</v>
      </c>
      <c r="B27" s="990">
        <f t="shared" ref="B27:B32" si="2">SUM(C27+D27)</f>
        <v>0</v>
      </c>
      <c r="C27" s="991">
        <f t="shared" ref="C27:D32" si="3">SUM(E27+G27+I27+K27+M27+O27+Q27+S27+U27+W27+Y27+AA27+AC27+AE27+AG27+AI27+AK27)</f>
        <v>0</v>
      </c>
      <c r="D27" s="992">
        <f t="shared" si="3"/>
        <v>0</v>
      </c>
      <c r="E27" s="921"/>
      <c r="F27" s="922"/>
      <c r="G27" s="921"/>
      <c r="H27" s="922"/>
      <c r="I27" s="921"/>
      <c r="J27" s="923"/>
      <c r="K27" s="921"/>
      <c r="L27" s="923"/>
      <c r="M27" s="921"/>
      <c r="N27" s="923"/>
      <c r="O27" s="993"/>
      <c r="P27" s="923"/>
      <c r="Q27" s="993"/>
      <c r="R27" s="923"/>
      <c r="S27" s="993"/>
      <c r="T27" s="923"/>
      <c r="U27" s="993"/>
      <c r="V27" s="923"/>
      <c r="W27" s="993"/>
      <c r="X27" s="923"/>
      <c r="Y27" s="993"/>
      <c r="Z27" s="923"/>
      <c r="AA27" s="993"/>
      <c r="AB27" s="923"/>
      <c r="AC27" s="993"/>
      <c r="AD27" s="923"/>
      <c r="AE27" s="993"/>
      <c r="AF27" s="923"/>
      <c r="AG27" s="993"/>
      <c r="AH27" s="923"/>
      <c r="AI27" s="993"/>
      <c r="AJ27" s="923"/>
      <c r="AK27" s="993"/>
      <c r="AL27" s="923"/>
      <c r="AM27" s="994"/>
      <c r="AN27" s="928" t="s">
        <v>215</v>
      </c>
      <c r="CG27" s="878">
        <v>0</v>
      </c>
      <c r="CH27" s="878">
        <v>0</v>
      </c>
    </row>
    <row r="28" spans="1:86" x14ac:dyDescent="0.25">
      <c r="A28" s="929" t="s">
        <v>74</v>
      </c>
      <c r="B28" s="963">
        <f t="shared" si="2"/>
        <v>0</v>
      </c>
      <c r="C28" s="995">
        <f t="shared" si="3"/>
        <v>0</v>
      </c>
      <c r="D28" s="996">
        <f t="shared" si="3"/>
        <v>0</v>
      </c>
      <c r="E28" s="932"/>
      <c r="F28" s="972"/>
      <c r="G28" s="932"/>
      <c r="H28" s="972"/>
      <c r="I28" s="932"/>
      <c r="J28" s="933"/>
      <c r="K28" s="932"/>
      <c r="L28" s="933"/>
      <c r="M28" s="932"/>
      <c r="N28" s="933"/>
      <c r="O28" s="973"/>
      <c r="P28" s="933"/>
      <c r="Q28" s="973"/>
      <c r="R28" s="933"/>
      <c r="S28" s="973"/>
      <c r="T28" s="933"/>
      <c r="U28" s="973"/>
      <c r="V28" s="933"/>
      <c r="W28" s="973"/>
      <c r="X28" s="933"/>
      <c r="Y28" s="973"/>
      <c r="Z28" s="933"/>
      <c r="AA28" s="973"/>
      <c r="AB28" s="933"/>
      <c r="AC28" s="973"/>
      <c r="AD28" s="933"/>
      <c r="AE28" s="973"/>
      <c r="AF28" s="933"/>
      <c r="AG28" s="973"/>
      <c r="AH28" s="933"/>
      <c r="AI28" s="973"/>
      <c r="AJ28" s="933"/>
      <c r="AK28" s="973"/>
      <c r="AL28" s="933"/>
      <c r="AM28" s="974"/>
      <c r="AN28" s="928" t="s">
        <v>215</v>
      </c>
      <c r="CG28" s="878">
        <v>0</v>
      </c>
      <c r="CH28" s="878">
        <v>0</v>
      </c>
    </row>
    <row r="29" spans="1:86" x14ac:dyDescent="0.25">
      <c r="A29" s="929" t="s">
        <v>53</v>
      </c>
      <c r="B29" s="963">
        <f t="shared" si="2"/>
        <v>0</v>
      </c>
      <c r="C29" s="995">
        <f t="shared" si="3"/>
        <v>0</v>
      </c>
      <c r="D29" s="996">
        <f t="shared" si="3"/>
        <v>0</v>
      </c>
      <c r="E29" s="932"/>
      <c r="F29" s="972"/>
      <c r="G29" s="932"/>
      <c r="H29" s="972"/>
      <c r="I29" s="932"/>
      <c r="J29" s="933"/>
      <c r="K29" s="932"/>
      <c r="L29" s="933"/>
      <c r="M29" s="932"/>
      <c r="N29" s="933"/>
      <c r="O29" s="973"/>
      <c r="P29" s="933"/>
      <c r="Q29" s="973"/>
      <c r="R29" s="933"/>
      <c r="S29" s="973"/>
      <c r="T29" s="933"/>
      <c r="U29" s="973"/>
      <c r="V29" s="933"/>
      <c r="W29" s="973"/>
      <c r="X29" s="933"/>
      <c r="Y29" s="973"/>
      <c r="Z29" s="933"/>
      <c r="AA29" s="973"/>
      <c r="AB29" s="933"/>
      <c r="AC29" s="973"/>
      <c r="AD29" s="933"/>
      <c r="AE29" s="973"/>
      <c r="AF29" s="933"/>
      <c r="AG29" s="973"/>
      <c r="AH29" s="933"/>
      <c r="AI29" s="973"/>
      <c r="AJ29" s="933"/>
      <c r="AK29" s="973"/>
      <c r="AL29" s="933"/>
      <c r="AM29" s="974"/>
      <c r="AN29" s="928" t="s">
        <v>215</v>
      </c>
      <c r="CG29" s="878">
        <v>0</v>
      </c>
      <c r="CH29" s="878">
        <v>0</v>
      </c>
    </row>
    <row r="30" spans="1:86" x14ac:dyDescent="0.25">
      <c r="A30" s="929" t="s">
        <v>219</v>
      </c>
      <c r="B30" s="963">
        <f t="shared" si="2"/>
        <v>0</v>
      </c>
      <c r="C30" s="995">
        <f t="shared" si="3"/>
        <v>0</v>
      </c>
      <c r="D30" s="996">
        <f t="shared" si="3"/>
        <v>0</v>
      </c>
      <c r="E30" s="932"/>
      <c r="F30" s="972"/>
      <c r="G30" s="932"/>
      <c r="H30" s="972"/>
      <c r="I30" s="932"/>
      <c r="J30" s="933"/>
      <c r="K30" s="932"/>
      <c r="L30" s="933"/>
      <c r="M30" s="932"/>
      <c r="N30" s="933"/>
      <c r="O30" s="973"/>
      <c r="P30" s="933"/>
      <c r="Q30" s="973"/>
      <c r="R30" s="933"/>
      <c r="S30" s="973"/>
      <c r="T30" s="933"/>
      <c r="U30" s="973"/>
      <c r="V30" s="933"/>
      <c r="W30" s="973"/>
      <c r="X30" s="933"/>
      <c r="Y30" s="973"/>
      <c r="Z30" s="933"/>
      <c r="AA30" s="973"/>
      <c r="AB30" s="933"/>
      <c r="AC30" s="973"/>
      <c r="AD30" s="933"/>
      <c r="AE30" s="973"/>
      <c r="AF30" s="933"/>
      <c r="AG30" s="973"/>
      <c r="AH30" s="933"/>
      <c r="AI30" s="973"/>
      <c r="AJ30" s="933"/>
      <c r="AK30" s="973"/>
      <c r="AL30" s="933"/>
      <c r="AM30" s="974"/>
      <c r="AN30" s="928" t="s">
        <v>215</v>
      </c>
      <c r="CG30" s="878">
        <v>0</v>
      </c>
      <c r="CH30" s="878">
        <v>0</v>
      </c>
    </row>
    <row r="31" spans="1:86" x14ac:dyDescent="0.25">
      <c r="A31" s="929" t="s">
        <v>77</v>
      </c>
      <c r="B31" s="963">
        <f t="shared" si="2"/>
        <v>0</v>
      </c>
      <c r="C31" s="995">
        <f t="shared" si="3"/>
        <v>0</v>
      </c>
      <c r="D31" s="996">
        <f t="shared" si="3"/>
        <v>0</v>
      </c>
      <c r="E31" s="932"/>
      <c r="F31" s="972"/>
      <c r="G31" s="932"/>
      <c r="H31" s="972"/>
      <c r="I31" s="932"/>
      <c r="J31" s="933"/>
      <c r="K31" s="932"/>
      <c r="L31" s="933"/>
      <c r="M31" s="932"/>
      <c r="N31" s="933"/>
      <c r="O31" s="973"/>
      <c r="P31" s="933"/>
      <c r="Q31" s="973"/>
      <c r="R31" s="933"/>
      <c r="S31" s="973"/>
      <c r="T31" s="933"/>
      <c r="U31" s="973"/>
      <c r="V31" s="933"/>
      <c r="W31" s="973"/>
      <c r="X31" s="933"/>
      <c r="Y31" s="973"/>
      <c r="Z31" s="933"/>
      <c r="AA31" s="973"/>
      <c r="AB31" s="933"/>
      <c r="AC31" s="973"/>
      <c r="AD31" s="933"/>
      <c r="AE31" s="973"/>
      <c r="AF31" s="933"/>
      <c r="AG31" s="973"/>
      <c r="AH31" s="933"/>
      <c r="AI31" s="973"/>
      <c r="AJ31" s="933"/>
      <c r="AK31" s="973"/>
      <c r="AL31" s="933"/>
      <c r="AM31" s="974"/>
      <c r="AN31" s="928" t="s">
        <v>215</v>
      </c>
      <c r="CG31" s="878">
        <v>0</v>
      </c>
      <c r="CH31" s="878">
        <v>0</v>
      </c>
    </row>
    <row r="32" spans="1:86" x14ac:dyDescent="0.25">
      <c r="A32" s="997" t="s">
        <v>78</v>
      </c>
      <c r="B32" s="976">
        <f t="shared" si="2"/>
        <v>0</v>
      </c>
      <c r="C32" s="998">
        <f t="shared" si="3"/>
        <v>0</v>
      </c>
      <c r="D32" s="999">
        <f t="shared" si="3"/>
        <v>0</v>
      </c>
      <c r="E32" s="943"/>
      <c r="F32" s="944"/>
      <c r="G32" s="943"/>
      <c r="H32" s="944"/>
      <c r="I32" s="943"/>
      <c r="J32" s="945"/>
      <c r="K32" s="943"/>
      <c r="L32" s="945"/>
      <c r="M32" s="943"/>
      <c r="N32" s="945"/>
      <c r="O32" s="977"/>
      <c r="P32" s="945"/>
      <c r="Q32" s="977"/>
      <c r="R32" s="945"/>
      <c r="S32" s="977"/>
      <c r="T32" s="945"/>
      <c r="U32" s="977"/>
      <c r="V32" s="945"/>
      <c r="W32" s="977"/>
      <c r="X32" s="945"/>
      <c r="Y32" s="977"/>
      <c r="Z32" s="945"/>
      <c r="AA32" s="977"/>
      <c r="AB32" s="945"/>
      <c r="AC32" s="977"/>
      <c r="AD32" s="945"/>
      <c r="AE32" s="977"/>
      <c r="AF32" s="945"/>
      <c r="AG32" s="977"/>
      <c r="AH32" s="945"/>
      <c r="AI32" s="977"/>
      <c r="AJ32" s="945"/>
      <c r="AK32" s="977"/>
      <c r="AL32" s="945"/>
      <c r="AM32" s="978"/>
      <c r="AN32" s="928" t="s">
        <v>215</v>
      </c>
      <c r="CG32" s="878">
        <v>0</v>
      </c>
      <c r="CH32" s="878">
        <v>0</v>
      </c>
    </row>
    <row r="33" spans="1:86" x14ac:dyDescent="0.25">
      <c r="A33" s="979" t="s">
        <v>220</v>
      </c>
      <c r="B33" s="979"/>
      <c r="C33" s="979"/>
      <c r="D33" s="979"/>
      <c r="E33" s="979"/>
      <c r="F33" s="979"/>
      <c r="G33" s="979"/>
      <c r="H33" s="979"/>
      <c r="I33" s="979"/>
      <c r="J33" s="979"/>
      <c r="K33" s="979"/>
      <c r="L33" s="980"/>
      <c r="M33" s="887"/>
      <c r="N33" s="887"/>
      <c r="O33" s="888"/>
      <c r="P33" s="888"/>
      <c r="Q33" s="888"/>
      <c r="R33" s="888"/>
      <c r="S33" s="882"/>
      <c r="T33" s="882"/>
      <c r="U33" s="882"/>
      <c r="V33" s="882"/>
      <c r="W33" s="882"/>
      <c r="X33" s="981"/>
      <c r="Y33" s="981"/>
      <c r="Z33" s="981"/>
      <c r="AA33" s="981"/>
      <c r="AB33" s="981"/>
      <c r="AC33" s="981"/>
      <c r="AD33" s="981"/>
      <c r="AE33" s="981"/>
      <c r="AF33" s="981"/>
      <c r="AG33" s="981"/>
      <c r="AH33" s="981"/>
      <c r="AI33" s="981"/>
      <c r="AJ33" s="981"/>
      <c r="AK33" s="981"/>
      <c r="AL33" s="981"/>
      <c r="AM33" s="953"/>
    </row>
    <row r="34" spans="1:86" x14ac:dyDescent="0.25">
      <c r="A34" s="982" t="s">
        <v>47</v>
      </c>
      <c r="B34" s="890" t="s">
        <v>4</v>
      </c>
      <c r="C34" s="891"/>
      <c r="D34" s="892"/>
      <c r="E34" s="893" t="s">
        <v>5</v>
      </c>
      <c r="F34" s="894"/>
      <c r="G34" s="894"/>
      <c r="H34" s="894"/>
      <c r="I34" s="894"/>
      <c r="J34" s="894"/>
      <c r="K34" s="894"/>
      <c r="L34" s="894"/>
      <c r="M34" s="894"/>
      <c r="N34" s="894"/>
      <c r="O34" s="894"/>
      <c r="P34" s="894"/>
      <c r="Q34" s="894"/>
      <c r="R34" s="894"/>
      <c r="S34" s="894"/>
      <c r="T34" s="894"/>
      <c r="U34" s="894"/>
      <c r="V34" s="894"/>
      <c r="W34" s="894"/>
      <c r="X34" s="894"/>
      <c r="Y34" s="894"/>
      <c r="Z34" s="894"/>
      <c r="AA34" s="894"/>
      <c r="AB34" s="894"/>
      <c r="AC34" s="894"/>
      <c r="AD34" s="894"/>
      <c r="AE34" s="894"/>
      <c r="AF34" s="894"/>
      <c r="AG34" s="894"/>
      <c r="AH34" s="894"/>
      <c r="AI34" s="894"/>
      <c r="AJ34" s="894"/>
      <c r="AK34" s="894"/>
      <c r="AL34" s="895"/>
      <c r="AM34" s="896" t="s">
        <v>7</v>
      </c>
    </row>
    <row r="35" spans="1:86" x14ac:dyDescent="0.25">
      <c r="A35" s="983"/>
      <c r="B35" s="898"/>
      <c r="C35" s="899"/>
      <c r="D35" s="900"/>
      <c r="E35" s="893" t="s">
        <v>10</v>
      </c>
      <c r="F35" s="895"/>
      <c r="G35" s="893" t="s">
        <v>11</v>
      </c>
      <c r="H35" s="895"/>
      <c r="I35" s="893" t="s">
        <v>12</v>
      </c>
      <c r="J35" s="895"/>
      <c r="K35" s="893" t="s">
        <v>13</v>
      </c>
      <c r="L35" s="895"/>
      <c r="M35" s="893" t="s">
        <v>14</v>
      </c>
      <c r="N35" s="895"/>
      <c r="O35" s="901" t="s">
        <v>15</v>
      </c>
      <c r="P35" s="902"/>
      <c r="Q35" s="901" t="s">
        <v>16</v>
      </c>
      <c r="R35" s="902"/>
      <c r="S35" s="901" t="s">
        <v>17</v>
      </c>
      <c r="T35" s="902"/>
      <c r="U35" s="901" t="s">
        <v>18</v>
      </c>
      <c r="V35" s="902"/>
      <c r="W35" s="901" t="s">
        <v>19</v>
      </c>
      <c r="X35" s="902"/>
      <c r="Y35" s="901" t="s">
        <v>20</v>
      </c>
      <c r="Z35" s="902"/>
      <c r="AA35" s="901" t="s">
        <v>21</v>
      </c>
      <c r="AB35" s="902"/>
      <c r="AC35" s="901" t="s">
        <v>22</v>
      </c>
      <c r="AD35" s="902"/>
      <c r="AE35" s="901" t="s">
        <v>23</v>
      </c>
      <c r="AF35" s="902"/>
      <c r="AG35" s="901" t="s">
        <v>24</v>
      </c>
      <c r="AH35" s="902"/>
      <c r="AI35" s="901" t="s">
        <v>25</v>
      </c>
      <c r="AJ35" s="902"/>
      <c r="AK35" s="901" t="s">
        <v>26</v>
      </c>
      <c r="AL35" s="902"/>
      <c r="AM35" s="904"/>
    </row>
    <row r="36" spans="1:86" x14ac:dyDescent="0.25">
      <c r="A36" s="984"/>
      <c r="B36" s="956" t="s">
        <v>214</v>
      </c>
      <c r="C36" s="985" t="s">
        <v>159</v>
      </c>
      <c r="D36" s="986" t="s">
        <v>28</v>
      </c>
      <c r="E36" s="1000" t="s">
        <v>159</v>
      </c>
      <c r="F36" s="960" t="s">
        <v>28</v>
      </c>
      <c r="G36" s="1000" t="s">
        <v>159</v>
      </c>
      <c r="H36" s="960" t="s">
        <v>28</v>
      </c>
      <c r="I36" s="1000" t="s">
        <v>159</v>
      </c>
      <c r="J36" s="960" t="s">
        <v>28</v>
      </c>
      <c r="K36" s="1000" t="s">
        <v>159</v>
      </c>
      <c r="L36" s="960" t="s">
        <v>28</v>
      </c>
      <c r="M36" s="1000" t="s">
        <v>159</v>
      </c>
      <c r="N36" s="960" t="s">
        <v>28</v>
      </c>
      <c r="O36" s="1000" t="s">
        <v>159</v>
      </c>
      <c r="P36" s="960" t="s">
        <v>28</v>
      </c>
      <c r="Q36" s="1000" t="s">
        <v>159</v>
      </c>
      <c r="R36" s="960" t="s">
        <v>28</v>
      </c>
      <c r="S36" s="1000" t="s">
        <v>159</v>
      </c>
      <c r="T36" s="960" t="s">
        <v>28</v>
      </c>
      <c r="U36" s="1000" t="s">
        <v>159</v>
      </c>
      <c r="V36" s="960" t="s">
        <v>28</v>
      </c>
      <c r="W36" s="1000" t="s">
        <v>159</v>
      </c>
      <c r="X36" s="960" t="s">
        <v>28</v>
      </c>
      <c r="Y36" s="1000" t="s">
        <v>159</v>
      </c>
      <c r="Z36" s="960" t="s">
        <v>28</v>
      </c>
      <c r="AA36" s="1000" t="s">
        <v>159</v>
      </c>
      <c r="AB36" s="960" t="s">
        <v>28</v>
      </c>
      <c r="AC36" s="1000" t="s">
        <v>159</v>
      </c>
      <c r="AD36" s="960" t="s">
        <v>28</v>
      </c>
      <c r="AE36" s="1000" t="s">
        <v>159</v>
      </c>
      <c r="AF36" s="960" t="s">
        <v>28</v>
      </c>
      <c r="AG36" s="1000" t="s">
        <v>159</v>
      </c>
      <c r="AH36" s="960" t="s">
        <v>28</v>
      </c>
      <c r="AI36" s="1000" t="s">
        <v>159</v>
      </c>
      <c r="AJ36" s="960" t="s">
        <v>28</v>
      </c>
      <c r="AK36" s="1000" t="s">
        <v>159</v>
      </c>
      <c r="AL36" s="960" t="s">
        <v>28</v>
      </c>
      <c r="AM36" s="915"/>
    </row>
    <row r="37" spans="1:86" x14ac:dyDescent="0.25">
      <c r="A37" s="989" t="s">
        <v>52</v>
      </c>
      <c r="B37" s="991">
        <f t="shared" ref="B37:B42" si="4">SUM(C37+D37)</f>
        <v>0</v>
      </c>
      <c r="C37" s="991">
        <f t="shared" ref="C37:D42" si="5">SUM(E37+G37+I37+K37+M37+O37+Q37+S37+U37+W37+Y37+AA37+AC37+AE37+AG37+AI37+AK37)</f>
        <v>0</v>
      </c>
      <c r="D37" s="992">
        <f t="shared" si="5"/>
        <v>0</v>
      </c>
      <c r="E37" s="965"/>
      <c r="F37" s="966"/>
      <c r="G37" s="965"/>
      <c r="H37" s="966"/>
      <c r="I37" s="965"/>
      <c r="J37" s="967"/>
      <c r="K37" s="965"/>
      <c r="L37" s="967"/>
      <c r="M37" s="965"/>
      <c r="N37" s="967"/>
      <c r="O37" s="968"/>
      <c r="P37" s="967"/>
      <c r="Q37" s="968"/>
      <c r="R37" s="967"/>
      <c r="S37" s="968"/>
      <c r="T37" s="967"/>
      <c r="U37" s="968"/>
      <c r="V37" s="967"/>
      <c r="W37" s="968"/>
      <c r="X37" s="967"/>
      <c r="Y37" s="968"/>
      <c r="Z37" s="967"/>
      <c r="AA37" s="968"/>
      <c r="AB37" s="967"/>
      <c r="AC37" s="968"/>
      <c r="AD37" s="967"/>
      <c r="AE37" s="968"/>
      <c r="AF37" s="967"/>
      <c r="AG37" s="968"/>
      <c r="AH37" s="967"/>
      <c r="AI37" s="968"/>
      <c r="AJ37" s="967"/>
      <c r="AK37" s="968"/>
      <c r="AL37" s="967"/>
      <c r="AM37" s="974"/>
      <c r="AN37" s="1001" t="s">
        <v>215</v>
      </c>
      <c r="CG37" s="878">
        <v>0</v>
      </c>
      <c r="CH37" s="878">
        <v>0</v>
      </c>
    </row>
    <row r="38" spans="1:86" x14ac:dyDescent="0.25">
      <c r="A38" s="929" t="s">
        <v>74</v>
      </c>
      <c r="B38" s="995">
        <f t="shared" si="4"/>
        <v>0</v>
      </c>
      <c r="C38" s="995">
        <f t="shared" si="5"/>
        <v>0</v>
      </c>
      <c r="D38" s="996">
        <f t="shared" si="5"/>
        <v>0</v>
      </c>
      <c r="E38" s="932"/>
      <c r="F38" s="972"/>
      <c r="G38" s="932"/>
      <c r="H38" s="972"/>
      <c r="I38" s="932"/>
      <c r="J38" s="933"/>
      <c r="K38" s="932"/>
      <c r="L38" s="933"/>
      <c r="M38" s="932"/>
      <c r="N38" s="933"/>
      <c r="O38" s="973"/>
      <c r="P38" s="933"/>
      <c r="Q38" s="973"/>
      <c r="R38" s="933"/>
      <c r="S38" s="973"/>
      <c r="T38" s="933"/>
      <c r="U38" s="973"/>
      <c r="V38" s="933"/>
      <c r="W38" s="973"/>
      <c r="X38" s="933"/>
      <c r="Y38" s="973"/>
      <c r="Z38" s="933"/>
      <c r="AA38" s="973"/>
      <c r="AB38" s="933"/>
      <c r="AC38" s="973"/>
      <c r="AD38" s="933"/>
      <c r="AE38" s="973"/>
      <c r="AF38" s="933"/>
      <c r="AG38" s="973"/>
      <c r="AH38" s="933"/>
      <c r="AI38" s="973"/>
      <c r="AJ38" s="933"/>
      <c r="AK38" s="973"/>
      <c r="AL38" s="933"/>
      <c r="AM38" s="974"/>
      <c r="AN38" s="1001" t="s">
        <v>215</v>
      </c>
      <c r="CG38" s="878">
        <v>0</v>
      </c>
      <c r="CH38" s="878">
        <v>0</v>
      </c>
    </row>
    <row r="39" spans="1:86" x14ac:dyDescent="0.25">
      <c r="A39" s="929" t="s">
        <v>53</v>
      </c>
      <c r="B39" s="995">
        <f t="shared" si="4"/>
        <v>0</v>
      </c>
      <c r="C39" s="995">
        <f t="shared" si="5"/>
        <v>0</v>
      </c>
      <c r="D39" s="996">
        <f t="shared" si="5"/>
        <v>0</v>
      </c>
      <c r="E39" s="932"/>
      <c r="F39" s="972"/>
      <c r="G39" s="932"/>
      <c r="H39" s="972"/>
      <c r="I39" s="932"/>
      <c r="J39" s="933"/>
      <c r="K39" s="932"/>
      <c r="L39" s="933"/>
      <c r="M39" s="932"/>
      <c r="N39" s="933"/>
      <c r="O39" s="973"/>
      <c r="P39" s="933"/>
      <c r="Q39" s="973"/>
      <c r="R39" s="933"/>
      <c r="S39" s="973"/>
      <c r="T39" s="933"/>
      <c r="U39" s="973"/>
      <c r="V39" s="933"/>
      <c r="W39" s="973"/>
      <c r="X39" s="933"/>
      <c r="Y39" s="973"/>
      <c r="Z39" s="933"/>
      <c r="AA39" s="973"/>
      <c r="AB39" s="933"/>
      <c r="AC39" s="973"/>
      <c r="AD39" s="933"/>
      <c r="AE39" s="973"/>
      <c r="AF39" s="933"/>
      <c r="AG39" s="973"/>
      <c r="AH39" s="933"/>
      <c r="AI39" s="973"/>
      <c r="AJ39" s="933"/>
      <c r="AK39" s="973"/>
      <c r="AL39" s="933"/>
      <c r="AM39" s="974"/>
      <c r="AN39" s="1001" t="s">
        <v>215</v>
      </c>
      <c r="CG39" s="878">
        <v>0</v>
      </c>
      <c r="CH39" s="878">
        <v>0</v>
      </c>
    </row>
    <row r="40" spans="1:86" x14ac:dyDescent="0.25">
      <c r="A40" s="929" t="s">
        <v>219</v>
      </c>
      <c r="B40" s="995">
        <f t="shared" si="4"/>
        <v>0</v>
      </c>
      <c r="C40" s="995">
        <f t="shared" si="5"/>
        <v>0</v>
      </c>
      <c r="D40" s="996">
        <f t="shared" si="5"/>
        <v>0</v>
      </c>
      <c r="E40" s="932"/>
      <c r="F40" s="972"/>
      <c r="G40" s="932"/>
      <c r="H40" s="972"/>
      <c r="I40" s="932"/>
      <c r="J40" s="933"/>
      <c r="K40" s="932"/>
      <c r="L40" s="933"/>
      <c r="M40" s="932"/>
      <c r="N40" s="933"/>
      <c r="O40" s="973"/>
      <c r="P40" s="933"/>
      <c r="Q40" s="973"/>
      <c r="R40" s="933"/>
      <c r="S40" s="973"/>
      <c r="T40" s="933"/>
      <c r="U40" s="973"/>
      <c r="V40" s="933"/>
      <c r="W40" s="973"/>
      <c r="X40" s="933"/>
      <c r="Y40" s="973"/>
      <c r="Z40" s="933"/>
      <c r="AA40" s="973"/>
      <c r="AB40" s="933"/>
      <c r="AC40" s="973"/>
      <c r="AD40" s="933"/>
      <c r="AE40" s="973"/>
      <c r="AF40" s="933"/>
      <c r="AG40" s="973"/>
      <c r="AH40" s="933"/>
      <c r="AI40" s="973"/>
      <c r="AJ40" s="933"/>
      <c r="AK40" s="973"/>
      <c r="AL40" s="933"/>
      <c r="AM40" s="974"/>
      <c r="AN40" s="1001" t="s">
        <v>215</v>
      </c>
      <c r="CG40" s="878">
        <v>0</v>
      </c>
      <c r="CH40" s="878">
        <v>0</v>
      </c>
    </row>
    <row r="41" spans="1:86" x14ac:dyDescent="0.25">
      <c r="A41" s="929" t="s">
        <v>77</v>
      </c>
      <c r="B41" s="995">
        <f t="shared" si="4"/>
        <v>0</v>
      </c>
      <c r="C41" s="995">
        <f t="shared" si="5"/>
        <v>0</v>
      </c>
      <c r="D41" s="996">
        <f t="shared" si="5"/>
        <v>0</v>
      </c>
      <c r="E41" s="932"/>
      <c r="F41" s="972"/>
      <c r="G41" s="932"/>
      <c r="H41" s="972"/>
      <c r="I41" s="932"/>
      <c r="J41" s="933"/>
      <c r="K41" s="932"/>
      <c r="L41" s="933"/>
      <c r="M41" s="932"/>
      <c r="N41" s="933"/>
      <c r="O41" s="973"/>
      <c r="P41" s="933"/>
      <c r="Q41" s="973"/>
      <c r="R41" s="933"/>
      <c r="S41" s="973"/>
      <c r="T41" s="933"/>
      <c r="U41" s="973"/>
      <c r="V41" s="933"/>
      <c r="W41" s="973"/>
      <c r="X41" s="933"/>
      <c r="Y41" s="973"/>
      <c r="Z41" s="933"/>
      <c r="AA41" s="973"/>
      <c r="AB41" s="933"/>
      <c r="AC41" s="973"/>
      <c r="AD41" s="933"/>
      <c r="AE41" s="973"/>
      <c r="AF41" s="933"/>
      <c r="AG41" s="973"/>
      <c r="AH41" s="933"/>
      <c r="AI41" s="973"/>
      <c r="AJ41" s="933"/>
      <c r="AK41" s="973"/>
      <c r="AL41" s="933"/>
      <c r="AM41" s="974"/>
      <c r="AN41" s="1001" t="s">
        <v>215</v>
      </c>
      <c r="CG41" s="878">
        <v>0</v>
      </c>
      <c r="CH41" s="878">
        <v>0</v>
      </c>
    </row>
    <row r="42" spans="1:86" x14ac:dyDescent="0.25">
      <c r="A42" s="997" t="s">
        <v>78</v>
      </c>
      <c r="B42" s="998">
        <f t="shared" si="4"/>
        <v>0</v>
      </c>
      <c r="C42" s="998">
        <f t="shared" si="5"/>
        <v>0</v>
      </c>
      <c r="D42" s="999">
        <f t="shared" si="5"/>
        <v>0</v>
      </c>
      <c r="E42" s="943"/>
      <c r="F42" s="944"/>
      <c r="G42" s="943"/>
      <c r="H42" s="944"/>
      <c r="I42" s="943"/>
      <c r="J42" s="945"/>
      <c r="K42" s="943"/>
      <c r="L42" s="945"/>
      <c r="M42" s="943"/>
      <c r="N42" s="945"/>
      <c r="O42" s="977"/>
      <c r="P42" s="945"/>
      <c r="Q42" s="977"/>
      <c r="R42" s="945"/>
      <c r="S42" s="977"/>
      <c r="T42" s="945"/>
      <c r="U42" s="977"/>
      <c r="V42" s="945"/>
      <c r="W42" s="977"/>
      <c r="X42" s="945"/>
      <c r="Y42" s="977"/>
      <c r="Z42" s="945"/>
      <c r="AA42" s="977"/>
      <c r="AB42" s="945"/>
      <c r="AC42" s="977"/>
      <c r="AD42" s="945"/>
      <c r="AE42" s="977"/>
      <c r="AF42" s="945"/>
      <c r="AG42" s="977"/>
      <c r="AH42" s="945"/>
      <c r="AI42" s="977"/>
      <c r="AJ42" s="945"/>
      <c r="AK42" s="977"/>
      <c r="AL42" s="945"/>
      <c r="AM42" s="978"/>
      <c r="AN42" s="1001" t="s">
        <v>215</v>
      </c>
      <c r="CG42" s="878">
        <v>0</v>
      </c>
      <c r="CH42" s="878">
        <v>0</v>
      </c>
    </row>
    <row r="43" spans="1:86" x14ac:dyDescent="0.25">
      <c r="A43" s="979" t="s">
        <v>221</v>
      </c>
      <c r="B43" s="979"/>
      <c r="C43" s="979"/>
      <c r="D43" s="979"/>
      <c r="E43" s="979"/>
      <c r="F43" s="979"/>
      <c r="G43" s="979"/>
      <c r="H43" s="979"/>
      <c r="I43" s="979"/>
      <c r="J43" s="979"/>
      <c r="K43" s="979"/>
      <c r="L43" s="980"/>
      <c r="M43" s="887"/>
      <c r="N43" s="887"/>
      <c r="O43" s="888"/>
      <c r="P43" s="888"/>
      <c r="Q43" s="888"/>
      <c r="R43" s="888"/>
      <c r="S43" s="882"/>
      <c r="T43" s="882"/>
      <c r="U43" s="882"/>
      <c r="V43" s="882"/>
      <c r="W43" s="882"/>
      <c r="X43" s="981"/>
      <c r="Y43" s="981"/>
      <c r="Z43" s="981"/>
      <c r="AA43" s="981"/>
      <c r="AB43" s="981"/>
      <c r="AC43" s="981"/>
      <c r="AD43" s="981"/>
      <c r="AE43" s="981"/>
      <c r="AF43" s="981"/>
      <c r="AG43" s="981"/>
      <c r="AH43" s="981"/>
      <c r="AI43" s="981"/>
      <c r="AJ43" s="981"/>
      <c r="AK43" s="981"/>
      <c r="AL43" s="981"/>
      <c r="AM43" s="953"/>
    </row>
    <row r="44" spans="1:86" x14ac:dyDescent="0.25">
      <c r="A44" s="982" t="s">
        <v>47</v>
      </c>
      <c r="B44" s="890" t="s">
        <v>4</v>
      </c>
      <c r="C44" s="891"/>
      <c r="D44" s="892"/>
      <c r="E44" s="893" t="s">
        <v>5</v>
      </c>
      <c r="F44" s="894"/>
      <c r="G44" s="894"/>
      <c r="H44" s="894"/>
      <c r="I44" s="894"/>
      <c r="J44" s="894"/>
      <c r="K44" s="894"/>
      <c r="L44" s="894"/>
      <c r="M44" s="894"/>
      <c r="N44" s="894"/>
      <c r="O44" s="894"/>
      <c r="P44" s="894"/>
      <c r="Q44" s="894"/>
      <c r="R44" s="894"/>
      <c r="S44" s="894"/>
      <c r="T44" s="894"/>
      <c r="U44" s="894"/>
      <c r="V44" s="894"/>
      <c r="W44" s="894"/>
      <c r="X44" s="894"/>
      <c r="Y44" s="894"/>
      <c r="Z44" s="894"/>
      <c r="AA44" s="894"/>
      <c r="AB44" s="894"/>
      <c r="AC44" s="894"/>
      <c r="AD44" s="894"/>
      <c r="AE44" s="894"/>
      <c r="AF44" s="894"/>
      <c r="AG44" s="894"/>
      <c r="AH44" s="894"/>
      <c r="AI44" s="894"/>
      <c r="AJ44" s="894"/>
      <c r="AK44" s="894"/>
      <c r="AL44" s="895"/>
      <c r="AM44" s="896" t="s">
        <v>7</v>
      </c>
    </row>
    <row r="45" spans="1:86" x14ac:dyDescent="0.25">
      <c r="A45" s="983"/>
      <c r="B45" s="898"/>
      <c r="C45" s="899"/>
      <c r="D45" s="900"/>
      <c r="E45" s="893" t="s">
        <v>10</v>
      </c>
      <c r="F45" s="895"/>
      <c r="G45" s="893" t="s">
        <v>11</v>
      </c>
      <c r="H45" s="895"/>
      <c r="I45" s="893" t="s">
        <v>12</v>
      </c>
      <c r="J45" s="895"/>
      <c r="K45" s="893" t="s">
        <v>13</v>
      </c>
      <c r="L45" s="895"/>
      <c r="M45" s="893" t="s">
        <v>14</v>
      </c>
      <c r="N45" s="895"/>
      <c r="O45" s="901" t="s">
        <v>15</v>
      </c>
      <c r="P45" s="902"/>
      <c r="Q45" s="901" t="s">
        <v>16</v>
      </c>
      <c r="R45" s="902"/>
      <c r="S45" s="901" t="s">
        <v>17</v>
      </c>
      <c r="T45" s="902"/>
      <c r="U45" s="901" t="s">
        <v>18</v>
      </c>
      <c r="V45" s="902"/>
      <c r="W45" s="901" t="s">
        <v>19</v>
      </c>
      <c r="X45" s="902"/>
      <c r="Y45" s="901" t="s">
        <v>20</v>
      </c>
      <c r="Z45" s="902"/>
      <c r="AA45" s="901" t="s">
        <v>21</v>
      </c>
      <c r="AB45" s="902"/>
      <c r="AC45" s="901" t="s">
        <v>22</v>
      </c>
      <c r="AD45" s="902"/>
      <c r="AE45" s="901" t="s">
        <v>23</v>
      </c>
      <c r="AF45" s="902"/>
      <c r="AG45" s="901" t="s">
        <v>24</v>
      </c>
      <c r="AH45" s="902"/>
      <c r="AI45" s="901" t="s">
        <v>25</v>
      </c>
      <c r="AJ45" s="902"/>
      <c r="AK45" s="901" t="s">
        <v>26</v>
      </c>
      <c r="AL45" s="902"/>
      <c r="AM45" s="904"/>
    </row>
    <row r="46" spans="1:86" x14ac:dyDescent="0.25">
      <c r="A46" s="984"/>
      <c r="B46" s="956" t="s">
        <v>214</v>
      </c>
      <c r="C46" s="985" t="s">
        <v>159</v>
      </c>
      <c r="D46" s="986" t="s">
        <v>28</v>
      </c>
      <c r="E46" s="987" t="s">
        <v>159</v>
      </c>
      <c r="F46" s="912" t="s">
        <v>28</v>
      </c>
      <c r="G46" s="987" t="s">
        <v>159</v>
      </c>
      <c r="H46" s="912" t="s">
        <v>28</v>
      </c>
      <c r="I46" s="987" t="s">
        <v>159</v>
      </c>
      <c r="J46" s="912" t="s">
        <v>28</v>
      </c>
      <c r="K46" s="987" t="s">
        <v>159</v>
      </c>
      <c r="L46" s="912" t="s">
        <v>28</v>
      </c>
      <c r="M46" s="987" t="s">
        <v>159</v>
      </c>
      <c r="N46" s="912" t="s">
        <v>28</v>
      </c>
      <c r="O46" s="987" t="s">
        <v>159</v>
      </c>
      <c r="P46" s="912" t="s">
        <v>28</v>
      </c>
      <c r="Q46" s="987" t="s">
        <v>159</v>
      </c>
      <c r="R46" s="912" t="s">
        <v>28</v>
      </c>
      <c r="S46" s="987" t="s">
        <v>159</v>
      </c>
      <c r="T46" s="912" t="s">
        <v>28</v>
      </c>
      <c r="U46" s="987" t="s">
        <v>159</v>
      </c>
      <c r="V46" s="912" t="s">
        <v>28</v>
      </c>
      <c r="W46" s="987" t="s">
        <v>159</v>
      </c>
      <c r="X46" s="912" t="s">
        <v>28</v>
      </c>
      <c r="Y46" s="987" t="s">
        <v>159</v>
      </c>
      <c r="Z46" s="912" t="s">
        <v>28</v>
      </c>
      <c r="AA46" s="987" t="s">
        <v>159</v>
      </c>
      <c r="AB46" s="912" t="s">
        <v>28</v>
      </c>
      <c r="AC46" s="987" t="s">
        <v>159</v>
      </c>
      <c r="AD46" s="912" t="s">
        <v>28</v>
      </c>
      <c r="AE46" s="987" t="s">
        <v>159</v>
      </c>
      <c r="AF46" s="912" t="s">
        <v>28</v>
      </c>
      <c r="AG46" s="987" t="s">
        <v>159</v>
      </c>
      <c r="AH46" s="912" t="s">
        <v>28</v>
      </c>
      <c r="AI46" s="987" t="s">
        <v>159</v>
      </c>
      <c r="AJ46" s="912" t="s">
        <v>28</v>
      </c>
      <c r="AK46" s="987" t="s">
        <v>159</v>
      </c>
      <c r="AL46" s="912" t="s">
        <v>28</v>
      </c>
      <c r="AM46" s="915"/>
    </row>
    <row r="47" spans="1:86" x14ac:dyDescent="0.25">
      <c r="A47" s="989" t="s">
        <v>52</v>
      </c>
      <c r="B47" s="990">
        <f t="shared" ref="B47:B52" si="6">SUM(C47+D47)</f>
        <v>0</v>
      </c>
      <c r="C47" s="991">
        <f t="shared" ref="C47:D52" si="7">SUM(E47+G47+I47+K47+M47+O47+Q47+S47+U47+W47+Y47+AA47+AC47+AE47+AG47+AI47+AK47)</f>
        <v>0</v>
      </c>
      <c r="D47" s="992">
        <f t="shared" si="7"/>
        <v>0</v>
      </c>
      <c r="E47" s="921"/>
      <c r="F47" s="922"/>
      <c r="G47" s="921"/>
      <c r="H47" s="922"/>
      <c r="I47" s="921"/>
      <c r="J47" s="923"/>
      <c r="K47" s="921"/>
      <c r="L47" s="923"/>
      <c r="M47" s="921"/>
      <c r="N47" s="923"/>
      <c r="O47" s="993"/>
      <c r="P47" s="923"/>
      <c r="Q47" s="993"/>
      <c r="R47" s="923"/>
      <c r="S47" s="993"/>
      <c r="T47" s="923"/>
      <c r="U47" s="993"/>
      <c r="V47" s="923"/>
      <c r="W47" s="993"/>
      <c r="X47" s="923"/>
      <c r="Y47" s="993"/>
      <c r="Z47" s="923"/>
      <c r="AA47" s="993"/>
      <c r="AB47" s="923"/>
      <c r="AC47" s="993"/>
      <c r="AD47" s="923"/>
      <c r="AE47" s="993"/>
      <c r="AF47" s="923"/>
      <c r="AG47" s="993"/>
      <c r="AH47" s="923"/>
      <c r="AI47" s="993"/>
      <c r="AJ47" s="923"/>
      <c r="AK47" s="993"/>
      <c r="AL47" s="923"/>
      <c r="AM47" s="994"/>
      <c r="AN47" s="1001" t="s">
        <v>215</v>
      </c>
      <c r="CG47" s="878">
        <v>0</v>
      </c>
      <c r="CH47" s="878">
        <v>0</v>
      </c>
    </row>
    <row r="48" spans="1:86" x14ac:dyDescent="0.25">
      <c r="A48" s="929" t="s">
        <v>74</v>
      </c>
      <c r="B48" s="963">
        <f t="shared" si="6"/>
        <v>0</v>
      </c>
      <c r="C48" s="995">
        <f t="shared" si="7"/>
        <v>0</v>
      </c>
      <c r="D48" s="996">
        <f t="shared" si="7"/>
        <v>0</v>
      </c>
      <c r="E48" s="932"/>
      <c r="F48" s="972"/>
      <c r="G48" s="932"/>
      <c r="H48" s="972"/>
      <c r="I48" s="932"/>
      <c r="J48" s="933"/>
      <c r="K48" s="932"/>
      <c r="L48" s="933"/>
      <c r="M48" s="932"/>
      <c r="N48" s="933"/>
      <c r="O48" s="973"/>
      <c r="P48" s="933"/>
      <c r="Q48" s="973"/>
      <c r="R48" s="933"/>
      <c r="S48" s="973"/>
      <c r="T48" s="933"/>
      <c r="U48" s="973"/>
      <c r="V48" s="933"/>
      <c r="W48" s="973"/>
      <c r="X48" s="933"/>
      <c r="Y48" s="973"/>
      <c r="Z48" s="933"/>
      <c r="AA48" s="973"/>
      <c r="AB48" s="933"/>
      <c r="AC48" s="973"/>
      <c r="AD48" s="933"/>
      <c r="AE48" s="973"/>
      <c r="AF48" s="933"/>
      <c r="AG48" s="973"/>
      <c r="AH48" s="933"/>
      <c r="AI48" s="973"/>
      <c r="AJ48" s="933"/>
      <c r="AK48" s="973"/>
      <c r="AL48" s="933"/>
      <c r="AM48" s="974"/>
      <c r="AN48" s="1001" t="s">
        <v>215</v>
      </c>
      <c r="CG48" s="878">
        <v>0</v>
      </c>
      <c r="CH48" s="878">
        <v>0</v>
      </c>
    </row>
    <row r="49" spans="1:231" x14ac:dyDescent="0.25">
      <c r="A49" s="929" t="s">
        <v>53</v>
      </c>
      <c r="B49" s="963">
        <f t="shared" si="6"/>
        <v>0</v>
      </c>
      <c r="C49" s="995">
        <f t="shared" si="7"/>
        <v>0</v>
      </c>
      <c r="D49" s="996">
        <f t="shared" si="7"/>
        <v>0</v>
      </c>
      <c r="E49" s="932"/>
      <c r="F49" s="972"/>
      <c r="G49" s="932"/>
      <c r="H49" s="972"/>
      <c r="I49" s="932"/>
      <c r="J49" s="933"/>
      <c r="K49" s="932"/>
      <c r="L49" s="933"/>
      <c r="M49" s="932"/>
      <c r="N49" s="933"/>
      <c r="O49" s="973"/>
      <c r="P49" s="933"/>
      <c r="Q49" s="973"/>
      <c r="R49" s="933"/>
      <c r="S49" s="973"/>
      <c r="T49" s="933"/>
      <c r="U49" s="973"/>
      <c r="V49" s="933"/>
      <c r="W49" s="973"/>
      <c r="X49" s="933"/>
      <c r="Y49" s="973"/>
      <c r="Z49" s="933"/>
      <c r="AA49" s="973"/>
      <c r="AB49" s="933"/>
      <c r="AC49" s="973"/>
      <c r="AD49" s="933"/>
      <c r="AE49" s="973"/>
      <c r="AF49" s="933"/>
      <c r="AG49" s="973"/>
      <c r="AH49" s="933"/>
      <c r="AI49" s="973"/>
      <c r="AJ49" s="933"/>
      <c r="AK49" s="973"/>
      <c r="AL49" s="933"/>
      <c r="AM49" s="974"/>
      <c r="AN49" s="1001" t="s">
        <v>215</v>
      </c>
      <c r="CG49" s="878">
        <v>0</v>
      </c>
      <c r="CH49" s="878">
        <v>0</v>
      </c>
    </row>
    <row r="50" spans="1:231" x14ac:dyDescent="0.25">
      <c r="A50" s="929" t="s">
        <v>219</v>
      </c>
      <c r="B50" s="963">
        <f t="shared" si="6"/>
        <v>0</v>
      </c>
      <c r="C50" s="995">
        <f t="shared" si="7"/>
        <v>0</v>
      </c>
      <c r="D50" s="996">
        <f t="shared" si="7"/>
        <v>0</v>
      </c>
      <c r="E50" s="932"/>
      <c r="F50" s="972"/>
      <c r="G50" s="932"/>
      <c r="H50" s="972"/>
      <c r="I50" s="932"/>
      <c r="J50" s="933"/>
      <c r="K50" s="932"/>
      <c r="L50" s="933"/>
      <c r="M50" s="932"/>
      <c r="N50" s="933"/>
      <c r="O50" s="973"/>
      <c r="P50" s="933"/>
      <c r="Q50" s="973"/>
      <c r="R50" s="933"/>
      <c r="S50" s="973"/>
      <c r="T50" s="933"/>
      <c r="U50" s="973"/>
      <c r="V50" s="933"/>
      <c r="W50" s="973"/>
      <c r="X50" s="933"/>
      <c r="Y50" s="973"/>
      <c r="Z50" s="933"/>
      <c r="AA50" s="973"/>
      <c r="AB50" s="933"/>
      <c r="AC50" s="973"/>
      <c r="AD50" s="933"/>
      <c r="AE50" s="973"/>
      <c r="AF50" s="933"/>
      <c r="AG50" s="973"/>
      <c r="AH50" s="933"/>
      <c r="AI50" s="973"/>
      <c r="AJ50" s="933"/>
      <c r="AK50" s="973"/>
      <c r="AL50" s="933"/>
      <c r="AM50" s="974"/>
      <c r="AN50" s="1001" t="s">
        <v>215</v>
      </c>
      <c r="CG50" s="878">
        <v>0</v>
      </c>
      <c r="CH50" s="878">
        <v>0</v>
      </c>
    </row>
    <row r="51" spans="1:231" x14ac:dyDescent="0.25">
      <c r="A51" s="929" t="s">
        <v>77</v>
      </c>
      <c r="B51" s="963">
        <f t="shared" si="6"/>
        <v>0</v>
      </c>
      <c r="C51" s="995">
        <f t="shared" si="7"/>
        <v>0</v>
      </c>
      <c r="D51" s="996">
        <f t="shared" si="7"/>
        <v>0</v>
      </c>
      <c r="E51" s="932"/>
      <c r="F51" s="972"/>
      <c r="G51" s="932"/>
      <c r="H51" s="972"/>
      <c r="I51" s="932"/>
      <c r="J51" s="933"/>
      <c r="K51" s="932"/>
      <c r="L51" s="933"/>
      <c r="M51" s="932"/>
      <c r="N51" s="933"/>
      <c r="O51" s="973"/>
      <c r="P51" s="933"/>
      <c r="Q51" s="973"/>
      <c r="R51" s="933"/>
      <c r="S51" s="973"/>
      <c r="T51" s="933"/>
      <c r="U51" s="973"/>
      <c r="V51" s="933"/>
      <c r="W51" s="973"/>
      <c r="X51" s="933"/>
      <c r="Y51" s="973"/>
      <c r="Z51" s="933"/>
      <c r="AA51" s="973"/>
      <c r="AB51" s="933"/>
      <c r="AC51" s="973"/>
      <c r="AD51" s="933"/>
      <c r="AE51" s="973"/>
      <c r="AF51" s="933"/>
      <c r="AG51" s="973"/>
      <c r="AH51" s="933"/>
      <c r="AI51" s="973"/>
      <c r="AJ51" s="933"/>
      <c r="AK51" s="973"/>
      <c r="AL51" s="933"/>
      <c r="AM51" s="974"/>
      <c r="AN51" s="1001" t="s">
        <v>215</v>
      </c>
      <c r="CG51" s="878">
        <v>0</v>
      </c>
      <c r="CH51" s="878">
        <v>0</v>
      </c>
    </row>
    <row r="52" spans="1:231" x14ac:dyDescent="0.25">
      <c r="A52" s="997" t="s">
        <v>78</v>
      </c>
      <c r="B52" s="976">
        <f t="shared" si="6"/>
        <v>0</v>
      </c>
      <c r="C52" s="998">
        <f t="shared" si="7"/>
        <v>0</v>
      </c>
      <c r="D52" s="999">
        <f t="shared" si="7"/>
        <v>0</v>
      </c>
      <c r="E52" s="943"/>
      <c r="F52" s="944"/>
      <c r="G52" s="943"/>
      <c r="H52" s="944"/>
      <c r="I52" s="943"/>
      <c r="J52" s="945"/>
      <c r="K52" s="943"/>
      <c r="L52" s="945"/>
      <c r="M52" s="943"/>
      <c r="N52" s="945"/>
      <c r="O52" s="977"/>
      <c r="P52" s="945"/>
      <c r="Q52" s="977"/>
      <c r="R52" s="945"/>
      <c r="S52" s="977"/>
      <c r="T52" s="945"/>
      <c r="U52" s="977"/>
      <c r="V52" s="945"/>
      <c r="W52" s="977"/>
      <c r="X52" s="945"/>
      <c r="Y52" s="977"/>
      <c r="Z52" s="945"/>
      <c r="AA52" s="977"/>
      <c r="AB52" s="945"/>
      <c r="AC52" s="977"/>
      <c r="AD52" s="945"/>
      <c r="AE52" s="977"/>
      <c r="AF52" s="945"/>
      <c r="AG52" s="977"/>
      <c r="AH52" s="945"/>
      <c r="AI52" s="977"/>
      <c r="AJ52" s="945"/>
      <c r="AK52" s="977"/>
      <c r="AL52" s="945"/>
      <c r="AM52" s="978"/>
      <c r="AN52" s="1001" t="s">
        <v>215</v>
      </c>
      <c r="CG52" s="878">
        <v>0</v>
      </c>
      <c r="CH52" s="878">
        <v>0</v>
      </c>
    </row>
    <row r="53" spans="1:231" s="1006" customFormat="1" x14ac:dyDescent="0.25">
      <c r="A53" s="1002" t="s">
        <v>310</v>
      </c>
      <c r="B53" s="1002"/>
      <c r="C53" s="1002"/>
      <c r="D53" s="1002"/>
      <c r="E53" s="1002"/>
      <c r="F53" s="1002"/>
      <c r="G53" s="1002"/>
      <c r="H53" s="1002"/>
      <c r="I53" s="1002"/>
      <c r="J53" s="1002"/>
      <c r="K53" s="1002"/>
      <c r="L53" s="1002"/>
      <c r="M53" s="1002"/>
      <c r="N53" s="1003"/>
      <c r="O53" s="1003"/>
      <c r="P53" s="1004"/>
      <c r="Q53" s="1004"/>
      <c r="R53" s="1004"/>
      <c r="S53" s="1004"/>
      <c r="T53" s="1005"/>
      <c r="U53" s="1005"/>
      <c r="V53" s="1005"/>
      <c r="W53" s="1005"/>
      <c r="X53" s="1005"/>
      <c r="Y53" s="1005"/>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882"/>
      <c r="CK53" s="882"/>
      <c r="CL53" s="882"/>
      <c r="CM53" s="882"/>
      <c r="CN53" s="882"/>
      <c r="CO53" s="882"/>
      <c r="CP53" s="882"/>
      <c r="CQ53" s="882"/>
      <c r="CR53" s="882"/>
      <c r="CS53" s="882"/>
      <c r="CT53" s="882"/>
      <c r="CU53" s="882"/>
      <c r="CV53" s="882"/>
      <c r="CW53" s="882"/>
      <c r="CX53" s="882"/>
      <c r="CY53" s="882"/>
      <c r="CZ53" s="882"/>
      <c r="DA53" s="882"/>
      <c r="DB53" s="882"/>
      <c r="DC53" s="882"/>
      <c r="DD53" s="882"/>
      <c r="DE53" s="882"/>
      <c r="DF53" s="882"/>
      <c r="DG53" s="882"/>
      <c r="DH53" s="882"/>
      <c r="DI53" s="882"/>
      <c r="DJ53" s="882"/>
      <c r="DK53" s="882"/>
      <c r="DL53" s="882"/>
      <c r="DM53" s="882"/>
      <c r="DN53" s="882"/>
      <c r="DO53" s="882"/>
      <c r="DP53" s="882"/>
      <c r="DQ53" s="882"/>
      <c r="DR53" s="882"/>
      <c r="DS53" s="882"/>
      <c r="DT53" s="882"/>
      <c r="DU53" s="882"/>
      <c r="DV53" s="882"/>
      <c r="DW53" s="882"/>
      <c r="DX53" s="882"/>
      <c r="DY53" s="882"/>
      <c r="DZ53" s="882"/>
      <c r="EA53" s="882"/>
      <c r="EB53" s="882"/>
      <c r="EC53" s="882"/>
      <c r="ED53" s="882"/>
      <c r="EE53" s="882"/>
      <c r="EF53" s="882"/>
      <c r="EG53" s="882"/>
      <c r="EH53" s="882"/>
      <c r="EI53" s="882"/>
      <c r="EJ53" s="882"/>
      <c r="EK53" s="882"/>
      <c r="EL53" s="882"/>
      <c r="EM53" s="882"/>
      <c r="EN53" s="882"/>
      <c r="EO53" s="882"/>
      <c r="EP53" s="882"/>
      <c r="EQ53" s="882"/>
      <c r="ER53" s="882"/>
      <c r="ES53" s="882"/>
      <c r="ET53" s="882"/>
      <c r="EU53" s="882"/>
      <c r="EV53" s="882"/>
      <c r="EW53" s="882"/>
      <c r="EX53" s="882"/>
      <c r="EY53" s="882"/>
      <c r="EZ53" s="882"/>
      <c r="FA53" s="882"/>
      <c r="FB53" s="882"/>
      <c r="FC53" s="882"/>
      <c r="FD53" s="882"/>
      <c r="FE53" s="882"/>
      <c r="FF53" s="882"/>
      <c r="FG53" s="882"/>
      <c r="FH53" s="882"/>
      <c r="FI53" s="882"/>
      <c r="FJ53" s="882"/>
      <c r="FK53" s="882"/>
      <c r="FL53" s="882"/>
      <c r="FM53" s="882"/>
      <c r="FN53" s="882"/>
      <c r="FO53" s="882"/>
      <c r="FP53" s="882"/>
      <c r="FQ53" s="882"/>
      <c r="FR53" s="882"/>
      <c r="FS53" s="882"/>
      <c r="FT53" s="882"/>
      <c r="FU53" s="882"/>
      <c r="FV53" s="882"/>
      <c r="FW53" s="882"/>
      <c r="FX53" s="882"/>
      <c r="FY53" s="882"/>
      <c r="FZ53" s="882"/>
      <c r="GA53" s="882"/>
      <c r="GB53" s="882"/>
      <c r="GC53" s="882"/>
      <c r="GD53" s="882"/>
      <c r="GE53" s="882"/>
      <c r="GF53" s="882"/>
      <c r="GG53" s="882"/>
      <c r="GH53" s="882"/>
      <c r="GI53" s="882"/>
      <c r="GJ53" s="882"/>
      <c r="GK53" s="882"/>
      <c r="GL53" s="882"/>
      <c r="GM53" s="882"/>
      <c r="GN53" s="882"/>
      <c r="GO53" s="882"/>
      <c r="GP53" s="882"/>
      <c r="GQ53" s="882"/>
      <c r="GR53" s="882"/>
      <c r="GS53" s="882"/>
      <c r="GT53" s="882"/>
      <c r="GU53" s="882"/>
      <c r="GV53" s="882"/>
      <c r="GW53" s="882"/>
      <c r="GX53" s="882"/>
      <c r="GY53" s="882"/>
      <c r="GZ53" s="882"/>
      <c r="HA53" s="882"/>
      <c r="HB53" s="882"/>
      <c r="HC53" s="882"/>
      <c r="HD53" s="882"/>
      <c r="HE53" s="882"/>
      <c r="HF53" s="882"/>
      <c r="HG53" s="882"/>
      <c r="HH53" s="882"/>
      <c r="HI53" s="882"/>
      <c r="HJ53" s="882"/>
      <c r="HK53" s="882"/>
      <c r="HL53" s="882"/>
      <c r="HM53" s="882"/>
      <c r="HN53" s="882"/>
      <c r="HO53" s="882"/>
      <c r="HP53" s="882"/>
      <c r="HQ53" s="882"/>
      <c r="HR53" s="882"/>
      <c r="HS53" s="882"/>
      <c r="HT53" s="882"/>
      <c r="HU53" s="882"/>
      <c r="HV53" s="882"/>
      <c r="HW53" s="882"/>
    </row>
    <row r="54" spans="1:231" x14ac:dyDescent="0.25">
      <c r="A54" s="1007" t="s">
        <v>38</v>
      </c>
      <c r="B54" s="1008" t="s">
        <v>45</v>
      </c>
      <c r="C54" s="1009"/>
      <c r="D54" s="1010"/>
      <c r="E54" s="1011" t="s">
        <v>5</v>
      </c>
      <c r="F54" s="1012"/>
      <c r="G54" s="1012"/>
      <c r="H54" s="1012"/>
      <c r="I54" s="1012"/>
      <c r="J54" s="1012"/>
      <c r="K54" s="1012"/>
      <c r="L54" s="1012"/>
      <c r="M54" s="1012"/>
      <c r="N54" s="1012"/>
      <c r="O54" s="1012"/>
      <c r="P54" s="1012"/>
      <c r="Q54" s="1012"/>
      <c r="R54" s="1012"/>
      <c r="S54" s="1012"/>
      <c r="T54" s="1012"/>
      <c r="U54" s="1012"/>
      <c r="V54" s="1012"/>
      <c r="W54" s="1012"/>
      <c r="X54" s="1012"/>
      <c r="Y54" s="1012"/>
      <c r="Z54" s="1012"/>
      <c r="AA54" s="1012"/>
      <c r="AB54" s="1012"/>
      <c r="AC54" s="1012"/>
      <c r="AD54" s="1012"/>
      <c r="AE54" s="1012"/>
      <c r="AF54" s="1012"/>
      <c r="AG54" s="1012"/>
      <c r="AH54" s="1012"/>
      <c r="AI54" s="1012"/>
      <c r="AJ54" s="1012"/>
      <c r="AK54" s="1012"/>
      <c r="AL54" s="1013"/>
      <c r="AM54" s="882"/>
      <c r="AN54" s="882"/>
      <c r="AO54" s="882"/>
      <c r="AP54" s="882"/>
      <c r="AQ54" s="882"/>
      <c r="AR54" s="882"/>
    </row>
    <row r="55" spans="1:231" x14ac:dyDescent="0.25">
      <c r="A55" s="1014"/>
      <c r="B55" s="1015"/>
      <c r="C55" s="1016"/>
      <c r="D55" s="1017"/>
      <c r="E55" s="893" t="s">
        <v>10</v>
      </c>
      <c r="F55" s="895"/>
      <c r="G55" s="893" t="s">
        <v>11</v>
      </c>
      <c r="H55" s="895"/>
      <c r="I55" s="893" t="s">
        <v>12</v>
      </c>
      <c r="J55" s="895"/>
      <c r="K55" s="893" t="s">
        <v>13</v>
      </c>
      <c r="L55" s="895"/>
      <c r="M55" s="893" t="s">
        <v>14</v>
      </c>
      <c r="N55" s="895"/>
      <c r="O55" s="901" t="s">
        <v>15</v>
      </c>
      <c r="P55" s="902"/>
      <c r="Q55" s="901" t="s">
        <v>16</v>
      </c>
      <c r="R55" s="902"/>
      <c r="S55" s="901" t="s">
        <v>17</v>
      </c>
      <c r="T55" s="902"/>
      <c r="U55" s="901" t="s">
        <v>18</v>
      </c>
      <c r="V55" s="903"/>
      <c r="W55" s="901" t="s">
        <v>19</v>
      </c>
      <c r="X55" s="902"/>
      <c r="Y55" s="901" t="s">
        <v>20</v>
      </c>
      <c r="Z55" s="902"/>
      <c r="AA55" s="901" t="s">
        <v>21</v>
      </c>
      <c r="AB55" s="902"/>
      <c r="AC55" s="901" t="s">
        <v>22</v>
      </c>
      <c r="AD55" s="902"/>
      <c r="AE55" s="901" t="s">
        <v>23</v>
      </c>
      <c r="AF55" s="902"/>
      <c r="AG55" s="901" t="s">
        <v>24</v>
      </c>
      <c r="AH55" s="902"/>
      <c r="AI55" s="901" t="s">
        <v>25</v>
      </c>
      <c r="AJ55" s="902"/>
      <c r="AK55" s="901" t="s">
        <v>26</v>
      </c>
      <c r="AL55" s="902"/>
      <c r="AM55" s="882"/>
      <c r="AN55" s="882"/>
      <c r="AO55" s="882"/>
      <c r="AP55" s="882"/>
      <c r="AQ55" s="882"/>
      <c r="AR55" s="882"/>
    </row>
    <row r="56" spans="1:231" x14ac:dyDescent="0.25">
      <c r="A56" s="1018"/>
      <c r="B56" s="1019" t="s">
        <v>214</v>
      </c>
      <c r="C56" s="1019" t="s">
        <v>27</v>
      </c>
      <c r="D56" s="958" t="s">
        <v>28</v>
      </c>
      <c r="E56" s="1019" t="s">
        <v>27</v>
      </c>
      <c r="F56" s="958" t="s">
        <v>28</v>
      </c>
      <c r="G56" s="1019" t="s">
        <v>27</v>
      </c>
      <c r="H56" s="958" t="s">
        <v>28</v>
      </c>
      <c r="I56" s="1019" t="s">
        <v>27</v>
      </c>
      <c r="J56" s="958" t="s">
        <v>28</v>
      </c>
      <c r="K56" s="1019" t="s">
        <v>27</v>
      </c>
      <c r="L56" s="958" t="s">
        <v>28</v>
      </c>
      <c r="M56" s="1019" t="s">
        <v>27</v>
      </c>
      <c r="N56" s="958" t="s">
        <v>28</v>
      </c>
      <c r="O56" s="1019" t="s">
        <v>27</v>
      </c>
      <c r="P56" s="958" t="s">
        <v>28</v>
      </c>
      <c r="Q56" s="1019" t="s">
        <v>27</v>
      </c>
      <c r="R56" s="958" t="s">
        <v>28</v>
      </c>
      <c r="S56" s="1019" t="s">
        <v>27</v>
      </c>
      <c r="T56" s="958" t="s">
        <v>28</v>
      </c>
      <c r="U56" s="1019" t="s">
        <v>27</v>
      </c>
      <c r="V56" s="1000" t="s">
        <v>28</v>
      </c>
      <c r="W56" s="1019" t="s">
        <v>27</v>
      </c>
      <c r="X56" s="958" t="s">
        <v>28</v>
      </c>
      <c r="Y56" s="1019" t="s">
        <v>27</v>
      </c>
      <c r="Z56" s="958" t="s">
        <v>28</v>
      </c>
      <c r="AA56" s="1019" t="s">
        <v>27</v>
      </c>
      <c r="AB56" s="958" t="s">
        <v>28</v>
      </c>
      <c r="AC56" s="1019" t="s">
        <v>27</v>
      </c>
      <c r="AD56" s="958" t="s">
        <v>28</v>
      </c>
      <c r="AE56" s="1019" t="s">
        <v>27</v>
      </c>
      <c r="AF56" s="958" t="s">
        <v>28</v>
      </c>
      <c r="AG56" s="1019" t="s">
        <v>27</v>
      </c>
      <c r="AH56" s="958" t="s">
        <v>28</v>
      </c>
      <c r="AI56" s="1019" t="s">
        <v>27</v>
      </c>
      <c r="AJ56" s="958" t="s">
        <v>28</v>
      </c>
      <c r="AK56" s="1019" t="s">
        <v>27</v>
      </c>
      <c r="AL56" s="958" t="s">
        <v>28</v>
      </c>
      <c r="AM56" s="1020"/>
      <c r="AN56" s="882"/>
      <c r="AO56" s="882"/>
      <c r="AP56" s="882"/>
      <c r="AQ56" s="882"/>
      <c r="AR56" s="882"/>
    </row>
    <row r="57" spans="1:231" x14ac:dyDescent="0.25">
      <c r="A57" s="1021" t="s">
        <v>39</v>
      </c>
      <c r="B57" s="1022">
        <f t="shared" ref="B57:B62" si="8">SUM(C57+D57)</f>
        <v>8</v>
      </c>
      <c r="C57" s="1022">
        <f t="shared" ref="C57:D62" si="9">SUM(E57+G57+I57+K57+M57+O57+Q57+S57+U57+W57+Y57+AA57+AC57+AE57+AG57+AI57+AK57)</f>
        <v>5</v>
      </c>
      <c r="D57" s="920">
        <f t="shared" si="9"/>
        <v>3</v>
      </c>
      <c r="E57" s="921"/>
      <c r="F57" s="922"/>
      <c r="G57" s="921"/>
      <c r="H57" s="923"/>
      <c r="I57" s="921"/>
      <c r="J57" s="923"/>
      <c r="K57" s="921"/>
      <c r="L57" s="923"/>
      <c r="M57" s="921"/>
      <c r="N57" s="923"/>
      <c r="O57" s="921"/>
      <c r="P57" s="923"/>
      <c r="Q57" s="921"/>
      <c r="R57" s="923"/>
      <c r="S57" s="921"/>
      <c r="T57" s="923"/>
      <c r="U57" s="921">
        <v>1</v>
      </c>
      <c r="V57" s="925"/>
      <c r="W57" s="921">
        <v>1</v>
      </c>
      <c r="X57" s="923"/>
      <c r="Y57" s="921">
        <v>2</v>
      </c>
      <c r="Z57" s="923"/>
      <c r="AA57" s="921"/>
      <c r="AB57" s="923"/>
      <c r="AC57" s="921"/>
      <c r="AD57" s="923">
        <v>1</v>
      </c>
      <c r="AE57" s="921"/>
      <c r="AF57" s="923"/>
      <c r="AG57" s="921">
        <v>1</v>
      </c>
      <c r="AH57" s="923"/>
      <c r="AI57" s="921"/>
      <c r="AJ57" s="923">
        <v>1</v>
      </c>
      <c r="AK57" s="993"/>
      <c r="AL57" s="923">
        <v>1</v>
      </c>
      <c r="AM57" s="1023"/>
      <c r="AN57" s="882"/>
      <c r="AO57" s="882"/>
      <c r="AP57" s="882"/>
      <c r="AQ57" s="882"/>
      <c r="AR57" s="882"/>
      <c r="CG57" s="878">
        <v>0</v>
      </c>
    </row>
    <row r="58" spans="1:231" x14ac:dyDescent="0.25">
      <c r="A58" s="1024" t="s">
        <v>40</v>
      </c>
      <c r="B58" s="1025">
        <f t="shared" si="8"/>
        <v>94</v>
      </c>
      <c r="C58" s="1025">
        <f t="shared" si="9"/>
        <v>52</v>
      </c>
      <c r="D58" s="971">
        <f t="shared" si="9"/>
        <v>42</v>
      </c>
      <c r="E58" s="932">
        <v>2</v>
      </c>
      <c r="F58" s="972">
        <v>4</v>
      </c>
      <c r="G58" s="932">
        <v>1</v>
      </c>
      <c r="H58" s="933"/>
      <c r="I58" s="932">
        <v>1</v>
      </c>
      <c r="J58" s="933"/>
      <c r="K58" s="932">
        <v>1</v>
      </c>
      <c r="L58" s="933">
        <v>1</v>
      </c>
      <c r="M58" s="932">
        <v>5</v>
      </c>
      <c r="N58" s="933"/>
      <c r="O58" s="932"/>
      <c r="P58" s="933">
        <v>1</v>
      </c>
      <c r="Q58" s="932">
        <v>1</v>
      </c>
      <c r="R58" s="933"/>
      <c r="S58" s="932">
        <v>4</v>
      </c>
      <c r="T58" s="933"/>
      <c r="U58" s="932">
        <v>1</v>
      </c>
      <c r="V58" s="937">
        <v>1</v>
      </c>
      <c r="W58" s="932">
        <v>2</v>
      </c>
      <c r="X58" s="933">
        <v>2</v>
      </c>
      <c r="Y58" s="932">
        <v>2</v>
      </c>
      <c r="Z58" s="933">
        <v>2</v>
      </c>
      <c r="AA58" s="932">
        <v>3</v>
      </c>
      <c r="AB58" s="933">
        <v>3</v>
      </c>
      <c r="AC58" s="932">
        <v>8</v>
      </c>
      <c r="AD58" s="933">
        <v>7</v>
      </c>
      <c r="AE58" s="932">
        <v>10</v>
      </c>
      <c r="AF58" s="933">
        <v>2</v>
      </c>
      <c r="AG58" s="932">
        <v>2</v>
      </c>
      <c r="AH58" s="933">
        <v>3</v>
      </c>
      <c r="AI58" s="932">
        <v>2</v>
      </c>
      <c r="AJ58" s="933">
        <v>6</v>
      </c>
      <c r="AK58" s="973">
        <v>7</v>
      </c>
      <c r="AL58" s="933">
        <v>10</v>
      </c>
      <c r="AM58" s="1026"/>
      <c r="AN58" s="882"/>
      <c r="AO58" s="882"/>
      <c r="AP58" s="882"/>
      <c r="AQ58" s="882"/>
      <c r="AR58" s="882"/>
    </row>
    <row r="59" spans="1:231" x14ac:dyDescent="0.25">
      <c r="A59" s="1024" t="s">
        <v>41</v>
      </c>
      <c r="B59" s="1025">
        <f t="shared" si="8"/>
        <v>3284</v>
      </c>
      <c r="C59" s="1025">
        <f t="shared" si="9"/>
        <v>1763</v>
      </c>
      <c r="D59" s="971">
        <f t="shared" si="9"/>
        <v>1521</v>
      </c>
      <c r="E59" s="932">
        <v>328</v>
      </c>
      <c r="F59" s="972">
        <v>291</v>
      </c>
      <c r="G59" s="932">
        <v>120</v>
      </c>
      <c r="H59" s="933">
        <v>95</v>
      </c>
      <c r="I59" s="932">
        <v>90</v>
      </c>
      <c r="J59" s="933">
        <v>76</v>
      </c>
      <c r="K59" s="932">
        <v>120</v>
      </c>
      <c r="L59" s="933">
        <v>109</v>
      </c>
      <c r="M59" s="932">
        <v>86</v>
      </c>
      <c r="N59" s="933">
        <v>62</v>
      </c>
      <c r="O59" s="932">
        <v>103</v>
      </c>
      <c r="P59" s="933">
        <v>63</v>
      </c>
      <c r="Q59" s="932">
        <v>88</v>
      </c>
      <c r="R59" s="933">
        <v>58</v>
      </c>
      <c r="S59" s="932">
        <v>72</v>
      </c>
      <c r="T59" s="933">
        <v>47</v>
      </c>
      <c r="U59" s="932">
        <v>67</v>
      </c>
      <c r="V59" s="937">
        <v>69</v>
      </c>
      <c r="W59" s="932">
        <v>80</v>
      </c>
      <c r="X59" s="933">
        <v>68</v>
      </c>
      <c r="Y59" s="932">
        <v>87</v>
      </c>
      <c r="Z59" s="933">
        <v>91</v>
      </c>
      <c r="AA59" s="932">
        <v>81</v>
      </c>
      <c r="AB59" s="933">
        <v>72</v>
      </c>
      <c r="AC59" s="932">
        <v>103</v>
      </c>
      <c r="AD59" s="933">
        <v>60</v>
      </c>
      <c r="AE59" s="932">
        <v>84</v>
      </c>
      <c r="AF59" s="933">
        <v>71</v>
      </c>
      <c r="AG59" s="932">
        <v>85</v>
      </c>
      <c r="AH59" s="933">
        <v>62</v>
      </c>
      <c r="AI59" s="932">
        <v>70</v>
      </c>
      <c r="AJ59" s="933">
        <v>74</v>
      </c>
      <c r="AK59" s="973">
        <v>99</v>
      </c>
      <c r="AL59" s="933">
        <v>153</v>
      </c>
      <c r="AM59" s="1027"/>
      <c r="AN59" s="882"/>
      <c r="AO59" s="882"/>
      <c r="AP59" s="882"/>
      <c r="AQ59" s="882"/>
      <c r="AR59" s="882"/>
    </row>
    <row r="60" spans="1:231" x14ac:dyDescent="0.25">
      <c r="A60" s="1024" t="s">
        <v>42</v>
      </c>
      <c r="B60" s="1025">
        <f t="shared" si="8"/>
        <v>1590</v>
      </c>
      <c r="C60" s="1025">
        <f t="shared" si="9"/>
        <v>793</v>
      </c>
      <c r="D60" s="971">
        <f t="shared" si="9"/>
        <v>797</v>
      </c>
      <c r="E60" s="932">
        <v>240</v>
      </c>
      <c r="F60" s="972">
        <v>202</v>
      </c>
      <c r="G60" s="932">
        <v>134</v>
      </c>
      <c r="H60" s="933">
        <v>139</v>
      </c>
      <c r="I60" s="932">
        <v>155</v>
      </c>
      <c r="J60" s="933">
        <v>141</v>
      </c>
      <c r="K60" s="932">
        <v>61</v>
      </c>
      <c r="L60" s="933">
        <v>56</v>
      </c>
      <c r="M60" s="932">
        <v>34</v>
      </c>
      <c r="N60" s="933">
        <v>34</v>
      </c>
      <c r="O60" s="932">
        <v>26</v>
      </c>
      <c r="P60" s="933">
        <v>20</v>
      </c>
      <c r="Q60" s="932">
        <v>20</v>
      </c>
      <c r="R60" s="933">
        <v>15</v>
      </c>
      <c r="S60" s="932">
        <v>14</v>
      </c>
      <c r="T60" s="933">
        <v>34</v>
      </c>
      <c r="U60" s="932">
        <v>15</v>
      </c>
      <c r="V60" s="937">
        <v>30</v>
      </c>
      <c r="W60" s="932">
        <v>18</v>
      </c>
      <c r="X60" s="933">
        <v>25</v>
      </c>
      <c r="Y60" s="932">
        <v>15</v>
      </c>
      <c r="Z60" s="933">
        <v>29</v>
      </c>
      <c r="AA60" s="932">
        <v>13</v>
      </c>
      <c r="AB60" s="933">
        <v>19</v>
      </c>
      <c r="AC60" s="932">
        <v>14</v>
      </c>
      <c r="AD60" s="933">
        <v>10</v>
      </c>
      <c r="AE60" s="932">
        <v>14</v>
      </c>
      <c r="AF60" s="933">
        <v>17</v>
      </c>
      <c r="AG60" s="932">
        <v>15</v>
      </c>
      <c r="AH60" s="933">
        <v>9</v>
      </c>
      <c r="AI60" s="932">
        <v>5</v>
      </c>
      <c r="AJ60" s="933">
        <v>10</v>
      </c>
      <c r="AK60" s="973"/>
      <c r="AL60" s="933">
        <v>7</v>
      </c>
      <c r="AM60" s="1027"/>
      <c r="AN60" s="882"/>
      <c r="AO60" s="882"/>
      <c r="AP60" s="882"/>
      <c r="AQ60" s="882"/>
      <c r="AR60" s="882"/>
    </row>
    <row r="61" spans="1:231" x14ac:dyDescent="0.25">
      <c r="A61" s="1028" t="s">
        <v>43</v>
      </c>
      <c r="B61" s="1029">
        <f t="shared" si="8"/>
        <v>93</v>
      </c>
      <c r="C61" s="1029">
        <f t="shared" si="9"/>
        <v>29</v>
      </c>
      <c r="D61" s="1030">
        <f t="shared" si="9"/>
        <v>64</v>
      </c>
      <c r="E61" s="1031">
        <v>8</v>
      </c>
      <c r="F61" s="1032">
        <v>11</v>
      </c>
      <c r="G61" s="1031">
        <v>3</v>
      </c>
      <c r="H61" s="1033">
        <v>6</v>
      </c>
      <c r="I61" s="1031">
        <v>3</v>
      </c>
      <c r="J61" s="1033">
        <v>9</v>
      </c>
      <c r="K61" s="1031">
        <v>2</v>
      </c>
      <c r="L61" s="1033">
        <v>8</v>
      </c>
      <c r="M61" s="1031">
        <v>1</v>
      </c>
      <c r="N61" s="1033">
        <v>1</v>
      </c>
      <c r="O61" s="1031">
        <v>5</v>
      </c>
      <c r="P61" s="1033">
        <v>4</v>
      </c>
      <c r="Q61" s="1031"/>
      <c r="R61" s="1033">
        <v>1</v>
      </c>
      <c r="S61" s="1031">
        <v>1</v>
      </c>
      <c r="T61" s="1033">
        <v>2</v>
      </c>
      <c r="U61" s="1031">
        <v>1</v>
      </c>
      <c r="V61" s="1034">
        <v>8</v>
      </c>
      <c r="W61" s="1031">
        <v>1</v>
      </c>
      <c r="X61" s="1033">
        <v>3</v>
      </c>
      <c r="Y61" s="1031">
        <v>1</v>
      </c>
      <c r="Z61" s="1033">
        <v>5</v>
      </c>
      <c r="AA61" s="1031"/>
      <c r="AB61" s="1033">
        <v>2</v>
      </c>
      <c r="AC61" s="1031">
        <v>3</v>
      </c>
      <c r="AD61" s="1033"/>
      <c r="AE61" s="1031"/>
      <c r="AF61" s="1033">
        <v>1</v>
      </c>
      <c r="AG61" s="1031"/>
      <c r="AH61" s="1033"/>
      <c r="AI61" s="1031"/>
      <c r="AJ61" s="1033">
        <v>2</v>
      </c>
      <c r="AK61" s="1035"/>
      <c r="AL61" s="1033">
        <v>1</v>
      </c>
      <c r="AM61" s="1027"/>
      <c r="AN61" s="882"/>
      <c r="AO61" s="882"/>
      <c r="AP61" s="882"/>
      <c r="AQ61" s="882"/>
      <c r="AR61" s="882"/>
    </row>
    <row r="62" spans="1:231" x14ac:dyDescent="0.25">
      <c r="A62" s="1036" t="s">
        <v>44</v>
      </c>
      <c r="B62" s="1037">
        <f t="shared" si="8"/>
        <v>0</v>
      </c>
      <c r="C62" s="1037">
        <f t="shared" si="9"/>
        <v>0</v>
      </c>
      <c r="D62" s="942">
        <f t="shared" si="9"/>
        <v>0</v>
      </c>
      <c r="E62" s="943"/>
      <c r="F62" s="944"/>
      <c r="G62" s="943"/>
      <c r="H62" s="945"/>
      <c r="I62" s="943"/>
      <c r="J62" s="945"/>
      <c r="K62" s="943"/>
      <c r="L62" s="945"/>
      <c r="M62" s="943"/>
      <c r="N62" s="945"/>
      <c r="O62" s="943"/>
      <c r="P62" s="945"/>
      <c r="Q62" s="943"/>
      <c r="R62" s="945"/>
      <c r="S62" s="943"/>
      <c r="T62" s="945"/>
      <c r="U62" s="943"/>
      <c r="V62" s="947"/>
      <c r="W62" s="943"/>
      <c r="X62" s="945"/>
      <c r="Y62" s="943"/>
      <c r="Z62" s="945"/>
      <c r="AA62" s="943"/>
      <c r="AB62" s="945"/>
      <c r="AC62" s="943"/>
      <c r="AD62" s="945"/>
      <c r="AE62" s="943"/>
      <c r="AF62" s="945"/>
      <c r="AG62" s="943"/>
      <c r="AH62" s="945"/>
      <c r="AI62" s="943"/>
      <c r="AJ62" s="945"/>
      <c r="AK62" s="977"/>
      <c r="AL62" s="945"/>
      <c r="AM62" s="1027"/>
      <c r="AN62" s="882"/>
      <c r="AO62" s="882"/>
      <c r="AP62" s="882"/>
      <c r="AQ62" s="882"/>
      <c r="AR62" s="882"/>
    </row>
    <row r="63" spans="1:231" x14ac:dyDescent="0.25">
      <c r="A63" s="1000" t="s">
        <v>45</v>
      </c>
      <c r="B63" s="1038">
        <f t="shared" ref="B63:AL63" si="10">SUM(B57:B62)</f>
        <v>5069</v>
      </c>
      <c r="C63" s="1038">
        <f t="shared" si="10"/>
        <v>2642</v>
      </c>
      <c r="D63" s="1039">
        <f t="shared" si="10"/>
        <v>2427</v>
      </c>
      <c r="E63" s="1040">
        <f t="shared" si="10"/>
        <v>578</v>
      </c>
      <c r="F63" s="1041">
        <f t="shared" si="10"/>
        <v>508</v>
      </c>
      <c r="G63" s="1040">
        <f t="shared" si="10"/>
        <v>258</v>
      </c>
      <c r="H63" s="1042">
        <f t="shared" si="10"/>
        <v>240</v>
      </c>
      <c r="I63" s="1040">
        <f t="shared" si="10"/>
        <v>249</v>
      </c>
      <c r="J63" s="1042">
        <f t="shared" si="10"/>
        <v>226</v>
      </c>
      <c r="K63" s="1040">
        <f t="shared" si="10"/>
        <v>184</v>
      </c>
      <c r="L63" s="1042">
        <f t="shared" si="10"/>
        <v>174</v>
      </c>
      <c r="M63" s="1040">
        <f t="shared" si="10"/>
        <v>126</v>
      </c>
      <c r="N63" s="1042">
        <f t="shared" si="10"/>
        <v>97</v>
      </c>
      <c r="O63" s="1040">
        <f t="shared" si="10"/>
        <v>134</v>
      </c>
      <c r="P63" s="1042">
        <f t="shared" si="10"/>
        <v>88</v>
      </c>
      <c r="Q63" s="1040">
        <f t="shared" si="10"/>
        <v>109</v>
      </c>
      <c r="R63" s="1042">
        <f t="shared" si="10"/>
        <v>74</v>
      </c>
      <c r="S63" s="1040">
        <f t="shared" si="10"/>
        <v>91</v>
      </c>
      <c r="T63" s="1042">
        <f t="shared" si="10"/>
        <v>83</v>
      </c>
      <c r="U63" s="1043">
        <f t="shared" si="10"/>
        <v>85</v>
      </c>
      <c r="V63" s="1044">
        <f t="shared" si="10"/>
        <v>108</v>
      </c>
      <c r="W63" s="1040">
        <f t="shared" si="10"/>
        <v>102</v>
      </c>
      <c r="X63" s="1042">
        <f t="shared" si="10"/>
        <v>98</v>
      </c>
      <c r="Y63" s="1040">
        <f t="shared" si="10"/>
        <v>107</v>
      </c>
      <c r="Z63" s="1042">
        <f t="shared" si="10"/>
        <v>127</v>
      </c>
      <c r="AA63" s="1040">
        <f t="shared" si="10"/>
        <v>97</v>
      </c>
      <c r="AB63" s="1042">
        <f t="shared" si="10"/>
        <v>96</v>
      </c>
      <c r="AC63" s="1040">
        <f t="shared" si="10"/>
        <v>128</v>
      </c>
      <c r="AD63" s="1042">
        <f t="shared" si="10"/>
        <v>78</v>
      </c>
      <c r="AE63" s="1040">
        <f t="shared" si="10"/>
        <v>108</v>
      </c>
      <c r="AF63" s="1042">
        <f t="shared" si="10"/>
        <v>91</v>
      </c>
      <c r="AG63" s="1040">
        <f t="shared" si="10"/>
        <v>103</v>
      </c>
      <c r="AH63" s="1042">
        <f t="shared" si="10"/>
        <v>74</v>
      </c>
      <c r="AI63" s="1040">
        <f t="shared" si="10"/>
        <v>77</v>
      </c>
      <c r="AJ63" s="1042">
        <f t="shared" si="10"/>
        <v>93</v>
      </c>
      <c r="AK63" s="1045">
        <f t="shared" si="10"/>
        <v>106</v>
      </c>
      <c r="AL63" s="1042">
        <f t="shared" si="10"/>
        <v>172</v>
      </c>
      <c r="AM63" s="1027"/>
      <c r="AN63" s="882"/>
      <c r="AO63" s="882"/>
      <c r="AP63" s="882"/>
      <c r="AQ63" s="954"/>
      <c r="AR63" s="882"/>
    </row>
    <row r="64" spans="1:231" x14ac:dyDescent="0.25">
      <c r="A64" s="1002" t="s">
        <v>54</v>
      </c>
      <c r="B64" s="1046"/>
      <c r="C64" s="1046"/>
      <c r="D64" s="1046"/>
      <c r="E64" s="1046"/>
      <c r="F64" s="1046"/>
      <c r="G64" s="1046"/>
      <c r="H64" s="1046"/>
      <c r="I64" s="1047"/>
      <c r="J64" s="1047"/>
      <c r="K64" s="1047"/>
      <c r="L64" s="1047"/>
      <c r="M64" s="1047"/>
      <c r="N64" s="1047"/>
      <c r="O64" s="1047"/>
      <c r="P64" s="1048"/>
      <c r="Q64" s="1048"/>
      <c r="R64" s="1048"/>
      <c r="S64" s="1048"/>
      <c r="T64" s="882"/>
      <c r="U64" s="882"/>
      <c r="V64" s="882"/>
      <c r="W64" s="882"/>
      <c r="X64" s="882"/>
      <c r="Y64" s="882"/>
    </row>
    <row r="65" spans="1:43" ht="27" customHeight="1" x14ac:dyDescent="0.25">
      <c r="A65" s="1019" t="s">
        <v>55</v>
      </c>
      <c r="B65" s="958" t="s">
        <v>4</v>
      </c>
      <c r="C65" s="958" t="s">
        <v>56</v>
      </c>
      <c r="D65" s="958" t="s">
        <v>57</v>
      </c>
      <c r="E65" s="958" t="s">
        <v>58</v>
      </c>
      <c r="F65" s="1049"/>
      <c r="G65" s="1050"/>
      <c r="H65" s="1050"/>
      <c r="I65" s="1050"/>
      <c r="J65" s="1050"/>
      <c r="K65" s="1050"/>
      <c r="L65" s="1050"/>
      <c r="M65" s="1050"/>
      <c r="N65" s="1051" t="s">
        <v>59</v>
      </c>
      <c r="O65" s="1050"/>
      <c r="P65" s="1050"/>
      <c r="Q65" s="1050"/>
      <c r="R65" s="882"/>
      <c r="S65" s="882"/>
      <c r="T65" s="882"/>
      <c r="U65" s="882"/>
      <c r="V65" s="882"/>
      <c r="W65" s="882"/>
      <c r="X65" s="883"/>
      <c r="Y65" s="883"/>
      <c r="Z65" s="1052"/>
      <c r="AA65" s="1052"/>
      <c r="AB65" s="1052"/>
      <c r="AC65" s="1052"/>
      <c r="AD65" s="1052"/>
      <c r="AE65" s="1052"/>
      <c r="AF65" s="1052"/>
      <c r="AG65" s="1052"/>
      <c r="AH65" s="1052"/>
      <c r="AI65" s="1052"/>
      <c r="AJ65" s="1052"/>
      <c r="AK65" s="1052"/>
      <c r="AL65" s="1052"/>
      <c r="AM65" s="1052"/>
      <c r="AN65" s="1052"/>
      <c r="AO65" s="1052"/>
      <c r="AP65" s="1052"/>
      <c r="AQ65" s="1052"/>
    </row>
    <row r="66" spans="1:43" x14ac:dyDescent="0.25">
      <c r="A66" s="1053" t="s">
        <v>60</v>
      </c>
      <c r="B66" s="1054">
        <f t="shared" ref="B66:B84" si="11">SUM(C66:E66)</f>
        <v>0</v>
      </c>
      <c r="C66" s="994"/>
      <c r="D66" s="994"/>
      <c r="E66" s="994"/>
      <c r="F66" s="1055"/>
      <c r="G66" s="1050"/>
      <c r="H66" s="1056"/>
      <c r="I66" s="1056"/>
      <c r="J66" s="1056"/>
      <c r="K66" s="1056"/>
      <c r="L66" s="1056"/>
      <c r="M66" s="1056"/>
      <c r="N66" s="1056"/>
      <c r="O66" s="1056"/>
      <c r="P66" s="1056"/>
      <c r="Q66" s="1056"/>
      <c r="R66" s="882"/>
      <c r="S66" s="882"/>
      <c r="T66" s="882"/>
      <c r="U66" s="882"/>
      <c r="V66" s="882"/>
      <c r="W66" s="882"/>
      <c r="X66" s="883"/>
      <c r="Y66" s="883"/>
      <c r="Z66" s="1052"/>
      <c r="AA66" s="1052"/>
      <c r="AB66" s="1052"/>
      <c r="AC66" s="1052"/>
      <c r="AD66" s="1052"/>
      <c r="AE66" s="1052"/>
      <c r="AF66" s="1052"/>
      <c r="AG66" s="1052"/>
      <c r="AH66" s="1052"/>
      <c r="AI66" s="1052"/>
      <c r="AJ66" s="1052"/>
      <c r="AK66" s="1052"/>
      <c r="AL66" s="1052"/>
      <c r="AM66" s="1052"/>
      <c r="AN66" s="1052"/>
      <c r="AO66" s="1052"/>
      <c r="AP66" s="1052"/>
      <c r="AQ66" s="1052"/>
    </row>
    <row r="67" spans="1:43" x14ac:dyDescent="0.25">
      <c r="A67" s="1057" t="s">
        <v>61</v>
      </c>
      <c r="B67" s="1058">
        <f t="shared" si="11"/>
        <v>0</v>
      </c>
      <c r="C67" s="974"/>
      <c r="D67" s="974"/>
      <c r="E67" s="974"/>
      <c r="F67" s="1055"/>
      <c r="G67" s="1050"/>
      <c r="H67" s="1056"/>
      <c r="I67" s="1056"/>
      <c r="J67" s="1056"/>
      <c r="K67" s="1056"/>
      <c r="L67" s="1056"/>
      <c r="M67" s="1056"/>
      <c r="N67" s="1056"/>
      <c r="O67" s="1056"/>
      <c r="P67" s="1056"/>
      <c r="Q67" s="1056"/>
      <c r="R67" s="882"/>
      <c r="S67" s="882"/>
      <c r="T67" s="882"/>
      <c r="U67" s="882"/>
      <c r="V67" s="882"/>
      <c r="W67" s="882"/>
      <c r="X67" s="883"/>
      <c r="Y67" s="883"/>
      <c r="Z67" s="1052"/>
      <c r="AA67" s="1052"/>
      <c r="AB67" s="1052"/>
      <c r="AC67" s="1052"/>
      <c r="AD67" s="1052"/>
      <c r="AE67" s="1052"/>
      <c r="AF67" s="1052"/>
      <c r="AG67" s="1052"/>
      <c r="AH67" s="1052"/>
      <c r="AI67" s="1052"/>
      <c r="AJ67" s="1052"/>
      <c r="AK67" s="1052"/>
      <c r="AL67" s="1052"/>
      <c r="AM67" s="1052"/>
      <c r="AN67" s="1052"/>
      <c r="AO67" s="1052"/>
      <c r="AP67" s="1052"/>
      <c r="AQ67" s="1052"/>
    </row>
    <row r="68" spans="1:43" x14ac:dyDescent="0.25">
      <c r="A68" s="1057" t="s">
        <v>62</v>
      </c>
      <c r="B68" s="1058">
        <f t="shared" si="11"/>
        <v>0</v>
      </c>
      <c r="C68" s="974"/>
      <c r="D68" s="974"/>
      <c r="E68" s="974"/>
      <c r="F68" s="1055"/>
      <c r="G68" s="1050"/>
      <c r="H68" s="1056"/>
      <c r="I68" s="1056"/>
      <c r="J68" s="1056"/>
      <c r="K68" s="1056"/>
      <c r="L68" s="1056"/>
      <c r="M68" s="1056"/>
      <c r="N68" s="1056"/>
      <c r="O68" s="1056"/>
      <c r="P68" s="1056"/>
      <c r="Q68" s="1056"/>
      <c r="R68" s="882"/>
      <c r="S68" s="882"/>
      <c r="T68" s="882"/>
      <c r="U68" s="882"/>
      <c r="V68" s="882"/>
      <c r="W68" s="882"/>
      <c r="X68" s="883"/>
      <c r="Y68" s="883"/>
      <c r="Z68" s="1052"/>
      <c r="AA68" s="1052"/>
      <c r="AB68" s="1052"/>
      <c r="AC68" s="1052"/>
      <c r="AD68" s="1052"/>
      <c r="AE68" s="1052"/>
      <c r="AF68" s="1052"/>
      <c r="AG68" s="1052"/>
      <c r="AH68" s="1052"/>
      <c r="AI68" s="1052"/>
      <c r="AJ68" s="1052"/>
      <c r="AK68" s="1052"/>
      <c r="AL68" s="1052"/>
      <c r="AM68" s="1052"/>
      <c r="AN68" s="1052"/>
      <c r="AO68" s="1052"/>
      <c r="AP68" s="1052"/>
      <c r="AQ68" s="1052"/>
    </row>
    <row r="69" spans="1:43" x14ac:dyDescent="0.25">
      <c r="A69" s="1057" t="s">
        <v>63</v>
      </c>
      <c r="B69" s="1058">
        <f t="shared" si="11"/>
        <v>732</v>
      </c>
      <c r="C69" s="974">
        <v>732</v>
      </c>
      <c r="D69" s="974"/>
      <c r="E69" s="974"/>
      <c r="F69" s="1055"/>
      <c r="G69" s="1050"/>
      <c r="H69" s="1056"/>
      <c r="I69" s="1056"/>
      <c r="J69" s="1056"/>
      <c r="K69" s="1056"/>
      <c r="L69" s="1056"/>
      <c r="M69" s="1056"/>
      <c r="N69" s="1056"/>
      <c r="O69" s="1056"/>
      <c r="P69" s="1056"/>
      <c r="Q69" s="1056"/>
      <c r="R69" s="882"/>
      <c r="S69" s="882"/>
      <c r="T69" s="882"/>
      <c r="U69" s="882"/>
      <c r="V69" s="882"/>
      <c r="W69" s="882"/>
      <c r="X69" s="883"/>
      <c r="Y69" s="883"/>
      <c r="Z69" s="1052"/>
      <c r="AA69" s="1052"/>
      <c r="AB69" s="1052"/>
      <c r="AC69" s="1052"/>
      <c r="AD69" s="1052"/>
      <c r="AE69" s="1052"/>
      <c r="AF69" s="1052"/>
      <c r="AG69" s="1052"/>
      <c r="AH69" s="1052"/>
      <c r="AI69" s="1052"/>
      <c r="AJ69" s="1052"/>
      <c r="AK69" s="1052"/>
      <c r="AL69" s="1052"/>
      <c r="AM69" s="1052"/>
      <c r="AN69" s="1052"/>
      <c r="AO69" s="1052"/>
      <c r="AP69" s="1052"/>
      <c r="AQ69" s="1052"/>
    </row>
    <row r="70" spans="1:43" x14ac:dyDescent="0.25">
      <c r="A70" s="1057" t="s">
        <v>64</v>
      </c>
      <c r="B70" s="1058">
        <f t="shared" si="11"/>
        <v>0</v>
      </c>
      <c r="C70" s="974"/>
      <c r="D70" s="974"/>
      <c r="E70" s="974"/>
      <c r="F70" s="1055"/>
      <c r="G70" s="1050"/>
      <c r="H70" s="1056"/>
      <c r="I70" s="1056"/>
      <c r="J70" s="1056"/>
      <c r="K70" s="1056"/>
      <c r="L70" s="1056"/>
      <c r="M70" s="1056"/>
      <c r="N70" s="1056"/>
      <c r="O70" s="1056"/>
      <c r="P70" s="1056"/>
      <c r="Q70" s="1056"/>
      <c r="R70" s="882"/>
      <c r="S70" s="882"/>
      <c r="T70" s="882"/>
      <c r="U70" s="882"/>
      <c r="V70" s="882"/>
      <c r="W70" s="882"/>
      <c r="X70" s="883"/>
      <c r="Y70" s="883"/>
      <c r="Z70" s="1052"/>
      <c r="AA70" s="1052"/>
      <c r="AB70" s="1052"/>
      <c r="AC70" s="1052"/>
      <c r="AD70" s="1052"/>
      <c r="AE70" s="1052"/>
      <c r="AF70" s="1052"/>
      <c r="AG70" s="1052"/>
      <c r="AH70" s="1052"/>
      <c r="AI70" s="1052"/>
      <c r="AJ70" s="1052"/>
      <c r="AK70" s="1052"/>
      <c r="AL70" s="1052"/>
      <c r="AM70" s="1052"/>
      <c r="AN70" s="1052"/>
      <c r="AO70" s="1052"/>
      <c r="AP70" s="1052"/>
      <c r="AQ70" s="1052"/>
    </row>
    <row r="71" spans="1:43" x14ac:dyDescent="0.25">
      <c r="A71" s="1057" t="s">
        <v>65</v>
      </c>
      <c r="B71" s="1058">
        <f t="shared" si="11"/>
        <v>0</v>
      </c>
      <c r="C71" s="974"/>
      <c r="D71" s="974"/>
      <c r="E71" s="974"/>
      <c r="F71" s="1055"/>
      <c r="G71" s="1050"/>
      <c r="H71" s="1056"/>
      <c r="I71" s="1056"/>
      <c r="J71" s="1056"/>
      <c r="K71" s="1056"/>
      <c r="L71" s="1056"/>
      <c r="M71" s="1056"/>
      <c r="N71" s="1056"/>
      <c r="O71" s="1056"/>
      <c r="P71" s="1056"/>
      <c r="Q71" s="1056"/>
      <c r="R71" s="882"/>
      <c r="S71" s="882"/>
      <c r="T71" s="882"/>
      <c r="U71" s="882"/>
      <c r="V71" s="882"/>
      <c r="W71" s="882"/>
      <c r="X71" s="883"/>
      <c r="Y71" s="883"/>
      <c r="Z71" s="1052"/>
      <c r="AA71" s="1052"/>
      <c r="AB71" s="1052"/>
      <c r="AC71" s="1052"/>
      <c r="AD71" s="1052"/>
      <c r="AE71" s="1052"/>
      <c r="AF71" s="1052"/>
      <c r="AG71" s="1052"/>
      <c r="AH71" s="1052"/>
      <c r="AI71" s="1052"/>
      <c r="AJ71" s="1052"/>
      <c r="AK71" s="1052"/>
      <c r="AL71" s="1052"/>
      <c r="AM71" s="1052"/>
      <c r="AN71" s="1052"/>
      <c r="AO71" s="1052"/>
      <c r="AP71" s="1052"/>
      <c r="AQ71" s="1052"/>
    </row>
    <row r="72" spans="1:43" x14ac:dyDescent="0.25">
      <c r="A72" s="1057" t="s">
        <v>66</v>
      </c>
      <c r="B72" s="1058">
        <f t="shared" si="11"/>
        <v>158</v>
      </c>
      <c r="C72" s="974">
        <v>158</v>
      </c>
      <c r="D72" s="974"/>
      <c r="E72" s="974"/>
      <c r="F72" s="1055"/>
      <c r="G72" s="1050"/>
      <c r="H72" s="1056"/>
      <c r="I72" s="1056"/>
      <c r="J72" s="1056"/>
      <c r="K72" s="1056"/>
      <c r="L72" s="1056"/>
      <c r="M72" s="1056"/>
      <c r="N72" s="1056"/>
      <c r="O72" s="1056"/>
      <c r="P72" s="1056"/>
      <c r="Q72" s="1056"/>
      <c r="R72" s="882"/>
      <c r="S72" s="882"/>
      <c r="T72" s="882"/>
      <c r="U72" s="882"/>
      <c r="V72" s="882"/>
      <c r="W72" s="882"/>
      <c r="X72" s="883"/>
      <c r="Y72" s="883"/>
      <c r="Z72" s="1052"/>
      <c r="AA72" s="1052"/>
      <c r="AB72" s="1052"/>
      <c r="AC72" s="1052"/>
      <c r="AD72" s="1052"/>
      <c r="AE72" s="1052"/>
      <c r="AF72" s="1052"/>
      <c r="AG72" s="1052"/>
      <c r="AH72" s="1052"/>
      <c r="AI72" s="1052"/>
      <c r="AJ72" s="1052"/>
      <c r="AK72" s="1052"/>
      <c r="AL72" s="1052"/>
      <c r="AM72" s="1052"/>
      <c r="AN72" s="1052"/>
      <c r="AO72" s="1052"/>
      <c r="AP72" s="1052"/>
      <c r="AQ72" s="1052"/>
    </row>
    <row r="73" spans="1:43" x14ac:dyDescent="0.25">
      <c r="A73" s="1057" t="s">
        <v>67</v>
      </c>
      <c r="B73" s="1058">
        <f t="shared" si="11"/>
        <v>26</v>
      </c>
      <c r="C73" s="974">
        <v>1</v>
      </c>
      <c r="D73" s="974">
        <v>25</v>
      </c>
      <c r="E73" s="974"/>
      <c r="F73" s="1055"/>
      <c r="G73" s="1050"/>
      <c r="H73" s="1056"/>
      <c r="I73" s="1056"/>
      <c r="J73" s="1056"/>
      <c r="K73" s="1056"/>
      <c r="L73" s="1056"/>
      <c r="M73" s="1056"/>
      <c r="N73" s="1056"/>
      <c r="O73" s="1056"/>
      <c r="P73" s="1056"/>
      <c r="Q73" s="1056"/>
      <c r="R73" s="882"/>
      <c r="S73" s="882"/>
      <c r="T73" s="882"/>
      <c r="U73" s="882"/>
      <c r="V73" s="882"/>
      <c r="W73" s="882"/>
      <c r="X73" s="883"/>
      <c r="Y73" s="883"/>
      <c r="Z73" s="1052"/>
      <c r="AA73" s="1052"/>
      <c r="AB73" s="1052"/>
      <c r="AC73" s="1052"/>
      <c r="AD73" s="1052"/>
      <c r="AE73" s="1052"/>
      <c r="AF73" s="1052"/>
      <c r="AG73" s="1052"/>
      <c r="AH73" s="1052"/>
      <c r="AI73" s="1052"/>
      <c r="AJ73" s="1052"/>
      <c r="AK73" s="1052"/>
      <c r="AL73" s="1052"/>
      <c r="AM73" s="1052"/>
      <c r="AN73" s="1052"/>
      <c r="AO73" s="1052"/>
      <c r="AP73" s="1052"/>
      <c r="AQ73" s="1052"/>
    </row>
    <row r="74" spans="1:43" x14ac:dyDescent="0.25">
      <c r="A74" s="1057" t="s">
        <v>68</v>
      </c>
      <c r="B74" s="1058">
        <f t="shared" si="11"/>
        <v>0</v>
      </c>
      <c r="C74" s="974"/>
      <c r="D74" s="974"/>
      <c r="E74" s="974"/>
      <c r="F74" s="1055"/>
      <c r="G74" s="1059"/>
      <c r="H74" s="1059"/>
      <c r="I74" s="1056"/>
      <c r="J74" s="1056"/>
      <c r="K74" s="1056"/>
      <c r="L74" s="1056"/>
      <c r="M74" s="1056"/>
      <c r="N74" s="1056"/>
      <c r="O74" s="1056"/>
      <c r="P74" s="1056"/>
      <c r="Q74" s="1056"/>
      <c r="R74" s="882"/>
      <c r="S74" s="882"/>
      <c r="T74" s="882"/>
      <c r="U74" s="882"/>
      <c r="V74" s="882"/>
      <c r="W74" s="882"/>
      <c r="X74" s="883"/>
      <c r="Y74" s="883"/>
      <c r="Z74" s="1052"/>
      <c r="AA74" s="1052"/>
      <c r="AB74" s="1052"/>
      <c r="AC74" s="1052"/>
      <c r="AD74" s="1052"/>
      <c r="AE74" s="1052"/>
      <c r="AF74" s="1052"/>
      <c r="AG74" s="1052"/>
      <c r="AH74" s="1052"/>
      <c r="AI74" s="1052"/>
      <c r="AJ74" s="1052"/>
      <c r="AK74" s="1052"/>
      <c r="AL74" s="1052"/>
      <c r="AM74" s="1052"/>
      <c r="AN74" s="1052"/>
      <c r="AO74" s="1052"/>
      <c r="AP74" s="1052"/>
      <c r="AQ74" s="1052"/>
    </row>
    <row r="75" spans="1:43" x14ac:dyDescent="0.25">
      <c r="A75" s="1057" t="s">
        <v>69</v>
      </c>
      <c r="B75" s="1058">
        <f t="shared" si="11"/>
        <v>0</v>
      </c>
      <c r="C75" s="974"/>
      <c r="D75" s="974"/>
      <c r="E75" s="974"/>
      <c r="F75" s="1055"/>
      <c r="G75" s="1059"/>
      <c r="H75" s="1059"/>
      <c r="I75" s="1056"/>
      <c r="J75" s="1056"/>
      <c r="K75" s="1056"/>
      <c r="L75" s="1056"/>
      <c r="M75" s="1056"/>
      <c r="N75" s="1056"/>
      <c r="O75" s="1056"/>
      <c r="P75" s="1056"/>
      <c r="Q75" s="1056"/>
      <c r="R75" s="882"/>
      <c r="S75" s="882"/>
      <c r="T75" s="882"/>
      <c r="U75" s="882"/>
      <c r="V75" s="882"/>
      <c r="W75" s="882"/>
      <c r="X75" s="883"/>
      <c r="Y75" s="883"/>
      <c r="Z75" s="1052"/>
      <c r="AA75" s="1052"/>
      <c r="AB75" s="1052"/>
      <c r="AC75" s="1052"/>
      <c r="AD75" s="1052"/>
      <c r="AE75" s="1052"/>
      <c r="AF75" s="1052"/>
      <c r="AG75" s="1052"/>
      <c r="AH75" s="1052"/>
      <c r="AI75" s="1052"/>
      <c r="AJ75" s="1052"/>
      <c r="AK75" s="1052"/>
      <c r="AL75" s="1052"/>
      <c r="AM75" s="1052"/>
      <c r="AN75" s="1052"/>
      <c r="AO75" s="1052"/>
      <c r="AP75" s="1052"/>
      <c r="AQ75" s="1052"/>
    </row>
    <row r="76" spans="1:43" x14ac:dyDescent="0.25">
      <c r="A76" s="1057" t="s">
        <v>223</v>
      </c>
      <c r="B76" s="1058">
        <f t="shared" si="11"/>
        <v>0</v>
      </c>
      <c r="C76" s="974"/>
      <c r="D76" s="974"/>
      <c r="E76" s="974"/>
      <c r="F76" s="1055"/>
      <c r="G76" s="1059"/>
      <c r="H76" s="1059"/>
      <c r="I76" s="1056"/>
      <c r="J76" s="1056"/>
      <c r="K76" s="1056"/>
      <c r="L76" s="1056"/>
      <c r="M76" s="1056"/>
      <c r="N76" s="1056"/>
      <c r="O76" s="1056"/>
      <c r="P76" s="1056"/>
      <c r="Q76" s="1056"/>
      <c r="R76" s="882"/>
      <c r="S76" s="882"/>
      <c r="T76" s="882"/>
      <c r="U76" s="882"/>
      <c r="V76" s="882"/>
      <c r="W76" s="882"/>
      <c r="X76" s="883"/>
      <c r="Y76" s="883"/>
      <c r="Z76" s="1052"/>
      <c r="AA76" s="1052"/>
      <c r="AB76" s="1052"/>
      <c r="AC76" s="1052"/>
      <c r="AD76" s="1052"/>
      <c r="AE76" s="1052"/>
      <c r="AF76" s="1052"/>
      <c r="AG76" s="1052"/>
      <c r="AH76" s="1052"/>
      <c r="AI76" s="1052"/>
      <c r="AJ76" s="1052"/>
      <c r="AK76" s="1052"/>
      <c r="AL76" s="1052"/>
      <c r="AM76" s="1052"/>
      <c r="AN76" s="1052"/>
      <c r="AO76" s="1052"/>
      <c r="AP76" s="1052"/>
      <c r="AQ76" s="1052"/>
    </row>
    <row r="77" spans="1:43" x14ac:dyDescent="0.25">
      <c r="A77" s="1060" t="s">
        <v>71</v>
      </c>
      <c r="B77" s="1058">
        <f t="shared" si="11"/>
        <v>3</v>
      </c>
      <c r="C77" s="974"/>
      <c r="D77" s="974">
        <v>3</v>
      </c>
      <c r="E77" s="974"/>
      <c r="F77" s="1055"/>
      <c r="G77" s="1059"/>
      <c r="H77" s="1059"/>
      <c r="I77" s="1056"/>
      <c r="J77" s="1056"/>
      <c r="K77" s="1056"/>
      <c r="L77" s="1056"/>
      <c r="M77" s="1056"/>
      <c r="N77" s="1056"/>
      <c r="O77" s="1056"/>
      <c r="P77" s="1056"/>
      <c r="Q77" s="1056"/>
      <c r="R77" s="882"/>
      <c r="S77" s="882"/>
      <c r="T77" s="882"/>
      <c r="U77" s="882"/>
      <c r="V77" s="882"/>
      <c r="W77" s="882"/>
      <c r="X77" s="883"/>
      <c r="Y77" s="883"/>
      <c r="Z77" s="1052"/>
      <c r="AA77" s="1052"/>
      <c r="AB77" s="1052"/>
      <c r="AC77" s="1052"/>
      <c r="AD77" s="1052"/>
      <c r="AE77" s="1052"/>
      <c r="AF77" s="1052"/>
      <c r="AG77" s="1052"/>
      <c r="AH77" s="1052"/>
      <c r="AI77" s="1052"/>
      <c r="AJ77" s="1052"/>
      <c r="AK77" s="1052"/>
      <c r="AL77" s="1052"/>
      <c r="AM77" s="1052"/>
      <c r="AN77" s="1052"/>
      <c r="AO77" s="1052"/>
      <c r="AP77" s="1052"/>
      <c r="AQ77" s="1052"/>
    </row>
    <row r="78" spans="1:43" x14ac:dyDescent="0.25">
      <c r="A78" s="1057" t="s">
        <v>72</v>
      </c>
      <c r="B78" s="1058">
        <f t="shared" si="11"/>
        <v>0</v>
      </c>
      <c r="C78" s="974"/>
      <c r="D78" s="974"/>
      <c r="E78" s="974"/>
      <c r="F78" s="1055"/>
      <c r="G78" s="1059"/>
      <c r="H78" s="1059"/>
      <c r="I78" s="1056"/>
      <c r="J78" s="1056"/>
      <c r="K78" s="1056"/>
      <c r="L78" s="1056"/>
      <c r="M78" s="1056"/>
      <c r="N78" s="1056"/>
      <c r="O78" s="1056"/>
      <c r="P78" s="1056"/>
      <c r="Q78" s="1056"/>
      <c r="R78" s="882"/>
      <c r="S78" s="882"/>
      <c r="T78" s="882"/>
      <c r="U78" s="882"/>
      <c r="V78" s="882"/>
      <c r="W78" s="882"/>
      <c r="X78" s="883"/>
      <c r="Y78" s="883"/>
      <c r="Z78" s="1052"/>
      <c r="AA78" s="1052"/>
      <c r="AB78" s="1052"/>
      <c r="AC78" s="1052"/>
      <c r="AD78" s="1052"/>
      <c r="AE78" s="1052"/>
      <c r="AF78" s="1052"/>
      <c r="AG78" s="1052"/>
      <c r="AH78" s="1052"/>
      <c r="AI78" s="1052"/>
      <c r="AJ78" s="1052"/>
      <c r="AK78" s="1052"/>
      <c r="AL78" s="1052"/>
      <c r="AM78" s="1052"/>
      <c r="AN78" s="1052"/>
      <c r="AO78" s="1052"/>
      <c r="AP78" s="1052"/>
      <c r="AQ78" s="1052"/>
    </row>
    <row r="79" spans="1:43" x14ac:dyDescent="0.25">
      <c r="A79" s="1057" t="s">
        <v>224</v>
      </c>
      <c r="B79" s="1058">
        <f t="shared" si="11"/>
        <v>0</v>
      </c>
      <c r="C79" s="974"/>
      <c r="D79" s="974"/>
      <c r="E79" s="974"/>
      <c r="F79" s="1055"/>
      <c r="G79" s="1059"/>
      <c r="H79" s="1059"/>
      <c r="I79" s="1056"/>
      <c r="J79" s="1056"/>
      <c r="K79" s="1056"/>
      <c r="L79" s="1056"/>
      <c r="M79" s="1056"/>
      <c r="N79" s="1056"/>
      <c r="O79" s="1056"/>
      <c r="P79" s="1056"/>
      <c r="Q79" s="1056"/>
      <c r="R79" s="882"/>
      <c r="S79" s="882"/>
      <c r="T79" s="882"/>
      <c r="U79" s="882"/>
      <c r="V79" s="882"/>
      <c r="W79" s="882"/>
      <c r="X79" s="883"/>
      <c r="Y79" s="883"/>
      <c r="Z79" s="1052"/>
      <c r="AA79" s="1052"/>
      <c r="AB79" s="1052"/>
      <c r="AC79" s="1052"/>
      <c r="AD79" s="1052"/>
      <c r="AE79" s="1052"/>
      <c r="AF79" s="1052"/>
      <c r="AG79" s="1052"/>
      <c r="AH79" s="1052"/>
      <c r="AI79" s="1052"/>
      <c r="AJ79" s="1052"/>
      <c r="AK79" s="1052"/>
      <c r="AL79" s="1052"/>
      <c r="AM79" s="1052"/>
      <c r="AN79" s="1052"/>
      <c r="AO79" s="1052"/>
      <c r="AP79" s="1052"/>
      <c r="AQ79" s="1052"/>
    </row>
    <row r="80" spans="1:43" x14ac:dyDescent="0.25">
      <c r="A80" s="1057" t="s">
        <v>225</v>
      </c>
      <c r="B80" s="1058">
        <f t="shared" si="11"/>
        <v>7</v>
      </c>
      <c r="C80" s="974"/>
      <c r="D80" s="974">
        <v>7</v>
      </c>
      <c r="E80" s="974"/>
      <c r="F80" s="1055"/>
      <c r="G80" s="1059"/>
      <c r="H80" s="1059"/>
      <c r="I80" s="1056"/>
      <c r="J80" s="1056"/>
      <c r="K80" s="1056"/>
      <c r="L80" s="1056"/>
      <c r="M80" s="1056"/>
      <c r="N80" s="1056"/>
      <c r="O80" s="1056"/>
      <c r="P80" s="1056"/>
      <c r="Q80" s="1056"/>
      <c r="R80" s="882"/>
      <c r="S80" s="882"/>
      <c r="T80" s="882"/>
      <c r="U80" s="882"/>
      <c r="V80" s="882"/>
      <c r="W80" s="882"/>
      <c r="X80" s="883"/>
      <c r="Y80" s="883"/>
      <c r="Z80" s="1052"/>
      <c r="AA80" s="1052"/>
      <c r="AB80" s="1052"/>
      <c r="AC80" s="1052"/>
      <c r="AD80" s="1052"/>
      <c r="AE80" s="1052"/>
      <c r="AF80" s="1052"/>
      <c r="AG80" s="1052"/>
      <c r="AH80" s="1052"/>
      <c r="AI80" s="1052"/>
      <c r="AJ80" s="1052"/>
      <c r="AK80" s="1052"/>
      <c r="AL80" s="1052"/>
      <c r="AM80" s="1052"/>
      <c r="AN80" s="1052"/>
      <c r="AO80" s="1052"/>
      <c r="AP80" s="1052"/>
      <c r="AQ80" s="1052"/>
    </row>
    <row r="81" spans="1:86" x14ac:dyDescent="0.25">
      <c r="A81" s="1057" t="s">
        <v>226</v>
      </c>
      <c r="B81" s="1058">
        <f t="shared" si="11"/>
        <v>35</v>
      </c>
      <c r="C81" s="974"/>
      <c r="D81" s="974">
        <v>35</v>
      </c>
      <c r="E81" s="974"/>
      <c r="F81" s="1055"/>
      <c r="G81" s="1059"/>
      <c r="H81" s="1059"/>
      <c r="I81" s="1056"/>
      <c r="J81" s="1056"/>
      <c r="K81" s="1056"/>
      <c r="L81" s="1056"/>
      <c r="M81" s="1056"/>
      <c r="N81" s="1056"/>
      <c r="O81" s="1056"/>
      <c r="P81" s="1056"/>
      <c r="Q81" s="1056"/>
      <c r="R81" s="882"/>
      <c r="S81" s="882"/>
      <c r="T81" s="882"/>
      <c r="U81" s="882"/>
      <c r="V81" s="882"/>
      <c r="W81" s="882"/>
      <c r="X81" s="883"/>
      <c r="Y81" s="883"/>
      <c r="Z81" s="1052"/>
      <c r="AA81" s="1052"/>
      <c r="AB81" s="1052"/>
      <c r="AC81" s="1052"/>
      <c r="AD81" s="1052"/>
      <c r="AE81" s="1052"/>
      <c r="AF81" s="1052"/>
      <c r="AG81" s="1052"/>
      <c r="AH81" s="1052"/>
      <c r="AI81" s="1052"/>
      <c r="AJ81" s="1052"/>
      <c r="AK81" s="1052"/>
      <c r="AL81" s="1052"/>
      <c r="AM81" s="1052"/>
      <c r="AN81" s="1052"/>
      <c r="AO81" s="1052"/>
      <c r="AP81" s="1052"/>
      <c r="AQ81" s="1052"/>
    </row>
    <row r="82" spans="1:86" x14ac:dyDescent="0.25">
      <c r="A82" s="1057" t="s">
        <v>227</v>
      </c>
      <c r="B82" s="1058">
        <f t="shared" si="11"/>
        <v>0</v>
      </c>
      <c r="C82" s="974"/>
      <c r="D82" s="974"/>
      <c r="E82" s="974"/>
      <c r="F82" s="1055"/>
      <c r="G82" s="1059"/>
      <c r="H82" s="1059"/>
      <c r="I82" s="1056"/>
      <c r="J82" s="1056"/>
      <c r="K82" s="1056"/>
      <c r="L82" s="1056"/>
      <c r="M82" s="1056"/>
      <c r="N82" s="1056"/>
      <c r="O82" s="1056"/>
      <c r="P82" s="1056"/>
      <c r="Q82" s="1056"/>
      <c r="R82" s="882"/>
      <c r="S82" s="882"/>
      <c r="T82" s="882"/>
      <c r="U82" s="882"/>
      <c r="V82" s="882"/>
      <c r="W82" s="882"/>
      <c r="X82" s="883"/>
      <c r="Y82" s="883"/>
      <c r="Z82" s="1052"/>
      <c r="AA82" s="1052"/>
      <c r="AB82" s="1052"/>
      <c r="AC82" s="1052"/>
      <c r="AD82" s="1052"/>
      <c r="AE82" s="1052"/>
      <c r="AF82" s="1052"/>
      <c r="AG82" s="1052"/>
      <c r="AH82" s="1052"/>
      <c r="AI82" s="1052"/>
      <c r="AJ82" s="1052"/>
      <c r="AK82" s="1052"/>
      <c r="AL82" s="1052"/>
      <c r="AM82" s="1052"/>
      <c r="AN82" s="1052"/>
      <c r="AO82" s="1052"/>
      <c r="AP82" s="1052"/>
      <c r="AQ82" s="1052"/>
    </row>
    <row r="83" spans="1:86" x14ac:dyDescent="0.25">
      <c r="A83" s="1057" t="s">
        <v>228</v>
      </c>
      <c r="B83" s="1058">
        <f t="shared" si="11"/>
        <v>0</v>
      </c>
      <c r="C83" s="974"/>
      <c r="D83" s="974"/>
      <c r="E83" s="974"/>
      <c r="F83" s="1055"/>
      <c r="G83" s="1059"/>
      <c r="H83" s="1059"/>
      <c r="I83" s="1056"/>
      <c r="J83" s="1056"/>
      <c r="K83" s="1056"/>
      <c r="L83" s="1056"/>
      <c r="M83" s="1056"/>
      <c r="N83" s="1056"/>
      <c r="O83" s="1056"/>
      <c r="P83" s="1056"/>
      <c r="Q83" s="1056"/>
      <c r="R83" s="882"/>
      <c r="S83" s="882"/>
      <c r="T83" s="882"/>
      <c r="U83" s="882"/>
      <c r="V83" s="882"/>
      <c r="W83" s="882"/>
      <c r="X83" s="883"/>
      <c r="Y83" s="883"/>
      <c r="Z83" s="1052"/>
      <c r="AA83" s="1052"/>
      <c r="AB83" s="1052"/>
      <c r="AC83" s="1052"/>
      <c r="AD83" s="1052"/>
      <c r="AE83" s="1052"/>
      <c r="AF83" s="1052"/>
      <c r="AG83" s="1052"/>
      <c r="AH83" s="1052"/>
      <c r="AI83" s="1052"/>
      <c r="AJ83" s="1052"/>
      <c r="AK83" s="1052"/>
      <c r="AL83" s="1052"/>
      <c r="AM83" s="1052"/>
      <c r="AN83" s="1052"/>
      <c r="AO83" s="1052"/>
      <c r="AP83" s="1052"/>
      <c r="AQ83" s="1052"/>
    </row>
    <row r="84" spans="1:86" x14ac:dyDescent="0.25">
      <c r="A84" s="1057" t="s">
        <v>229</v>
      </c>
      <c r="B84" s="1061">
        <f t="shared" si="11"/>
        <v>0</v>
      </c>
      <c r="C84" s="1062"/>
      <c r="D84" s="1062"/>
      <c r="E84" s="1062"/>
      <c r="F84" s="1055"/>
      <c r="G84" s="1059"/>
      <c r="H84" s="1059"/>
      <c r="I84" s="1056"/>
      <c r="J84" s="1056"/>
      <c r="K84" s="1056"/>
      <c r="L84" s="1056"/>
      <c r="M84" s="1056"/>
      <c r="N84" s="1056"/>
      <c r="O84" s="1056"/>
      <c r="P84" s="1056"/>
      <c r="Q84" s="1056"/>
      <c r="R84" s="882"/>
      <c r="S84" s="882"/>
      <c r="T84" s="882"/>
      <c r="U84" s="882"/>
      <c r="V84" s="882"/>
      <c r="W84" s="882"/>
      <c r="X84" s="883"/>
      <c r="Y84" s="883"/>
      <c r="Z84" s="1052"/>
      <c r="AA84" s="1052"/>
      <c r="AB84" s="1052"/>
      <c r="AC84" s="1052"/>
      <c r="AD84" s="1052"/>
      <c r="AE84" s="1052"/>
      <c r="AF84" s="1052"/>
      <c r="AG84" s="1052"/>
      <c r="AH84" s="1052"/>
      <c r="AI84" s="1052"/>
      <c r="AJ84" s="1052"/>
      <c r="AK84" s="1052"/>
      <c r="AL84" s="1052"/>
      <c r="AM84" s="1052"/>
      <c r="AN84" s="1052"/>
      <c r="AO84" s="1052"/>
      <c r="AP84" s="1052"/>
      <c r="AQ84" s="1052"/>
    </row>
    <row r="85" spans="1:86" x14ac:dyDescent="0.25">
      <c r="A85" s="1000" t="s">
        <v>45</v>
      </c>
      <c r="B85" s="1063">
        <f>SUM(B66:B84)</f>
        <v>961</v>
      </c>
      <c r="C85" s="1063">
        <f>SUM(C66:C84)</f>
        <v>891</v>
      </c>
      <c r="D85" s="1063">
        <f>SUM(D66:D84)</f>
        <v>70</v>
      </c>
      <c r="E85" s="1063">
        <f>SUM(E66:E84)</f>
        <v>0</v>
      </c>
      <c r="F85" s="1055"/>
      <c r="G85" s="1059"/>
      <c r="H85" s="1059"/>
      <c r="I85" s="1050"/>
      <c r="J85" s="1056"/>
      <c r="K85" s="1056"/>
      <c r="L85" s="1056"/>
      <c r="M85" s="1056"/>
      <c r="N85" s="1056"/>
      <c r="O85" s="1056"/>
      <c r="P85" s="1056"/>
      <c r="Q85" s="1056"/>
      <c r="R85" s="882"/>
      <c r="S85" s="882"/>
      <c r="T85" s="882"/>
      <c r="U85" s="882"/>
      <c r="V85" s="954"/>
      <c r="W85" s="882"/>
      <c r="X85" s="883"/>
      <c r="Y85" s="883"/>
      <c r="Z85" s="1052"/>
      <c r="AA85" s="1052"/>
      <c r="AB85" s="1052"/>
      <c r="AC85" s="1052"/>
      <c r="AD85" s="1052"/>
      <c r="AE85" s="1052"/>
      <c r="AF85" s="1052"/>
      <c r="AG85" s="1052"/>
      <c r="AH85" s="1052"/>
      <c r="AI85" s="1052"/>
      <c r="AJ85" s="1052"/>
      <c r="AK85" s="1052"/>
      <c r="AL85" s="1052"/>
      <c r="AM85" s="1052"/>
      <c r="AN85" s="1052"/>
      <c r="AO85" s="1052"/>
      <c r="AP85" s="1052"/>
      <c r="AQ85" s="1052"/>
    </row>
    <row r="86" spans="1:86" x14ac:dyDescent="0.25">
      <c r="A86" s="1064" t="s">
        <v>230</v>
      </c>
      <c r="B86" s="883"/>
      <c r="C86" s="883"/>
      <c r="D86" s="882"/>
      <c r="E86" s="882"/>
      <c r="F86" s="883"/>
      <c r="G86" s="883"/>
      <c r="H86" s="883"/>
      <c r="I86" s="883"/>
      <c r="J86" s="883"/>
      <c r="K86" s="883"/>
      <c r="L86" s="883"/>
      <c r="M86" s="883"/>
      <c r="N86" s="883"/>
      <c r="O86" s="883"/>
      <c r="P86" s="1048"/>
      <c r="Q86" s="1048"/>
      <c r="R86" s="1048"/>
      <c r="S86" s="1048"/>
      <c r="T86" s="882"/>
      <c r="U86" s="882"/>
      <c r="V86" s="882"/>
      <c r="W86" s="882"/>
      <c r="X86" s="1065"/>
      <c r="Y86" s="882"/>
      <c r="Z86" s="883"/>
      <c r="AA86" s="883"/>
      <c r="AB86" s="883"/>
      <c r="AC86" s="883"/>
      <c r="AD86" s="883"/>
      <c r="AE86" s="883"/>
      <c r="AF86" s="883"/>
      <c r="AG86" s="883"/>
      <c r="AH86" s="883"/>
      <c r="AI86" s="883"/>
      <c r="AJ86" s="883"/>
      <c r="AK86" s="883"/>
      <c r="AL86" s="883"/>
      <c r="AM86" s="883"/>
      <c r="AN86" s="883"/>
      <c r="AO86" s="883"/>
      <c r="AP86" s="883"/>
      <c r="AQ86" s="1052"/>
    </row>
    <row r="87" spans="1:86" ht="15" customHeight="1" x14ac:dyDescent="0.25">
      <c r="A87" s="890" t="s">
        <v>81</v>
      </c>
      <c r="B87" s="892"/>
      <c r="C87" s="890" t="s">
        <v>4</v>
      </c>
      <c r="D87" s="891"/>
      <c r="E87" s="892"/>
      <c r="F87" s="893" t="s">
        <v>5</v>
      </c>
      <c r="G87" s="894"/>
      <c r="H87" s="894"/>
      <c r="I87" s="894"/>
      <c r="J87" s="894"/>
      <c r="K87" s="894"/>
      <c r="L87" s="894"/>
      <c r="M87" s="894"/>
      <c r="N87" s="894"/>
      <c r="O87" s="894"/>
      <c r="P87" s="894"/>
      <c r="Q87" s="894"/>
      <c r="R87" s="894"/>
      <c r="S87" s="894"/>
      <c r="T87" s="894"/>
      <c r="U87" s="894"/>
      <c r="V87" s="894"/>
      <c r="W87" s="894"/>
      <c r="X87" s="894"/>
      <c r="Y87" s="894"/>
      <c r="Z87" s="894"/>
      <c r="AA87" s="894"/>
      <c r="AB87" s="894"/>
      <c r="AC87" s="894"/>
      <c r="AD87" s="894"/>
      <c r="AE87" s="894"/>
      <c r="AF87" s="894"/>
      <c r="AG87" s="894"/>
      <c r="AH87" s="894"/>
      <c r="AI87" s="894"/>
      <c r="AJ87" s="894"/>
      <c r="AK87" s="894"/>
      <c r="AL87" s="894"/>
      <c r="AM87" s="895"/>
      <c r="AN87" s="896" t="s">
        <v>7</v>
      </c>
    </row>
    <row r="88" spans="1:86" x14ac:dyDescent="0.25">
      <c r="A88" s="1066"/>
      <c r="B88" s="1067"/>
      <c r="C88" s="898"/>
      <c r="D88" s="899"/>
      <c r="E88" s="900"/>
      <c r="F88" s="893" t="s">
        <v>10</v>
      </c>
      <c r="G88" s="895"/>
      <c r="H88" s="894" t="s">
        <v>11</v>
      </c>
      <c r="I88" s="894"/>
      <c r="J88" s="893" t="s">
        <v>12</v>
      </c>
      <c r="K88" s="895"/>
      <c r="L88" s="894" t="s">
        <v>13</v>
      </c>
      <c r="M88" s="894"/>
      <c r="N88" s="893" t="s">
        <v>14</v>
      </c>
      <c r="O88" s="895"/>
      <c r="P88" s="894" t="s">
        <v>15</v>
      </c>
      <c r="Q88" s="894"/>
      <c r="R88" s="893" t="s">
        <v>16</v>
      </c>
      <c r="S88" s="895"/>
      <c r="T88" s="894" t="s">
        <v>17</v>
      </c>
      <c r="U88" s="894"/>
      <c r="V88" s="893" t="s">
        <v>18</v>
      </c>
      <c r="W88" s="895"/>
      <c r="X88" s="894" t="s">
        <v>19</v>
      </c>
      <c r="Y88" s="895"/>
      <c r="Z88" s="893" t="s">
        <v>20</v>
      </c>
      <c r="AA88" s="894"/>
      <c r="AB88" s="893" t="s">
        <v>21</v>
      </c>
      <c r="AC88" s="895"/>
      <c r="AD88" s="894" t="s">
        <v>22</v>
      </c>
      <c r="AE88" s="894"/>
      <c r="AF88" s="893" t="s">
        <v>23</v>
      </c>
      <c r="AG88" s="895"/>
      <c r="AH88" s="894" t="s">
        <v>24</v>
      </c>
      <c r="AI88" s="894"/>
      <c r="AJ88" s="893" t="s">
        <v>25</v>
      </c>
      <c r="AK88" s="895"/>
      <c r="AL88" s="894" t="s">
        <v>26</v>
      </c>
      <c r="AM88" s="895"/>
      <c r="AN88" s="904"/>
    </row>
    <row r="89" spans="1:86" x14ac:dyDescent="0.25">
      <c r="A89" s="898"/>
      <c r="B89" s="899"/>
      <c r="C89" s="958" t="s">
        <v>214</v>
      </c>
      <c r="D89" s="958" t="s">
        <v>159</v>
      </c>
      <c r="E89" s="958" t="s">
        <v>28</v>
      </c>
      <c r="F89" s="1000" t="s">
        <v>159</v>
      </c>
      <c r="G89" s="960" t="s">
        <v>28</v>
      </c>
      <c r="H89" s="1068" t="s">
        <v>159</v>
      </c>
      <c r="I89" s="1068" t="s">
        <v>28</v>
      </c>
      <c r="J89" s="1000" t="s">
        <v>159</v>
      </c>
      <c r="K89" s="960" t="s">
        <v>28</v>
      </c>
      <c r="L89" s="1068" t="s">
        <v>159</v>
      </c>
      <c r="M89" s="1068" t="s">
        <v>28</v>
      </c>
      <c r="N89" s="1000" t="s">
        <v>159</v>
      </c>
      <c r="O89" s="960" t="s">
        <v>28</v>
      </c>
      <c r="P89" s="1068" t="s">
        <v>159</v>
      </c>
      <c r="Q89" s="1068" t="s">
        <v>28</v>
      </c>
      <c r="R89" s="1000" t="s">
        <v>159</v>
      </c>
      <c r="S89" s="960" t="s">
        <v>28</v>
      </c>
      <c r="T89" s="1068" t="s">
        <v>159</v>
      </c>
      <c r="U89" s="1068" t="s">
        <v>28</v>
      </c>
      <c r="V89" s="1000" t="s">
        <v>159</v>
      </c>
      <c r="W89" s="960" t="s">
        <v>28</v>
      </c>
      <c r="X89" s="1068" t="s">
        <v>159</v>
      </c>
      <c r="Y89" s="960" t="s">
        <v>28</v>
      </c>
      <c r="Z89" s="1000" t="s">
        <v>159</v>
      </c>
      <c r="AA89" s="1068" t="s">
        <v>28</v>
      </c>
      <c r="AB89" s="1000" t="s">
        <v>159</v>
      </c>
      <c r="AC89" s="960" t="s">
        <v>28</v>
      </c>
      <c r="AD89" s="1068" t="s">
        <v>159</v>
      </c>
      <c r="AE89" s="1068" t="s">
        <v>28</v>
      </c>
      <c r="AF89" s="1000" t="s">
        <v>159</v>
      </c>
      <c r="AG89" s="960" t="s">
        <v>28</v>
      </c>
      <c r="AH89" s="1068" t="s">
        <v>159</v>
      </c>
      <c r="AI89" s="1068" t="s">
        <v>28</v>
      </c>
      <c r="AJ89" s="1000" t="s">
        <v>159</v>
      </c>
      <c r="AK89" s="960" t="s">
        <v>28</v>
      </c>
      <c r="AL89" s="1068" t="s">
        <v>159</v>
      </c>
      <c r="AM89" s="960" t="s">
        <v>28</v>
      </c>
      <c r="AN89" s="915"/>
    </row>
    <row r="90" spans="1:86" x14ac:dyDescent="0.25">
      <c r="A90" s="893" t="s">
        <v>82</v>
      </c>
      <c r="B90" s="895"/>
      <c r="C90" s="1022">
        <f t="shared" ref="C90:AN90" si="12">SUM(C91:C97)</f>
        <v>873</v>
      </c>
      <c r="D90" s="1022">
        <f t="shared" si="12"/>
        <v>353</v>
      </c>
      <c r="E90" s="920">
        <f t="shared" si="12"/>
        <v>520</v>
      </c>
      <c r="F90" s="1022">
        <f t="shared" si="12"/>
        <v>30</v>
      </c>
      <c r="G90" s="1022">
        <f t="shared" si="12"/>
        <v>23</v>
      </c>
      <c r="H90" s="1022">
        <f t="shared" si="12"/>
        <v>11</v>
      </c>
      <c r="I90" s="1022">
        <f t="shared" si="12"/>
        <v>8</v>
      </c>
      <c r="J90" s="1022">
        <f t="shared" si="12"/>
        <v>16</v>
      </c>
      <c r="K90" s="1022">
        <f t="shared" si="12"/>
        <v>8</v>
      </c>
      <c r="L90" s="1022">
        <f t="shared" si="12"/>
        <v>13</v>
      </c>
      <c r="M90" s="1022">
        <f t="shared" si="12"/>
        <v>34</v>
      </c>
      <c r="N90" s="1022">
        <f t="shared" si="12"/>
        <v>11</v>
      </c>
      <c r="O90" s="1022">
        <f t="shared" si="12"/>
        <v>49</v>
      </c>
      <c r="P90" s="1022">
        <f t="shared" si="12"/>
        <v>12</v>
      </c>
      <c r="Q90" s="1022">
        <f t="shared" si="12"/>
        <v>72</v>
      </c>
      <c r="R90" s="1022">
        <f t="shared" si="12"/>
        <v>12</v>
      </c>
      <c r="S90" s="1022">
        <f t="shared" si="12"/>
        <v>46</v>
      </c>
      <c r="T90" s="1022">
        <f t="shared" si="12"/>
        <v>14</v>
      </c>
      <c r="U90" s="1022">
        <f t="shared" si="12"/>
        <v>39</v>
      </c>
      <c r="V90" s="1022">
        <f t="shared" si="12"/>
        <v>11</v>
      </c>
      <c r="W90" s="1022">
        <f t="shared" si="12"/>
        <v>30</v>
      </c>
      <c r="X90" s="1022">
        <f t="shared" si="12"/>
        <v>16</v>
      </c>
      <c r="Y90" s="1022">
        <f t="shared" si="12"/>
        <v>18</v>
      </c>
      <c r="Z90" s="1022">
        <f t="shared" si="12"/>
        <v>19</v>
      </c>
      <c r="AA90" s="1022">
        <f t="shared" si="12"/>
        <v>29</v>
      </c>
      <c r="AB90" s="1022">
        <f t="shared" si="12"/>
        <v>19</v>
      </c>
      <c r="AC90" s="1022">
        <f t="shared" si="12"/>
        <v>16</v>
      </c>
      <c r="AD90" s="1022">
        <f t="shared" si="12"/>
        <v>38</v>
      </c>
      <c r="AE90" s="1022">
        <f t="shared" si="12"/>
        <v>20</v>
      </c>
      <c r="AF90" s="1022">
        <f t="shared" si="12"/>
        <v>33</v>
      </c>
      <c r="AG90" s="1022">
        <f t="shared" si="12"/>
        <v>30</v>
      </c>
      <c r="AH90" s="1022">
        <f t="shared" si="12"/>
        <v>25</v>
      </c>
      <c r="AI90" s="1022">
        <f t="shared" si="12"/>
        <v>19</v>
      </c>
      <c r="AJ90" s="1022">
        <f t="shared" si="12"/>
        <v>23</v>
      </c>
      <c r="AK90" s="1022">
        <f t="shared" si="12"/>
        <v>30</v>
      </c>
      <c r="AL90" s="1022">
        <f t="shared" si="12"/>
        <v>50</v>
      </c>
      <c r="AM90" s="1022">
        <f t="shared" si="12"/>
        <v>49</v>
      </c>
      <c r="AN90" s="1069">
        <f t="shared" si="12"/>
        <v>873</v>
      </c>
      <c r="AO90" s="1070"/>
    </row>
    <row r="91" spans="1:86" x14ac:dyDescent="0.25">
      <c r="A91" s="904" t="s">
        <v>83</v>
      </c>
      <c r="B91" s="1071" t="s">
        <v>84</v>
      </c>
      <c r="C91" s="1022">
        <f t="shared" ref="C91:C97" si="13">SUM(D91+E91)</f>
        <v>773</v>
      </c>
      <c r="D91" s="1022">
        <f t="shared" ref="D91:E97" si="14">SUM(F91+H91+J91+L91+N91+P91+R91+T91+V91+X91+Z91+AB91+AD91+AF91+AH91+AJ91+AL91)</f>
        <v>300</v>
      </c>
      <c r="E91" s="920">
        <f t="shared" si="14"/>
        <v>473</v>
      </c>
      <c r="F91" s="1072">
        <v>30</v>
      </c>
      <c r="G91" s="1073">
        <v>23</v>
      </c>
      <c r="H91" s="1074">
        <v>11</v>
      </c>
      <c r="I91" s="1075">
        <v>7</v>
      </c>
      <c r="J91" s="1074">
        <v>16</v>
      </c>
      <c r="K91" s="1075">
        <v>7</v>
      </c>
      <c r="L91" s="1072">
        <v>11</v>
      </c>
      <c r="M91" s="1073">
        <v>31</v>
      </c>
      <c r="N91" s="1074">
        <v>9</v>
      </c>
      <c r="O91" s="1075">
        <v>45</v>
      </c>
      <c r="P91" s="1074">
        <v>11</v>
      </c>
      <c r="Q91" s="1075">
        <v>69</v>
      </c>
      <c r="R91" s="1074">
        <v>10</v>
      </c>
      <c r="S91" s="1075">
        <v>45</v>
      </c>
      <c r="T91" s="1074">
        <v>13</v>
      </c>
      <c r="U91" s="1075">
        <v>38</v>
      </c>
      <c r="V91" s="1074">
        <v>11</v>
      </c>
      <c r="W91" s="1075">
        <v>26</v>
      </c>
      <c r="X91" s="1074">
        <v>14</v>
      </c>
      <c r="Y91" s="1075">
        <v>16</v>
      </c>
      <c r="Z91" s="1074">
        <v>12</v>
      </c>
      <c r="AA91" s="1075">
        <v>26</v>
      </c>
      <c r="AB91" s="1074">
        <v>18</v>
      </c>
      <c r="AC91" s="1075">
        <v>16</v>
      </c>
      <c r="AD91" s="1074">
        <v>30</v>
      </c>
      <c r="AE91" s="1075">
        <v>17</v>
      </c>
      <c r="AF91" s="1074">
        <v>26</v>
      </c>
      <c r="AG91" s="1075">
        <v>26</v>
      </c>
      <c r="AH91" s="1074">
        <v>19</v>
      </c>
      <c r="AI91" s="1075">
        <v>18</v>
      </c>
      <c r="AJ91" s="1074">
        <v>18</v>
      </c>
      <c r="AK91" s="1075">
        <v>26</v>
      </c>
      <c r="AL91" s="1074">
        <v>41</v>
      </c>
      <c r="AM91" s="1075">
        <v>37</v>
      </c>
      <c r="AN91" s="1076">
        <v>773</v>
      </c>
      <c r="AO91" s="1077" t="s">
        <v>59</v>
      </c>
      <c r="CA91" s="878" t="str">
        <f>IF(C91=0,"",IF(AN91="",IF(C91="",""," No olvide escribir la columna Beneficiarios.-"),""))</f>
        <v/>
      </c>
      <c r="CB91" s="878" t="str">
        <f t="shared" ref="CB91:CB97" si="15">IF(C91&lt;AN91," El número de Beneficiarios NO puede ser mayor que el Total.-","")</f>
        <v/>
      </c>
      <c r="CG91" s="878">
        <f t="shared" ref="CG91:CG97" si="16">IF(C91&lt;AN91,1,0)</f>
        <v>0</v>
      </c>
      <c r="CH91" s="878">
        <f t="shared" ref="CH91:CH97" si="17">IF(C91=0,"",IF(AN91="",IF(C91="","",1),0))</f>
        <v>0</v>
      </c>
    </row>
    <row r="92" spans="1:86" x14ac:dyDescent="0.25">
      <c r="A92" s="904"/>
      <c r="B92" s="1078" t="s">
        <v>85</v>
      </c>
      <c r="C92" s="1079">
        <f t="shared" si="13"/>
        <v>41</v>
      </c>
      <c r="D92" s="930">
        <f t="shared" si="14"/>
        <v>28</v>
      </c>
      <c r="E92" s="1080">
        <f t="shared" si="14"/>
        <v>13</v>
      </c>
      <c r="F92" s="1081"/>
      <c r="G92" s="1082"/>
      <c r="H92" s="1083"/>
      <c r="I92" s="1084"/>
      <c r="J92" s="1081"/>
      <c r="K92" s="1085"/>
      <c r="L92" s="1083">
        <v>1</v>
      </c>
      <c r="M92" s="1086">
        <v>1</v>
      </c>
      <c r="N92" s="1081"/>
      <c r="O92" s="1085"/>
      <c r="P92" s="1084"/>
      <c r="Q92" s="1086">
        <v>1</v>
      </c>
      <c r="R92" s="1087">
        <v>1</v>
      </c>
      <c r="S92" s="1085"/>
      <c r="T92" s="1084">
        <v>1</v>
      </c>
      <c r="U92" s="1086"/>
      <c r="V92" s="1087"/>
      <c r="W92" s="1085">
        <v>1</v>
      </c>
      <c r="X92" s="1084">
        <v>1</v>
      </c>
      <c r="Y92" s="1085"/>
      <c r="Z92" s="1087">
        <v>4</v>
      </c>
      <c r="AA92" s="1086"/>
      <c r="AB92" s="1087"/>
      <c r="AC92" s="1085"/>
      <c r="AD92" s="1084">
        <v>5</v>
      </c>
      <c r="AE92" s="1086">
        <v>1</v>
      </c>
      <c r="AF92" s="1087">
        <v>4</v>
      </c>
      <c r="AG92" s="1085"/>
      <c r="AH92" s="1084">
        <v>3</v>
      </c>
      <c r="AI92" s="1086">
        <v>1</v>
      </c>
      <c r="AJ92" s="1087">
        <v>3</v>
      </c>
      <c r="AK92" s="1085">
        <v>2</v>
      </c>
      <c r="AL92" s="1084">
        <v>5</v>
      </c>
      <c r="AM92" s="1085">
        <v>6</v>
      </c>
      <c r="AN92" s="1088">
        <v>41</v>
      </c>
      <c r="AO92" s="1077" t="s">
        <v>59</v>
      </c>
      <c r="CA92" s="878" t="str">
        <f t="shared" ref="CA92" si="18">IF(C92=0,"",IF(AN92="",IF(C92="",""," No olvide escribir la columna Beneficiarios.-"),""))</f>
        <v/>
      </c>
      <c r="CB92" s="878" t="str">
        <f t="shared" si="15"/>
        <v/>
      </c>
      <c r="CG92" s="878">
        <f t="shared" si="16"/>
        <v>0</v>
      </c>
      <c r="CH92" s="878">
        <f t="shared" si="17"/>
        <v>0</v>
      </c>
    </row>
    <row r="93" spans="1:86" ht="15.75" thickBot="1" x14ac:dyDescent="0.3">
      <c r="A93" s="1089"/>
      <c r="B93" s="1090" t="s">
        <v>86</v>
      </c>
      <c r="C93" s="1091">
        <f t="shared" si="13"/>
        <v>15</v>
      </c>
      <c r="D93" s="1091">
        <f t="shared" si="14"/>
        <v>9</v>
      </c>
      <c r="E93" s="1092">
        <f t="shared" si="14"/>
        <v>6</v>
      </c>
      <c r="F93" s="1093"/>
      <c r="G93" s="1094"/>
      <c r="H93" s="1095"/>
      <c r="I93" s="1096"/>
      <c r="J93" s="1093"/>
      <c r="K93" s="1097"/>
      <c r="L93" s="1095">
        <v>1</v>
      </c>
      <c r="M93" s="1098"/>
      <c r="N93" s="1093"/>
      <c r="O93" s="1097"/>
      <c r="P93" s="1096">
        <v>1</v>
      </c>
      <c r="Q93" s="1098"/>
      <c r="R93" s="1099">
        <v>1</v>
      </c>
      <c r="S93" s="1097"/>
      <c r="T93" s="1096"/>
      <c r="U93" s="1098"/>
      <c r="V93" s="1099"/>
      <c r="W93" s="1097"/>
      <c r="X93" s="1096">
        <v>1</v>
      </c>
      <c r="Y93" s="1097"/>
      <c r="Z93" s="1099">
        <v>1</v>
      </c>
      <c r="AA93" s="1098">
        <v>1</v>
      </c>
      <c r="AB93" s="1099"/>
      <c r="AC93" s="1097"/>
      <c r="AD93" s="1096"/>
      <c r="AE93" s="1098"/>
      <c r="AF93" s="1099">
        <v>1</v>
      </c>
      <c r="AG93" s="1097">
        <v>1</v>
      </c>
      <c r="AH93" s="1096"/>
      <c r="AI93" s="1098"/>
      <c r="AJ93" s="1099"/>
      <c r="AK93" s="1097">
        <v>1</v>
      </c>
      <c r="AL93" s="1096">
        <v>3</v>
      </c>
      <c r="AM93" s="1097">
        <v>3</v>
      </c>
      <c r="AN93" s="1100">
        <v>15</v>
      </c>
      <c r="AO93" s="1077" t="s">
        <v>59</v>
      </c>
      <c r="CA93" s="878" t="str">
        <f>IF(C93=0,"",IF(AN93="",IF(C93="",""," No olvide escribir la columna Beneficiarios.-"),""))</f>
        <v/>
      </c>
      <c r="CB93" s="878" t="str">
        <f t="shared" si="15"/>
        <v/>
      </c>
      <c r="CG93" s="878">
        <f t="shared" si="16"/>
        <v>0</v>
      </c>
      <c r="CH93" s="878">
        <f t="shared" si="17"/>
        <v>0</v>
      </c>
    </row>
    <row r="94" spans="1:86" ht="15.75" thickTop="1" x14ac:dyDescent="0.25">
      <c r="A94" s="1101" t="s">
        <v>87</v>
      </c>
      <c r="B94" s="1102"/>
      <c r="C94" s="1103">
        <f t="shared" si="13"/>
        <v>10</v>
      </c>
      <c r="D94" s="1104">
        <f t="shared" si="14"/>
        <v>3</v>
      </c>
      <c r="E94" s="1105">
        <f t="shared" si="14"/>
        <v>7</v>
      </c>
      <c r="F94" s="1106"/>
      <c r="G94" s="1107"/>
      <c r="H94" s="1108"/>
      <c r="I94" s="1109">
        <v>1</v>
      </c>
      <c r="J94" s="1110"/>
      <c r="K94" s="1107"/>
      <c r="L94" s="1108"/>
      <c r="M94" s="1111"/>
      <c r="N94" s="1110">
        <v>1</v>
      </c>
      <c r="O94" s="1107">
        <v>1</v>
      </c>
      <c r="P94" s="1109"/>
      <c r="Q94" s="1111"/>
      <c r="R94" s="1112"/>
      <c r="S94" s="1107"/>
      <c r="T94" s="1109"/>
      <c r="U94" s="1111">
        <v>1</v>
      </c>
      <c r="V94" s="1112"/>
      <c r="W94" s="1107">
        <v>1</v>
      </c>
      <c r="X94" s="1109"/>
      <c r="Y94" s="1107"/>
      <c r="Z94" s="1112"/>
      <c r="AA94" s="1111"/>
      <c r="AB94" s="1112"/>
      <c r="AC94" s="1107"/>
      <c r="AD94" s="1109"/>
      <c r="AE94" s="1111"/>
      <c r="AF94" s="1112">
        <v>1</v>
      </c>
      <c r="AG94" s="1107">
        <v>1</v>
      </c>
      <c r="AH94" s="1109">
        <v>1</v>
      </c>
      <c r="AI94" s="1111"/>
      <c r="AJ94" s="1112"/>
      <c r="AK94" s="1107">
        <v>1</v>
      </c>
      <c r="AL94" s="1109"/>
      <c r="AM94" s="1107">
        <v>1</v>
      </c>
      <c r="AN94" s="1113">
        <v>10</v>
      </c>
      <c r="AO94" s="1077" t="s">
        <v>59</v>
      </c>
      <c r="CA94" s="878" t="str">
        <f>IF(C94=0,"",IF(AN94="",IF(C94="",""," No olvide escribir la columna Beneficiarios.-"),""))</f>
        <v/>
      </c>
      <c r="CB94" s="878" t="str">
        <f t="shared" si="15"/>
        <v/>
      </c>
      <c r="CG94" s="878">
        <f t="shared" si="16"/>
        <v>0</v>
      </c>
      <c r="CH94" s="878">
        <f t="shared" si="17"/>
        <v>0</v>
      </c>
    </row>
    <row r="95" spans="1:86" x14ac:dyDescent="0.25">
      <c r="A95" s="1114" t="s">
        <v>88</v>
      </c>
      <c r="B95" s="1115"/>
      <c r="C95" s="930">
        <f t="shared" si="13"/>
        <v>9</v>
      </c>
      <c r="D95" s="995">
        <f t="shared" si="14"/>
        <v>2</v>
      </c>
      <c r="E95" s="1116">
        <f t="shared" si="14"/>
        <v>7</v>
      </c>
      <c r="F95" s="1117"/>
      <c r="G95" s="1118"/>
      <c r="H95" s="1119"/>
      <c r="I95" s="1120"/>
      <c r="J95" s="1106"/>
      <c r="K95" s="1121"/>
      <c r="L95" s="1119"/>
      <c r="M95" s="1122">
        <v>1</v>
      </c>
      <c r="N95" s="1106"/>
      <c r="O95" s="1121">
        <v>2</v>
      </c>
      <c r="P95" s="1120"/>
      <c r="Q95" s="1122">
        <v>1</v>
      </c>
      <c r="R95" s="1123"/>
      <c r="S95" s="1121"/>
      <c r="T95" s="1120"/>
      <c r="U95" s="1122"/>
      <c r="V95" s="1123"/>
      <c r="W95" s="1121">
        <v>1</v>
      </c>
      <c r="X95" s="1120"/>
      <c r="Y95" s="1121"/>
      <c r="Z95" s="1123"/>
      <c r="AA95" s="1122">
        <v>1</v>
      </c>
      <c r="AB95" s="1123">
        <v>1</v>
      </c>
      <c r="AC95" s="1121"/>
      <c r="AD95" s="1120"/>
      <c r="AE95" s="1122"/>
      <c r="AF95" s="1123"/>
      <c r="AG95" s="1121">
        <v>1</v>
      </c>
      <c r="AH95" s="1120"/>
      <c r="AI95" s="1122"/>
      <c r="AJ95" s="1123"/>
      <c r="AK95" s="1121"/>
      <c r="AL95" s="1120">
        <v>1</v>
      </c>
      <c r="AM95" s="1121"/>
      <c r="AN95" s="1124">
        <v>9</v>
      </c>
      <c r="AO95" s="1077" t="s">
        <v>59</v>
      </c>
      <c r="CA95" s="878" t="str">
        <f>IF(C95=0,"",IF(AN95="",IF(C95="",""," No olvide escribir la columna Beneficiarios.-"),""))</f>
        <v/>
      </c>
      <c r="CB95" s="878" t="str">
        <f t="shared" si="15"/>
        <v/>
      </c>
      <c r="CG95" s="878">
        <f t="shared" si="16"/>
        <v>0</v>
      </c>
      <c r="CH95" s="878">
        <f t="shared" si="17"/>
        <v>0</v>
      </c>
    </row>
    <row r="96" spans="1:86" x14ac:dyDescent="0.25">
      <c r="A96" s="1125" t="s">
        <v>89</v>
      </c>
      <c r="B96" s="1126"/>
      <c r="C96" s="1079">
        <f t="shared" si="13"/>
        <v>21</v>
      </c>
      <c r="D96" s="930">
        <f t="shared" si="14"/>
        <v>9</v>
      </c>
      <c r="E96" s="1127">
        <f t="shared" si="14"/>
        <v>12</v>
      </c>
      <c r="F96" s="1081"/>
      <c r="G96" s="1082"/>
      <c r="H96" s="1083"/>
      <c r="I96" s="1084"/>
      <c r="J96" s="1081"/>
      <c r="K96" s="1085">
        <v>1</v>
      </c>
      <c r="L96" s="1083"/>
      <c r="M96" s="1086">
        <v>1</v>
      </c>
      <c r="N96" s="1081"/>
      <c r="O96" s="1085"/>
      <c r="P96" s="1084"/>
      <c r="Q96" s="1086"/>
      <c r="R96" s="1087"/>
      <c r="S96" s="1085">
        <v>1</v>
      </c>
      <c r="T96" s="1084"/>
      <c r="U96" s="1086"/>
      <c r="V96" s="1087"/>
      <c r="W96" s="1085">
        <v>1</v>
      </c>
      <c r="X96" s="1084"/>
      <c r="Y96" s="1085">
        <v>2</v>
      </c>
      <c r="Z96" s="1087">
        <v>2</v>
      </c>
      <c r="AA96" s="1086">
        <v>1</v>
      </c>
      <c r="AB96" s="1087"/>
      <c r="AC96" s="1085"/>
      <c r="AD96" s="1084">
        <v>3</v>
      </c>
      <c r="AE96" s="1086">
        <v>2</v>
      </c>
      <c r="AF96" s="1087">
        <v>1</v>
      </c>
      <c r="AG96" s="1085">
        <v>1</v>
      </c>
      <c r="AH96" s="1084">
        <v>2</v>
      </c>
      <c r="AI96" s="1086"/>
      <c r="AJ96" s="1087">
        <v>1</v>
      </c>
      <c r="AK96" s="1085"/>
      <c r="AL96" s="1084"/>
      <c r="AM96" s="1085">
        <v>2</v>
      </c>
      <c r="AN96" s="1088">
        <v>21</v>
      </c>
      <c r="AO96" s="1077" t="s">
        <v>59</v>
      </c>
      <c r="CA96" s="878" t="str">
        <f>IF(C96=0,"",IF(AN96="",IF(C96="",""," No olvide escribir la columna Beneficiarios.-"),""))</f>
        <v/>
      </c>
      <c r="CB96" s="878" t="str">
        <f t="shared" si="15"/>
        <v/>
      </c>
      <c r="CG96" s="878">
        <f t="shared" si="16"/>
        <v>0</v>
      </c>
      <c r="CH96" s="878">
        <f t="shared" si="17"/>
        <v>0</v>
      </c>
    </row>
    <row r="97" spans="1:86" x14ac:dyDescent="0.25">
      <c r="A97" s="1128" t="s">
        <v>231</v>
      </c>
      <c r="B97" s="1129"/>
      <c r="C97" s="998">
        <f t="shared" si="13"/>
        <v>4</v>
      </c>
      <c r="D97" s="998">
        <f t="shared" si="14"/>
        <v>2</v>
      </c>
      <c r="E97" s="976">
        <f t="shared" si="14"/>
        <v>2</v>
      </c>
      <c r="F97" s="1130"/>
      <c r="G97" s="1131"/>
      <c r="H97" s="1132"/>
      <c r="I97" s="1133"/>
      <c r="J97" s="1130"/>
      <c r="K97" s="1134"/>
      <c r="L97" s="1132"/>
      <c r="M97" s="1135"/>
      <c r="N97" s="1130">
        <v>1</v>
      </c>
      <c r="O97" s="1134">
        <v>1</v>
      </c>
      <c r="P97" s="1133"/>
      <c r="Q97" s="1135">
        <v>1</v>
      </c>
      <c r="R97" s="1136"/>
      <c r="S97" s="1134"/>
      <c r="T97" s="1133"/>
      <c r="U97" s="1135"/>
      <c r="V97" s="1136"/>
      <c r="W97" s="1134"/>
      <c r="X97" s="1133"/>
      <c r="Y97" s="1134"/>
      <c r="Z97" s="1136"/>
      <c r="AA97" s="1135"/>
      <c r="AB97" s="1136"/>
      <c r="AC97" s="1134"/>
      <c r="AD97" s="1133"/>
      <c r="AE97" s="1135"/>
      <c r="AF97" s="1136"/>
      <c r="AG97" s="1134"/>
      <c r="AH97" s="1133"/>
      <c r="AI97" s="1135"/>
      <c r="AJ97" s="1136">
        <v>1</v>
      </c>
      <c r="AK97" s="1134"/>
      <c r="AL97" s="1133"/>
      <c r="AM97" s="1134"/>
      <c r="AN97" s="1137">
        <v>4</v>
      </c>
      <c r="AO97" s="1138" t="s">
        <v>59</v>
      </c>
      <c r="CA97" s="878" t="str">
        <f>IF(C97=0,"",IF(AN97="",IF(C97="",""," No olvide escribir la columna Beneficiarios.-"),""))</f>
        <v/>
      </c>
      <c r="CB97" s="878" t="str">
        <f t="shared" si="15"/>
        <v/>
      </c>
      <c r="CG97" s="878">
        <f t="shared" si="16"/>
        <v>0</v>
      </c>
      <c r="CH97" s="878">
        <f t="shared" si="17"/>
        <v>0</v>
      </c>
    </row>
    <row r="98" spans="1:86" x14ac:dyDescent="0.25">
      <c r="A98" s="1064" t="s">
        <v>232</v>
      </c>
      <c r="B98" s="883"/>
      <c r="C98" s="883"/>
      <c r="D98" s="1048"/>
    </row>
    <row r="99" spans="1:86" x14ac:dyDescent="0.25">
      <c r="A99" s="893" t="s">
        <v>233</v>
      </c>
      <c r="B99" s="894"/>
      <c r="C99" s="895"/>
      <c r="D99" s="958" t="s">
        <v>45</v>
      </c>
    </row>
    <row r="100" spans="1:86" ht="21" x14ac:dyDescent="0.25">
      <c r="A100" s="890" t="s">
        <v>234</v>
      </c>
      <c r="B100" s="892"/>
      <c r="C100" s="1139" t="s">
        <v>153</v>
      </c>
      <c r="D100" s="1140"/>
      <c r="E100" s="1141"/>
    </row>
    <row r="101" spans="1:86" x14ac:dyDescent="0.25">
      <c r="A101" s="1066"/>
      <c r="B101" s="1067"/>
      <c r="C101" s="1142" t="s">
        <v>154</v>
      </c>
      <c r="D101" s="1088"/>
      <c r="E101" s="1141"/>
    </row>
    <row r="102" spans="1:86" ht="21" x14ac:dyDescent="0.25">
      <c r="A102" s="898"/>
      <c r="B102" s="900"/>
      <c r="C102" s="1143" t="s">
        <v>155</v>
      </c>
      <c r="D102" s="1144"/>
      <c r="E102" s="1141"/>
    </row>
    <row r="103" spans="1:86" ht="15.75" x14ac:dyDescent="0.25">
      <c r="A103" s="1145" t="s">
        <v>235</v>
      </c>
      <c r="B103" s="1146"/>
      <c r="C103" s="1147"/>
      <c r="D103" s="1148"/>
      <c r="E103" s="1149"/>
      <c r="F103" s="1150"/>
      <c r="G103" s="1150"/>
      <c r="H103" s="1151"/>
      <c r="I103" s="1150"/>
      <c r="J103" s="955"/>
      <c r="K103" s="1152"/>
      <c r="L103" s="1153"/>
      <c r="M103" s="1154"/>
      <c r="N103" s="1154"/>
      <c r="O103" s="1155"/>
      <c r="P103" s="1156"/>
      <c r="Q103" s="1157"/>
      <c r="R103" s="1158"/>
      <c r="S103" s="1005"/>
      <c r="T103" s="1157"/>
      <c r="U103" s="1005"/>
      <c r="V103" s="1005"/>
      <c r="W103" s="1159"/>
      <c r="X103" s="1159"/>
      <c r="Y103" s="1159"/>
      <c r="Z103" s="1160"/>
      <c r="AA103" s="954"/>
      <c r="AB103" s="1159"/>
      <c r="AC103" s="1159"/>
      <c r="AD103" s="1159"/>
      <c r="AE103" s="1159"/>
      <c r="AF103" s="1160"/>
      <c r="AG103" s="954"/>
      <c r="AH103" s="1159"/>
      <c r="AI103" s="1159"/>
      <c r="AJ103" s="1159"/>
      <c r="AK103" s="954"/>
      <c r="AL103" s="1161"/>
      <c r="AM103" s="1159"/>
      <c r="AN103" s="1161"/>
      <c r="AO103" s="1162"/>
      <c r="AP103" s="954"/>
    </row>
    <row r="104" spans="1:86" ht="18.75" customHeight="1" x14ac:dyDescent="0.25">
      <c r="A104" s="982" t="s">
        <v>81</v>
      </c>
      <c r="B104" s="1163"/>
      <c r="C104" s="890" t="s">
        <v>4</v>
      </c>
      <c r="D104" s="891"/>
      <c r="E104" s="892"/>
      <c r="F104" s="893" t="s">
        <v>5</v>
      </c>
      <c r="G104" s="894"/>
      <c r="H104" s="894"/>
      <c r="I104" s="894"/>
      <c r="J104" s="894"/>
      <c r="K104" s="894"/>
      <c r="L104" s="894"/>
      <c r="M104" s="894"/>
      <c r="N104" s="894"/>
      <c r="O104" s="894"/>
      <c r="P104" s="894"/>
      <c r="Q104" s="894"/>
      <c r="R104" s="894"/>
      <c r="S104" s="894"/>
      <c r="T104" s="894"/>
      <c r="U104" s="894"/>
      <c r="V104" s="894"/>
      <c r="W104" s="894"/>
      <c r="X104" s="894"/>
      <c r="Y104" s="894"/>
      <c r="Z104" s="894"/>
      <c r="AA104" s="894"/>
      <c r="AB104" s="894"/>
      <c r="AC104" s="894"/>
      <c r="AD104" s="894"/>
      <c r="AE104" s="894"/>
      <c r="AF104" s="894"/>
      <c r="AG104" s="894"/>
      <c r="AH104" s="894"/>
      <c r="AI104" s="894"/>
      <c r="AJ104" s="894"/>
      <c r="AK104" s="894"/>
      <c r="AL104" s="894"/>
      <c r="AM104" s="895"/>
      <c r="AN104" s="896" t="s">
        <v>7</v>
      </c>
      <c r="AO104" s="1164"/>
    </row>
    <row r="105" spans="1:86" x14ac:dyDescent="0.25">
      <c r="A105" s="983"/>
      <c r="B105" s="1165"/>
      <c r="C105" s="898"/>
      <c r="D105" s="899"/>
      <c r="E105" s="900"/>
      <c r="F105" s="893" t="s">
        <v>10</v>
      </c>
      <c r="G105" s="895"/>
      <c r="H105" s="893" t="s">
        <v>11</v>
      </c>
      <c r="I105" s="895"/>
      <c r="J105" s="893" t="s">
        <v>12</v>
      </c>
      <c r="K105" s="895"/>
      <c r="L105" s="893" t="s">
        <v>13</v>
      </c>
      <c r="M105" s="895"/>
      <c r="N105" s="893" t="s">
        <v>14</v>
      </c>
      <c r="O105" s="895"/>
      <c r="P105" s="901" t="s">
        <v>15</v>
      </c>
      <c r="Q105" s="902"/>
      <c r="R105" s="901" t="s">
        <v>16</v>
      </c>
      <c r="S105" s="902"/>
      <c r="T105" s="901" t="s">
        <v>17</v>
      </c>
      <c r="U105" s="902"/>
      <c r="V105" s="901" t="s">
        <v>18</v>
      </c>
      <c r="W105" s="902"/>
      <c r="X105" s="901" t="s">
        <v>19</v>
      </c>
      <c r="Y105" s="902"/>
      <c r="Z105" s="901" t="s">
        <v>20</v>
      </c>
      <c r="AA105" s="902"/>
      <c r="AB105" s="901" t="s">
        <v>21</v>
      </c>
      <c r="AC105" s="902"/>
      <c r="AD105" s="903" t="s">
        <v>22</v>
      </c>
      <c r="AE105" s="903"/>
      <c r="AF105" s="901" t="s">
        <v>23</v>
      </c>
      <c r="AG105" s="902"/>
      <c r="AH105" s="903" t="s">
        <v>24</v>
      </c>
      <c r="AI105" s="903"/>
      <c r="AJ105" s="901" t="s">
        <v>25</v>
      </c>
      <c r="AK105" s="902"/>
      <c r="AL105" s="903" t="s">
        <v>26</v>
      </c>
      <c r="AM105" s="902"/>
      <c r="AN105" s="904"/>
    </row>
    <row r="106" spans="1:86" x14ac:dyDescent="0.25">
      <c r="A106" s="984"/>
      <c r="B106" s="1166"/>
      <c r="C106" s="956" t="s">
        <v>214</v>
      </c>
      <c r="D106" s="956" t="s">
        <v>159</v>
      </c>
      <c r="E106" s="960" t="s">
        <v>28</v>
      </c>
      <c r="F106" s="1000" t="s">
        <v>159</v>
      </c>
      <c r="G106" s="960" t="s">
        <v>28</v>
      </c>
      <c r="H106" s="1000" t="s">
        <v>159</v>
      </c>
      <c r="I106" s="960" t="s">
        <v>28</v>
      </c>
      <c r="J106" s="1000" t="s">
        <v>159</v>
      </c>
      <c r="K106" s="960" t="s">
        <v>28</v>
      </c>
      <c r="L106" s="1000" t="s">
        <v>159</v>
      </c>
      <c r="M106" s="960" t="s">
        <v>28</v>
      </c>
      <c r="N106" s="1000" t="s">
        <v>159</v>
      </c>
      <c r="O106" s="960" t="s">
        <v>28</v>
      </c>
      <c r="P106" s="1000" t="s">
        <v>159</v>
      </c>
      <c r="Q106" s="960" t="s">
        <v>28</v>
      </c>
      <c r="R106" s="1000" t="s">
        <v>159</v>
      </c>
      <c r="S106" s="960" t="s">
        <v>28</v>
      </c>
      <c r="T106" s="1000" t="s">
        <v>159</v>
      </c>
      <c r="U106" s="960" t="s">
        <v>28</v>
      </c>
      <c r="V106" s="1000" t="s">
        <v>159</v>
      </c>
      <c r="W106" s="960" t="s">
        <v>28</v>
      </c>
      <c r="X106" s="1000" t="s">
        <v>159</v>
      </c>
      <c r="Y106" s="960" t="s">
        <v>28</v>
      </c>
      <c r="Z106" s="1000" t="s">
        <v>159</v>
      </c>
      <c r="AA106" s="960" t="s">
        <v>28</v>
      </c>
      <c r="AB106" s="1000" t="s">
        <v>159</v>
      </c>
      <c r="AC106" s="960" t="s">
        <v>28</v>
      </c>
      <c r="AD106" s="1068" t="s">
        <v>159</v>
      </c>
      <c r="AE106" s="1068" t="s">
        <v>28</v>
      </c>
      <c r="AF106" s="1000" t="s">
        <v>159</v>
      </c>
      <c r="AG106" s="960" t="s">
        <v>28</v>
      </c>
      <c r="AH106" s="1068" t="s">
        <v>159</v>
      </c>
      <c r="AI106" s="1068" t="s">
        <v>28</v>
      </c>
      <c r="AJ106" s="1000" t="s">
        <v>159</v>
      </c>
      <c r="AK106" s="960" t="s">
        <v>28</v>
      </c>
      <c r="AL106" s="1068" t="s">
        <v>159</v>
      </c>
      <c r="AM106" s="960" t="s">
        <v>28</v>
      </c>
      <c r="AN106" s="915"/>
      <c r="AO106" s="1167"/>
    </row>
    <row r="107" spans="1:86" ht="21" customHeight="1" x14ac:dyDescent="0.25">
      <c r="A107" s="1168" t="s">
        <v>236</v>
      </c>
      <c r="B107" s="1169"/>
      <c r="C107" s="1105">
        <f>SUM(D107+E107)</f>
        <v>0</v>
      </c>
      <c r="D107" s="1103">
        <f t="shared" ref="D107:E109" si="19">SUM(F107+H107+J107+L107+N107+P107+R107+T107+V107+X107+Z107+AB107+AD107+AF107+AH107+AJ107+AL107)</f>
        <v>0</v>
      </c>
      <c r="E107" s="1170">
        <f t="shared" si="19"/>
        <v>0</v>
      </c>
      <c r="F107" s="1171"/>
      <c r="G107" s="1172"/>
      <c r="H107" s="1171"/>
      <c r="I107" s="1172"/>
      <c r="J107" s="1171"/>
      <c r="K107" s="1172"/>
      <c r="L107" s="1171"/>
      <c r="M107" s="1172"/>
      <c r="N107" s="1171"/>
      <c r="O107" s="1172"/>
      <c r="P107" s="1171"/>
      <c r="Q107" s="1172"/>
      <c r="R107" s="1171"/>
      <c r="S107" s="1172"/>
      <c r="T107" s="1171"/>
      <c r="U107" s="1172"/>
      <c r="V107" s="1171"/>
      <c r="W107" s="1172"/>
      <c r="X107" s="1171"/>
      <c r="Y107" s="1172"/>
      <c r="Z107" s="1171"/>
      <c r="AA107" s="1172"/>
      <c r="AB107" s="1171"/>
      <c r="AC107" s="1172"/>
      <c r="AD107" s="1173"/>
      <c r="AE107" s="1174"/>
      <c r="AF107" s="1171"/>
      <c r="AG107" s="1172"/>
      <c r="AH107" s="1173"/>
      <c r="AI107" s="1174"/>
      <c r="AJ107" s="1171"/>
      <c r="AK107" s="1172"/>
      <c r="AL107" s="1173"/>
      <c r="AM107" s="1172"/>
      <c r="AN107" s="1175"/>
      <c r="AO107" s="1077" t="s">
        <v>59</v>
      </c>
      <c r="CA107" s="878" t="str">
        <f>IF(C107=0,"",IF(AN107="",IF(C107="",""," No olvide escribir la columna Beneficiarios.-"),""))</f>
        <v/>
      </c>
      <c r="CB107" s="878" t="str">
        <f>IF(C107&lt;AN107," El número de Beneficiarios NO puede ser mayor que el Total.-","")</f>
        <v/>
      </c>
      <c r="CG107" s="878">
        <f>IF(C107&lt;AN107,1,0)</f>
        <v>0</v>
      </c>
      <c r="CH107" s="878" t="str">
        <f>IF(C107=0,"",IF(AN107="",IF(C107="","",1),0))</f>
        <v/>
      </c>
    </row>
    <row r="108" spans="1:86" ht="21" customHeight="1" x14ac:dyDescent="0.25">
      <c r="A108" s="1176" t="s">
        <v>237</v>
      </c>
      <c r="B108" s="1177"/>
      <c r="C108" s="963">
        <f>SUM(D108+E108)</f>
        <v>0</v>
      </c>
      <c r="D108" s="995">
        <f t="shared" si="19"/>
        <v>0</v>
      </c>
      <c r="E108" s="996">
        <f t="shared" si="19"/>
        <v>0</v>
      </c>
      <c r="F108" s="1178"/>
      <c r="G108" s="1179"/>
      <c r="H108" s="1178"/>
      <c r="I108" s="1179"/>
      <c r="J108" s="1178"/>
      <c r="K108" s="1179"/>
      <c r="L108" s="1178"/>
      <c r="M108" s="1179"/>
      <c r="N108" s="1178"/>
      <c r="O108" s="1179"/>
      <c r="P108" s="1178"/>
      <c r="Q108" s="1179"/>
      <c r="R108" s="1178"/>
      <c r="S108" s="1179"/>
      <c r="T108" s="1178"/>
      <c r="U108" s="1179"/>
      <c r="V108" s="1178"/>
      <c r="W108" s="1179"/>
      <c r="X108" s="1178"/>
      <c r="Y108" s="1179"/>
      <c r="Z108" s="1178"/>
      <c r="AA108" s="1179"/>
      <c r="AB108" s="1178"/>
      <c r="AC108" s="1179"/>
      <c r="AD108" s="1180"/>
      <c r="AE108" s="1181"/>
      <c r="AF108" s="1178"/>
      <c r="AG108" s="1179"/>
      <c r="AH108" s="1180"/>
      <c r="AI108" s="1181"/>
      <c r="AJ108" s="1178"/>
      <c r="AK108" s="1179"/>
      <c r="AL108" s="1180"/>
      <c r="AM108" s="1179"/>
      <c r="AN108" s="1182"/>
      <c r="AO108" s="1077" t="s">
        <v>59</v>
      </c>
      <c r="CA108" s="878" t="str">
        <f>IF(C108=0,"",IF(AN108="",IF(C108="",""," No olvide escribir la columna Beneficiarios.-"),""))</f>
        <v/>
      </c>
      <c r="CB108" s="878" t="str">
        <f>IF(C108&lt;AN108," El número de Beneficiarios NO puede ser mayor que el Total.-","")</f>
        <v/>
      </c>
      <c r="CG108" s="878">
        <f>IF(C108&lt;AN108,1,0)</f>
        <v>0</v>
      </c>
      <c r="CH108" s="878" t="str">
        <f>IF(C108=0,"",IF(AN108="",IF(C108="","",1),0))</f>
        <v/>
      </c>
    </row>
    <row r="109" spans="1:86" ht="21" customHeight="1" x14ac:dyDescent="0.25">
      <c r="A109" s="1183" t="s">
        <v>238</v>
      </c>
      <c r="B109" s="1184"/>
      <c r="C109" s="998">
        <f>SUM(D109+E109)</f>
        <v>2</v>
      </c>
      <c r="D109" s="998">
        <f t="shared" si="19"/>
        <v>0</v>
      </c>
      <c r="E109" s="999">
        <f t="shared" si="19"/>
        <v>2</v>
      </c>
      <c r="F109" s="1185"/>
      <c r="G109" s="1186"/>
      <c r="H109" s="1185"/>
      <c r="I109" s="1186"/>
      <c r="J109" s="1185"/>
      <c r="K109" s="1186"/>
      <c r="L109" s="1185"/>
      <c r="M109" s="1186"/>
      <c r="N109" s="1185"/>
      <c r="O109" s="1186"/>
      <c r="P109" s="1185"/>
      <c r="Q109" s="1186"/>
      <c r="R109" s="1185"/>
      <c r="S109" s="1186"/>
      <c r="T109" s="1185"/>
      <c r="U109" s="1186"/>
      <c r="V109" s="1185"/>
      <c r="W109" s="1186"/>
      <c r="X109" s="1185"/>
      <c r="Y109" s="1186"/>
      <c r="Z109" s="1185"/>
      <c r="AA109" s="1186"/>
      <c r="AB109" s="1185"/>
      <c r="AC109" s="1186"/>
      <c r="AD109" s="1187"/>
      <c r="AE109" s="1188"/>
      <c r="AF109" s="1185"/>
      <c r="AG109" s="1186"/>
      <c r="AH109" s="1187"/>
      <c r="AI109" s="1188"/>
      <c r="AJ109" s="1185"/>
      <c r="AK109" s="1186">
        <v>1</v>
      </c>
      <c r="AL109" s="1187"/>
      <c r="AM109" s="1186">
        <v>1</v>
      </c>
      <c r="AN109" s="1189">
        <v>2</v>
      </c>
      <c r="AO109" s="1077" t="s">
        <v>59</v>
      </c>
      <c r="CA109" s="878" t="str">
        <f>IF(C109=0,"",IF(AN109="",IF(C109="",""," No olvide escribir la columna Beneficiarios.-"),""))</f>
        <v/>
      </c>
      <c r="CB109" s="878" t="str">
        <f>IF(C109&lt;AN109," El número de Beneficiarios NO puede ser mayor que el Total.-","")</f>
        <v/>
      </c>
      <c r="CG109" s="878">
        <f>IF(C109&lt;AN109,1,0)</f>
        <v>0</v>
      </c>
      <c r="CH109" s="878">
        <f>IF(C109=0,"",IF(AN109="",IF(C109="","",1),0))</f>
        <v>0</v>
      </c>
    </row>
    <row r="110" spans="1:86" x14ac:dyDescent="0.25">
      <c r="A110" s="1064" t="s">
        <v>239</v>
      </c>
      <c r="B110" s="883"/>
      <c r="C110" s="883"/>
      <c r="D110" s="883"/>
      <c r="E110" s="883"/>
      <c r="F110" s="883"/>
      <c r="G110" s="883"/>
      <c r="H110" s="883"/>
      <c r="I110" s="883"/>
      <c r="J110" s="883"/>
      <c r="K110" s="883"/>
      <c r="L110" s="883"/>
      <c r="M110" s="883"/>
      <c r="N110" s="883"/>
      <c r="O110" s="883"/>
      <c r="P110" s="883"/>
      <c r="Q110" s="883"/>
      <c r="R110" s="883"/>
      <c r="S110" s="883"/>
      <c r="T110" s="883"/>
      <c r="U110" s="883"/>
      <c r="V110" s="883"/>
      <c r="W110" s="883"/>
      <c r="X110" s="883"/>
      <c r="Y110" s="883"/>
      <c r="Z110" s="883"/>
      <c r="AA110" s="883"/>
      <c r="AB110" s="1048"/>
      <c r="AC110" s="883"/>
      <c r="AD110" s="883"/>
      <c r="AE110" s="883"/>
      <c r="AF110" s="883"/>
      <c r="AG110" s="883"/>
    </row>
    <row r="111" spans="1:86" ht="15" customHeight="1" x14ac:dyDescent="0.25">
      <c r="A111" s="982" t="s">
        <v>92</v>
      </c>
      <c r="B111" s="1163"/>
      <c r="C111" s="982" t="s">
        <v>45</v>
      </c>
      <c r="D111" s="1190"/>
      <c r="E111" s="1163"/>
      <c r="F111" s="893" t="s">
        <v>165</v>
      </c>
      <c r="G111" s="895"/>
      <c r="H111" s="1191" t="s">
        <v>166</v>
      </c>
      <c r="I111" s="895"/>
      <c r="J111" s="893" t="s">
        <v>167</v>
      </c>
      <c r="K111" s="895"/>
      <c r="L111" s="893" t="s">
        <v>168</v>
      </c>
      <c r="M111" s="895"/>
      <c r="N111" s="893" t="s">
        <v>169</v>
      </c>
      <c r="O111" s="895"/>
      <c r="P111" s="901" t="s">
        <v>170</v>
      </c>
      <c r="Q111" s="902"/>
      <c r="R111" s="901" t="s">
        <v>171</v>
      </c>
      <c r="S111" s="902"/>
      <c r="T111" s="901" t="s">
        <v>172</v>
      </c>
      <c r="U111" s="903"/>
      <c r="V111" s="901" t="s">
        <v>173</v>
      </c>
      <c r="W111" s="903"/>
      <c r="X111" s="1192" t="s">
        <v>174</v>
      </c>
      <c r="Y111" s="1193" t="s">
        <v>240</v>
      </c>
      <c r="Z111" s="903"/>
      <c r="AA111" s="903"/>
      <c r="AB111" s="902"/>
      <c r="AC111" s="1194" t="s">
        <v>241</v>
      </c>
      <c r="AD111" s="1195"/>
      <c r="AE111" s="903" t="s">
        <v>242</v>
      </c>
      <c r="AF111" s="903"/>
      <c r="AG111" s="903"/>
      <c r="AH111" s="902"/>
      <c r="AI111" s="1192" t="s">
        <v>243</v>
      </c>
    </row>
    <row r="112" spans="1:86" ht="21" x14ac:dyDescent="0.25">
      <c r="A112" s="984"/>
      <c r="B112" s="1166"/>
      <c r="C112" s="956" t="s">
        <v>214</v>
      </c>
      <c r="D112" s="957" t="s">
        <v>27</v>
      </c>
      <c r="E112" s="956" t="s">
        <v>28</v>
      </c>
      <c r="F112" s="959" t="s">
        <v>159</v>
      </c>
      <c r="G112" s="1196" t="s">
        <v>28</v>
      </c>
      <c r="H112" s="959" t="s">
        <v>159</v>
      </c>
      <c r="I112" s="1196" t="s">
        <v>28</v>
      </c>
      <c r="J112" s="959" t="s">
        <v>159</v>
      </c>
      <c r="K112" s="1196" t="s">
        <v>28</v>
      </c>
      <c r="L112" s="959" t="s">
        <v>159</v>
      </c>
      <c r="M112" s="1196" t="s">
        <v>28</v>
      </c>
      <c r="N112" s="959" t="s">
        <v>159</v>
      </c>
      <c r="O112" s="1196" t="s">
        <v>28</v>
      </c>
      <c r="P112" s="959" t="s">
        <v>159</v>
      </c>
      <c r="Q112" s="1196" t="s">
        <v>28</v>
      </c>
      <c r="R112" s="959" t="s">
        <v>159</v>
      </c>
      <c r="S112" s="1196" t="s">
        <v>28</v>
      </c>
      <c r="T112" s="959" t="s">
        <v>159</v>
      </c>
      <c r="U112" s="1197" t="s">
        <v>28</v>
      </c>
      <c r="V112" s="959" t="s">
        <v>159</v>
      </c>
      <c r="W112" s="1197" t="s">
        <v>28</v>
      </c>
      <c r="X112" s="1198"/>
      <c r="Y112" s="1199" t="s">
        <v>177</v>
      </c>
      <c r="Z112" s="1200" t="s">
        <v>178</v>
      </c>
      <c r="AA112" s="1201" t="s">
        <v>179</v>
      </c>
      <c r="AB112" s="958" t="s">
        <v>244</v>
      </c>
      <c r="AC112" s="1202" t="s">
        <v>245</v>
      </c>
      <c r="AD112" s="1203" t="s">
        <v>246</v>
      </c>
      <c r="AE112" s="1204" t="s">
        <v>247</v>
      </c>
      <c r="AF112" s="958" t="s">
        <v>183</v>
      </c>
      <c r="AG112" s="1205" t="s">
        <v>248</v>
      </c>
      <c r="AH112" s="958" t="s">
        <v>184</v>
      </c>
      <c r="AI112" s="1198"/>
    </row>
    <row r="113" spans="1:87" x14ac:dyDescent="0.25">
      <c r="A113" s="1206" t="s">
        <v>185</v>
      </c>
      <c r="B113" s="1207"/>
      <c r="C113" s="1208">
        <f>SUM(D113+E113)</f>
        <v>6</v>
      </c>
      <c r="D113" s="1208">
        <f>SUM(F113+H113+J113+L113+N113+P113+R113+T113+V113)</f>
        <v>5</v>
      </c>
      <c r="E113" s="920">
        <f>SUM(G113+I113+K113+M113+O113+Q113+S113+U113+W113)</f>
        <v>1</v>
      </c>
      <c r="F113" s="1073">
        <v>1</v>
      </c>
      <c r="G113" s="1209">
        <v>1</v>
      </c>
      <c r="H113" s="1072">
        <v>1</v>
      </c>
      <c r="I113" s="1075"/>
      <c r="J113" s="1073">
        <v>1</v>
      </c>
      <c r="K113" s="1209"/>
      <c r="L113" s="1072"/>
      <c r="M113" s="1075"/>
      <c r="N113" s="1073">
        <v>2</v>
      </c>
      <c r="O113" s="1209"/>
      <c r="P113" s="1072"/>
      <c r="Q113" s="1075"/>
      <c r="R113" s="1073"/>
      <c r="S113" s="1209"/>
      <c r="T113" s="1072"/>
      <c r="U113" s="1075"/>
      <c r="V113" s="1073"/>
      <c r="W113" s="1210"/>
      <c r="X113" s="1074"/>
      <c r="Y113" s="1211">
        <v>3</v>
      </c>
      <c r="Z113" s="1212">
        <v>3</v>
      </c>
      <c r="AA113" s="1213"/>
      <c r="AB113" s="1214"/>
      <c r="AC113" s="1210">
        <v>4</v>
      </c>
      <c r="AD113" s="1215">
        <v>2</v>
      </c>
      <c r="AE113" s="1211">
        <v>1</v>
      </c>
      <c r="AF113" s="1076"/>
      <c r="AG113" s="1076">
        <v>5</v>
      </c>
      <c r="AH113" s="1076"/>
      <c r="AI113" s="1215"/>
      <c r="AJ113" s="1216" t="s">
        <v>215</v>
      </c>
      <c r="CA113" s="878" t="str">
        <f>IF(C113&lt;&gt;SUM(Y113+Z113),"El nº de atenciones por violencia intrafamiliar  debe ser igual a la sumatoria de Pareja/Ex Pareja y Familiar","")</f>
        <v/>
      </c>
      <c r="CC113" s="878" t="str">
        <f>IF(X113&gt;E113,"El número de embarazadas no puede ser mayor al total de mujeres","")</f>
        <v/>
      </c>
      <c r="CG113" s="878">
        <f>IF(C113&lt;&gt;SUM(Y113+Z113),1,0)</f>
        <v>0</v>
      </c>
      <c r="CH113" s="878">
        <v>0</v>
      </c>
      <c r="CI113" s="878">
        <f>IF(X113&gt;E113,1,0)</f>
        <v>0</v>
      </c>
    </row>
    <row r="114" spans="1:87" x14ac:dyDescent="0.25">
      <c r="A114" s="1217" t="s">
        <v>186</v>
      </c>
      <c r="B114" s="1218"/>
      <c r="C114" s="1219">
        <f>SUM(D114+E114)</f>
        <v>44</v>
      </c>
      <c r="D114" s="1219">
        <f>SUM(F114+H114+J114+L114+N114+P114+R114+T114+V114)</f>
        <v>34</v>
      </c>
      <c r="E114" s="1039">
        <f>SUM(G114+I114+K114+M114+O114+Q114+S114+U114+W114)</f>
        <v>10</v>
      </c>
      <c r="F114" s="1220">
        <v>3</v>
      </c>
      <c r="G114" s="1221">
        <v>2</v>
      </c>
      <c r="H114" s="1212">
        <v>3</v>
      </c>
      <c r="I114" s="1222">
        <v>2</v>
      </c>
      <c r="J114" s="1220">
        <v>4</v>
      </c>
      <c r="K114" s="1221">
        <v>2</v>
      </c>
      <c r="L114" s="1212">
        <v>12</v>
      </c>
      <c r="M114" s="1222">
        <v>1</v>
      </c>
      <c r="N114" s="1220">
        <v>6</v>
      </c>
      <c r="O114" s="1221">
        <v>3</v>
      </c>
      <c r="P114" s="1212">
        <v>2</v>
      </c>
      <c r="Q114" s="1222"/>
      <c r="R114" s="1220">
        <v>2</v>
      </c>
      <c r="S114" s="1221"/>
      <c r="T114" s="1212">
        <v>1</v>
      </c>
      <c r="U114" s="1222"/>
      <c r="V114" s="1220">
        <v>1</v>
      </c>
      <c r="W114" s="1223"/>
      <c r="X114" s="1224"/>
      <c r="Y114" s="1225"/>
      <c r="Z114" s="1226"/>
      <c r="AA114" s="1227">
        <v>14</v>
      </c>
      <c r="AB114" s="1227">
        <v>30</v>
      </c>
      <c r="AC114" s="1224">
        <v>32</v>
      </c>
      <c r="AD114" s="1228">
        <v>12</v>
      </c>
      <c r="AE114" s="1211">
        <v>6</v>
      </c>
      <c r="AF114" s="1229">
        <v>30</v>
      </c>
      <c r="AG114" s="1229">
        <v>3</v>
      </c>
      <c r="AH114" s="1229">
        <v>5</v>
      </c>
      <c r="AI114" s="1228"/>
      <c r="AJ114" s="1216" t="s">
        <v>215</v>
      </c>
      <c r="CA114" s="878" t="str">
        <f>IF(C114&lt;&gt;SUM(AA114+AB114),"El nº de atenciones de Otras Violencias debe ser igual a la sumatoria de Conocidos y Desconocidos","")</f>
        <v/>
      </c>
      <c r="CC114" s="878" t="str">
        <f>IF(X114&gt;E114,"El número de embarazadas no puede ser mayor al total de mujeres","")</f>
        <v/>
      </c>
      <c r="CG114" s="878">
        <f>IF(C114&lt;&gt;SUM(AA114+AB114),1,0)</f>
        <v>0</v>
      </c>
      <c r="CH114" s="878">
        <v>0</v>
      </c>
      <c r="CI114" s="878">
        <f>IF(X114&gt;E114,1,0)</f>
        <v>0</v>
      </c>
    </row>
    <row r="115" spans="1:87" x14ac:dyDescent="0.25">
      <c r="A115" s="1064" t="s">
        <v>249</v>
      </c>
      <c r="B115" s="1230"/>
      <c r="C115" s="1230"/>
      <c r="D115" s="1064"/>
      <c r="E115" s="1064"/>
      <c r="F115" s="1064"/>
      <c r="G115" s="1064"/>
      <c r="H115" s="1064"/>
      <c r="I115" s="1064"/>
      <c r="J115" s="1064"/>
      <c r="K115" s="1064"/>
      <c r="L115" s="1064"/>
      <c r="M115" s="1064"/>
      <c r="N115" s="1064"/>
      <c r="O115" s="1064"/>
      <c r="P115" s="1064"/>
      <c r="Q115" s="1064"/>
      <c r="R115" s="1064"/>
      <c r="S115" s="1064"/>
      <c r="T115" s="1064"/>
      <c r="U115" s="882"/>
      <c r="V115" s="882"/>
      <c r="W115" s="882"/>
      <c r="AA115" s="1231"/>
      <c r="CA115" s="878" t="str">
        <f>IF(X113&gt;=E113,"El número de embarazadas no puede ser mayor al total de mujeres","")</f>
        <v/>
      </c>
      <c r="CG115" s="878">
        <v>0</v>
      </c>
    </row>
    <row r="116" spans="1:87" x14ac:dyDescent="0.25">
      <c r="A116" s="982" t="s">
        <v>92</v>
      </c>
      <c r="B116" s="1163"/>
      <c r="C116" s="889" t="s">
        <v>45</v>
      </c>
      <c r="D116" s="893" t="s">
        <v>5</v>
      </c>
      <c r="E116" s="894"/>
      <c r="F116" s="894"/>
      <c r="G116" s="894"/>
      <c r="H116" s="894"/>
      <c r="I116" s="894"/>
      <c r="J116" s="894"/>
      <c r="K116" s="894"/>
      <c r="L116" s="894"/>
      <c r="M116" s="895"/>
      <c r="N116" s="893" t="s">
        <v>6</v>
      </c>
      <c r="O116" s="895"/>
      <c r="P116" s="896" t="s">
        <v>7</v>
      </c>
      <c r="Q116" s="883"/>
      <c r="R116" s="882"/>
      <c r="S116" s="882"/>
      <c r="T116" s="882"/>
      <c r="U116" s="882"/>
      <c r="V116" s="882"/>
      <c r="W116" s="882"/>
    </row>
    <row r="117" spans="1:87" ht="21" x14ac:dyDescent="0.25">
      <c r="A117" s="984"/>
      <c r="B117" s="1166"/>
      <c r="C117" s="908"/>
      <c r="D117" s="1232" t="s">
        <v>10</v>
      </c>
      <c r="E117" s="1232" t="s">
        <v>11</v>
      </c>
      <c r="F117" s="1233" t="s">
        <v>12</v>
      </c>
      <c r="G117" s="1233" t="s">
        <v>13</v>
      </c>
      <c r="H117" s="1233" t="s">
        <v>14</v>
      </c>
      <c r="I117" s="1233" t="s">
        <v>94</v>
      </c>
      <c r="J117" s="1233" t="s">
        <v>95</v>
      </c>
      <c r="K117" s="1233" t="s">
        <v>96</v>
      </c>
      <c r="L117" s="1233" t="s">
        <v>97</v>
      </c>
      <c r="M117" s="1196" t="s">
        <v>98</v>
      </c>
      <c r="N117" s="958" t="s">
        <v>27</v>
      </c>
      <c r="O117" s="960" t="s">
        <v>28</v>
      </c>
      <c r="P117" s="915"/>
      <c r="Q117" s="883"/>
      <c r="R117" s="882"/>
      <c r="S117" s="882"/>
      <c r="T117" s="882"/>
      <c r="U117" s="882"/>
      <c r="V117" s="882"/>
      <c r="W117" s="882"/>
    </row>
    <row r="118" spans="1:87" ht="15.75" customHeight="1" x14ac:dyDescent="0.25">
      <c r="A118" s="896" t="s">
        <v>250</v>
      </c>
      <c r="B118" s="1234" t="s">
        <v>251</v>
      </c>
      <c r="C118" s="1235">
        <f>SUM(F118:K118)</f>
        <v>0</v>
      </c>
      <c r="D118" s="1236"/>
      <c r="E118" s="1236"/>
      <c r="F118" s="927"/>
      <c r="G118" s="927"/>
      <c r="H118" s="927"/>
      <c r="I118" s="927"/>
      <c r="J118" s="927"/>
      <c r="K118" s="927"/>
      <c r="L118" s="1236"/>
      <c r="M118" s="1237"/>
      <c r="N118" s="1238"/>
      <c r="O118" s="922"/>
      <c r="P118" s="994"/>
      <c r="Q118" s="1239" t="s">
        <v>215</v>
      </c>
      <c r="R118" s="882"/>
      <c r="S118" s="882"/>
      <c r="T118" s="882"/>
      <c r="U118" s="882"/>
      <c r="V118" s="882"/>
      <c r="W118" s="882"/>
      <c r="CA118" s="878" t="str">
        <f>IF(C118&lt;&gt;O118," El número atenciones según sexo NO puede ser diferente al Total.","")</f>
        <v/>
      </c>
      <c r="CB118" s="878" t="str">
        <f>IF(C118=0,"",IF(P118="",IF(C118="",""," No olvide escribir la columna Beneficiarios."),""))</f>
        <v/>
      </c>
      <c r="CC118" s="878" t="str">
        <f>IF(C118&lt;P118," El número de Beneficiarios NO puede ser mayor que el Total.","")</f>
        <v/>
      </c>
      <c r="CG118" s="878">
        <f>IF(C118&lt;&gt;O118,1,0)</f>
        <v>0</v>
      </c>
      <c r="CH118" s="878">
        <f>IF(C118&lt;P118,1,0)</f>
        <v>0</v>
      </c>
      <c r="CI118" s="878" t="str">
        <f>IF(C118=0,"",IF(P118="",IF(C118="","",1),0))</f>
        <v/>
      </c>
    </row>
    <row r="119" spans="1:87" ht="15.75" customHeight="1" x14ac:dyDescent="0.25">
      <c r="A119" s="915"/>
      <c r="B119" s="1240" t="s">
        <v>252</v>
      </c>
      <c r="C119" s="1241">
        <f>SUM(F119:K119)</f>
        <v>0</v>
      </c>
      <c r="D119" s="950"/>
      <c r="E119" s="950"/>
      <c r="F119" s="946"/>
      <c r="G119" s="1242"/>
      <c r="H119" s="1242"/>
      <c r="I119" s="1242"/>
      <c r="J119" s="1242"/>
      <c r="K119" s="1242"/>
      <c r="L119" s="950"/>
      <c r="M119" s="951"/>
      <c r="N119" s="1243"/>
      <c r="O119" s="944"/>
      <c r="P119" s="978"/>
      <c r="Q119" s="1244" t="s">
        <v>215</v>
      </c>
      <c r="R119" s="882"/>
      <c r="S119" s="882"/>
      <c r="T119" s="882"/>
      <c r="U119" s="882"/>
      <c r="V119" s="882"/>
      <c r="W119" s="882"/>
      <c r="CA119" s="878" t="str">
        <f>IF(C119&lt;&gt;O119," El número atenciones según sexo NO puede ser diferente al Total.","")</f>
        <v/>
      </c>
      <c r="CB119" s="878" t="str">
        <f>IF(C119=0,"",IF(P119="",IF(C119="",""," No olvide escribir la columna Beneficiarios."),""))</f>
        <v/>
      </c>
      <c r="CC119" s="878" t="str">
        <f>IF(C119&lt;P119," El número de Beneficiarios NO puede ser mayor que el Total.","")</f>
        <v/>
      </c>
      <c r="CG119" s="878">
        <f>IF(C119&lt;&gt;O119,1,0)</f>
        <v>0</v>
      </c>
      <c r="CH119" s="878">
        <f>IF(C119&lt;P119,1,0)</f>
        <v>0</v>
      </c>
      <c r="CI119" s="878" t="str">
        <f>IF(C119=0,"",IF(P119="",IF(C119="","",1),0))</f>
        <v/>
      </c>
    </row>
    <row r="120" spans="1:87" x14ac:dyDescent="0.25">
      <c r="A120" s="980" t="s">
        <v>253</v>
      </c>
      <c r="B120" s="980"/>
      <c r="C120" s="980"/>
      <c r="D120" s="980"/>
      <c r="E120" s="980"/>
      <c r="F120" s="980"/>
      <c r="G120" s="980"/>
      <c r="H120" s="980"/>
      <c r="I120" s="1245"/>
      <c r="J120" s="1245"/>
      <c r="K120" s="1245"/>
      <c r="L120" s="1245"/>
      <c r="M120" s="1245"/>
      <c r="N120" s="1245"/>
      <c r="O120" s="1056"/>
      <c r="P120" s="1056"/>
      <c r="Q120" s="1056"/>
      <c r="R120" s="1056"/>
      <c r="S120" s="1056"/>
      <c r="T120" s="1056"/>
      <c r="U120" s="1056"/>
      <c r="V120" s="1056"/>
      <c r="W120" s="1056"/>
    </row>
    <row r="121" spans="1:87" x14ac:dyDescent="0.25">
      <c r="A121" s="896" t="s">
        <v>102</v>
      </c>
      <c r="B121" s="896" t="s">
        <v>254</v>
      </c>
      <c r="C121" s="1050"/>
      <c r="D121" s="1246"/>
      <c r="E121" s="1056"/>
      <c r="F121" s="1050"/>
      <c r="G121" s="1050"/>
      <c r="H121" s="1056"/>
      <c r="I121" s="1056"/>
      <c r="J121" s="1056"/>
      <c r="K121" s="1056"/>
      <c r="L121" s="1056"/>
      <c r="M121" s="1056"/>
      <c r="N121" s="1056"/>
      <c r="O121" s="1056"/>
      <c r="P121" s="1056"/>
      <c r="Q121" s="1056"/>
      <c r="R121" s="1056"/>
      <c r="S121" s="1056"/>
      <c r="T121" s="1056"/>
      <c r="U121" s="1056"/>
      <c r="V121" s="1056"/>
      <c r="W121" s="1056"/>
    </row>
    <row r="122" spans="1:87" x14ac:dyDescent="0.25">
      <c r="A122" s="915"/>
      <c r="B122" s="915"/>
      <c r="C122" s="1050"/>
      <c r="D122" s="1246"/>
      <c r="E122" s="1056"/>
      <c r="F122" s="1050"/>
      <c r="G122" s="1050"/>
      <c r="H122" s="1056"/>
      <c r="I122" s="1056"/>
      <c r="J122" s="1056"/>
      <c r="K122" s="1056"/>
      <c r="L122" s="1056"/>
      <c r="M122" s="1056"/>
      <c r="N122" s="1056"/>
      <c r="O122" s="1056"/>
      <c r="P122" s="1056"/>
      <c r="Q122" s="1056"/>
      <c r="R122" s="1056"/>
      <c r="S122" s="1056"/>
      <c r="T122" s="1056"/>
      <c r="U122" s="1056"/>
      <c r="V122" s="1056"/>
      <c r="W122" s="1056"/>
    </row>
    <row r="123" spans="1:87" x14ac:dyDescent="0.25">
      <c r="A123" s="1247" t="s">
        <v>255</v>
      </c>
      <c r="B123" s="994">
        <v>2</v>
      </c>
      <c r="C123" s="1055"/>
      <c r="D123" s="1050"/>
      <c r="E123" s="1050"/>
      <c r="F123" s="1050"/>
      <c r="G123" s="1050"/>
      <c r="H123" s="1056"/>
      <c r="I123" s="1056"/>
      <c r="J123" s="1056"/>
      <c r="K123" s="1056"/>
      <c r="L123" s="1056"/>
      <c r="M123" s="1056"/>
      <c r="N123" s="1056"/>
      <c r="O123" s="1056"/>
      <c r="P123" s="1056"/>
      <c r="Q123" s="1056"/>
      <c r="R123" s="1056"/>
      <c r="S123" s="1056"/>
      <c r="T123" s="1056"/>
      <c r="U123" s="1056"/>
      <c r="V123" s="1056"/>
      <c r="W123" s="1056"/>
    </row>
    <row r="124" spans="1:87" x14ac:dyDescent="0.25">
      <c r="A124" s="1248" t="s">
        <v>256</v>
      </c>
      <c r="B124" s="969"/>
      <c r="C124" s="1055"/>
      <c r="D124" s="1050"/>
      <c r="E124" s="1050"/>
      <c r="F124" s="1050"/>
      <c r="G124" s="1050"/>
      <c r="H124" s="1056"/>
      <c r="I124" s="1056"/>
      <c r="J124" s="1056"/>
      <c r="K124" s="1056"/>
      <c r="L124" s="1056"/>
      <c r="M124" s="1056"/>
      <c r="N124" s="1056"/>
      <c r="O124" s="1056"/>
      <c r="P124" s="1056"/>
      <c r="Q124" s="1056"/>
      <c r="R124" s="1056"/>
      <c r="S124" s="1056"/>
      <c r="T124" s="1056"/>
      <c r="U124" s="1056"/>
      <c r="V124" s="1056"/>
      <c r="W124" s="1056"/>
    </row>
    <row r="125" spans="1:87" x14ac:dyDescent="0.25">
      <c r="A125" s="1248" t="s">
        <v>257</v>
      </c>
      <c r="B125" s="969">
        <v>14</v>
      </c>
      <c r="C125" s="1055"/>
      <c r="D125" s="1050"/>
      <c r="E125" s="1050"/>
      <c r="F125" s="1050"/>
      <c r="G125" s="1050"/>
      <c r="H125" s="1056"/>
      <c r="I125" s="1056"/>
      <c r="J125" s="1056"/>
      <c r="K125" s="1056"/>
      <c r="L125" s="1056"/>
      <c r="M125" s="1056"/>
      <c r="N125" s="1056"/>
      <c r="O125" s="1056"/>
      <c r="P125" s="1056"/>
      <c r="Q125" s="1056"/>
      <c r="R125" s="1056"/>
      <c r="S125" s="1056"/>
      <c r="T125" s="1056"/>
      <c r="U125" s="1056"/>
      <c r="V125" s="1056"/>
      <c r="W125" s="1056"/>
    </row>
    <row r="126" spans="1:87" x14ac:dyDescent="0.25">
      <c r="A126" s="1248" t="s">
        <v>258</v>
      </c>
      <c r="B126" s="969">
        <v>5</v>
      </c>
      <c r="C126" s="1055"/>
      <c r="D126" s="1050"/>
      <c r="E126" s="1050"/>
      <c r="F126" s="1050"/>
      <c r="G126" s="1050"/>
      <c r="H126" s="1056"/>
      <c r="I126" s="1056"/>
      <c r="J126" s="1056"/>
      <c r="K126" s="1056"/>
      <c r="L126" s="1056"/>
      <c r="M126" s="1056"/>
      <c r="N126" s="1056"/>
      <c r="O126" s="1056"/>
      <c r="P126" s="1056"/>
      <c r="Q126" s="1056"/>
      <c r="R126" s="1056"/>
      <c r="S126" s="1056"/>
      <c r="T126" s="1056"/>
      <c r="U126" s="1056"/>
      <c r="V126" s="1056"/>
      <c r="W126" s="1056"/>
    </row>
    <row r="127" spans="1:87" x14ac:dyDescent="0.25">
      <c r="A127" s="1248" t="s">
        <v>107</v>
      </c>
      <c r="B127" s="969"/>
      <c r="C127" s="1055"/>
      <c r="D127" s="1050"/>
      <c r="E127" s="1050"/>
      <c r="F127" s="1056"/>
      <c r="G127" s="1056"/>
      <c r="H127" s="1056"/>
      <c r="I127" s="1056"/>
      <c r="J127" s="1056"/>
      <c r="K127" s="1056"/>
      <c r="L127" s="1056"/>
      <c r="M127" s="1056"/>
      <c r="N127" s="1056"/>
      <c r="O127" s="1056"/>
      <c r="P127" s="1056"/>
      <c r="Q127" s="1056"/>
      <c r="R127" s="1056"/>
      <c r="S127" s="1056"/>
      <c r="T127" s="1056"/>
      <c r="U127" s="1056"/>
      <c r="V127" s="1056"/>
      <c r="W127" s="1056"/>
    </row>
    <row r="128" spans="1:87" x14ac:dyDescent="0.25">
      <c r="A128" s="1249" t="s">
        <v>259</v>
      </c>
      <c r="B128" s="974"/>
      <c r="C128" s="1055"/>
      <c r="D128" s="1050"/>
      <c r="E128" s="1050"/>
      <c r="F128" s="1056"/>
      <c r="G128" s="1056"/>
      <c r="H128" s="1056"/>
      <c r="I128" s="1056"/>
      <c r="J128" s="1056"/>
      <c r="K128" s="1056"/>
      <c r="L128" s="1056"/>
      <c r="M128" s="1056"/>
      <c r="N128" s="1056"/>
      <c r="O128" s="1056"/>
      <c r="P128" s="1056"/>
      <c r="Q128" s="1056"/>
      <c r="R128" s="1056"/>
      <c r="S128" s="1056"/>
      <c r="T128" s="1056"/>
      <c r="U128" s="1056"/>
      <c r="V128" s="1056"/>
      <c r="W128" s="1056"/>
    </row>
    <row r="129" spans="1:85" x14ac:dyDescent="0.25">
      <c r="A129" s="1249" t="s">
        <v>260</v>
      </c>
      <c r="B129" s="974"/>
      <c r="C129" s="1250"/>
      <c r="D129" s="1056"/>
      <c r="E129" s="1056"/>
      <c r="F129" s="1056"/>
      <c r="G129" s="1056"/>
      <c r="H129" s="1056"/>
      <c r="I129" s="1056"/>
      <c r="J129" s="1056"/>
      <c r="K129" s="1056"/>
      <c r="L129" s="1056"/>
      <c r="M129" s="1056"/>
      <c r="N129" s="1056"/>
      <c r="O129" s="1056"/>
      <c r="P129" s="1056"/>
      <c r="Q129" s="1056"/>
      <c r="R129" s="1056"/>
      <c r="S129" s="1056"/>
      <c r="T129" s="1056"/>
      <c r="U129" s="1056"/>
      <c r="V129" s="1056"/>
      <c r="W129" s="1056"/>
    </row>
    <row r="130" spans="1:85" x14ac:dyDescent="0.25">
      <c r="A130" s="1249" t="s">
        <v>261</v>
      </c>
      <c r="B130" s="969">
        <v>3</v>
      </c>
      <c r="C130" s="1250"/>
      <c r="D130" s="1056"/>
      <c r="E130" s="1056"/>
      <c r="F130" s="1056"/>
      <c r="G130" s="1056"/>
      <c r="H130" s="1056"/>
      <c r="I130" s="1056"/>
      <c r="J130" s="1056"/>
      <c r="K130" s="1056"/>
      <c r="L130" s="1056"/>
      <c r="M130" s="1056"/>
      <c r="N130" s="1056"/>
      <c r="O130" s="1056"/>
      <c r="P130" s="1056"/>
      <c r="Q130" s="1056"/>
      <c r="R130" s="1056"/>
      <c r="S130" s="1056"/>
      <c r="T130" s="1056"/>
      <c r="U130" s="1056"/>
      <c r="V130" s="1056"/>
      <c r="W130" s="1056"/>
    </row>
    <row r="131" spans="1:85" x14ac:dyDescent="0.25">
      <c r="A131" s="1249" t="s">
        <v>262</v>
      </c>
      <c r="B131" s="974">
        <v>2</v>
      </c>
      <c r="C131" s="1250"/>
      <c r="D131" s="1056"/>
      <c r="E131" s="1056"/>
      <c r="F131" s="1056"/>
      <c r="G131" s="1056"/>
      <c r="H131" s="1056"/>
      <c r="I131" s="1056"/>
      <c r="J131" s="1056"/>
      <c r="K131" s="1056"/>
      <c r="L131" s="1056"/>
      <c r="M131" s="1056"/>
      <c r="N131" s="1056"/>
      <c r="O131" s="1056"/>
      <c r="P131" s="1056"/>
      <c r="Q131" s="1056"/>
      <c r="R131" s="1056"/>
      <c r="S131" s="1056"/>
      <c r="T131" s="1056"/>
      <c r="U131" s="1056"/>
      <c r="V131" s="1056"/>
      <c r="W131" s="1056"/>
    </row>
    <row r="132" spans="1:85" x14ac:dyDescent="0.25">
      <c r="A132" s="1251" t="s">
        <v>263</v>
      </c>
      <c r="B132" s="1252">
        <v>17</v>
      </c>
      <c r="C132" s="1250"/>
      <c r="D132" s="1056"/>
      <c r="E132" s="1056"/>
      <c r="F132" s="1056"/>
      <c r="G132" s="1056"/>
      <c r="H132" s="1056"/>
      <c r="I132" s="1056"/>
      <c r="J132" s="1056"/>
      <c r="K132" s="1056"/>
      <c r="L132" s="1056"/>
      <c r="M132" s="1056"/>
      <c r="N132" s="1056"/>
      <c r="O132" s="1056"/>
      <c r="P132" s="1056"/>
      <c r="Q132" s="1056"/>
      <c r="R132" s="1056"/>
      <c r="S132" s="1056"/>
      <c r="T132" s="1056"/>
      <c r="U132" s="1056"/>
      <c r="V132" s="1056"/>
      <c r="W132" s="1056"/>
    </row>
    <row r="133" spans="1:85" x14ac:dyDescent="0.25">
      <c r="A133" s="1253" t="s">
        <v>264</v>
      </c>
      <c r="B133" s="1252">
        <v>122</v>
      </c>
      <c r="C133" s="1250"/>
      <c r="D133" s="1056"/>
      <c r="E133" s="1056"/>
      <c r="F133" s="1056"/>
      <c r="G133" s="1056"/>
      <c r="H133" s="1056"/>
      <c r="I133" s="1056"/>
      <c r="J133" s="1056"/>
      <c r="K133" s="1056"/>
      <c r="L133" s="1056"/>
      <c r="M133" s="1056"/>
      <c r="N133" s="1056"/>
      <c r="O133" s="1056"/>
      <c r="P133" s="1056"/>
      <c r="Q133" s="1056"/>
      <c r="R133" s="1056"/>
      <c r="S133" s="1056"/>
      <c r="T133" s="1056"/>
      <c r="U133" s="1056"/>
      <c r="V133" s="1056"/>
      <c r="W133" s="1056"/>
    </row>
    <row r="134" spans="1:85" x14ac:dyDescent="0.25">
      <c r="A134" s="1253" t="s">
        <v>265</v>
      </c>
      <c r="B134" s="1252">
        <v>25</v>
      </c>
      <c r="C134" s="1250"/>
      <c r="D134" s="1056"/>
      <c r="E134" s="1056"/>
      <c r="F134" s="1056"/>
      <c r="G134" s="1056"/>
      <c r="H134" s="1056"/>
      <c r="I134" s="1056"/>
      <c r="J134" s="1056"/>
      <c r="K134" s="1056"/>
      <c r="L134" s="1056"/>
      <c r="M134" s="1056"/>
      <c r="N134" s="1056"/>
      <c r="O134" s="1056"/>
      <c r="P134" s="1056"/>
      <c r="Q134" s="1056"/>
      <c r="R134" s="1056"/>
      <c r="S134" s="1056"/>
      <c r="T134" s="1056"/>
      <c r="U134" s="1056"/>
      <c r="V134" s="1056"/>
      <c r="W134" s="1056"/>
    </row>
    <row r="135" spans="1:85" x14ac:dyDescent="0.25">
      <c r="A135" s="1254" t="s">
        <v>45</v>
      </c>
      <c r="B135" s="1255">
        <f>SUM(B123:B134)</f>
        <v>190</v>
      </c>
      <c r="C135" s="928"/>
      <c r="D135" s="1056"/>
      <c r="E135" s="1056"/>
      <c r="F135" s="1056"/>
      <c r="G135" s="1056"/>
      <c r="H135" s="1056"/>
      <c r="I135" s="1056"/>
      <c r="J135" s="1056"/>
      <c r="K135" s="1056"/>
      <c r="L135" s="1056"/>
      <c r="M135" s="1056"/>
      <c r="N135" s="1056"/>
      <c r="O135" s="1056"/>
      <c r="P135" s="1056"/>
      <c r="Q135" s="1056"/>
      <c r="R135" s="1056"/>
      <c r="S135" s="1056"/>
      <c r="T135" s="1056"/>
      <c r="U135" s="1056"/>
      <c r="V135" s="1056"/>
      <c r="W135" s="1056"/>
    </row>
    <row r="136" spans="1:85" ht="15.75" x14ac:dyDescent="0.25">
      <c r="A136" s="1256" t="s">
        <v>266</v>
      </c>
      <c r="B136" s="1257"/>
      <c r="C136" s="1257"/>
      <c r="D136" s="883"/>
      <c r="E136" s="1258"/>
      <c r="F136" s="1048"/>
      <c r="G136" s="1259"/>
      <c r="H136" s="883"/>
      <c r="I136" s="882"/>
      <c r="J136" s="883"/>
      <c r="K136" s="883"/>
      <c r="L136" s="883"/>
      <c r="M136" s="1260"/>
      <c r="N136" s="1260"/>
      <c r="O136" s="1260"/>
      <c r="P136" s="883"/>
      <c r="Q136" s="883"/>
      <c r="R136" s="883"/>
      <c r="S136" s="883"/>
      <c r="T136" s="882"/>
      <c r="U136" s="882"/>
      <c r="V136" s="882"/>
      <c r="W136" s="882"/>
    </row>
    <row r="137" spans="1:85" ht="24.75" customHeight="1" x14ac:dyDescent="0.25">
      <c r="A137" s="893" t="s">
        <v>116</v>
      </c>
      <c r="B137" s="894"/>
      <c r="C137" s="894"/>
      <c r="D137" s="895"/>
      <c r="E137" s="958" t="s">
        <v>267</v>
      </c>
      <c r="F137" s="958" t="s">
        <v>268</v>
      </c>
      <c r="G137" s="1261"/>
      <c r="H137" s="1262"/>
      <c r="I137" s="1262"/>
      <c r="J137" s="1262"/>
      <c r="K137" s="1262"/>
      <c r="L137" s="883"/>
      <c r="M137" s="883"/>
      <c r="N137" s="883"/>
      <c r="O137" s="883"/>
      <c r="P137" s="883"/>
      <c r="Q137" s="883"/>
      <c r="R137" s="883"/>
      <c r="S137" s="883"/>
      <c r="T137" s="882"/>
      <c r="U137" s="882"/>
      <c r="V137" s="882"/>
      <c r="W137" s="882"/>
    </row>
    <row r="138" spans="1:85" x14ac:dyDescent="0.25">
      <c r="A138" s="958" t="s">
        <v>117</v>
      </c>
      <c r="B138" s="1206" t="s">
        <v>269</v>
      </c>
      <c r="C138" s="1263"/>
      <c r="D138" s="1207"/>
      <c r="E138" s="1264"/>
      <c r="F138" s="1264"/>
      <c r="G138" s="1265"/>
      <c r="H138" s="1048"/>
      <c r="I138" s="883"/>
      <c r="J138" s="883"/>
      <c r="K138" s="883"/>
      <c r="L138" s="883"/>
      <c r="M138" s="883"/>
      <c r="N138" s="883"/>
      <c r="O138" s="883"/>
      <c r="P138" s="883"/>
      <c r="Q138" s="883"/>
      <c r="R138" s="883"/>
      <c r="S138" s="883"/>
      <c r="T138" s="882"/>
      <c r="U138" s="882"/>
      <c r="V138" s="882"/>
      <c r="W138" s="882"/>
      <c r="CA138" s="878" t="str">
        <f>IF(E138&lt;F138," El número de llamadas válidas no puede ser mayor al total de llamadas.","")</f>
        <v/>
      </c>
      <c r="CG138" s="878">
        <f>IF(E138&lt;F138,1,0)</f>
        <v>0</v>
      </c>
    </row>
    <row r="139" spans="1:85" ht="15.75" x14ac:dyDescent="0.25">
      <c r="A139" s="980" t="s">
        <v>270</v>
      </c>
      <c r="B139" s="980"/>
      <c r="C139" s="980"/>
      <c r="D139" s="980"/>
      <c r="E139" s="980"/>
      <c r="F139" s="980"/>
      <c r="G139" s="980"/>
      <c r="H139" s="980"/>
      <c r="I139" s="980"/>
      <c r="J139" s="980"/>
      <c r="K139" s="980"/>
      <c r="L139" s="1266"/>
      <c r="M139" s="1056"/>
      <c r="N139" s="1056"/>
      <c r="O139" s="1056"/>
      <c r="P139" s="1056"/>
      <c r="Q139" s="1056"/>
    </row>
    <row r="140" spans="1:85" ht="26.25" customHeight="1" x14ac:dyDescent="0.25">
      <c r="A140" s="982" t="s">
        <v>116</v>
      </c>
      <c r="B140" s="1190"/>
      <c r="C140" s="1163"/>
      <c r="D140" s="901" t="s">
        <v>271</v>
      </c>
      <c r="E140" s="903"/>
      <c r="F140" s="902"/>
      <c r="G140" s="896" t="s">
        <v>272</v>
      </c>
      <c r="H140" s="894" t="s">
        <v>273</v>
      </c>
      <c r="I140" s="894"/>
      <c r="J140" s="895"/>
      <c r="K140" s="893" t="s">
        <v>274</v>
      </c>
      <c r="L140" s="894"/>
      <c r="M140" s="895"/>
    </row>
    <row r="141" spans="1:85" ht="21" x14ac:dyDescent="0.25">
      <c r="A141" s="984"/>
      <c r="B141" s="1267"/>
      <c r="C141" s="1166"/>
      <c r="D141" s="985" t="s">
        <v>45</v>
      </c>
      <c r="E141" s="1268" t="s">
        <v>275</v>
      </c>
      <c r="F141" s="1268" t="s">
        <v>276</v>
      </c>
      <c r="G141" s="915"/>
      <c r="H141" s="912" t="s">
        <v>277</v>
      </c>
      <c r="I141" s="1268" t="s">
        <v>278</v>
      </c>
      <c r="J141" s="1268" t="s">
        <v>279</v>
      </c>
      <c r="K141" s="1268" t="s">
        <v>277</v>
      </c>
      <c r="L141" s="1268" t="s">
        <v>278</v>
      </c>
      <c r="M141" s="1268" t="s">
        <v>279</v>
      </c>
      <c r="N141" s="878"/>
    </row>
    <row r="142" spans="1:85" x14ac:dyDescent="0.25">
      <c r="A142" s="896" t="s">
        <v>280</v>
      </c>
      <c r="B142" s="1269" t="s">
        <v>281</v>
      </c>
      <c r="C142" s="1270"/>
      <c r="D142" s="1235">
        <f>SUM(E142+F142)</f>
        <v>0</v>
      </c>
      <c r="E142" s="994"/>
      <c r="F142" s="994"/>
      <c r="G142" s="994"/>
      <c r="H142" s="922"/>
      <c r="I142" s="994"/>
      <c r="J142" s="994"/>
      <c r="K142" s="994"/>
      <c r="L142" s="994"/>
      <c r="M142" s="994"/>
      <c r="N142" s="1001"/>
      <c r="CG142" s="878">
        <v>0</v>
      </c>
    </row>
    <row r="143" spans="1:85" x14ac:dyDescent="0.25">
      <c r="A143" s="915"/>
      <c r="B143" s="1271" t="s">
        <v>282</v>
      </c>
      <c r="C143" s="1272"/>
      <c r="D143" s="1273">
        <f>SUM(E143+F143)</f>
        <v>0</v>
      </c>
      <c r="E143" s="1274"/>
      <c r="F143" s="1274"/>
      <c r="G143" s="1274"/>
      <c r="H143" s="1275"/>
      <c r="I143" s="1274"/>
      <c r="J143" s="1274"/>
      <c r="K143" s="1274"/>
      <c r="L143" s="1274"/>
      <c r="M143" s="1274"/>
      <c r="N143" s="1001"/>
      <c r="CG143" s="878">
        <v>0</v>
      </c>
    </row>
    <row r="144" spans="1:85" x14ac:dyDescent="0.25">
      <c r="A144" s="1276" t="s">
        <v>283</v>
      </c>
      <c r="B144" s="1277"/>
      <c r="C144" s="1262"/>
      <c r="D144" s="1262"/>
      <c r="E144" s="1278"/>
      <c r="F144" s="883"/>
      <c r="G144" s="1048"/>
      <c r="H144" s="883"/>
      <c r="I144" s="883"/>
      <c r="J144" s="883"/>
      <c r="K144" s="883"/>
      <c r="L144" s="883"/>
      <c r="M144" s="883"/>
      <c r="N144" s="883"/>
      <c r="O144" s="883"/>
      <c r="P144" s="883"/>
      <c r="Q144" s="883"/>
      <c r="R144" s="883"/>
      <c r="S144" s="882"/>
      <c r="T144" s="882"/>
      <c r="U144" s="882"/>
      <c r="V144" s="882"/>
    </row>
    <row r="145" spans="1:95" ht="42" x14ac:dyDescent="0.25">
      <c r="A145" s="901" t="s">
        <v>133</v>
      </c>
      <c r="B145" s="902"/>
      <c r="C145" s="958" t="s">
        <v>4</v>
      </c>
      <c r="D145" s="958" t="s">
        <v>7</v>
      </c>
      <c r="E145" s="958" t="s">
        <v>134</v>
      </c>
      <c r="F145" s="958" t="s">
        <v>58</v>
      </c>
      <c r="G145" s="1048"/>
      <c r="H145" s="883"/>
      <c r="I145" s="883"/>
      <c r="J145" s="883"/>
      <c r="K145" s="883"/>
      <c r="L145" s="883"/>
      <c r="M145" s="883"/>
      <c r="N145" s="883"/>
      <c r="O145" s="883"/>
      <c r="P145" s="883"/>
      <c r="Q145" s="883"/>
      <c r="R145" s="883"/>
      <c r="S145" s="882"/>
      <c r="T145" s="882"/>
      <c r="U145" s="882"/>
      <c r="V145" s="882"/>
    </row>
    <row r="146" spans="1:95" x14ac:dyDescent="0.25">
      <c r="A146" s="1279" t="s">
        <v>135</v>
      </c>
      <c r="B146" s="962" t="s">
        <v>284</v>
      </c>
      <c r="C146" s="1062"/>
      <c r="D146" s="935"/>
      <c r="E146" s="1238"/>
      <c r="F146" s="1280"/>
      <c r="G146" s="1281"/>
      <c r="H146" s="883"/>
      <c r="I146" s="883"/>
      <c r="J146" s="883"/>
      <c r="K146" s="883"/>
      <c r="L146" s="883"/>
      <c r="M146" s="883"/>
      <c r="N146" s="883"/>
      <c r="O146" s="883"/>
      <c r="P146" s="883"/>
      <c r="Q146" s="883"/>
      <c r="R146" s="883"/>
      <c r="S146" s="882"/>
      <c r="T146" s="882"/>
      <c r="U146" s="882"/>
      <c r="V146" s="882"/>
    </row>
    <row r="147" spans="1:95" x14ac:dyDescent="0.25">
      <c r="A147" s="1282"/>
      <c r="B147" s="997" t="s">
        <v>285</v>
      </c>
      <c r="C147" s="978"/>
      <c r="D147" s="944"/>
      <c r="E147" s="1283"/>
      <c r="F147" s="1284"/>
      <c r="G147" s="1281"/>
      <c r="H147" s="883"/>
      <c r="I147" s="883"/>
      <c r="J147" s="883"/>
      <c r="K147" s="883"/>
      <c r="L147" s="883"/>
      <c r="M147" s="883"/>
      <c r="N147" s="883"/>
      <c r="O147" s="883"/>
      <c r="P147" s="883"/>
      <c r="Q147" s="883"/>
      <c r="R147" s="883"/>
      <c r="S147" s="882"/>
      <c r="T147" s="882"/>
      <c r="U147" s="882"/>
      <c r="V147" s="882"/>
    </row>
    <row r="148" spans="1:95" x14ac:dyDescent="0.25">
      <c r="A148" s="1285" t="s">
        <v>286</v>
      </c>
      <c r="B148" s="970" t="s">
        <v>284</v>
      </c>
      <c r="C148" s="1264"/>
      <c r="D148" s="1264"/>
      <c r="E148" s="1264"/>
      <c r="F148" s="1286"/>
      <c r="G148" s="1281"/>
      <c r="H148" s="883"/>
      <c r="I148" s="883"/>
      <c r="J148" s="883"/>
      <c r="K148" s="883"/>
      <c r="L148" s="883"/>
      <c r="M148" s="883"/>
      <c r="N148" s="883"/>
      <c r="O148" s="883"/>
      <c r="P148" s="883"/>
      <c r="Q148" s="883"/>
      <c r="R148" s="883"/>
      <c r="S148" s="882"/>
      <c r="T148" s="882"/>
      <c r="U148" s="882"/>
      <c r="V148" s="882"/>
    </row>
    <row r="149" spans="1:95" x14ac:dyDescent="0.25">
      <c r="A149" s="1279" t="s">
        <v>139</v>
      </c>
      <c r="B149" s="962" t="s">
        <v>140</v>
      </c>
      <c r="C149" s="1062"/>
      <c r="D149" s="935"/>
      <c r="E149" s="935"/>
      <c r="F149" s="1287"/>
      <c r="G149" s="1281"/>
      <c r="H149" s="883"/>
      <c r="I149" s="883"/>
      <c r="J149" s="883"/>
      <c r="K149" s="883"/>
      <c r="L149" s="883"/>
      <c r="M149" s="883"/>
      <c r="N149" s="883"/>
      <c r="O149" s="883"/>
      <c r="P149" s="883"/>
      <c r="Q149" s="883"/>
      <c r="R149" s="883"/>
      <c r="S149" s="882"/>
      <c r="T149" s="882"/>
      <c r="U149" s="882"/>
      <c r="V149" s="882"/>
    </row>
    <row r="150" spans="1:95" x14ac:dyDescent="0.25">
      <c r="A150" s="1288"/>
      <c r="B150" s="929" t="s">
        <v>141</v>
      </c>
      <c r="C150" s="974"/>
      <c r="D150" s="972"/>
      <c r="E150" s="972"/>
      <c r="F150" s="972"/>
      <c r="G150" s="1281"/>
      <c r="H150" s="883"/>
      <c r="I150" s="883"/>
      <c r="J150" s="883"/>
      <c r="K150" s="883"/>
      <c r="L150" s="883"/>
      <c r="M150" s="883"/>
      <c r="N150" s="883"/>
      <c r="O150" s="883"/>
      <c r="P150" s="883"/>
      <c r="Q150" s="883"/>
      <c r="R150" s="883"/>
      <c r="S150" s="882"/>
      <c r="T150" s="882"/>
      <c r="U150" s="882"/>
      <c r="V150" s="882"/>
    </row>
    <row r="151" spans="1:95" x14ac:dyDescent="0.25">
      <c r="A151" s="1282"/>
      <c r="B151" s="997" t="s">
        <v>142</v>
      </c>
      <c r="C151" s="978"/>
      <c r="D151" s="944"/>
      <c r="E151" s="944"/>
      <c r="F151" s="944"/>
      <c r="G151" s="1281"/>
      <c r="H151" s="883"/>
      <c r="I151" s="883"/>
      <c r="J151" s="883"/>
      <c r="K151" s="883"/>
      <c r="L151" s="883"/>
      <c r="M151" s="883"/>
      <c r="N151" s="883"/>
      <c r="O151" s="883"/>
      <c r="P151" s="883"/>
      <c r="Q151" s="883"/>
      <c r="R151" s="883"/>
      <c r="S151" s="882"/>
      <c r="T151" s="882"/>
      <c r="U151" s="882"/>
      <c r="V151" s="882"/>
    </row>
    <row r="152" spans="1:95" s="1291" customFormat="1" x14ac:dyDescent="0.25">
      <c r="A152" s="1289" t="s">
        <v>287</v>
      </c>
      <c r="B152" s="1245"/>
      <c r="C152" s="1290"/>
      <c r="D152" s="1290"/>
      <c r="E152" s="1290"/>
      <c r="F152" s="1290"/>
      <c r="BX152" s="1292"/>
      <c r="BY152" s="1292"/>
      <c r="BZ152" s="1292"/>
      <c r="CA152" s="1292"/>
      <c r="CB152" s="1292"/>
      <c r="CC152" s="1292"/>
      <c r="CD152" s="1292"/>
      <c r="CE152" s="1292"/>
      <c r="CF152" s="1292"/>
      <c r="CG152" s="1292"/>
      <c r="CH152" s="1292"/>
      <c r="CI152" s="1292"/>
      <c r="CJ152" s="1292"/>
      <c r="CK152" s="1292"/>
      <c r="CL152" s="1292"/>
      <c r="CM152" s="1292"/>
      <c r="CN152" s="1292"/>
      <c r="CO152" s="1292"/>
      <c r="CP152" s="1292"/>
      <c r="CQ152" s="1292"/>
    </row>
    <row r="153" spans="1:95" s="1291" customFormat="1" ht="28.5" customHeight="1" x14ac:dyDescent="0.25">
      <c r="A153" s="982" t="s">
        <v>288</v>
      </c>
      <c r="B153" s="1190"/>
      <c r="C153" s="1163"/>
      <c r="D153" s="901" t="s">
        <v>289</v>
      </c>
      <c r="E153" s="903"/>
      <c r="F153" s="902"/>
      <c r="G153" s="896" t="s">
        <v>272</v>
      </c>
      <c r="H153" s="890" t="s">
        <v>120</v>
      </c>
      <c r="I153" s="896" t="s">
        <v>58</v>
      </c>
      <c r="BX153" s="1292"/>
      <c r="BY153" s="1292"/>
      <c r="BZ153" s="1292"/>
      <c r="CA153" s="1292"/>
      <c r="CB153" s="1292"/>
      <c r="CC153" s="1292"/>
      <c r="CD153" s="1292"/>
      <c r="CE153" s="1292"/>
      <c r="CF153" s="1292"/>
      <c r="CG153" s="1292"/>
      <c r="CH153" s="1292"/>
      <c r="CI153" s="1292"/>
      <c r="CJ153" s="1292"/>
      <c r="CK153" s="1292"/>
      <c r="CL153" s="1292"/>
      <c r="CM153" s="1292"/>
      <c r="CN153" s="1292"/>
      <c r="CO153" s="1292"/>
      <c r="CP153" s="1292"/>
      <c r="CQ153" s="1292"/>
    </row>
    <row r="154" spans="1:95" s="1291" customFormat="1" ht="16.5" customHeight="1" x14ac:dyDescent="0.25">
      <c r="A154" s="984"/>
      <c r="B154" s="1267"/>
      <c r="C154" s="1166"/>
      <c r="D154" s="985" t="s">
        <v>290</v>
      </c>
      <c r="E154" s="1268" t="s">
        <v>135</v>
      </c>
      <c r="F154" s="1268" t="s">
        <v>139</v>
      </c>
      <c r="G154" s="915"/>
      <c r="H154" s="898"/>
      <c r="I154" s="915"/>
      <c r="BX154" s="1292"/>
      <c r="BY154" s="1292"/>
      <c r="BZ154" s="1292"/>
      <c r="CA154" s="1292"/>
      <c r="CB154" s="1292"/>
      <c r="CC154" s="1292"/>
      <c r="CD154" s="1292"/>
      <c r="CE154" s="1292"/>
      <c r="CF154" s="1292"/>
      <c r="CG154" s="1292"/>
      <c r="CH154" s="1292"/>
      <c r="CI154" s="1292"/>
      <c r="CJ154" s="1292"/>
      <c r="CK154" s="1292"/>
      <c r="CL154" s="1292"/>
      <c r="CM154" s="1292"/>
      <c r="CN154" s="1292"/>
      <c r="CO154" s="1292"/>
      <c r="CP154" s="1292"/>
      <c r="CQ154" s="1292"/>
    </row>
    <row r="155" spans="1:95" x14ac:dyDescent="0.25">
      <c r="A155" s="1293" t="s">
        <v>126</v>
      </c>
      <c r="B155" s="1294" t="s">
        <v>142</v>
      </c>
      <c r="C155" s="1295"/>
      <c r="D155" s="1235">
        <f t="shared" ref="D155:D160" si="20">SUM(E155:F155)</f>
        <v>0</v>
      </c>
      <c r="E155" s="994"/>
      <c r="F155" s="994"/>
      <c r="G155" s="994"/>
      <c r="H155" s="993"/>
      <c r="I155" s="994"/>
      <c r="J155" s="1296"/>
      <c r="K155" s="882"/>
      <c r="L155" s="882"/>
      <c r="M155" s="882"/>
      <c r="CG155" s="878">
        <v>0</v>
      </c>
    </row>
    <row r="156" spans="1:95" ht="24" customHeight="1" x14ac:dyDescent="0.25">
      <c r="A156" s="1297"/>
      <c r="B156" s="1176" t="s">
        <v>140</v>
      </c>
      <c r="C156" s="1177"/>
      <c r="D156" s="1298">
        <f t="shared" si="20"/>
        <v>241</v>
      </c>
      <c r="E156" s="974">
        <v>241</v>
      </c>
      <c r="F156" s="974"/>
      <c r="G156" s="974">
        <v>241</v>
      </c>
      <c r="H156" s="973"/>
      <c r="I156" s="974"/>
      <c r="J156" s="1296"/>
      <c r="K156" s="882"/>
      <c r="L156" s="882"/>
      <c r="M156" s="882"/>
      <c r="CG156" s="878">
        <v>0</v>
      </c>
    </row>
    <row r="157" spans="1:95" x14ac:dyDescent="0.25">
      <c r="A157" s="1299"/>
      <c r="B157" s="1128" t="s">
        <v>141</v>
      </c>
      <c r="C157" s="1129"/>
      <c r="D157" s="1241">
        <f t="shared" si="20"/>
        <v>0</v>
      </c>
      <c r="E157" s="978"/>
      <c r="F157" s="978"/>
      <c r="G157" s="978"/>
      <c r="H157" s="977"/>
      <c r="I157" s="978"/>
      <c r="J157" s="1296"/>
      <c r="K157" s="882"/>
      <c r="L157" s="882"/>
      <c r="M157" s="882"/>
      <c r="CG157" s="878">
        <v>0</v>
      </c>
    </row>
    <row r="158" spans="1:95" x14ac:dyDescent="0.25">
      <c r="A158" s="896" t="s">
        <v>123</v>
      </c>
      <c r="B158" s="1294" t="s">
        <v>142</v>
      </c>
      <c r="C158" s="1295"/>
      <c r="D158" s="1235">
        <f t="shared" si="20"/>
        <v>0</v>
      </c>
      <c r="E158" s="994"/>
      <c r="F158" s="994"/>
      <c r="G158" s="994"/>
      <c r="H158" s="994"/>
      <c r="I158" s="994"/>
      <c r="J158" s="1296"/>
      <c r="K158" s="882"/>
      <c r="L158" s="882"/>
      <c r="M158" s="882"/>
      <c r="CG158" s="878">
        <v>0</v>
      </c>
    </row>
    <row r="159" spans="1:95" x14ac:dyDescent="0.25">
      <c r="A159" s="904"/>
      <c r="B159" s="1176" t="s">
        <v>140</v>
      </c>
      <c r="C159" s="1177"/>
      <c r="D159" s="1298">
        <f t="shared" si="20"/>
        <v>158</v>
      </c>
      <c r="E159" s="974">
        <v>158</v>
      </c>
      <c r="F159" s="974"/>
      <c r="G159" s="974">
        <v>158</v>
      </c>
      <c r="H159" s="973"/>
      <c r="I159" s="974"/>
      <c r="J159" s="1296"/>
      <c r="K159" s="882"/>
      <c r="L159" s="882"/>
      <c r="M159" s="882"/>
      <c r="CG159" s="878">
        <v>0</v>
      </c>
    </row>
    <row r="160" spans="1:95" x14ac:dyDescent="0.25">
      <c r="A160" s="915"/>
      <c r="B160" s="1128" t="s">
        <v>141</v>
      </c>
      <c r="C160" s="1129"/>
      <c r="D160" s="1241">
        <f t="shared" si="20"/>
        <v>0</v>
      </c>
      <c r="E160" s="978"/>
      <c r="F160" s="978"/>
      <c r="G160" s="978"/>
      <c r="H160" s="977"/>
      <c r="I160" s="978"/>
      <c r="J160" s="1296"/>
      <c r="K160" s="882"/>
      <c r="L160" s="882"/>
      <c r="M160" s="882"/>
      <c r="R160" s="1231"/>
      <c r="CG160" s="878">
        <v>0</v>
      </c>
    </row>
    <row r="161" spans="1:88" ht="15" customHeight="1" x14ac:dyDescent="0.25">
      <c r="A161" s="1300" t="s">
        <v>291</v>
      </c>
      <c r="B161" s="1300"/>
      <c r="C161" s="1300"/>
      <c r="D161" s="1300"/>
      <c r="E161" s="1281"/>
      <c r="F161" s="1301"/>
      <c r="G161" s="888"/>
      <c r="H161" s="888"/>
      <c r="I161" s="888"/>
      <c r="J161" s="888"/>
      <c r="K161" s="888"/>
      <c r="L161" s="888"/>
      <c r="M161" s="888"/>
      <c r="N161" s="888"/>
      <c r="O161" s="1302"/>
      <c r="P161" s="1048"/>
      <c r="Q161" s="1048"/>
      <c r="R161" s="1048"/>
      <c r="S161" s="1048"/>
      <c r="T161" s="1048"/>
      <c r="U161" s="1048"/>
      <c r="V161" s="1048"/>
      <c r="W161" s="1048"/>
      <c r="X161" s="1231"/>
      <c r="Y161" s="1231"/>
      <c r="Z161" s="1231"/>
      <c r="AB161" s="1231"/>
      <c r="AC161" s="1231"/>
      <c r="AD161" s="1231"/>
      <c r="AE161" s="1231"/>
      <c r="AF161" s="1231"/>
      <c r="AG161" s="1231"/>
      <c r="AH161" s="1231"/>
      <c r="AI161" s="1231"/>
      <c r="AJ161" s="1231"/>
      <c r="AK161" s="1231"/>
      <c r="AL161" s="1231"/>
    </row>
    <row r="162" spans="1:88" x14ac:dyDescent="0.25">
      <c r="A162" s="1303" t="s">
        <v>292</v>
      </c>
      <c r="B162" s="1303"/>
      <c r="C162" s="1304" t="s">
        <v>293</v>
      </c>
      <c r="D162" s="1305"/>
      <c r="E162" s="1306"/>
      <c r="F162" s="1307" t="s">
        <v>5</v>
      </c>
      <c r="G162" s="1308"/>
      <c r="H162" s="1308"/>
      <c r="I162" s="1308"/>
      <c r="J162" s="1308"/>
      <c r="K162" s="1308"/>
      <c r="L162" s="1308"/>
      <c r="M162" s="1308"/>
      <c r="N162" s="1308"/>
      <c r="O162" s="1308"/>
      <c r="P162" s="1308"/>
      <c r="Q162" s="1308"/>
      <c r="R162" s="1308"/>
      <c r="S162" s="1308"/>
      <c r="T162" s="1308"/>
      <c r="U162" s="1308"/>
      <c r="V162" s="1308"/>
      <c r="W162" s="1308"/>
      <c r="X162" s="1308"/>
      <c r="Y162" s="1308"/>
      <c r="Z162" s="1308"/>
      <c r="AA162" s="1308"/>
      <c r="AB162" s="1308"/>
      <c r="AC162" s="1308"/>
      <c r="AD162" s="1308"/>
      <c r="AE162" s="1308"/>
      <c r="AF162" s="1308"/>
      <c r="AG162" s="1308"/>
      <c r="AH162" s="1308"/>
      <c r="AI162" s="1308"/>
      <c r="AJ162" s="1308"/>
      <c r="AK162" s="1308"/>
      <c r="AL162" s="1308"/>
      <c r="AM162" s="1309"/>
    </row>
    <row r="163" spans="1:88" x14ac:dyDescent="0.25">
      <c r="A163" s="1303"/>
      <c r="B163" s="1303"/>
      <c r="C163" s="1310"/>
      <c r="D163" s="1311"/>
      <c r="E163" s="1312"/>
      <c r="F163" s="1313" t="s">
        <v>10</v>
      </c>
      <c r="G163" s="1313"/>
      <c r="H163" s="1313" t="s">
        <v>11</v>
      </c>
      <c r="I163" s="1313"/>
      <c r="J163" s="1313" t="s">
        <v>12</v>
      </c>
      <c r="K163" s="1313"/>
      <c r="L163" s="895" t="s">
        <v>13</v>
      </c>
      <c r="M163" s="893"/>
      <c r="N163" s="1313" t="s">
        <v>14</v>
      </c>
      <c r="O163" s="1313"/>
      <c r="P163" s="902" t="s">
        <v>15</v>
      </c>
      <c r="Q163" s="901"/>
      <c r="R163" s="1314" t="s">
        <v>16</v>
      </c>
      <c r="S163" s="1314"/>
      <c r="T163" s="902" t="s">
        <v>17</v>
      </c>
      <c r="U163" s="901"/>
      <c r="V163" s="1314" t="s">
        <v>18</v>
      </c>
      <c r="W163" s="1314"/>
      <c r="X163" s="902" t="s">
        <v>19</v>
      </c>
      <c r="Y163" s="901"/>
      <c r="Z163" s="901" t="s">
        <v>20</v>
      </c>
      <c r="AA163" s="902"/>
      <c r="AB163" s="1314" t="s">
        <v>21</v>
      </c>
      <c r="AC163" s="1314"/>
      <c r="AD163" s="1314" t="s">
        <v>22</v>
      </c>
      <c r="AE163" s="1314"/>
      <c r="AF163" s="1314" t="s">
        <v>23</v>
      </c>
      <c r="AG163" s="1314"/>
      <c r="AH163" s="1314" t="s">
        <v>24</v>
      </c>
      <c r="AI163" s="1314"/>
      <c r="AJ163" s="1314" t="s">
        <v>25</v>
      </c>
      <c r="AK163" s="1314"/>
      <c r="AL163" s="1314" t="s">
        <v>26</v>
      </c>
      <c r="AM163" s="1314"/>
    </row>
    <row r="164" spans="1:88" x14ac:dyDescent="0.25">
      <c r="A164" s="1303"/>
      <c r="B164" s="1303"/>
      <c r="C164" s="1315" t="s">
        <v>214</v>
      </c>
      <c r="D164" s="1316" t="s">
        <v>27</v>
      </c>
      <c r="E164" s="1317" t="s">
        <v>28</v>
      </c>
      <c r="F164" s="958" t="s">
        <v>159</v>
      </c>
      <c r="G164" s="958" t="s">
        <v>28</v>
      </c>
      <c r="H164" s="958" t="s">
        <v>159</v>
      </c>
      <c r="I164" s="958" t="s">
        <v>28</v>
      </c>
      <c r="J164" s="958" t="s">
        <v>159</v>
      </c>
      <c r="K164" s="958" t="s">
        <v>28</v>
      </c>
      <c r="L164" s="960" t="s">
        <v>159</v>
      </c>
      <c r="M164" s="1000" t="s">
        <v>28</v>
      </c>
      <c r="N164" s="958" t="s">
        <v>159</v>
      </c>
      <c r="O164" s="958" t="s">
        <v>28</v>
      </c>
      <c r="P164" s="960" t="s">
        <v>159</v>
      </c>
      <c r="Q164" s="1000" t="s">
        <v>28</v>
      </c>
      <c r="R164" s="958" t="s">
        <v>159</v>
      </c>
      <c r="S164" s="958" t="s">
        <v>28</v>
      </c>
      <c r="T164" s="960" t="s">
        <v>159</v>
      </c>
      <c r="U164" s="1000" t="s">
        <v>28</v>
      </c>
      <c r="V164" s="958" t="s">
        <v>159</v>
      </c>
      <c r="W164" s="958" t="s">
        <v>28</v>
      </c>
      <c r="X164" s="960" t="s">
        <v>159</v>
      </c>
      <c r="Y164" s="1000" t="s">
        <v>28</v>
      </c>
      <c r="Z164" s="958" t="s">
        <v>159</v>
      </c>
      <c r="AA164" s="958" t="s">
        <v>28</v>
      </c>
      <c r="AB164" s="958" t="s">
        <v>159</v>
      </c>
      <c r="AC164" s="958" t="s">
        <v>28</v>
      </c>
      <c r="AD164" s="958" t="s">
        <v>159</v>
      </c>
      <c r="AE164" s="958" t="s">
        <v>28</v>
      </c>
      <c r="AF164" s="958" t="s">
        <v>159</v>
      </c>
      <c r="AG164" s="958" t="s">
        <v>28</v>
      </c>
      <c r="AH164" s="958" t="s">
        <v>159</v>
      </c>
      <c r="AI164" s="958" t="s">
        <v>28</v>
      </c>
      <c r="AJ164" s="958" t="s">
        <v>159</v>
      </c>
      <c r="AK164" s="958" t="s">
        <v>28</v>
      </c>
      <c r="AL164" s="958" t="s">
        <v>159</v>
      </c>
      <c r="AM164" s="958" t="s">
        <v>28</v>
      </c>
    </row>
    <row r="165" spans="1:88" x14ac:dyDescent="0.25">
      <c r="A165" s="1318" t="s">
        <v>294</v>
      </c>
      <c r="B165" s="1319"/>
      <c r="C165" s="1320">
        <f>SUM(D165+E165)</f>
        <v>0</v>
      </c>
      <c r="D165" s="1321">
        <f>SUM(P165+R165+T165+V165+X165+Z165+AB165+AD165+AF165+AH165+AJ165+AL165)</f>
        <v>0</v>
      </c>
      <c r="E165" s="1322">
        <f>SUM(Q165+S165+U165+W165+Y165+AA165+AC165+AE165+AG165+AI165+AK165+AM165)</f>
        <v>0</v>
      </c>
      <c r="F165" s="1323"/>
      <c r="G165" s="1324"/>
      <c r="H165" s="1325"/>
      <c r="I165" s="1326"/>
      <c r="J165" s="1323"/>
      <c r="K165" s="1324"/>
      <c r="L165" s="1325"/>
      <c r="M165" s="1326"/>
      <c r="N165" s="1325"/>
      <c r="O165" s="1326"/>
      <c r="P165" s="1327"/>
      <c r="Q165" s="1328"/>
      <c r="R165" s="1329"/>
      <c r="S165" s="1330"/>
      <c r="T165" s="1327"/>
      <c r="U165" s="1328"/>
      <c r="V165" s="1329"/>
      <c r="W165" s="1330"/>
      <c r="X165" s="1327"/>
      <c r="Y165" s="1328"/>
      <c r="Z165" s="1329"/>
      <c r="AA165" s="1330"/>
      <c r="AB165" s="1329"/>
      <c r="AC165" s="1330"/>
      <c r="AD165" s="1329"/>
      <c r="AE165" s="1330"/>
      <c r="AF165" s="1329"/>
      <c r="AG165" s="1330"/>
      <c r="AH165" s="1329"/>
      <c r="AI165" s="1330"/>
      <c r="AJ165" s="1329"/>
      <c r="AK165" s="1330"/>
      <c r="AL165" s="1329"/>
      <c r="AM165" s="1330"/>
      <c r="AN165" s="1141"/>
    </row>
    <row r="166" spans="1:88" x14ac:dyDescent="0.25">
      <c r="A166" s="1331" t="s">
        <v>295</v>
      </c>
      <c r="B166" s="1332"/>
      <c r="C166" s="1333">
        <f>SUM(D166+E166)</f>
        <v>0</v>
      </c>
      <c r="D166" s="1334">
        <f t="shared" ref="D166:E168" si="21">SUM(F166+H166+J166+L166+N166+P166+R166+T166+V166+X166+Z166+AB166+AD166+AF166+AH166+AJ166+AL166)</f>
        <v>0</v>
      </c>
      <c r="E166" s="1335">
        <f t="shared" si="21"/>
        <v>0</v>
      </c>
      <c r="F166" s="1336"/>
      <c r="G166" s="1337"/>
      <c r="H166" s="1336"/>
      <c r="I166" s="1337"/>
      <c r="J166" s="1336"/>
      <c r="K166" s="1337"/>
      <c r="L166" s="1338"/>
      <c r="M166" s="1339"/>
      <c r="N166" s="1336"/>
      <c r="O166" s="1337"/>
      <c r="P166" s="1338"/>
      <c r="Q166" s="1339"/>
      <c r="R166" s="1336"/>
      <c r="S166" s="1337"/>
      <c r="T166" s="1338"/>
      <c r="U166" s="1339"/>
      <c r="V166" s="1336"/>
      <c r="W166" s="1337"/>
      <c r="X166" s="1338"/>
      <c r="Y166" s="1339"/>
      <c r="Z166" s="1336"/>
      <c r="AA166" s="1337"/>
      <c r="AB166" s="1336"/>
      <c r="AC166" s="1337"/>
      <c r="AD166" s="1336"/>
      <c r="AE166" s="1337"/>
      <c r="AF166" s="1336"/>
      <c r="AG166" s="1337"/>
      <c r="AH166" s="1336"/>
      <c r="AI166" s="1337"/>
      <c r="AJ166" s="1336"/>
      <c r="AK166" s="1337"/>
      <c r="AL166" s="1336"/>
      <c r="AM166" s="1337"/>
      <c r="AN166" s="1141"/>
    </row>
    <row r="167" spans="1:88" x14ac:dyDescent="0.25">
      <c r="A167" s="1340" t="s">
        <v>296</v>
      </c>
      <c r="B167" s="1341"/>
      <c r="C167" s="1333">
        <f>SUM(D167+E167)</f>
        <v>0</v>
      </c>
      <c r="D167" s="1334">
        <f t="shared" si="21"/>
        <v>0</v>
      </c>
      <c r="E167" s="1335">
        <f t="shared" si="21"/>
        <v>0</v>
      </c>
      <c r="F167" s="1336"/>
      <c r="G167" s="1337"/>
      <c r="H167" s="1336"/>
      <c r="I167" s="1337"/>
      <c r="J167" s="1336"/>
      <c r="K167" s="1337"/>
      <c r="L167" s="1338"/>
      <c r="M167" s="1339"/>
      <c r="N167" s="1336"/>
      <c r="O167" s="1337"/>
      <c r="P167" s="1338"/>
      <c r="Q167" s="1339"/>
      <c r="R167" s="1336"/>
      <c r="S167" s="1337"/>
      <c r="T167" s="1338"/>
      <c r="U167" s="1339"/>
      <c r="V167" s="1336"/>
      <c r="W167" s="1337"/>
      <c r="X167" s="1338"/>
      <c r="Y167" s="1339"/>
      <c r="Z167" s="1336"/>
      <c r="AA167" s="1337"/>
      <c r="AB167" s="1336"/>
      <c r="AC167" s="1337"/>
      <c r="AD167" s="1336"/>
      <c r="AE167" s="1337"/>
      <c r="AF167" s="1336"/>
      <c r="AG167" s="1337"/>
      <c r="AH167" s="1336"/>
      <c r="AI167" s="1337"/>
      <c r="AJ167" s="1336"/>
      <c r="AK167" s="1337"/>
      <c r="AL167" s="1336"/>
      <c r="AM167" s="1337"/>
      <c r="AN167" s="1141"/>
    </row>
    <row r="168" spans="1:88" x14ac:dyDescent="0.25">
      <c r="A168" s="1342" t="s">
        <v>58</v>
      </c>
      <c r="B168" s="1343"/>
      <c r="C168" s="1344">
        <f>SUM(D168+E168)</f>
        <v>0</v>
      </c>
      <c r="D168" s="1345">
        <f t="shared" si="21"/>
        <v>0</v>
      </c>
      <c r="E168" s="1346">
        <f t="shared" si="21"/>
        <v>0</v>
      </c>
      <c r="F168" s="1347"/>
      <c r="G168" s="1348"/>
      <c r="H168" s="1347"/>
      <c r="I168" s="1348"/>
      <c r="J168" s="1347"/>
      <c r="K168" s="1348"/>
      <c r="L168" s="1349"/>
      <c r="M168" s="1350"/>
      <c r="N168" s="1347"/>
      <c r="O168" s="1348"/>
      <c r="P168" s="1349"/>
      <c r="Q168" s="1350"/>
      <c r="R168" s="1347"/>
      <c r="S168" s="1348"/>
      <c r="T168" s="1349"/>
      <c r="U168" s="1350"/>
      <c r="V168" s="1347"/>
      <c r="W168" s="1348"/>
      <c r="X168" s="1349"/>
      <c r="Y168" s="1350"/>
      <c r="Z168" s="1347"/>
      <c r="AA168" s="1348"/>
      <c r="AB168" s="1347"/>
      <c r="AC168" s="1348"/>
      <c r="AD168" s="1347"/>
      <c r="AE168" s="1348"/>
      <c r="AF168" s="1347"/>
      <c r="AG168" s="1348"/>
      <c r="AH168" s="1347"/>
      <c r="AI168" s="1348"/>
      <c r="AJ168" s="1347"/>
      <c r="AK168" s="1348"/>
      <c r="AL168" s="1347"/>
      <c r="AM168" s="1348"/>
      <c r="AN168" s="1141"/>
    </row>
    <row r="169" spans="1:88" ht="15.75" x14ac:dyDescent="0.25">
      <c r="A169" s="1351" t="s">
        <v>297</v>
      </c>
      <c r="B169" s="1351"/>
      <c r="C169" s="886"/>
      <c r="D169" s="886"/>
      <c r="E169" s="1230"/>
      <c r="F169" s="1266"/>
      <c r="G169" s="1056"/>
      <c r="H169" s="1056"/>
      <c r="I169" s="1352"/>
      <c r="J169" s="1352"/>
      <c r="K169" s="1352"/>
      <c r="L169" s="1004"/>
      <c r="M169" s="1158"/>
      <c r="N169" s="1353"/>
      <c r="O169" s="1354"/>
      <c r="P169" s="1161"/>
      <c r="Q169" s="1161"/>
      <c r="R169" s="1161"/>
      <c r="S169" s="1159"/>
      <c r="T169" s="1004"/>
      <c r="U169" s="1161"/>
      <c r="V169" s="1161"/>
      <c r="W169" s="1159"/>
      <c r="X169" s="1159"/>
      <c r="Y169" s="1004"/>
      <c r="Z169" s="1159"/>
      <c r="AA169" s="1004"/>
      <c r="AB169" s="1159"/>
      <c r="AC169" s="1161"/>
    </row>
    <row r="170" spans="1:88" ht="15" customHeight="1" x14ac:dyDescent="0.25">
      <c r="A170" s="982" t="s">
        <v>92</v>
      </c>
      <c r="B170" s="1190"/>
      <c r="C170" s="1163"/>
      <c r="D170" s="982" t="s">
        <v>45</v>
      </c>
      <c r="E170" s="1190"/>
      <c r="F170" s="1163"/>
      <c r="G170" s="901" t="s">
        <v>193</v>
      </c>
      <c r="H170" s="903"/>
      <c r="I170" s="903"/>
      <c r="J170" s="903"/>
      <c r="K170" s="903"/>
      <c r="L170" s="903"/>
      <c r="M170" s="903"/>
      <c r="N170" s="903"/>
      <c r="O170" s="903"/>
      <c r="P170" s="903"/>
      <c r="Q170" s="903"/>
      <c r="R170" s="903"/>
      <c r="S170" s="903"/>
      <c r="T170" s="903"/>
      <c r="U170" s="903"/>
      <c r="V170" s="903"/>
      <c r="W170" s="902"/>
      <c r="X170" s="1355" t="s">
        <v>298</v>
      </c>
      <c r="Y170" s="1356" t="s">
        <v>299</v>
      </c>
      <c r="Z170" s="906" t="s">
        <v>300</v>
      </c>
      <c r="AA170" s="907" t="s">
        <v>301</v>
      </c>
      <c r="AB170" s="1314" t="s">
        <v>175</v>
      </c>
      <c r="AC170" s="1314"/>
      <c r="AD170" s="1314"/>
      <c r="AE170" s="1314"/>
      <c r="AF170" s="1194" t="s">
        <v>241</v>
      </c>
      <c r="AG170" s="1357"/>
    </row>
    <row r="171" spans="1:88" x14ac:dyDescent="0.25">
      <c r="A171" s="983"/>
      <c r="B171" s="1358"/>
      <c r="C171" s="1165"/>
      <c r="D171" s="983"/>
      <c r="E171" s="1358"/>
      <c r="F171" s="1165"/>
      <c r="G171" s="915" t="s">
        <v>10</v>
      </c>
      <c r="H171" s="915"/>
      <c r="I171" s="915" t="s">
        <v>11</v>
      </c>
      <c r="J171" s="915"/>
      <c r="K171" s="915" t="s">
        <v>12</v>
      </c>
      <c r="L171" s="915"/>
      <c r="M171" s="915" t="s">
        <v>196</v>
      </c>
      <c r="N171" s="915"/>
      <c r="O171" s="915" t="s">
        <v>167</v>
      </c>
      <c r="P171" s="915"/>
      <c r="Q171" s="908" t="s">
        <v>197</v>
      </c>
      <c r="R171" s="908"/>
      <c r="S171" s="908" t="s">
        <v>198</v>
      </c>
      <c r="T171" s="908"/>
      <c r="U171" s="908" t="s">
        <v>199</v>
      </c>
      <c r="V171" s="908"/>
      <c r="W171" s="904" t="s">
        <v>302</v>
      </c>
      <c r="X171" s="1355"/>
      <c r="Y171" s="1356"/>
      <c r="Z171" s="1359"/>
      <c r="AA171" s="1360"/>
      <c r="AB171" s="896" t="s">
        <v>177</v>
      </c>
      <c r="AC171" s="896" t="s">
        <v>178</v>
      </c>
      <c r="AD171" s="896" t="s">
        <v>179</v>
      </c>
      <c r="AE171" s="896" t="s">
        <v>244</v>
      </c>
      <c r="AF171" s="1361" t="s">
        <v>245</v>
      </c>
      <c r="AG171" s="1362" t="s">
        <v>246</v>
      </c>
      <c r="AH171" s="1167"/>
    </row>
    <row r="172" spans="1:88" x14ac:dyDescent="0.25">
      <c r="A172" s="984"/>
      <c r="B172" s="1267"/>
      <c r="C172" s="1166"/>
      <c r="D172" s="956" t="s">
        <v>214</v>
      </c>
      <c r="E172" s="957" t="s">
        <v>159</v>
      </c>
      <c r="F172" s="956" t="s">
        <v>28</v>
      </c>
      <c r="G172" s="959" t="s">
        <v>159</v>
      </c>
      <c r="H172" s="1196" t="s">
        <v>28</v>
      </c>
      <c r="I172" s="959" t="s">
        <v>159</v>
      </c>
      <c r="J172" s="1196" t="s">
        <v>28</v>
      </c>
      <c r="K172" s="959" t="s">
        <v>159</v>
      </c>
      <c r="L172" s="1196" t="s">
        <v>28</v>
      </c>
      <c r="M172" s="959" t="s">
        <v>159</v>
      </c>
      <c r="N172" s="1196" t="s">
        <v>28</v>
      </c>
      <c r="O172" s="959" t="s">
        <v>159</v>
      </c>
      <c r="P172" s="1196" t="s">
        <v>28</v>
      </c>
      <c r="Q172" s="959" t="s">
        <v>159</v>
      </c>
      <c r="R172" s="1196" t="s">
        <v>28</v>
      </c>
      <c r="S172" s="959" t="s">
        <v>159</v>
      </c>
      <c r="T172" s="1196" t="s">
        <v>28</v>
      </c>
      <c r="U172" s="959" t="s">
        <v>159</v>
      </c>
      <c r="V172" s="1196" t="s">
        <v>28</v>
      </c>
      <c r="W172" s="915"/>
      <c r="X172" s="1355"/>
      <c r="Y172" s="1356"/>
      <c r="Z172" s="917"/>
      <c r="AA172" s="918"/>
      <c r="AB172" s="915"/>
      <c r="AC172" s="915"/>
      <c r="AD172" s="915"/>
      <c r="AE172" s="915"/>
      <c r="AF172" s="1363"/>
      <c r="AG172" s="1364"/>
      <c r="AH172" s="1167"/>
    </row>
    <row r="173" spans="1:88" x14ac:dyDescent="0.25">
      <c r="A173" s="1313" t="s">
        <v>201</v>
      </c>
      <c r="B173" s="1313" t="s">
        <v>303</v>
      </c>
      <c r="C173" s="1365" t="s">
        <v>202</v>
      </c>
      <c r="D173" s="1366">
        <f t="shared" ref="D173:D178" si="22">SUM(E173+F173)</f>
        <v>0</v>
      </c>
      <c r="E173" s="1366">
        <f t="shared" ref="E173:F178" si="23">SUM(G173+I173+K173+M173+O173+Q173+S173+U173)</f>
        <v>0</v>
      </c>
      <c r="F173" s="920">
        <f t="shared" si="23"/>
        <v>0</v>
      </c>
      <c r="G173" s="1072"/>
      <c r="H173" s="1367"/>
      <c r="I173" s="1367"/>
      <c r="J173" s="1367"/>
      <c r="K173" s="1367"/>
      <c r="L173" s="1367"/>
      <c r="M173" s="1367"/>
      <c r="N173" s="1367"/>
      <c r="O173" s="1367"/>
      <c r="P173" s="1367"/>
      <c r="Q173" s="1367"/>
      <c r="R173" s="1367"/>
      <c r="S173" s="1367"/>
      <c r="T173" s="1367"/>
      <c r="U173" s="1367"/>
      <c r="V173" s="1209"/>
      <c r="W173" s="1076"/>
      <c r="X173" s="1072"/>
      <c r="Y173" s="1367"/>
      <c r="Z173" s="1367"/>
      <c r="AA173" s="1075"/>
      <c r="AB173" s="1072"/>
      <c r="AC173" s="1075"/>
      <c r="AD173" s="1209"/>
      <c r="AE173" s="1075"/>
      <c r="AF173" s="1075"/>
      <c r="AG173" s="1075"/>
      <c r="AH173" s="1077" t="s">
        <v>215</v>
      </c>
      <c r="CA173" s="878" t="str">
        <f t="shared" ref="CA173:CA178" si="24">IF(D173&lt;&gt;SUM(AB173:AE173),"El nº de atenciones debe tener igual nº de victimarios ","")</f>
        <v/>
      </c>
      <c r="CB173" s="878" t="str">
        <f t="shared" ref="CB173:CB178" si="25">IF(X173&gt;F173,"El nº de entrega de anticoncepción de emergencia, no debe ser mayor al TOTAL de mujeres atendidas","")</f>
        <v/>
      </c>
      <c r="CD173" s="878" t="str">
        <f t="shared" ref="CD173:CD178" si="26">IF(W173&gt;F173,"El nº de Gestantes no debe ser mayor al TOTAL de mujeres atendidas","")</f>
        <v/>
      </c>
      <c r="CG173" s="878">
        <f t="shared" ref="CG173:CG178" si="27">IF(D173&lt;&gt;SUM(AB173:AE173),1,0)</f>
        <v>0</v>
      </c>
      <c r="CH173" s="878">
        <f t="shared" ref="CH173:CH178" si="28">IF(X173&gt;F173,1,0)</f>
        <v>0</v>
      </c>
      <c r="CI173" s="878">
        <v>0</v>
      </c>
      <c r="CJ173" s="878">
        <f t="shared" ref="CJ173:CJ178" si="29">IF(W173&gt;F173,1,0)</f>
        <v>0</v>
      </c>
    </row>
    <row r="174" spans="1:88" ht="22.5" x14ac:dyDescent="0.25">
      <c r="A174" s="1313"/>
      <c r="B174" s="1313"/>
      <c r="C174" s="1368" t="s">
        <v>203</v>
      </c>
      <c r="D174" s="930">
        <f t="shared" si="22"/>
        <v>0</v>
      </c>
      <c r="E174" s="930">
        <f t="shared" si="23"/>
        <v>0</v>
      </c>
      <c r="F174" s="971">
        <f t="shared" si="23"/>
        <v>0</v>
      </c>
      <c r="G174" s="1178"/>
      <c r="H174" s="1369"/>
      <c r="I174" s="1369"/>
      <c r="J174" s="1369"/>
      <c r="K174" s="1369"/>
      <c r="L174" s="1369"/>
      <c r="M174" s="1369"/>
      <c r="N174" s="1369"/>
      <c r="O174" s="1369"/>
      <c r="P174" s="1369"/>
      <c r="Q174" s="1369"/>
      <c r="R174" s="1369"/>
      <c r="S174" s="1369"/>
      <c r="T174" s="1369"/>
      <c r="U174" s="1369"/>
      <c r="V174" s="1181"/>
      <c r="W174" s="1370"/>
      <c r="X174" s="1178"/>
      <c r="Y174" s="1369"/>
      <c r="Z174" s="1369"/>
      <c r="AA174" s="1179"/>
      <c r="AB174" s="1178"/>
      <c r="AC174" s="1179"/>
      <c r="AD174" s="1181"/>
      <c r="AE174" s="1179"/>
      <c r="AF174" s="1371"/>
      <c r="AG174" s="1179"/>
      <c r="AH174" s="1077" t="s">
        <v>215</v>
      </c>
      <c r="CA174" s="878" t="str">
        <f t="shared" si="24"/>
        <v/>
      </c>
      <c r="CB174" s="878" t="str">
        <f t="shared" si="25"/>
        <v/>
      </c>
      <c r="CD174" s="878" t="str">
        <f t="shared" si="26"/>
        <v/>
      </c>
      <c r="CG174" s="878">
        <f t="shared" si="27"/>
        <v>0</v>
      </c>
      <c r="CH174" s="878">
        <f t="shared" si="28"/>
        <v>0</v>
      </c>
      <c r="CI174" s="878">
        <v>0</v>
      </c>
      <c r="CJ174" s="878">
        <f t="shared" si="29"/>
        <v>0</v>
      </c>
    </row>
    <row r="175" spans="1:88" x14ac:dyDescent="0.25">
      <c r="A175" s="1313"/>
      <c r="B175" s="896"/>
      <c r="C175" s="1241" t="s">
        <v>161</v>
      </c>
      <c r="D175" s="931">
        <f t="shared" si="22"/>
        <v>0</v>
      </c>
      <c r="E175" s="931">
        <f t="shared" si="23"/>
        <v>0</v>
      </c>
      <c r="F175" s="1030">
        <f t="shared" si="23"/>
        <v>0</v>
      </c>
      <c r="G175" s="1372"/>
      <c r="H175" s="1373"/>
      <c r="I175" s="1373"/>
      <c r="J175" s="1373"/>
      <c r="K175" s="1373"/>
      <c r="L175" s="1373"/>
      <c r="M175" s="1373"/>
      <c r="N175" s="1373"/>
      <c r="O175" s="1373"/>
      <c r="P175" s="1373"/>
      <c r="Q175" s="1373"/>
      <c r="R175" s="1373"/>
      <c r="S175" s="1373"/>
      <c r="T175" s="1373"/>
      <c r="U175" s="1373"/>
      <c r="V175" s="1374"/>
      <c r="W175" s="1371"/>
      <c r="X175" s="1372"/>
      <c r="Y175" s="1373"/>
      <c r="Z175" s="1373"/>
      <c r="AA175" s="1375"/>
      <c r="AB175" s="1372"/>
      <c r="AC175" s="1375"/>
      <c r="AD175" s="1374"/>
      <c r="AE175" s="1375"/>
      <c r="AF175" s="1376"/>
      <c r="AG175" s="1375"/>
      <c r="AH175" s="1077" t="s">
        <v>215</v>
      </c>
      <c r="CA175" s="878" t="str">
        <f t="shared" si="24"/>
        <v/>
      </c>
      <c r="CB175" s="878" t="str">
        <f t="shared" si="25"/>
        <v/>
      </c>
      <c r="CD175" s="878" t="str">
        <f t="shared" si="26"/>
        <v/>
      </c>
      <c r="CG175" s="878">
        <f t="shared" si="27"/>
        <v>0</v>
      </c>
      <c r="CH175" s="878">
        <f t="shared" si="28"/>
        <v>0</v>
      </c>
      <c r="CI175" s="878">
        <v>0</v>
      </c>
      <c r="CJ175" s="878">
        <f t="shared" si="29"/>
        <v>0</v>
      </c>
    </row>
    <row r="176" spans="1:88" x14ac:dyDescent="0.25">
      <c r="A176" s="1313"/>
      <c r="B176" s="1313" t="s">
        <v>304</v>
      </c>
      <c r="C176" s="1365" t="s">
        <v>202</v>
      </c>
      <c r="D176" s="1366">
        <f t="shared" si="22"/>
        <v>0</v>
      </c>
      <c r="E176" s="1366">
        <f t="shared" si="23"/>
        <v>0</v>
      </c>
      <c r="F176" s="920">
        <f t="shared" si="23"/>
        <v>0</v>
      </c>
      <c r="G176" s="1072"/>
      <c r="H176" s="1367"/>
      <c r="I176" s="1367"/>
      <c r="J176" s="1367"/>
      <c r="K176" s="1367"/>
      <c r="L176" s="1367"/>
      <c r="M176" s="1367"/>
      <c r="N176" s="1367"/>
      <c r="O176" s="1367"/>
      <c r="P176" s="1367"/>
      <c r="Q176" s="1367"/>
      <c r="R176" s="1367"/>
      <c r="S176" s="1367"/>
      <c r="T176" s="1367"/>
      <c r="U176" s="1367"/>
      <c r="V176" s="1209"/>
      <c r="W176" s="1076"/>
      <c r="X176" s="1072"/>
      <c r="Y176" s="1367"/>
      <c r="Z176" s="1367"/>
      <c r="AA176" s="1075"/>
      <c r="AB176" s="1072"/>
      <c r="AC176" s="1075"/>
      <c r="AD176" s="1209"/>
      <c r="AE176" s="1075"/>
      <c r="AF176" s="1075"/>
      <c r="AG176" s="1075"/>
      <c r="AH176" s="1077" t="s">
        <v>215</v>
      </c>
      <c r="CA176" s="878" t="str">
        <f t="shared" si="24"/>
        <v/>
      </c>
      <c r="CB176" s="878" t="str">
        <f t="shared" si="25"/>
        <v/>
      </c>
      <c r="CD176" s="878" t="str">
        <f t="shared" si="26"/>
        <v/>
      </c>
      <c r="CG176" s="878">
        <f t="shared" si="27"/>
        <v>0</v>
      </c>
      <c r="CH176" s="878">
        <f t="shared" si="28"/>
        <v>0</v>
      </c>
      <c r="CI176" s="878">
        <v>0</v>
      </c>
      <c r="CJ176" s="878">
        <f t="shared" si="29"/>
        <v>0</v>
      </c>
    </row>
    <row r="177" spans="1:88" ht="21" x14ac:dyDescent="0.25">
      <c r="A177" s="1313"/>
      <c r="B177" s="1313"/>
      <c r="C177" s="1377" t="s">
        <v>203</v>
      </c>
      <c r="D177" s="930">
        <f t="shared" si="22"/>
        <v>3</v>
      </c>
      <c r="E177" s="930">
        <f t="shared" si="23"/>
        <v>3</v>
      </c>
      <c r="F177" s="971">
        <f t="shared" si="23"/>
        <v>0</v>
      </c>
      <c r="G177" s="1178"/>
      <c r="H177" s="1369"/>
      <c r="I177" s="1369">
        <v>3</v>
      </c>
      <c r="J177" s="1369"/>
      <c r="K177" s="1369"/>
      <c r="L177" s="1369"/>
      <c r="M177" s="1369"/>
      <c r="N177" s="1369"/>
      <c r="O177" s="1369"/>
      <c r="P177" s="1369"/>
      <c r="Q177" s="1369"/>
      <c r="R177" s="1369"/>
      <c r="S177" s="1369"/>
      <c r="T177" s="1369"/>
      <c r="U177" s="1369"/>
      <c r="V177" s="1181"/>
      <c r="W177" s="1370"/>
      <c r="X177" s="1178"/>
      <c r="Y177" s="1369"/>
      <c r="Z177" s="1369"/>
      <c r="AA177" s="1179"/>
      <c r="AB177" s="1178"/>
      <c r="AC177" s="1179"/>
      <c r="AD177" s="1181">
        <v>3</v>
      </c>
      <c r="AE177" s="1179"/>
      <c r="AF177" s="1179">
        <v>3</v>
      </c>
      <c r="AG177" s="1179"/>
      <c r="AH177" s="1077" t="s">
        <v>215</v>
      </c>
      <c r="CA177" s="878" t="str">
        <f t="shared" si="24"/>
        <v/>
      </c>
      <c r="CB177" s="878" t="str">
        <f t="shared" si="25"/>
        <v/>
      </c>
      <c r="CD177" s="878" t="str">
        <f t="shared" si="26"/>
        <v/>
      </c>
      <c r="CG177" s="878">
        <f t="shared" si="27"/>
        <v>0</v>
      </c>
      <c r="CH177" s="878">
        <f t="shared" si="28"/>
        <v>0</v>
      </c>
      <c r="CI177" s="878">
        <v>0</v>
      </c>
      <c r="CJ177" s="878">
        <f t="shared" si="29"/>
        <v>0</v>
      </c>
    </row>
    <row r="178" spans="1:88" x14ac:dyDescent="0.25">
      <c r="A178" s="1313"/>
      <c r="B178" s="1313"/>
      <c r="C178" s="1273" t="s">
        <v>161</v>
      </c>
      <c r="D178" s="1378">
        <f t="shared" si="22"/>
        <v>0</v>
      </c>
      <c r="E178" s="1378">
        <f t="shared" si="23"/>
        <v>0</v>
      </c>
      <c r="F178" s="942">
        <f t="shared" si="23"/>
        <v>0</v>
      </c>
      <c r="G178" s="1185"/>
      <c r="H178" s="1379"/>
      <c r="I178" s="1379"/>
      <c r="J178" s="1379"/>
      <c r="K178" s="1379"/>
      <c r="L178" s="1379"/>
      <c r="M178" s="1379"/>
      <c r="N178" s="1379"/>
      <c r="O178" s="1379"/>
      <c r="P178" s="1379"/>
      <c r="Q178" s="1379"/>
      <c r="R178" s="1379"/>
      <c r="S178" s="1379"/>
      <c r="T178" s="1379"/>
      <c r="U178" s="1379"/>
      <c r="V178" s="1188"/>
      <c r="W178" s="1376"/>
      <c r="X178" s="1185"/>
      <c r="Y178" s="1379"/>
      <c r="Z178" s="1379"/>
      <c r="AA178" s="1186"/>
      <c r="AB178" s="1185"/>
      <c r="AC178" s="1186"/>
      <c r="AD178" s="1188"/>
      <c r="AE178" s="1186"/>
      <c r="AF178" s="1186"/>
      <c r="AG178" s="1186"/>
      <c r="AH178" s="1077" t="s">
        <v>215</v>
      </c>
      <c r="CA178" s="878" t="str">
        <f t="shared" si="24"/>
        <v/>
      </c>
      <c r="CB178" s="878" t="str">
        <f t="shared" si="25"/>
        <v/>
      </c>
      <c r="CD178" s="878" t="str">
        <f t="shared" si="26"/>
        <v/>
      </c>
      <c r="CG178" s="878">
        <f t="shared" si="27"/>
        <v>0</v>
      </c>
      <c r="CH178" s="878">
        <f t="shared" si="28"/>
        <v>0</v>
      </c>
      <c r="CI178" s="878">
        <v>0</v>
      </c>
      <c r="CJ178" s="878">
        <f t="shared" si="29"/>
        <v>0</v>
      </c>
    </row>
    <row r="179" spans="1:88" x14ac:dyDescent="0.25">
      <c r="A179" s="1047" t="s">
        <v>189</v>
      </c>
      <c r="B179" s="1047"/>
    </row>
    <row r="180" spans="1:88" x14ac:dyDescent="0.25">
      <c r="A180" s="889" t="s">
        <v>3</v>
      </c>
      <c r="B180" s="896" t="s">
        <v>4</v>
      </c>
    </row>
    <row r="181" spans="1:88" x14ac:dyDescent="0.25">
      <c r="A181" s="908"/>
      <c r="B181" s="915"/>
    </row>
    <row r="182" spans="1:88" x14ac:dyDescent="0.25">
      <c r="A182" s="989" t="s">
        <v>305</v>
      </c>
      <c r="B182" s="1076"/>
      <c r="C182" s="1141"/>
    </row>
    <row r="183" spans="1:88" ht="15" customHeight="1" x14ac:dyDescent="0.25">
      <c r="A183" s="997" t="s">
        <v>306</v>
      </c>
      <c r="B183" s="1376">
        <v>3</v>
      </c>
      <c r="C183" s="1380"/>
      <c r="D183" s="1231"/>
      <c r="F183" s="1231"/>
      <c r="G183" s="1231"/>
      <c r="J183" s="1231"/>
      <c r="K183" s="1231"/>
      <c r="O183" s="1231"/>
      <c r="V183" s="1231"/>
    </row>
    <row r="184" spans="1:88" x14ac:dyDescent="0.25">
      <c r="A184" s="1351" t="s">
        <v>307</v>
      </c>
      <c r="B184" s="1351"/>
      <c r="C184" s="886"/>
      <c r="D184" s="886"/>
      <c r="F184" s="1381"/>
      <c r="G184" s="1158"/>
      <c r="H184" s="1353"/>
      <c r="I184" s="1158"/>
      <c r="J184" s="1157"/>
      <c r="K184" s="1161"/>
      <c r="L184" s="1382"/>
      <c r="M184" s="981"/>
      <c r="N184" s="1382"/>
      <c r="O184" s="1382"/>
      <c r="P184" s="981"/>
      <c r="Q184" s="1382"/>
      <c r="R184" s="1382"/>
      <c r="S184" s="981"/>
      <c r="T184" s="1158"/>
      <c r="U184" s="1158"/>
      <c r="V184" s="1157"/>
    </row>
    <row r="185" spans="1:88" x14ac:dyDescent="0.25">
      <c r="A185" s="889" t="s">
        <v>92</v>
      </c>
      <c r="B185" s="982" t="s">
        <v>45</v>
      </c>
      <c r="C185" s="1190"/>
      <c r="D185" s="1163"/>
      <c r="E185" s="1383" t="s">
        <v>5</v>
      </c>
      <c r="F185" s="1384"/>
      <c r="G185" s="1384"/>
      <c r="H185" s="1384"/>
      <c r="I185" s="1384"/>
      <c r="J185" s="1384"/>
      <c r="K185" s="1384"/>
      <c r="L185" s="1384"/>
      <c r="M185" s="1384"/>
      <c r="N185" s="1384"/>
      <c r="O185" s="1384"/>
      <c r="P185" s="1384"/>
      <c r="Q185" s="1384"/>
      <c r="R185" s="1384"/>
      <c r="S185" s="1384"/>
      <c r="T185" s="1384"/>
      <c r="U185" s="1384"/>
      <c r="V185" s="1385"/>
    </row>
    <row r="186" spans="1:88" x14ac:dyDescent="0.25">
      <c r="A186" s="897"/>
      <c r="B186" s="984"/>
      <c r="C186" s="1267"/>
      <c r="D186" s="1166"/>
      <c r="E186" s="1313" t="s">
        <v>165</v>
      </c>
      <c r="F186" s="1313"/>
      <c r="G186" s="1386" t="s">
        <v>205</v>
      </c>
      <c r="H186" s="1313"/>
      <c r="I186" s="1313" t="s">
        <v>14</v>
      </c>
      <c r="J186" s="1313"/>
      <c r="K186" s="1313" t="s">
        <v>206</v>
      </c>
      <c r="L186" s="1313"/>
      <c r="M186" s="1313" t="s">
        <v>170</v>
      </c>
      <c r="N186" s="1313"/>
      <c r="O186" s="1314" t="s">
        <v>171</v>
      </c>
      <c r="P186" s="1314"/>
      <c r="Q186" s="1314" t="s">
        <v>207</v>
      </c>
      <c r="R186" s="1314"/>
      <c r="S186" s="1314" t="s">
        <v>208</v>
      </c>
      <c r="T186" s="1314"/>
      <c r="U186" s="1314" t="s">
        <v>209</v>
      </c>
      <c r="V186" s="1314"/>
      <c r="W186" s="878"/>
    </row>
    <row r="187" spans="1:88" x14ac:dyDescent="0.25">
      <c r="A187" s="908"/>
      <c r="B187" s="909" t="s">
        <v>214</v>
      </c>
      <c r="C187" s="909" t="s">
        <v>27</v>
      </c>
      <c r="D187" s="909" t="s">
        <v>28</v>
      </c>
      <c r="E187" s="959" t="s">
        <v>159</v>
      </c>
      <c r="F187" s="1196" t="s">
        <v>28</v>
      </c>
      <c r="G187" s="959" t="s">
        <v>159</v>
      </c>
      <c r="H187" s="1196" t="s">
        <v>28</v>
      </c>
      <c r="I187" s="959" t="s">
        <v>159</v>
      </c>
      <c r="J187" s="1196" t="s">
        <v>28</v>
      </c>
      <c r="K187" s="959" t="s">
        <v>159</v>
      </c>
      <c r="L187" s="1196" t="s">
        <v>28</v>
      </c>
      <c r="M187" s="959" t="s">
        <v>159</v>
      </c>
      <c r="N187" s="1196" t="s">
        <v>28</v>
      </c>
      <c r="O187" s="959" t="s">
        <v>159</v>
      </c>
      <c r="P187" s="1196" t="s">
        <v>28</v>
      </c>
      <c r="Q187" s="959" t="s">
        <v>159</v>
      </c>
      <c r="R187" s="1196" t="s">
        <v>28</v>
      </c>
      <c r="S187" s="959" t="s">
        <v>159</v>
      </c>
      <c r="T187" s="1196" t="s">
        <v>28</v>
      </c>
      <c r="U187" s="959" t="s">
        <v>159</v>
      </c>
      <c r="V187" s="1196" t="s">
        <v>28</v>
      </c>
      <c r="W187" s="878"/>
    </row>
    <row r="188" spans="1:88" x14ac:dyDescent="0.25">
      <c r="A188" s="956" t="s">
        <v>210</v>
      </c>
      <c r="B188" s="1039">
        <f>SUM(C188+D188)</f>
        <v>7</v>
      </c>
      <c r="C188" s="1039">
        <f>SUM(E188+G188+I188+K188+M188+O188+Q188+S188+U188)</f>
        <v>1</v>
      </c>
      <c r="D188" s="1039">
        <f>SUM(F188+H188+J188+L188+N188+P188+R188+T188+V188)</f>
        <v>6</v>
      </c>
      <c r="E188" s="181"/>
      <c r="F188" s="182"/>
      <c r="G188" s="182"/>
      <c r="H188" s="182"/>
      <c r="I188" s="182"/>
      <c r="J188" s="182">
        <v>2</v>
      </c>
      <c r="K188" s="182">
        <v>1</v>
      </c>
      <c r="L188" s="182">
        <v>4</v>
      </c>
      <c r="M188" s="182"/>
      <c r="N188" s="182"/>
      <c r="O188" s="182"/>
      <c r="P188" s="182"/>
      <c r="Q188" s="182"/>
      <c r="R188" s="182"/>
      <c r="S188" s="182"/>
      <c r="T188" s="182"/>
      <c r="U188" s="191"/>
      <c r="V188" s="244"/>
      <c r="W188" s="1141"/>
    </row>
    <row r="215" spans="1:2" hidden="1" x14ac:dyDescent="0.25">
      <c r="A215" s="1387">
        <f>SUM(B12:B14,B19:B22,B27:B32,B63,B85,C90,D100:D101,D102,C107:C109,C113:C114,C118:C119,B135,D142:D143,C146:C151,D155:D160,C165:C168,D173:D178,B182:B183,B188,B37:B42,B47:B52,E138:F138,C91:C97)</f>
        <v>14182</v>
      </c>
      <c r="B215" s="1387">
        <f>SUM(CG8:CM180)</f>
        <v>0</v>
      </c>
    </row>
  </sheetData>
  <mergeCells count="299">
    <mergeCell ref="A173:A178"/>
    <mergeCell ref="B173:B175"/>
    <mergeCell ref="B176:B178"/>
    <mergeCell ref="A180:A181"/>
    <mergeCell ref="B180:B181"/>
    <mergeCell ref="A185:A187"/>
    <mergeCell ref="B185:D186"/>
    <mergeCell ref="E185:V185"/>
    <mergeCell ref="E186:F186"/>
    <mergeCell ref="G186:H186"/>
    <mergeCell ref="I186:J186"/>
    <mergeCell ref="K186:L186"/>
    <mergeCell ref="M186:N186"/>
    <mergeCell ref="O186:P186"/>
    <mergeCell ref="Q186:R186"/>
    <mergeCell ref="S186:T186"/>
    <mergeCell ref="U186:V186"/>
    <mergeCell ref="Z170:Z172"/>
    <mergeCell ref="AA170:AA172"/>
    <mergeCell ref="AB170:AE170"/>
    <mergeCell ref="AF170:AG170"/>
    <mergeCell ref="G171:H171"/>
    <mergeCell ref="I171:J171"/>
    <mergeCell ref="K171:L171"/>
    <mergeCell ref="M171:N171"/>
    <mergeCell ref="O171:P171"/>
    <mergeCell ref="Q171:R171"/>
    <mergeCell ref="S171:T171"/>
    <mergeCell ref="U171:V171"/>
    <mergeCell ref="W171:W172"/>
    <mergeCell ref="AB171:AB172"/>
    <mergeCell ref="AC171:AC172"/>
    <mergeCell ref="AD171:AD172"/>
    <mergeCell ref="AE171:AE172"/>
    <mergeCell ref="AF171:AF172"/>
    <mergeCell ref="AG171:AG172"/>
    <mergeCell ref="A165:B165"/>
    <mergeCell ref="A166:B166"/>
    <mergeCell ref="A167:B167"/>
    <mergeCell ref="A168:B168"/>
    <mergeCell ref="A170:C172"/>
    <mergeCell ref="D170:F171"/>
    <mergeCell ref="G170:W170"/>
    <mergeCell ref="X170:X172"/>
    <mergeCell ref="Y170:Y172"/>
    <mergeCell ref="A158:A160"/>
    <mergeCell ref="B158:C158"/>
    <mergeCell ref="B159:C159"/>
    <mergeCell ref="B160:C160"/>
    <mergeCell ref="A162:B164"/>
    <mergeCell ref="C162:E163"/>
    <mergeCell ref="F162:AM162"/>
    <mergeCell ref="F163:G163"/>
    <mergeCell ref="H163:I163"/>
    <mergeCell ref="J163:K163"/>
    <mergeCell ref="L163:M163"/>
    <mergeCell ref="N163:O163"/>
    <mergeCell ref="P163:Q163"/>
    <mergeCell ref="R163:S163"/>
    <mergeCell ref="T163:U163"/>
    <mergeCell ref="V163:W163"/>
    <mergeCell ref="X163:Y163"/>
    <mergeCell ref="Z163:AA163"/>
    <mergeCell ref="AB163:AC163"/>
    <mergeCell ref="AD163:AE163"/>
    <mergeCell ref="AF163:AG163"/>
    <mergeCell ref="AH163:AI163"/>
    <mergeCell ref="AJ163:AK163"/>
    <mergeCell ref="AL163:AM163"/>
    <mergeCell ref="A121:A122"/>
    <mergeCell ref="B121:B122"/>
    <mergeCell ref="A137:D137"/>
    <mergeCell ref="B138:D138"/>
    <mergeCell ref="A140:C141"/>
    <mergeCell ref="D140:F140"/>
    <mergeCell ref="G140:G141"/>
    <mergeCell ref="H140:J140"/>
    <mergeCell ref="K140:M140"/>
    <mergeCell ref="AI111:AI112"/>
    <mergeCell ref="A113:B113"/>
    <mergeCell ref="A114:B114"/>
    <mergeCell ref="A116:B117"/>
    <mergeCell ref="C116:C117"/>
    <mergeCell ref="D116:M116"/>
    <mergeCell ref="N116:O116"/>
    <mergeCell ref="P116:P117"/>
    <mergeCell ref="A118:A119"/>
    <mergeCell ref="N111:O111"/>
    <mergeCell ref="P111:Q111"/>
    <mergeCell ref="R111:S111"/>
    <mergeCell ref="T111:U111"/>
    <mergeCell ref="V111:W111"/>
    <mergeCell ref="X111:X112"/>
    <mergeCell ref="Y111:AB111"/>
    <mergeCell ref="AC111:AD111"/>
    <mergeCell ref="AE111:AH111"/>
    <mergeCell ref="A107:B107"/>
    <mergeCell ref="A108:B108"/>
    <mergeCell ref="A109:B109"/>
    <mergeCell ref="A111:B112"/>
    <mergeCell ref="C111:E111"/>
    <mergeCell ref="F111:G111"/>
    <mergeCell ref="H111:I111"/>
    <mergeCell ref="J111:K111"/>
    <mergeCell ref="L111:M111"/>
    <mergeCell ref="AN104:AN106"/>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J105:AK105"/>
    <mergeCell ref="AL105:AM105"/>
    <mergeCell ref="AJ88:AK88"/>
    <mergeCell ref="AL88:AM88"/>
    <mergeCell ref="A90:B90"/>
    <mergeCell ref="A91:A93"/>
    <mergeCell ref="A96:B96"/>
    <mergeCell ref="A97:B97"/>
    <mergeCell ref="A99:C99"/>
    <mergeCell ref="A100:B102"/>
    <mergeCell ref="A104:B106"/>
    <mergeCell ref="C104:E105"/>
    <mergeCell ref="F104:AM104"/>
    <mergeCell ref="AC55:AD55"/>
    <mergeCell ref="AE55:AF55"/>
    <mergeCell ref="AG55:AH55"/>
    <mergeCell ref="AI55:AJ55"/>
    <mergeCell ref="AK55:AL55"/>
    <mergeCell ref="A87:B89"/>
    <mergeCell ref="C87:E88"/>
    <mergeCell ref="F87:AM87"/>
    <mergeCell ref="AN87:AN89"/>
    <mergeCell ref="F88:G88"/>
    <mergeCell ref="H88:I88"/>
    <mergeCell ref="J88:K88"/>
    <mergeCell ref="L88:M88"/>
    <mergeCell ref="N88:O88"/>
    <mergeCell ref="P88:Q88"/>
    <mergeCell ref="R88:S88"/>
    <mergeCell ref="T88:U88"/>
    <mergeCell ref="V88:W88"/>
    <mergeCell ref="X88:Y88"/>
    <mergeCell ref="Z88:AA88"/>
    <mergeCell ref="AB88:AC88"/>
    <mergeCell ref="AD88:AE88"/>
    <mergeCell ref="AF88:AG88"/>
    <mergeCell ref="AH88:AI88"/>
    <mergeCell ref="K55:L55"/>
    <mergeCell ref="M55:N55"/>
    <mergeCell ref="O55:P55"/>
    <mergeCell ref="Q55:R55"/>
    <mergeCell ref="S55:T55"/>
    <mergeCell ref="U55:V55"/>
    <mergeCell ref="W55:X55"/>
    <mergeCell ref="Y55:Z55"/>
    <mergeCell ref="AA55:AB55"/>
    <mergeCell ref="AM44:AM46"/>
    <mergeCell ref="E45:F45"/>
    <mergeCell ref="G45:H45"/>
    <mergeCell ref="I45:J45"/>
    <mergeCell ref="K45:L45"/>
    <mergeCell ref="M45:N45"/>
    <mergeCell ref="O45:P45"/>
    <mergeCell ref="Q45:R45"/>
    <mergeCell ref="S45:T45"/>
    <mergeCell ref="U45:V45"/>
    <mergeCell ref="W45:X45"/>
    <mergeCell ref="Y45:Z45"/>
    <mergeCell ref="AA45:AB45"/>
    <mergeCell ref="AC45:AD45"/>
    <mergeCell ref="AE45:AF45"/>
    <mergeCell ref="AG45:AH45"/>
    <mergeCell ref="AI45:AJ45"/>
    <mergeCell ref="AK45:AL45"/>
    <mergeCell ref="AM34:AM36"/>
    <mergeCell ref="E35:F35"/>
    <mergeCell ref="G35:H35"/>
    <mergeCell ref="I35:J35"/>
    <mergeCell ref="K35:L35"/>
    <mergeCell ref="M35:N35"/>
    <mergeCell ref="O35:P35"/>
    <mergeCell ref="Q35:R35"/>
    <mergeCell ref="S35:T35"/>
    <mergeCell ref="U35:V35"/>
    <mergeCell ref="W35:X35"/>
    <mergeCell ref="Y35:Z35"/>
    <mergeCell ref="AA35:AB35"/>
    <mergeCell ref="AC35:AD35"/>
    <mergeCell ref="AE35:AF35"/>
    <mergeCell ref="AG35:AH35"/>
    <mergeCell ref="AI35:AJ35"/>
    <mergeCell ref="AK35:AL35"/>
    <mergeCell ref="AM24:AM26"/>
    <mergeCell ref="E25:F25"/>
    <mergeCell ref="G25:H25"/>
    <mergeCell ref="I25:J25"/>
    <mergeCell ref="K25:L25"/>
    <mergeCell ref="M25:N25"/>
    <mergeCell ref="O25:P25"/>
    <mergeCell ref="Q25:R25"/>
    <mergeCell ref="S25:T25"/>
    <mergeCell ref="U25:V25"/>
    <mergeCell ref="W25:X25"/>
    <mergeCell ref="Y25:Z25"/>
    <mergeCell ref="AA25:AB25"/>
    <mergeCell ref="AC25:AD25"/>
    <mergeCell ref="AE25:AF25"/>
    <mergeCell ref="AG25:AH25"/>
    <mergeCell ref="AI25:AJ25"/>
    <mergeCell ref="AK25:AL25"/>
    <mergeCell ref="AM16:AM18"/>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G17:AH17"/>
    <mergeCell ref="AI17:AJ17"/>
    <mergeCell ref="AK17:AL17"/>
    <mergeCell ref="AM9:AM11"/>
    <mergeCell ref="AN9:AQ9"/>
    <mergeCell ref="AR9:AR11"/>
    <mergeCell ref="E10:F10"/>
    <mergeCell ref="G10:H10"/>
    <mergeCell ref="I10:J10"/>
    <mergeCell ref="K10:L10"/>
    <mergeCell ref="M10:N10"/>
    <mergeCell ref="O10:P10"/>
    <mergeCell ref="Q10:R10"/>
    <mergeCell ref="S10:T10"/>
    <mergeCell ref="U10:V10"/>
    <mergeCell ref="W10:X10"/>
    <mergeCell ref="Y10:Z10"/>
    <mergeCell ref="AA10:AB10"/>
    <mergeCell ref="AC10:AD10"/>
    <mergeCell ref="AE10:AF10"/>
    <mergeCell ref="AG10:AH10"/>
    <mergeCell ref="AI10:AJ10"/>
    <mergeCell ref="AK10:AL10"/>
    <mergeCell ref="AN10:AN11"/>
    <mergeCell ref="AO10:AO11"/>
    <mergeCell ref="AP10:AP11"/>
    <mergeCell ref="AQ10:AQ11"/>
    <mergeCell ref="A6:O6"/>
    <mergeCell ref="A9:A11"/>
    <mergeCell ref="B9:D10"/>
    <mergeCell ref="E9:AL9"/>
    <mergeCell ref="A15:M15"/>
    <mergeCell ref="A16:A18"/>
    <mergeCell ref="B16:D17"/>
    <mergeCell ref="E16:AL16"/>
    <mergeCell ref="A24:A26"/>
    <mergeCell ref="B24:D25"/>
    <mergeCell ref="E24:AL24"/>
    <mergeCell ref="A34:A36"/>
    <mergeCell ref="B34:D35"/>
    <mergeCell ref="E34:AL34"/>
    <mergeCell ref="A44:A46"/>
    <mergeCell ref="B44:D45"/>
    <mergeCell ref="E44:AL44"/>
    <mergeCell ref="A54:A56"/>
    <mergeCell ref="B54:D55"/>
    <mergeCell ref="E54:AL54"/>
    <mergeCell ref="E55:F55"/>
    <mergeCell ref="G55:H55"/>
    <mergeCell ref="I55:J55"/>
    <mergeCell ref="A142:A143"/>
    <mergeCell ref="A145:B145"/>
    <mergeCell ref="A146:A147"/>
    <mergeCell ref="A155:A157"/>
    <mergeCell ref="A149:A151"/>
    <mergeCell ref="A153:C154"/>
    <mergeCell ref="D153:F153"/>
    <mergeCell ref="G153:G154"/>
    <mergeCell ref="H153:H154"/>
    <mergeCell ref="I153:I154"/>
    <mergeCell ref="B155:C155"/>
    <mergeCell ref="B156:C156"/>
    <mergeCell ref="B157:C157"/>
  </mergeCells>
  <dataValidations count="2">
    <dataValidation allowBlank="1" showInputMessage="1" showErrorMessage="1" errorTitle="ERROR" error="Por favor ingrese solo Números" sqref="A23 A53"/>
    <dataValidation type="whole" allowBlank="1" showInputMessage="1" showErrorMessage="1" errorTitle="ERROR" error="Por favor ingrese solo Números" sqref="B1:XFD1048576 A1:A22 A24:A52 A54:A1048576">
      <formula1>0</formula1>
      <formula2>1000000000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W215"/>
  <sheetViews>
    <sheetView tabSelected="1" workbookViewId="0">
      <selection activeCell="D3" sqref="D3"/>
    </sheetView>
  </sheetViews>
  <sheetFormatPr baseColWidth="10" defaultRowHeight="15" x14ac:dyDescent="0.25"/>
  <cols>
    <col min="1" max="1" width="44.7109375" style="877" customWidth="1"/>
    <col min="2" max="2" width="34.28515625" style="877" customWidth="1"/>
    <col min="3" max="3" width="16.140625" style="877" customWidth="1"/>
    <col min="4" max="4" width="14" style="877" customWidth="1"/>
    <col min="5" max="6" width="11.42578125" style="877"/>
    <col min="7" max="7" width="11.85546875" style="877" customWidth="1"/>
    <col min="8" max="8" width="12.42578125" style="877" customWidth="1"/>
    <col min="9" max="23" width="11.42578125" style="877"/>
    <col min="24" max="24" width="17.5703125" style="877" customWidth="1"/>
    <col min="25" max="25" width="16.140625" style="877" customWidth="1"/>
    <col min="26" max="26" width="13" style="877" customWidth="1"/>
    <col min="27" max="27" width="12.85546875" style="877" customWidth="1"/>
    <col min="28" max="28" width="13.28515625" style="877" customWidth="1"/>
    <col min="29" max="34" width="11.42578125" style="877"/>
    <col min="35" max="35" width="14" style="877" customWidth="1"/>
    <col min="36" max="40" width="11.42578125" style="877"/>
    <col min="41" max="41" width="12.7109375" style="877" customWidth="1"/>
    <col min="42" max="43" width="11.42578125" style="877"/>
    <col min="44" max="44" width="15.140625" style="877" customWidth="1"/>
    <col min="45" max="72" width="11.42578125" style="877"/>
    <col min="73" max="75" width="15.42578125" style="877" customWidth="1"/>
    <col min="76" max="91" width="15.42578125" style="878" hidden="1" customWidth="1"/>
    <col min="92" max="95" width="15.42578125" style="878" customWidth="1"/>
    <col min="96" max="121" width="15.42578125" style="877" customWidth="1"/>
    <col min="122" max="16384" width="11.42578125" style="877"/>
  </cols>
  <sheetData>
    <row r="1" spans="1:88" ht="14.25" customHeight="1" x14ac:dyDescent="0.25">
      <c r="A1" s="876" t="s">
        <v>0</v>
      </c>
    </row>
    <row r="2" spans="1:88" ht="14.25" customHeight="1" x14ac:dyDescent="0.25">
      <c r="A2" s="876" t="str">
        <f>CONCATENATE("COMUNA: ",[7]NOMBRE!B2," - ","( ",[7]NOMBRE!C2,[7]NOMBRE!D2,[7]NOMBRE!E2,[7]NOMBRE!F2,[7]NOMBRE!G2," )")</f>
        <v>COMUNA: Linares - ( 07401 )</v>
      </c>
    </row>
    <row r="3" spans="1:88" ht="14.25" customHeight="1" x14ac:dyDescent="0.25">
      <c r="A3" s="876" t="str">
        <f>CONCATENATE("ESTABLECIMIENTO/ESTRATEGIA: ",[7]NOMBRE!B3," - ","( ",[7]NOMBRE!C3,[7]NOMBRE!D3,[7]NOMBRE!E3,[7]NOMBRE!F3,[7]NOMBRE!G3,[7]NOMBRE!H3," )")</f>
        <v>ESTABLECIMIENTO/ESTRATEGIA: Hospital Presidente Carlos Ibáñez del Campo - ( 116108 )</v>
      </c>
    </row>
    <row r="4" spans="1:88" ht="14.25" customHeight="1" x14ac:dyDescent="0.25">
      <c r="A4" s="876" t="str">
        <f>CONCATENATE("MES: ",[7]NOMBRE!B6," - ","( ",[7]NOMBRE!C6,[7]NOMBRE!D6," )")</f>
        <v>MES: JUNIO - ( 06 )</v>
      </c>
    </row>
    <row r="5" spans="1:88" ht="14.25" customHeight="1" x14ac:dyDescent="0.25">
      <c r="A5" s="876" t="str">
        <f>CONCATENATE("AÑO: ",[7]NOMBRE!B7)</f>
        <v>AÑO: 2017</v>
      </c>
      <c r="AP5" s="879"/>
    </row>
    <row r="6" spans="1:88" x14ac:dyDescent="0.25">
      <c r="A6" s="880" t="s">
        <v>1</v>
      </c>
      <c r="B6" s="880"/>
      <c r="C6" s="880"/>
      <c r="D6" s="880"/>
      <c r="E6" s="880"/>
      <c r="F6" s="880"/>
      <c r="G6" s="880"/>
      <c r="H6" s="880"/>
      <c r="I6" s="880"/>
      <c r="J6" s="880"/>
      <c r="K6" s="880"/>
      <c r="L6" s="880"/>
      <c r="M6" s="880"/>
      <c r="N6" s="880"/>
      <c r="O6" s="880"/>
      <c r="P6" s="881"/>
      <c r="Q6" s="881"/>
      <c r="R6" s="881"/>
      <c r="S6" s="881"/>
      <c r="T6" s="882"/>
      <c r="U6" s="882"/>
      <c r="V6" s="882"/>
      <c r="W6" s="882"/>
      <c r="X6" s="882"/>
      <c r="Y6" s="882"/>
      <c r="Z6" s="883"/>
      <c r="AA6" s="883"/>
      <c r="AB6" s="883"/>
      <c r="AC6" s="883"/>
      <c r="AD6" s="883"/>
      <c r="AE6" s="883"/>
      <c r="AF6" s="883"/>
      <c r="AG6" s="883"/>
      <c r="AH6" s="883"/>
      <c r="AI6" s="883"/>
      <c r="AJ6" s="883"/>
      <c r="AK6" s="883"/>
      <c r="AL6" s="883"/>
      <c r="AM6" s="883"/>
      <c r="AN6" s="883"/>
      <c r="AO6" s="883"/>
      <c r="AP6" s="883"/>
      <c r="AQ6" s="883"/>
      <c r="AR6" s="883"/>
    </row>
    <row r="7" spans="1:88" x14ac:dyDescent="0.25">
      <c r="A7" s="884" t="s">
        <v>211</v>
      </c>
      <c r="B7" s="885"/>
      <c r="C7" s="885"/>
      <c r="D7" s="885"/>
      <c r="E7" s="885"/>
      <c r="F7" s="885"/>
      <c r="G7" s="885"/>
      <c r="H7" s="885"/>
      <c r="I7" s="885"/>
      <c r="J7" s="885"/>
      <c r="K7" s="885"/>
      <c r="L7" s="885"/>
      <c r="M7" s="885"/>
      <c r="N7" s="885"/>
      <c r="O7" s="885"/>
      <c r="P7" s="881"/>
      <c r="Q7" s="881"/>
      <c r="R7" s="881"/>
      <c r="S7" s="881"/>
      <c r="T7" s="882"/>
      <c r="U7" s="882"/>
      <c r="V7" s="882"/>
      <c r="W7" s="882"/>
      <c r="X7" s="882"/>
      <c r="Y7" s="882"/>
      <c r="Z7" s="883"/>
      <c r="AA7" s="883"/>
      <c r="AB7" s="883"/>
      <c r="AC7" s="883"/>
      <c r="AD7" s="883"/>
      <c r="AE7" s="883"/>
      <c r="AF7" s="883"/>
      <c r="AG7" s="883"/>
      <c r="AH7" s="883"/>
      <c r="AI7" s="883"/>
      <c r="AJ7" s="883"/>
      <c r="AK7" s="883"/>
      <c r="AL7" s="883"/>
      <c r="AM7" s="883"/>
      <c r="AN7" s="883"/>
      <c r="AO7" s="883"/>
      <c r="AP7" s="883"/>
      <c r="AQ7" s="883"/>
      <c r="AR7" s="883"/>
    </row>
    <row r="8" spans="1:88" x14ac:dyDescent="0.25">
      <c r="A8" s="886" t="s">
        <v>212</v>
      </c>
      <c r="B8" s="886"/>
      <c r="C8" s="886"/>
      <c r="D8" s="886"/>
      <c r="E8" s="886"/>
      <c r="F8" s="886"/>
      <c r="G8" s="886"/>
      <c r="H8" s="886"/>
      <c r="I8" s="886"/>
      <c r="J8" s="886"/>
      <c r="K8" s="886"/>
      <c r="L8" s="886"/>
      <c r="M8" s="886"/>
      <c r="N8" s="887"/>
      <c r="O8" s="887"/>
      <c r="P8" s="888"/>
      <c r="Q8" s="888"/>
      <c r="R8" s="888"/>
      <c r="S8" s="888"/>
      <c r="T8" s="882"/>
      <c r="U8" s="882"/>
      <c r="V8" s="882"/>
      <c r="W8" s="882"/>
      <c r="X8" s="882"/>
      <c r="Y8" s="882"/>
      <c r="Z8" s="883"/>
      <c r="AA8" s="883"/>
      <c r="AB8" s="883"/>
      <c r="AC8" s="883"/>
      <c r="AD8" s="883"/>
      <c r="AE8" s="883"/>
      <c r="AF8" s="883"/>
      <c r="AG8" s="883"/>
      <c r="AH8" s="883"/>
      <c r="AI8" s="883"/>
      <c r="AJ8" s="883"/>
      <c r="AK8" s="883"/>
      <c r="AL8" s="883"/>
      <c r="AM8" s="883"/>
      <c r="AN8" s="883"/>
      <c r="AO8" s="883"/>
      <c r="AP8" s="883"/>
      <c r="AQ8" s="883"/>
      <c r="AR8" s="883"/>
    </row>
    <row r="9" spans="1:88" ht="22.5" customHeight="1" x14ac:dyDescent="0.25">
      <c r="A9" s="889" t="s">
        <v>3</v>
      </c>
      <c r="B9" s="890" t="s">
        <v>4</v>
      </c>
      <c r="C9" s="891"/>
      <c r="D9" s="892"/>
      <c r="E9" s="893" t="s">
        <v>5</v>
      </c>
      <c r="F9" s="894"/>
      <c r="G9" s="894"/>
      <c r="H9" s="894"/>
      <c r="I9" s="894"/>
      <c r="J9" s="894"/>
      <c r="K9" s="894"/>
      <c r="L9" s="894"/>
      <c r="M9" s="894"/>
      <c r="N9" s="894"/>
      <c r="O9" s="894"/>
      <c r="P9" s="894"/>
      <c r="Q9" s="894"/>
      <c r="R9" s="894"/>
      <c r="S9" s="894"/>
      <c r="T9" s="894"/>
      <c r="U9" s="894"/>
      <c r="V9" s="894"/>
      <c r="W9" s="894"/>
      <c r="X9" s="894"/>
      <c r="Y9" s="894"/>
      <c r="Z9" s="894"/>
      <c r="AA9" s="894"/>
      <c r="AB9" s="894"/>
      <c r="AC9" s="894"/>
      <c r="AD9" s="894"/>
      <c r="AE9" s="894"/>
      <c r="AF9" s="894"/>
      <c r="AG9" s="894"/>
      <c r="AH9" s="894"/>
      <c r="AI9" s="894"/>
      <c r="AJ9" s="894"/>
      <c r="AK9" s="894"/>
      <c r="AL9" s="895"/>
      <c r="AM9" s="896" t="s">
        <v>7</v>
      </c>
      <c r="AN9" s="893" t="s">
        <v>8</v>
      </c>
      <c r="AO9" s="894"/>
      <c r="AP9" s="894"/>
      <c r="AQ9" s="895"/>
      <c r="AR9" s="896" t="s">
        <v>9</v>
      </c>
      <c r="AS9" s="878"/>
    </row>
    <row r="10" spans="1:88" ht="31.5" customHeight="1" x14ac:dyDescent="0.25">
      <c r="A10" s="897"/>
      <c r="B10" s="898"/>
      <c r="C10" s="899"/>
      <c r="D10" s="900"/>
      <c r="E10" s="893" t="s">
        <v>10</v>
      </c>
      <c r="F10" s="895"/>
      <c r="G10" s="893" t="s">
        <v>11</v>
      </c>
      <c r="H10" s="895"/>
      <c r="I10" s="893" t="s">
        <v>12</v>
      </c>
      <c r="J10" s="895"/>
      <c r="K10" s="893" t="s">
        <v>13</v>
      </c>
      <c r="L10" s="895"/>
      <c r="M10" s="893" t="s">
        <v>14</v>
      </c>
      <c r="N10" s="895"/>
      <c r="O10" s="901" t="s">
        <v>15</v>
      </c>
      <c r="P10" s="902"/>
      <c r="Q10" s="901" t="s">
        <v>16</v>
      </c>
      <c r="R10" s="902"/>
      <c r="S10" s="901" t="s">
        <v>17</v>
      </c>
      <c r="T10" s="902"/>
      <c r="U10" s="901" t="s">
        <v>18</v>
      </c>
      <c r="V10" s="902"/>
      <c r="W10" s="901" t="s">
        <v>19</v>
      </c>
      <c r="X10" s="902"/>
      <c r="Y10" s="901" t="s">
        <v>20</v>
      </c>
      <c r="Z10" s="902"/>
      <c r="AA10" s="901" t="s">
        <v>21</v>
      </c>
      <c r="AB10" s="902"/>
      <c r="AC10" s="901" t="s">
        <v>22</v>
      </c>
      <c r="AD10" s="902"/>
      <c r="AE10" s="901" t="s">
        <v>23</v>
      </c>
      <c r="AF10" s="902"/>
      <c r="AG10" s="903" t="s">
        <v>24</v>
      </c>
      <c r="AH10" s="903"/>
      <c r="AI10" s="901" t="s">
        <v>25</v>
      </c>
      <c r="AJ10" s="902"/>
      <c r="AK10" s="903" t="s">
        <v>26</v>
      </c>
      <c r="AL10" s="902"/>
      <c r="AM10" s="904"/>
      <c r="AN10" s="905" t="s">
        <v>29</v>
      </c>
      <c r="AO10" s="906" t="s">
        <v>30</v>
      </c>
      <c r="AP10" s="906" t="s">
        <v>213</v>
      </c>
      <c r="AQ10" s="907" t="s">
        <v>32</v>
      </c>
      <c r="AR10" s="904"/>
      <c r="AS10" s="878"/>
    </row>
    <row r="11" spans="1:88" x14ac:dyDescent="0.25">
      <c r="A11" s="908"/>
      <c r="B11" s="909" t="s">
        <v>214</v>
      </c>
      <c r="C11" s="909" t="s">
        <v>27</v>
      </c>
      <c r="D11" s="910" t="s">
        <v>28</v>
      </c>
      <c r="E11" s="911" t="s">
        <v>27</v>
      </c>
      <c r="F11" s="912" t="s">
        <v>28</v>
      </c>
      <c r="G11" s="911" t="s">
        <v>27</v>
      </c>
      <c r="H11" s="912" t="s">
        <v>28</v>
      </c>
      <c r="I11" s="911" t="s">
        <v>27</v>
      </c>
      <c r="J11" s="912" t="s">
        <v>28</v>
      </c>
      <c r="K11" s="911" t="s">
        <v>27</v>
      </c>
      <c r="L11" s="912" t="s">
        <v>28</v>
      </c>
      <c r="M11" s="911" t="s">
        <v>27</v>
      </c>
      <c r="N11" s="912" t="s">
        <v>28</v>
      </c>
      <c r="O11" s="911" t="s">
        <v>27</v>
      </c>
      <c r="P11" s="912" t="s">
        <v>28</v>
      </c>
      <c r="Q11" s="911" t="s">
        <v>27</v>
      </c>
      <c r="R11" s="912" t="s">
        <v>28</v>
      </c>
      <c r="S11" s="911" t="s">
        <v>27</v>
      </c>
      <c r="T11" s="912" t="s">
        <v>28</v>
      </c>
      <c r="U11" s="911" t="s">
        <v>27</v>
      </c>
      <c r="V11" s="912" t="s">
        <v>28</v>
      </c>
      <c r="W11" s="911" t="s">
        <v>27</v>
      </c>
      <c r="X11" s="912" t="s">
        <v>28</v>
      </c>
      <c r="Y11" s="911" t="s">
        <v>27</v>
      </c>
      <c r="Z11" s="912" t="s">
        <v>28</v>
      </c>
      <c r="AA11" s="911" t="s">
        <v>27</v>
      </c>
      <c r="AB11" s="912" t="s">
        <v>28</v>
      </c>
      <c r="AC11" s="911" t="s">
        <v>27</v>
      </c>
      <c r="AD11" s="912" t="s">
        <v>28</v>
      </c>
      <c r="AE11" s="911" t="s">
        <v>27</v>
      </c>
      <c r="AF11" s="912" t="s">
        <v>28</v>
      </c>
      <c r="AG11" s="913" t="s">
        <v>27</v>
      </c>
      <c r="AH11" s="914" t="s">
        <v>28</v>
      </c>
      <c r="AI11" s="911" t="s">
        <v>27</v>
      </c>
      <c r="AJ11" s="912" t="s">
        <v>28</v>
      </c>
      <c r="AK11" s="913" t="s">
        <v>27</v>
      </c>
      <c r="AL11" s="912" t="s">
        <v>28</v>
      </c>
      <c r="AM11" s="915"/>
      <c r="AN11" s="916"/>
      <c r="AO11" s="917"/>
      <c r="AP11" s="917"/>
      <c r="AQ11" s="918"/>
      <c r="AR11" s="915"/>
      <c r="AS11" s="878"/>
    </row>
    <row r="12" spans="1:88" x14ac:dyDescent="0.25">
      <c r="A12" s="919" t="s">
        <v>33</v>
      </c>
      <c r="B12" s="920">
        <f>SUM(C12+D12)</f>
        <v>4613</v>
      </c>
      <c r="C12" s="920">
        <f t="shared" ref="C12:D14" si="0">SUM(E12+G12+I12+K12+M12+O12+Q12+S12+U12+W12+Y12+AA12+AC12+AE12+AG12+AI12+AK12)</f>
        <v>2390</v>
      </c>
      <c r="D12" s="920">
        <f t="shared" si="0"/>
        <v>2223</v>
      </c>
      <c r="E12" s="921">
        <v>548</v>
      </c>
      <c r="F12" s="922">
        <v>467</v>
      </c>
      <c r="G12" s="921">
        <v>228</v>
      </c>
      <c r="H12" s="922">
        <v>213</v>
      </c>
      <c r="I12" s="921">
        <v>204</v>
      </c>
      <c r="J12" s="923">
        <v>190</v>
      </c>
      <c r="K12" s="921">
        <v>106</v>
      </c>
      <c r="L12" s="923">
        <v>128</v>
      </c>
      <c r="M12" s="921">
        <v>75</v>
      </c>
      <c r="N12" s="923">
        <v>88</v>
      </c>
      <c r="O12" s="921">
        <v>122</v>
      </c>
      <c r="P12" s="923">
        <v>97</v>
      </c>
      <c r="Q12" s="921">
        <v>70</v>
      </c>
      <c r="R12" s="923">
        <v>93</v>
      </c>
      <c r="S12" s="921">
        <v>98</v>
      </c>
      <c r="T12" s="923">
        <v>83</v>
      </c>
      <c r="U12" s="921">
        <v>85</v>
      </c>
      <c r="V12" s="923">
        <v>77</v>
      </c>
      <c r="W12" s="921">
        <v>94</v>
      </c>
      <c r="X12" s="923">
        <v>100</v>
      </c>
      <c r="Y12" s="921">
        <v>110</v>
      </c>
      <c r="Z12" s="923">
        <v>79</v>
      </c>
      <c r="AA12" s="921">
        <v>120</v>
      </c>
      <c r="AB12" s="923">
        <v>95</v>
      </c>
      <c r="AC12" s="921">
        <v>115</v>
      </c>
      <c r="AD12" s="923">
        <v>97</v>
      </c>
      <c r="AE12" s="921">
        <v>100</v>
      </c>
      <c r="AF12" s="923">
        <v>80</v>
      </c>
      <c r="AG12" s="924">
        <v>95</v>
      </c>
      <c r="AH12" s="925">
        <v>85</v>
      </c>
      <c r="AI12" s="921">
        <v>75</v>
      </c>
      <c r="AJ12" s="923">
        <v>77</v>
      </c>
      <c r="AK12" s="926">
        <v>145</v>
      </c>
      <c r="AL12" s="923">
        <v>174</v>
      </c>
      <c r="AM12" s="926">
        <v>4442</v>
      </c>
      <c r="AN12" s="921">
        <v>217</v>
      </c>
      <c r="AO12" s="927"/>
      <c r="AP12" s="927">
        <v>260</v>
      </c>
      <c r="AQ12" s="923">
        <v>538</v>
      </c>
      <c r="AR12" s="923"/>
      <c r="AS12" s="928" t="s">
        <v>311</v>
      </c>
      <c r="CG12" s="878">
        <v>0</v>
      </c>
      <c r="CH12" s="878">
        <v>0</v>
      </c>
      <c r="CI12" s="878">
        <v>0</v>
      </c>
      <c r="CJ12" s="878">
        <v>0</v>
      </c>
    </row>
    <row r="13" spans="1:88" ht="18" customHeight="1" x14ac:dyDescent="0.25">
      <c r="A13" s="929" t="s">
        <v>35</v>
      </c>
      <c r="B13" s="930">
        <f>SUM(C13+D13)</f>
        <v>416</v>
      </c>
      <c r="C13" s="930">
        <f t="shared" si="0"/>
        <v>0</v>
      </c>
      <c r="D13" s="931">
        <f t="shared" si="0"/>
        <v>416</v>
      </c>
      <c r="E13" s="932"/>
      <c r="F13" s="933"/>
      <c r="G13" s="934"/>
      <c r="H13" s="935"/>
      <c r="I13" s="934"/>
      <c r="J13" s="933">
        <v>5</v>
      </c>
      <c r="K13" s="932"/>
      <c r="L13" s="933">
        <v>42</v>
      </c>
      <c r="M13" s="932"/>
      <c r="N13" s="933">
        <v>86</v>
      </c>
      <c r="O13" s="932"/>
      <c r="P13" s="933">
        <v>88</v>
      </c>
      <c r="Q13" s="932"/>
      <c r="R13" s="933">
        <v>82</v>
      </c>
      <c r="S13" s="932"/>
      <c r="T13" s="933">
        <v>63</v>
      </c>
      <c r="U13" s="932"/>
      <c r="V13" s="933">
        <v>19</v>
      </c>
      <c r="W13" s="932"/>
      <c r="X13" s="933">
        <v>13</v>
      </c>
      <c r="Y13" s="932"/>
      <c r="Z13" s="933">
        <v>11</v>
      </c>
      <c r="AA13" s="932"/>
      <c r="AB13" s="933">
        <v>4</v>
      </c>
      <c r="AC13" s="932"/>
      <c r="AD13" s="933">
        <v>2</v>
      </c>
      <c r="AE13" s="932"/>
      <c r="AF13" s="933"/>
      <c r="AG13" s="936"/>
      <c r="AH13" s="937">
        <v>1</v>
      </c>
      <c r="AI13" s="932"/>
      <c r="AJ13" s="933"/>
      <c r="AK13" s="938"/>
      <c r="AL13" s="933"/>
      <c r="AM13" s="938">
        <v>402</v>
      </c>
      <c r="AN13" s="932">
        <v>18</v>
      </c>
      <c r="AO13" s="939"/>
      <c r="AP13" s="939">
        <v>4</v>
      </c>
      <c r="AQ13" s="933">
        <v>51</v>
      </c>
      <c r="AR13" s="933"/>
      <c r="AS13" s="928" t="s">
        <v>311</v>
      </c>
      <c r="CG13" s="878">
        <v>0</v>
      </c>
      <c r="CH13" s="878">
        <v>0</v>
      </c>
      <c r="CI13" s="878">
        <v>0</v>
      </c>
      <c r="CJ13" s="878">
        <v>0</v>
      </c>
    </row>
    <row r="14" spans="1:88" x14ac:dyDescent="0.25">
      <c r="A14" s="940" t="s">
        <v>36</v>
      </c>
      <c r="B14" s="941">
        <f>SUM(C14+D14)</f>
        <v>205</v>
      </c>
      <c r="C14" s="941">
        <f t="shared" si="0"/>
        <v>1</v>
      </c>
      <c r="D14" s="942">
        <f t="shared" si="0"/>
        <v>204</v>
      </c>
      <c r="E14" s="943"/>
      <c r="F14" s="944"/>
      <c r="G14" s="943"/>
      <c r="H14" s="944"/>
      <c r="I14" s="943"/>
      <c r="J14" s="945">
        <v>2</v>
      </c>
      <c r="K14" s="943"/>
      <c r="L14" s="945">
        <v>24</v>
      </c>
      <c r="M14" s="943"/>
      <c r="N14" s="945">
        <v>45</v>
      </c>
      <c r="O14" s="943"/>
      <c r="P14" s="945">
        <v>40</v>
      </c>
      <c r="Q14" s="943"/>
      <c r="R14" s="945">
        <v>39</v>
      </c>
      <c r="S14" s="943"/>
      <c r="T14" s="945">
        <v>30</v>
      </c>
      <c r="U14" s="943"/>
      <c r="V14" s="945">
        <v>13</v>
      </c>
      <c r="W14" s="943"/>
      <c r="X14" s="945">
        <v>1</v>
      </c>
      <c r="Y14" s="943"/>
      <c r="Z14" s="945">
        <v>6</v>
      </c>
      <c r="AA14" s="943"/>
      <c r="AB14" s="945">
        <v>1</v>
      </c>
      <c r="AC14" s="943"/>
      <c r="AD14" s="945">
        <v>2</v>
      </c>
      <c r="AE14" s="943"/>
      <c r="AF14" s="945"/>
      <c r="AG14" s="946"/>
      <c r="AH14" s="947">
        <v>1</v>
      </c>
      <c r="AI14" s="943"/>
      <c r="AJ14" s="945"/>
      <c r="AK14" s="948">
        <v>1</v>
      </c>
      <c r="AL14" s="945"/>
      <c r="AM14" s="948">
        <v>203</v>
      </c>
      <c r="AN14" s="949"/>
      <c r="AO14" s="950"/>
      <c r="AP14" s="950"/>
      <c r="AQ14" s="951"/>
      <c r="AR14" s="951"/>
      <c r="AS14" s="928" t="s">
        <v>215</v>
      </c>
      <c r="CG14" s="878">
        <v>0</v>
      </c>
      <c r="CH14" s="878">
        <v>0</v>
      </c>
    </row>
    <row r="15" spans="1:88" x14ac:dyDescent="0.25">
      <c r="A15" s="952" t="s">
        <v>216</v>
      </c>
      <c r="B15" s="952"/>
      <c r="C15" s="952"/>
      <c r="D15" s="952"/>
      <c r="E15" s="952"/>
      <c r="F15" s="952"/>
      <c r="G15" s="952"/>
      <c r="H15" s="952"/>
      <c r="I15" s="952"/>
      <c r="J15" s="952"/>
      <c r="K15" s="952"/>
      <c r="L15" s="952"/>
      <c r="M15" s="952"/>
      <c r="N15" s="953"/>
      <c r="O15" s="953"/>
      <c r="P15" s="953"/>
      <c r="Q15" s="953"/>
      <c r="R15" s="953"/>
      <c r="S15" s="953"/>
      <c r="T15" s="953"/>
      <c r="U15" s="953"/>
      <c r="V15" s="953"/>
      <c r="W15" s="953"/>
      <c r="X15" s="953"/>
      <c r="Y15" s="953"/>
      <c r="Z15" s="954"/>
      <c r="AA15" s="954"/>
      <c r="AB15" s="955"/>
      <c r="AC15" s="954"/>
      <c r="AD15" s="954"/>
      <c r="AE15" s="954"/>
      <c r="AF15" s="954"/>
      <c r="AG15" s="954"/>
      <c r="AH15" s="954"/>
      <c r="AI15" s="954"/>
      <c r="AJ15" s="954"/>
      <c r="AK15" s="954"/>
      <c r="AL15" s="954"/>
      <c r="AM15" s="954"/>
      <c r="AN15" s="954"/>
    </row>
    <row r="16" spans="1:88" ht="15" customHeight="1" x14ac:dyDescent="0.25">
      <c r="A16" s="889" t="s">
        <v>47</v>
      </c>
      <c r="B16" s="890" t="s">
        <v>4</v>
      </c>
      <c r="C16" s="891"/>
      <c r="D16" s="892"/>
      <c r="E16" s="893" t="s">
        <v>5</v>
      </c>
      <c r="F16" s="894"/>
      <c r="G16" s="894"/>
      <c r="H16" s="894"/>
      <c r="I16" s="894"/>
      <c r="J16" s="894"/>
      <c r="K16" s="894"/>
      <c r="L16" s="894"/>
      <c r="M16" s="894"/>
      <c r="N16" s="894"/>
      <c r="O16" s="894"/>
      <c r="P16" s="894"/>
      <c r="Q16" s="894"/>
      <c r="R16" s="894"/>
      <c r="S16" s="894"/>
      <c r="T16" s="894"/>
      <c r="U16" s="894"/>
      <c r="V16" s="894"/>
      <c r="W16" s="894"/>
      <c r="X16" s="894"/>
      <c r="Y16" s="894"/>
      <c r="Z16" s="894"/>
      <c r="AA16" s="894"/>
      <c r="AB16" s="894"/>
      <c r="AC16" s="894"/>
      <c r="AD16" s="894"/>
      <c r="AE16" s="894"/>
      <c r="AF16" s="894"/>
      <c r="AG16" s="894"/>
      <c r="AH16" s="894"/>
      <c r="AI16" s="894"/>
      <c r="AJ16" s="894"/>
      <c r="AK16" s="894"/>
      <c r="AL16" s="895"/>
      <c r="AM16" s="896" t="s">
        <v>7</v>
      </c>
    </row>
    <row r="17" spans="1:86" x14ac:dyDescent="0.25">
      <c r="A17" s="897"/>
      <c r="B17" s="898"/>
      <c r="C17" s="899"/>
      <c r="D17" s="900"/>
      <c r="E17" s="893" t="s">
        <v>10</v>
      </c>
      <c r="F17" s="895"/>
      <c r="G17" s="893" t="s">
        <v>11</v>
      </c>
      <c r="H17" s="895"/>
      <c r="I17" s="893" t="s">
        <v>12</v>
      </c>
      <c r="J17" s="895"/>
      <c r="K17" s="893" t="s">
        <v>13</v>
      </c>
      <c r="L17" s="895"/>
      <c r="M17" s="893" t="s">
        <v>14</v>
      </c>
      <c r="N17" s="895"/>
      <c r="O17" s="901" t="s">
        <v>15</v>
      </c>
      <c r="P17" s="902"/>
      <c r="Q17" s="901" t="s">
        <v>16</v>
      </c>
      <c r="R17" s="902"/>
      <c r="S17" s="901" t="s">
        <v>17</v>
      </c>
      <c r="T17" s="902"/>
      <c r="U17" s="901" t="s">
        <v>18</v>
      </c>
      <c r="V17" s="902"/>
      <c r="W17" s="901" t="s">
        <v>19</v>
      </c>
      <c r="X17" s="902"/>
      <c r="Y17" s="901" t="s">
        <v>20</v>
      </c>
      <c r="Z17" s="902"/>
      <c r="AA17" s="901" t="s">
        <v>21</v>
      </c>
      <c r="AB17" s="902"/>
      <c r="AC17" s="901" t="s">
        <v>22</v>
      </c>
      <c r="AD17" s="902"/>
      <c r="AE17" s="901" t="s">
        <v>23</v>
      </c>
      <c r="AF17" s="902"/>
      <c r="AG17" s="901" t="s">
        <v>24</v>
      </c>
      <c r="AH17" s="902"/>
      <c r="AI17" s="901" t="s">
        <v>25</v>
      </c>
      <c r="AJ17" s="902"/>
      <c r="AK17" s="901" t="s">
        <v>26</v>
      </c>
      <c r="AL17" s="902"/>
      <c r="AM17" s="904"/>
    </row>
    <row r="18" spans="1:86" x14ac:dyDescent="0.25">
      <c r="A18" s="908"/>
      <c r="B18" s="956" t="s">
        <v>214</v>
      </c>
      <c r="C18" s="957" t="s">
        <v>159</v>
      </c>
      <c r="D18" s="958" t="s">
        <v>28</v>
      </c>
      <c r="E18" s="959" t="s">
        <v>159</v>
      </c>
      <c r="F18" s="960" t="s">
        <v>28</v>
      </c>
      <c r="G18" s="959" t="s">
        <v>159</v>
      </c>
      <c r="H18" s="960" t="s">
        <v>28</v>
      </c>
      <c r="I18" s="959" t="s">
        <v>159</v>
      </c>
      <c r="J18" s="960" t="s">
        <v>28</v>
      </c>
      <c r="K18" s="959" t="s">
        <v>159</v>
      </c>
      <c r="L18" s="960" t="s">
        <v>28</v>
      </c>
      <c r="M18" s="959" t="s">
        <v>159</v>
      </c>
      <c r="N18" s="960" t="s">
        <v>28</v>
      </c>
      <c r="O18" s="959" t="s">
        <v>159</v>
      </c>
      <c r="P18" s="960" t="s">
        <v>28</v>
      </c>
      <c r="Q18" s="959" t="s">
        <v>159</v>
      </c>
      <c r="R18" s="960" t="s">
        <v>28</v>
      </c>
      <c r="S18" s="959" t="s">
        <v>159</v>
      </c>
      <c r="T18" s="960" t="s">
        <v>28</v>
      </c>
      <c r="U18" s="959" t="s">
        <v>159</v>
      </c>
      <c r="V18" s="960" t="s">
        <v>28</v>
      </c>
      <c r="W18" s="959" t="s">
        <v>159</v>
      </c>
      <c r="X18" s="960" t="s">
        <v>28</v>
      </c>
      <c r="Y18" s="959" t="s">
        <v>159</v>
      </c>
      <c r="Z18" s="960" t="s">
        <v>28</v>
      </c>
      <c r="AA18" s="959" t="s">
        <v>159</v>
      </c>
      <c r="AB18" s="960" t="s">
        <v>28</v>
      </c>
      <c r="AC18" s="959" t="s">
        <v>159</v>
      </c>
      <c r="AD18" s="960" t="s">
        <v>28</v>
      </c>
      <c r="AE18" s="959" t="s">
        <v>159</v>
      </c>
      <c r="AF18" s="960" t="s">
        <v>28</v>
      </c>
      <c r="AG18" s="959" t="s">
        <v>159</v>
      </c>
      <c r="AH18" s="960" t="s">
        <v>28</v>
      </c>
      <c r="AI18" s="959" t="s">
        <v>159</v>
      </c>
      <c r="AJ18" s="960" t="s">
        <v>28</v>
      </c>
      <c r="AK18" s="959" t="s">
        <v>159</v>
      </c>
      <c r="AL18" s="960" t="s">
        <v>28</v>
      </c>
      <c r="AM18" s="915"/>
      <c r="AN18" s="961"/>
    </row>
    <row r="19" spans="1:86" x14ac:dyDescent="0.25">
      <c r="A19" s="962" t="s">
        <v>52</v>
      </c>
      <c r="B19" s="963">
        <f>SUM(C19+D19)</f>
        <v>0</v>
      </c>
      <c r="C19" s="963">
        <f t="shared" ref="C19:D22" si="1">SUM(E19+G19+I19+K19+M19+O19+Q19+S19+U19+W19+Y19+AA19+AC19+AE19+AG19+AI19+AK19)</f>
        <v>0</v>
      </c>
      <c r="D19" s="964">
        <f t="shared" si="1"/>
        <v>0</v>
      </c>
      <c r="E19" s="965"/>
      <c r="F19" s="966"/>
      <c r="G19" s="965"/>
      <c r="H19" s="966"/>
      <c r="I19" s="965"/>
      <c r="J19" s="967"/>
      <c r="K19" s="965"/>
      <c r="L19" s="967"/>
      <c r="M19" s="965"/>
      <c r="N19" s="967"/>
      <c r="O19" s="968"/>
      <c r="P19" s="967"/>
      <c r="Q19" s="968"/>
      <c r="R19" s="967"/>
      <c r="S19" s="968"/>
      <c r="T19" s="967"/>
      <c r="U19" s="968"/>
      <c r="V19" s="967"/>
      <c r="W19" s="968"/>
      <c r="X19" s="967"/>
      <c r="Y19" s="968"/>
      <c r="Z19" s="967"/>
      <c r="AA19" s="968"/>
      <c r="AB19" s="967"/>
      <c r="AC19" s="968"/>
      <c r="AD19" s="967"/>
      <c r="AE19" s="968"/>
      <c r="AF19" s="967"/>
      <c r="AG19" s="968"/>
      <c r="AH19" s="967"/>
      <c r="AI19" s="968"/>
      <c r="AJ19" s="967"/>
      <c r="AK19" s="968"/>
      <c r="AL19" s="967"/>
      <c r="AM19" s="969"/>
      <c r="AN19" s="928" t="s">
        <v>215</v>
      </c>
      <c r="CG19" s="878">
        <v>0</v>
      </c>
      <c r="CH19" s="878">
        <v>0</v>
      </c>
    </row>
    <row r="20" spans="1:86" x14ac:dyDescent="0.25">
      <c r="A20" s="970" t="s">
        <v>74</v>
      </c>
      <c r="B20" s="963">
        <f>SUM(C20+D20)</f>
        <v>0</v>
      </c>
      <c r="C20" s="963">
        <f t="shared" si="1"/>
        <v>0</v>
      </c>
      <c r="D20" s="971">
        <f t="shared" si="1"/>
        <v>0</v>
      </c>
      <c r="E20" s="932"/>
      <c r="F20" s="972"/>
      <c r="G20" s="932"/>
      <c r="H20" s="972"/>
      <c r="I20" s="932"/>
      <c r="J20" s="933"/>
      <c r="K20" s="932"/>
      <c r="L20" s="933"/>
      <c r="M20" s="932"/>
      <c r="N20" s="933"/>
      <c r="O20" s="973"/>
      <c r="P20" s="933"/>
      <c r="Q20" s="973"/>
      <c r="R20" s="933"/>
      <c r="S20" s="973"/>
      <c r="T20" s="933"/>
      <c r="U20" s="973"/>
      <c r="V20" s="933"/>
      <c r="W20" s="973"/>
      <c r="X20" s="933"/>
      <c r="Y20" s="973"/>
      <c r="Z20" s="933"/>
      <c r="AA20" s="973"/>
      <c r="AB20" s="933"/>
      <c r="AC20" s="973"/>
      <c r="AD20" s="933"/>
      <c r="AE20" s="973"/>
      <c r="AF20" s="933"/>
      <c r="AG20" s="973"/>
      <c r="AH20" s="933"/>
      <c r="AI20" s="973"/>
      <c r="AJ20" s="933"/>
      <c r="AK20" s="973"/>
      <c r="AL20" s="933"/>
      <c r="AM20" s="974"/>
      <c r="AN20" s="928" t="s">
        <v>215</v>
      </c>
      <c r="CG20" s="878">
        <v>0</v>
      </c>
      <c r="CH20" s="878">
        <v>0</v>
      </c>
    </row>
    <row r="21" spans="1:86" x14ac:dyDescent="0.25">
      <c r="A21" s="970" t="s">
        <v>53</v>
      </c>
      <c r="B21" s="963">
        <f>SUM(C21+D21)</f>
        <v>0</v>
      </c>
      <c r="C21" s="963">
        <f t="shared" si="1"/>
        <v>0</v>
      </c>
      <c r="D21" s="971">
        <f t="shared" si="1"/>
        <v>0</v>
      </c>
      <c r="E21" s="932"/>
      <c r="F21" s="972"/>
      <c r="G21" s="932"/>
      <c r="H21" s="972"/>
      <c r="I21" s="932"/>
      <c r="J21" s="933"/>
      <c r="K21" s="932"/>
      <c r="L21" s="933"/>
      <c r="M21" s="932"/>
      <c r="N21" s="933"/>
      <c r="O21" s="973"/>
      <c r="P21" s="933"/>
      <c r="Q21" s="973"/>
      <c r="R21" s="933"/>
      <c r="S21" s="973"/>
      <c r="T21" s="933"/>
      <c r="U21" s="973"/>
      <c r="V21" s="933"/>
      <c r="W21" s="973"/>
      <c r="X21" s="933"/>
      <c r="Y21" s="973"/>
      <c r="Z21" s="933"/>
      <c r="AA21" s="973"/>
      <c r="AB21" s="933"/>
      <c r="AC21" s="973"/>
      <c r="AD21" s="933"/>
      <c r="AE21" s="973"/>
      <c r="AF21" s="933"/>
      <c r="AG21" s="973"/>
      <c r="AH21" s="933"/>
      <c r="AI21" s="973"/>
      <c r="AJ21" s="933"/>
      <c r="AK21" s="973"/>
      <c r="AL21" s="933"/>
      <c r="AM21" s="974"/>
      <c r="AN21" s="928" t="s">
        <v>215</v>
      </c>
      <c r="CG21" s="878">
        <v>0</v>
      </c>
      <c r="CH21" s="878">
        <v>0</v>
      </c>
    </row>
    <row r="22" spans="1:86" x14ac:dyDescent="0.25">
      <c r="A22" s="975" t="s">
        <v>217</v>
      </c>
      <c r="B22" s="976">
        <f>SUM(C22+D22)</f>
        <v>0</v>
      </c>
      <c r="C22" s="976">
        <f t="shared" si="1"/>
        <v>0</v>
      </c>
      <c r="D22" s="942">
        <f t="shared" si="1"/>
        <v>0</v>
      </c>
      <c r="E22" s="943"/>
      <c r="F22" s="944"/>
      <c r="G22" s="943"/>
      <c r="H22" s="944"/>
      <c r="I22" s="943"/>
      <c r="J22" s="945"/>
      <c r="K22" s="943"/>
      <c r="L22" s="945"/>
      <c r="M22" s="943"/>
      <c r="N22" s="945"/>
      <c r="O22" s="977"/>
      <c r="P22" s="945"/>
      <c r="Q22" s="977"/>
      <c r="R22" s="945"/>
      <c r="S22" s="977"/>
      <c r="T22" s="945"/>
      <c r="U22" s="977"/>
      <c r="V22" s="945"/>
      <c r="W22" s="977"/>
      <c r="X22" s="945"/>
      <c r="Y22" s="977"/>
      <c r="Z22" s="945"/>
      <c r="AA22" s="977"/>
      <c r="AB22" s="945"/>
      <c r="AC22" s="977"/>
      <c r="AD22" s="945"/>
      <c r="AE22" s="977"/>
      <c r="AF22" s="945"/>
      <c r="AG22" s="977"/>
      <c r="AH22" s="945"/>
      <c r="AI22" s="977"/>
      <c r="AJ22" s="945"/>
      <c r="AK22" s="977"/>
      <c r="AL22" s="945"/>
      <c r="AM22" s="978"/>
      <c r="AN22" s="928" t="s">
        <v>215</v>
      </c>
      <c r="CG22" s="878">
        <v>0</v>
      </c>
      <c r="CH22" s="878">
        <v>0</v>
      </c>
    </row>
    <row r="23" spans="1:86" x14ac:dyDescent="0.25">
      <c r="A23" s="979" t="s">
        <v>309</v>
      </c>
      <c r="B23" s="979"/>
      <c r="C23" s="979"/>
      <c r="D23" s="979"/>
      <c r="E23" s="979"/>
      <c r="F23" s="979"/>
      <c r="G23" s="979"/>
      <c r="H23" s="979"/>
      <c r="I23" s="979"/>
      <c r="J23" s="979"/>
      <c r="K23" s="979"/>
      <c r="L23" s="980"/>
      <c r="M23" s="887"/>
      <c r="N23" s="887"/>
      <c r="O23" s="888"/>
      <c r="P23" s="888"/>
      <c r="Q23" s="888"/>
      <c r="R23" s="888"/>
      <c r="S23" s="882"/>
      <c r="T23" s="882"/>
      <c r="U23" s="882"/>
      <c r="V23" s="882"/>
      <c r="W23" s="882"/>
      <c r="X23" s="981"/>
      <c r="Y23" s="981"/>
      <c r="Z23" s="981"/>
      <c r="AA23" s="981"/>
      <c r="AB23" s="981"/>
      <c r="AC23" s="981"/>
      <c r="AD23" s="981"/>
      <c r="AE23" s="981"/>
      <c r="AF23" s="981"/>
      <c r="AG23" s="981"/>
      <c r="AH23" s="981"/>
      <c r="AI23" s="981"/>
      <c r="AJ23" s="981"/>
      <c r="AK23" s="981"/>
      <c r="AL23" s="981"/>
      <c r="AM23" s="953"/>
      <c r="AN23" s="981"/>
    </row>
    <row r="24" spans="1:86" ht="15" customHeight="1" x14ac:dyDescent="0.25">
      <c r="A24" s="982" t="s">
        <v>47</v>
      </c>
      <c r="B24" s="890" t="s">
        <v>4</v>
      </c>
      <c r="C24" s="891"/>
      <c r="D24" s="892"/>
      <c r="E24" s="893" t="s">
        <v>5</v>
      </c>
      <c r="F24" s="894"/>
      <c r="G24" s="894"/>
      <c r="H24" s="894"/>
      <c r="I24" s="894"/>
      <c r="J24" s="894"/>
      <c r="K24" s="894"/>
      <c r="L24" s="894"/>
      <c r="M24" s="894"/>
      <c r="N24" s="894"/>
      <c r="O24" s="894"/>
      <c r="P24" s="894"/>
      <c r="Q24" s="894"/>
      <c r="R24" s="894"/>
      <c r="S24" s="894"/>
      <c r="T24" s="894"/>
      <c r="U24" s="894"/>
      <c r="V24" s="894"/>
      <c r="W24" s="894"/>
      <c r="X24" s="894"/>
      <c r="Y24" s="894"/>
      <c r="Z24" s="894"/>
      <c r="AA24" s="894"/>
      <c r="AB24" s="894"/>
      <c r="AC24" s="894"/>
      <c r="AD24" s="894"/>
      <c r="AE24" s="894"/>
      <c r="AF24" s="894"/>
      <c r="AG24" s="894"/>
      <c r="AH24" s="894"/>
      <c r="AI24" s="894"/>
      <c r="AJ24" s="894"/>
      <c r="AK24" s="894"/>
      <c r="AL24" s="895"/>
      <c r="AM24" s="896" t="s">
        <v>7</v>
      </c>
    </row>
    <row r="25" spans="1:86" x14ac:dyDescent="0.25">
      <c r="A25" s="983"/>
      <c r="B25" s="898"/>
      <c r="C25" s="899"/>
      <c r="D25" s="900"/>
      <c r="E25" s="893" t="s">
        <v>10</v>
      </c>
      <c r="F25" s="895"/>
      <c r="G25" s="893" t="s">
        <v>11</v>
      </c>
      <c r="H25" s="895"/>
      <c r="I25" s="893" t="s">
        <v>12</v>
      </c>
      <c r="J25" s="895"/>
      <c r="K25" s="893" t="s">
        <v>13</v>
      </c>
      <c r="L25" s="895"/>
      <c r="M25" s="893" t="s">
        <v>14</v>
      </c>
      <c r="N25" s="895"/>
      <c r="O25" s="901" t="s">
        <v>15</v>
      </c>
      <c r="P25" s="902"/>
      <c r="Q25" s="901" t="s">
        <v>16</v>
      </c>
      <c r="R25" s="902"/>
      <c r="S25" s="901" t="s">
        <v>17</v>
      </c>
      <c r="T25" s="902"/>
      <c r="U25" s="901" t="s">
        <v>18</v>
      </c>
      <c r="V25" s="902"/>
      <c r="W25" s="901" t="s">
        <v>19</v>
      </c>
      <c r="X25" s="902"/>
      <c r="Y25" s="901" t="s">
        <v>20</v>
      </c>
      <c r="Z25" s="902"/>
      <c r="AA25" s="901" t="s">
        <v>21</v>
      </c>
      <c r="AB25" s="902"/>
      <c r="AC25" s="901" t="s">
        <v>22</v>
      </c>
      <c r="AD25" s="902"/>
      <c r="AE25" s="901" t="s">
        <v>23</v>
      </c>
      <c r="AF25" s="902"/>
      <c r="AG25" s="901" t="s">
        <v>24</v>
      </c>
      <c r="AH25" s="902"/>
      <c r="AI25" s="901" t="s">
        <v>25</v>
      </c>
      <c r="AJ25" s="902"/>
      <c r="AK25" s="901" t="s">
        <v>26</v>
      </c>
      <c r="AL25" s="902"/>
      <c r="AM25" s="904"/>
    </row>
    <row r="26" spans="1:86" x14ac:dyDescent="0.25">
      <c r="A26" s="984"/>
      <c r="B26" s="956" t="s">
        <v>214</v>
      </c>
      <c r="C26" s="985" t="s">
        <v>159</v>
      </c>
      <c r="D26" s="986" t="s">
        <v>28</v>
      </c>
      <c r="E26" s="987" t="s">
        <v>159</v>
      </c>
      <c r="F26" s="912" t="s">
        <v>28</v>
      </c>
      <c r="G26" s="987" t="s">
        <v>159</v>
      </c>
      <c r="H26" s="912" t="s">
        <v>28</v>
      </c>
      <c r="I26" s="987" t="s">
        <v>159</v>
      </c>
      <c r="J26" s="912" t="s">
        <v>28</v>
      </c>
      <c r="K26" s="987" t="s">
        <v>159</v>
      </c>
      <c r="L26" s="912" t="s">
        <v>28</v>
      </c>
      <c r="M26" s="987" t="s">
        <v>159</v>
      </c>
      <c r="N26" s="912" t="s">
        <v>28</v>
      </c>
      <c r="O26" s="987" t="s">
        <v>159</v>
      </c>
      <c r="P26" s="912" t="s">
        <v>28</v>
      </c>
      <c r="Q26" s="987" t="s">
        <v>159</v>
      </c>
      <c r="R26" s="912" t="s">
        <v>28</v>
      </c>
      <c r="S26" s="987" t="s">
        <v>159</v>
      </c>
      <c r="T26" s="912" t="s">
        <v>28</v>
      </c>
      <c r="U26" s="987" t="s">
        <v>159</v>
      </c>
      <c r="V26" s="912" t="s">
        <v>28</v>
      </c>
      <c r="W26" s="987" t="s">
        <v>159</v>
      </c>
      <c r="X26" s="912" t="s">
        <v>28</v>
      </c>
      <c r="Y26" s="987" t="s">
        <v>159</v>
      </c>
      <c r="Z26" s="912" t="s">
        <v>28</v>
      </c>
      <c r="AA26" s="987" t="s">
        <v>159</v>
      </c>
      <c r="AB26" s="912" t="s">
        <v>28</v>
      </c>
      <c r="AC26" s="987" t="s">
        <v>159</v>
      </c>
      <c r="AD26" s="912" t="s">
        <v>28</v>
      </c>
      <c r="AE26" s="987" t="s">
        <v>159</v>
      </c>
      <c r="AF26" s="912" t="s">
        <v>28</v>
      </c>
      <c r="AG26" s="987" t="s">
        <v>159</v>
      </c>
      <c r="AH26" s="912" t="s">
        <v>28</v>
      </c>
      <c r="AI26" s="987" t="s">
        <v>159</v>
      </c>
      <c r="AJ26" s="912" t="s">
        <v>28</v>
      </c>
      <c r="AK26" s="987" t="s">
        <v>159</v>
      </c>
      <c r="AL26" s="912" t="s">
        <v>28</v>
      </c>
      <c r="AM26" s="915"/>
      <c r="AN26" s="988"/>
    </row>
    <row r="27" spans="1:86" x14ac:dyDescent="0.25">
      <c r="A27" s="989" t="s">
        <v>52</v>
      </c>
      <c r="B27" s="990">
        <f t="shared" ref="B27:B32" si="2">SUM(C27+D27)</f>
        <v>0</v>
      </c>
      <c r="C27" s="991">
        <f t="shared" ref="C27:D32" si="3">SUM(E27+G27+I27+K27+M27+O27+Q27+S27+U27+W27+Y27+AA27+AC27+AE27+AG27+AI27+AK27)</f>
        <v>0</v>
      </c>
      <c r="D27" s="992">
        <f t="shared" si="3"/>
        <v>0</v>
      </c>
      <c r="E27" s="921"/>
      <c r="F27" s="922"/>
      <c r="G27" s="921"/>
      <c r="H27" s="922"/>
      <c r="I27" s="921"/>
      <c r="J27" s="923"/>
      <c r="K27" s="921"/>
      <c r="L27" s="923"/>
      <c r="M27" s="921"/>
      <c r="N27" s="923"/>
      <c r="O27" s="993"/>
      <c r="P27" s="923"/>
      <c r="Q27" s="993"/>
      <c r="R27" s="923"/>
      <c r="S27" s="993"/>
      <c r="T27" s="923"/>
      <c r="U27" s="993"/>
      <c r="V27" s="923"/>
      <c r="W27" s="993"/>
      <c r="X27" s="923"/>
      <c r="Y27" s="993"/>
      <c r="Z27" s="923"/>
      <c r="AA27" s="993"/>
      <c r="AB27" s="923"/>
      <c r="AC27" s="993"/>
      <c r="AD27" s="923"/>
      <c r="AE27" s="993"/>
      <c r="AF27" s="923"/>
      <c r="AG27" s="993"/>
      <c r="AH27" s="923"/>
      <c r="AI27" s="993"/>
      <c r="AJ27" s="923"/>
      <c r="AK27" s="993"/>
      <c r="AL27" s="923"/>
      <c r="AM27" s="994"/>
      <c r="AN27" s="928" t="s">
        <v>215</v>
      </c>
      <c r="CG27" s="878">
        <v>0</v>
      </c>
      <c r="CH27" s="878">
        <v>0</v>
      </c>
    </row>
    <row r="28" spans="1:86" x14ac:dyDescent="0.25">
      <c r="A28" s="929" t="s">
        <v>74</v>
      </c>
      <c r="B28" s="963">
        <f t="shared" si="2"/>
        <v>0</v>
      </c>
      <c r="C28" s="995">
        <f t="shared" si="3"/>
        <v>0</v>
      </c>
      <c r="D28" s="996">
        <f t="shared" si="3"/>
        <v>0</v>
      </c>
      <c r="E28" s="932"/>
      <c r="F28" s="972"/>
      <c r="G28" s="932"/>
      <c r="H28" s="972"/>
      <c r="I28" s="932"/>
      <c r="J28" s="933"/>
      <c r="K28" s="932"/>
      <c r="L28" s="933"/>
      <c r="M28" s="932"/>
      <c r="N28" s="933"/>
      <c r="O28" s="973"/>
      <c r="P28" s="933"/>
      <c r="Q28" s="973"/>
      <c r="R28" s="933"/>
      <c r="S28" s="973"/>
      <c r="T28" s="933"/>
      <c r="U28" s="973"/>
      <c r="V28" s="933"/>
      <c r="W28" s="973"/>
      <c r="X28" s="933"/>
      <c r="Y28" s="973"/>
      <c r="Z28" s="933"/>
      <c r="AA28" s="973"/>
      <c r="AB28" s="933"/>
      <c r="AC28" s="973"/>
      <c r="AD28" s="933"/>
      <c r="AE28" s="973"/>
      <c r="AF28" s="933"/>
      <c r="AG28" s="973"/>
      <c r="AH28" s="933"/>
      <c r="AI28" s="973"/>
      <c r="AJ28" s="933"/>
      <c r="AK28" s="973"/>
      <c r="AL28" s="933"/>
      <c r="AM28" s="974"/>
      <c r="AN28" s="928" t="s">
        <v>215</v>
      </c>
      <c r="CG28" s="878">
        <v>0</v>
      </c>
      <c r="CH28" s="878">
        <v>0</v>
      </c>
    </row>
    <row r="29" spans="1:86" x14ac:dyDescent="0.25">
      <c r="A29" s="929" t="s">
        <v>53</v>
      </c>
      <c r="B29" s="963">
        <f t="shared" si="2"/>
        <v>0</v>
      </c>
      <c r="C29" s="995">
        <f t="shared" si="3"/>
        <v>0</v>
      </c>
      <c r="D29" s="996">
        <f t="shared" si="3"/>
        <v>0</v>
      </c>
      <c r="E29" s="932"/>
      <c r="F29" s="972"/>
      <c r="G29" s="932"/>
      <c r="H29" s="972"/>
      <c r="I29" s="932"/>
      <c r="J29" s="933"/>
      <c r="K29" s="932"/>
      <c r="L29" s="933"/>
      <c r="M29" s="932"/>
      <c r="N29" s="933"/>
      <c r="O29" s="973"/>
      <c r="P29" s="933"/>
      <c r="Q29" s="973"/>
      <c r="R29" s="933"/>
      <c r="S29" s="973"/>
      <c r="T29" s="933"/>
      <c r="U29" s="973"/>
      <c r="V29" s="933"/>
      <c r="W29" s="973"/>
      <c r="X29" s="933"/>
      <c r="Y29" s="973"/>
      <c r="Z29" s="933"/>
      <c r="AA29" s="973"/>
      <c r="AB29" s="933"/>
      <c r="AC29" s="973"/>
      <c r="AD29" s="933"/>
      <c r="AE29" s="973"/>
      <c r="AF29" s="933"/>
      <c r="AG29" s="973"/>
      <c r="AH29" s="933"/>
      <c r="AI29" s="973"/>
      <c r="AJ29" s="933"/>
      <c r="AK29" s="973"/>
      <c r="AL29" s="933"/>
      <c r="AM29" s="974"/>
      <c r="AN29" s="928" t="s">
        <v>215</v>
      </c>
      <c r="CG29" s="878">
        <v>0</v>
      </c>
      <c r="CH29" s="878">
        <v>0</v>
      </c>
    </row>
    <row r="30" spans="1:86" x14ac:dyDescent="0.25">
      <c r="A30" s="929" t="s">
        <v>219</v>
      </c>
      <c r="B30" s="963">
        <f t="shared" si="2"/>
        <v>0</v>
      </c>
      <c r="C30" s="995">
        <f t="shared" si="3"/>
        <v>0</v>
      </c>
      <c r="D30" s="996">
        <f t="shared" si="3"/>
        <v>0</v>
      </c>
      <c r="E30" s="932"/>
      <c r="F30" s="972"/>
      <c r="G30" s="932"/>
      <c r="H30" s="972"/>
      <c r="I30" s="932"/>
      <c r="J30" s="933"/>
      <c r="K30" s="932"/>
      <c r="L30" s="933"/>
      <c r="M30" s="932"/>
      <c r="N30" s="933"/>
      <c r="O30" s="973"/>
      <c r="P30" s="933"/>
      <c r="Q30" s="973"/>
      <c r="R30" s="933"/>
      <c r="S30" s="973"/>
      <c r="T30" s="933"/>
      <c r="U30" s="973"/>
      <c r="V30" s="933"/>
      <c r="W30" s="973"/>
      <c r="X30" s="933"/>
      <c r="Y30" s="973"/>
      <c r="Z30" s="933"/>
      <c r="AA30" s="973"/>
      <c r="AB30" s="933"/>
      <c r="AC30" s="973"/>
      <c r="AD30" s="933"/>
      <c r="AE30" s="973"/>
      <c r="AF30" s="933"/>
      <c r="AG30" s="973"/>
      <c r="AH30" s="933"/>
      <c r="AI30" s="973"/>
      <c r="AJ30" s="933"/>
      <c r="AK30" s="973"/>
      <c r="AL30" s="933"/>
      <c r="AM30" s="974"/>
      <c r="AN30" s="928" t="s">
        <v>215</v>
      </c>
      <c r="CG30" s="878">
        <v>0</v>
      </c>
      <c r="CH30" s="878">
        <v>0</v>
      </c>
    </row>
    <row r="31" spans="1:86" x14ac:dyDescent="0.25">
      <c r="A31" s="929" t="s">
        <v>77</v>
      </c>
      <c r="B31" s="963">
        <f t="shared" si="2"/>
        <v>0</v>
      </c>
      <c r="C31" s="995">
        <f t="shared" si="3"/>
        <v>0</v>
      </c>
      <c r="D31" s="996">
        <f t="shared" si="3"/>
        <v>0</v>
      </c>
      <c r="E31" s="932"/>
      <c r="F31" s="972"/>
      <c r="G31" s="932"/>
      <c r="H31" s="972"/>
      <c r="I31" s="932"/>
      <c r="J31" s="933"/>
      <c r="K31" s="932"/>
      <c r="L31" s="933"/>
      <c r="M31" s="932"/>
      <c r="N31" s="933"/>
      <c r="O31" s="973"/>
      <c r="P31" s="933"/>
      <c r="Q31" s="973"/>
      <c r="R31" s="933"/>
      <c r="S31" s="973"/>
      <c r="T31" s="933"/>
      <c r="U31" s="973"/>
      <c r="V31" s="933"/>
      <c r="W31" s="973"/>
      <c r="X31" s="933"/>
      <c r="Y31" s="973"/>
      <c r="Z31" s="933"/>
      <c r="AA31" s="973"/>
      <c r="AB31" s="933"/>
      <c r="AC31" s="973"/>
      <c r="AD31" s="933"/>
      <c r="AE31" s="973"/>
      <c r="AF31" s="933"/>
      <c r="AG31" s="973"/>
      <c r="AH31" s="933"/>
      <c r="AI31" s="973"/>
      <c r="AJ31" s="933"/>
      <c r="AK31" s="973"/>
      <c r="AL31" s="933"/>
      <c r="AM31" s="974"/>
      <c r="AN31" s="928" t="s">
        <v>215</v>
      </c>
      <c r="CG31" s="878">
        <v>0</v>
      </c>
      <c r="CH31" s="878">
        <v>0</v>
      </c>
    </row>
    <row r="32" spans="1:86" x14ac:dyDescent="0.25">
      <c r="A32" s="997" t="s">
        <v>78</v>
      </c>
      <c r="B32" s="976">
        <f t="shared" si="2"/>
        <v>0</v>
      </c>
      <c r="C32" s="998">
        <f t="shared" si="3"/>
        <v>0</v>
      </c>
      <c r="D32" s="999">
        <f t="shared" si="3"/>
        <v>0</v>
      </c>
      <c r="E32" s="943"/>
      <c r="F32" s="944"/>
      <c r="G32" s="943"/>
      <c r="H32" s="944"/>
      <c r="I32" s="943"/>
      <c r="J32" s="945"/>
      <c r="K32" s="943"/>
      <c r="L32" s="945"/>
      <c r="M32" s="943"/>
      <c r="N32" s="945"/>
      <c r="O32" s="977"/>
      <c r="P32" s="945"/>
      <c r="Q32" s="977"/>
      <c r="R32" s="945"/>
      <c r="S32" s="977"/>
      <c r="T32" s="945"/>
      <c r="U32" s="977"/>
      <c r="V32" s="945"/>
      <c r="W32" s="977"/>
      <c r="X32" s="945"/>
      <c r="Y32" s="977"/>
      <c r="Z32" s="945"/>
      <c r="AA32" s="977"/>
      <c r="AB32" s="945"/>
      <c r="AC32" s="977"/>
      <c r="AD32" s="945"/>
      <c r="AE32" s="977"/>
      <c r="AF32" s="945"/>
      <c r="AG32" s="977"/>
      <c r="AH32" s="945"/>
      <c r="AI32" s="977"/>
      <c r="AJ32" s="945"/>
      <c r="AK32" s="977"/>
      <c r="AL32" s="945"/>
      <c r="AM32" s="978"/>
      <c r="AN32" s="928" t="s">
        <v>215</v>
      </c>
      <c r="CG32" s="878">
        <v>0</v>
      </c>
      <c r="CH32" s="878">
        <v>0</v>
      </c>
    </row>
    <row r="33" spans="1:86" x14ac:dyDescent="0.25">
      <c r="A33" s="979" t="s">
        <v>220</v>
      </c>
      <c r="B33" s="979"/>
      <c r="C33" s="979"/>
      <c r="D33" s="979"/>
      <c r="E33" s="979"/>
      <c r="F33" s="979"/>
      <c r="G33" s="979"/>
      <c r="H33" s="979"/>
      <c r="I33" s="979"/>
      <c r="J33" s="979"/>
      <c r="K33" s="979"/>
      <c r="L33" s="980"/>
      <c r="M33" s="887"/>
      <c r="N33" s="887"/>
      <c r="O33" s="888"/>
      <c r="P33" s="888"/>
      <c r="Q33" s="888"/>
      <c r="R33" s="888"/>
      <c r="S33" s="882"/>
      <c r="T33" s="882"/>
      <c r="U33" s="882"/>
      <c r="V33" s="882"/>
      <c r="W33" s="882"/>
      <c r="X33" s="981"/>
      <c r="Y33" s="981"/>
      <c r="Z33" s="981"/>
      <c r="AA33" s="981"/>
      <c r="AB33" s="981"/>
      <c r="AC33" s="981"/>
      <c r="AD33" s="981"/>
      <c r="AE33" s="981"/>
      <c r="AF33" s="981"/>
      <c r="AG33" s="981"/>
      <c r="AH33" s="981"/>
      <c r="AI33" s="981"/>
      <c r="AJ33" s="981"/>
      <c r="AK33" s="981"/>
      <c r="AL33" s="981"/>
      <c r="AM33" s="953"/>
    </row>
    <row r="34" spans="1:86" x14ac:dyDescent="0.25">
      <c r="A34" s="982" t="s">
        <v>47</v>
      </c>
      <c r="B34" s="890" t="s">
        <v>4</v>
      </c>
      <c r="C34" s="891"/>
      <c r="D34" s="892"/>
      <c r="E34" s="893" t="s">
        <v>5</v>
      </c>
      <c r="F34" s="894"/>
      <c r="G34" s="894"/>
      <c r="H34" s="894"/>
      <c r="I34" s="894"/>
      <c r="J34" s="894"/>
      <c r="K34" s="894"/>
      <c r="L34" s="894"/>
      <c r="M34" s="894"/>
      <c r="N34" s="894"/>
      <c r="O34" s="894"/>
      <c r="P34" s="894"/>
      <c r="Q34" s="894"/>
      <c r="R34" s="894"/>
      <c r="S34" s="894"/>
      <c r="T34" s="894"/>
      <c r="U34" s="894"/>
      <c r="V34" s="894"/>
      <c r="W34" s="894"/>
      <c r="X34" s="894"/>
      <c r="Y34" s="894"/>
      <c r="Z34" s="894"/>
      <c r="AA34" s="894"/>
      <c r="AB34" s="894"/>
      <c r="AC34" s="894"/>
      <c r="AD34" s="894"/>
      <c r="AE34" s="894"/>
      <c r="AF34" s="894"/>
      <c r="AG34" s="894"/>
      <c r="AH34" s="894"/>
      <c r="AI34" s="894"/>
      <c r="AJ34" s="894"/>
      <c r="AK34" s="894"/>
      <c r="AL34" s="895"/>
      <c r="AM34" s="896" t="s">
        <v>7</v>
      </c>
    </row>
    <row r="35" spans="1:86" x14ac:dyDescent="0.25">
      <c r="A35" s="983"/>
      <c r="B35" s="898"/>
      <c r="C35" s="899"/>
      <c r="D35" s="900"/>
      <c r="E35" s="893" t="s">
        <v>10</v>
      </c>
      <c r="F35" s="895"/>
      <c r="G35" s="893" t="s">
        <v>11</v>
      </c>
      <c r="H35" s="895"/>
      <c r="I35" s="893" t="s">
        <v>12</v>
      </c>
      <c r="J35" s="895"/>
      <c r="K35" s="893" t="s">
        <v>13</v>
      </c>
      <c r="L35" s="895"/>
      <c r="M35" s="893" t="s">
        <v>14</v>
      </c>
      <c r="N35" s="895"/>
      <c r="O35" s="901" t="s">
        <v>15</v>
      </c>
      <c r="P35" s="902"/>
      <c r="Q35" s="901" t="s">
        <v>16</v>
      </c>
      <c r="R35" s="902"/>
      <c r="S35" s="901" t="s">
        <v>17</v>
      </c>
      <c r="T35" s="902"/>
      <c r="U35" s="901" t="s">
        <v>18</v>
      </c>
      <c r="V35" s="902"/>
      <c r="W35" s="901" t="s">
        <v>19</v>
      </c>
      <c r="X35" s="902"/>
      <c r="Y35" s="901" t="s">
        <v>20</v>
      </c>
      <c r="Z35" s="902"/>
      <c r="AA35" s="901" t="s">
        <v>21</v>
      </c>
      <c r="AB35" s="902"/>
      <c r="AC35" s="901" t="s">
        <v>22</v>
      </c>
      <c r="AD35" s="902"/>
      <c r="AE35" s="901" t="s">
        <v>23</v>
      </c>
      <c r="AF35" s="902"/>
      <c r="AG35" s="901" t="s">
        <v>24</v>
      </c>
      <c r="AH35" s="902"/>
      <c r="AI35" s="901" t="s">
        <v>25</v>
      </c>
      <c r="AJ35" s="902"/>
      <c r="AK35" s="901" t="s">
        <v>26</v>
      </c>
      <c r="AL35" s="902"/>
      <c r="AM35" s="904"/>
    </row>
    <row r="36" spans="1:86" x14ac:dyDescent="0.25">
      <c r="A36" s="984"/>
      <c r="B36" s="956" t="s">
        <v>214</v>
      </c>
      <c r="C36" s="985" t="s">
        <v>159</v>
      </c>
      <c r="D36" s="986" t="s">
        <v>28</v>
      </c>
      <c r="E36" s="1000" t="s">
        <v>159</v>
      </c>
      <c r="F36" s="960" t="s">
        <v>28</v>
      </c>
      <c r="G36" s="1000" t="s">
        <v>159</v>
      </c>
      <c r="H36" s="960" t="s">
        <v>28</v>
      </c>
      <c r="I36" s="1000" t="s">
        <v>159</v>
      </c>
      <c r="J36" s="960" t="s">
        <v>28</v>
      </c>
      <c r="K36" s="1000" t="s">
        <v>159</v>
      </c>
      <c r="L36" s="960" t="s">
        <v>28</v>
      </c>
      <c r="M36" s="1000" t="s">
        <v>159</v>
      </c>
      <c r="N36" s="960" t="s">
        <v>28</v>
      </c>
      <c r="O36" s="1000" t="s">
        <v>159</v>
      </c>
      <c r="P36" s="960" t="s">
        <v>28</v>
      </c>
      <c r="Q36" s="1000" t="s">
        <v>159</v>
      </c>
      <c r="R36" s="960" t="s">
        <v>28</v>
      </c>
      <c r="S36" s="1000" t="s">
        <v>159</v>
      </c>
      <c r="T36" s="960" t="s">
        <v>28</v>
      </c>
      <c r="U36" s="1000" t="s">
        <v>159</v>
      </c>
      <c r="V36" s="960" t="s">
        <v>28</v>
      </c>
      <c r="W36" s="1000" t="s">
        <v>159</v>
      </c>
      <c r="X36" s="960" t="s">
        <v>28</v>
      </c>
      <c r="Y36" s="1000" t="s">
        <v>159</v>
      </c>
      <c r="Z36" s="960" t="s">
        <v>28</v>
      </c>
      <c r="AA36" s="1000" t="s">
        <v>159</v>
      </c>
      <c r="AB36" s="960" t="s">
        <v>28</v>
      </c>
      <c r="AC36" s="1000" t="s">
        <v>159</v>
      </c>
      <c r="AD36" s="960" t="s">
        <v>28</v>
      </c>
      <c r="AE36" s="1000" t="s">
        <v>159</v>
      </c>
      <c r="AF36" s="960" t="s">
        <v>28</v>
      </c>
      <c r="AG36" s="1000" t="s">
        <v>159</v>
      </c>
      <c r="AH36" s="960" t="s">
        <v>28</v>
      </c>
      <c r="AI36" s="1000" t="s">
        <v>159</v>
      </c>
      <c r="AJ36" s="960" t="s">
        <v>28</v>
      </c>
      <c r="AK36" s="1000" t="s">
        <v>159</v>
      </c>
      <c r="AL36" s="960" t="s">
        <v>28</v>
      </c>
      <c r="AM36" s="915"/>
    </row>
    <row r="37" spans="1:86" x14ac:dyDescent="0.25">
      <c r="A37" s="989" t="s">
        <v>52</v>
      </c>
      <c r="B37" s="991">
        <f t="shared" ref="B37:B42" si="4">SUM(C37+D37)</f>
        <v>0</v>
      </c>
      <c r="C37" s="991">
        <f t="shared" ref="C37:D42" si="5">SUM(E37+G37+I37+K37+M37+O37+Q37+S37+U37+W37+Y37+AA37+AC37+AE37+AG37+AI37+AK37)</f>
        <v>0</v>
      </c>
      <c r="D37" s="992">
        <f t="shared" si="5"/>
        <v>0</v>
      </c>
      <c r="E37" s="965"/>
      <c r="F37" s="966"/>
      <c r="G37" s="965"/>
      <c r="H37" s="966"/>
      <c r="I37" s="965"/>
      <c r="J37" s="967"/>
      <c r="K37" s="965"/>
      <c r="L37" s="967"/>
      <c r="M37" s="965"/>
      <c r="N37" s="967"/>
      <c r="O37" s="968"/>
      <c r="P37" s="967"/>
      <c r="Q37" s="968"/>
      <c r="R37" s="967"/>
      <c r="S37" s="968"/>
      <c r="T37" s="967"/>
      <c r="U37" s="968"/>
      <c r="V37" s="967"/>
      <c r="W37" s="968"/>
      <c r="X37" s="967"/>
      <c r="Y37" s="968"/>
      <c r="Z37" s="967"/>
      <c r="AA37" s="968"/>
      <c r="AB37" s="967"/>
      <c r="AC37" s="968"/>
      <c r="AD37" s="967"/>
      <c r="AE37" s="968"/>
      <c r="AF37" s="967"/>
      <c r="AG37" s="968"/>
      <c r="AH37" s="967"/>
      <c r="AI37" s="968"/>
      <c r="AJ37" s="967"/>
      <c r="AK37" s="968"/>
      <c r="AL37" s="967"/>
      <c r="AM37" s="974"/>
      <c r="AN37" s="1001" t="s">
        <v>215</v>
      </c>
      <c r="CG37" s="878">
        <v>0</v>
      </c>
      <c r="CH37" s="878">
        <v>0</v>
      </c>
    </row>
    <row r="38" spans="1:86" x14ac:dyDescent="0.25">
      <c r="A38" s="929" t="s">
        <v>74</v>
      </c>
      <c r="B38" s="995">
        <f t="shared" si="4"/>
        <v>0</v>
      </c>
      <c r="C38" s="995">
        <f t="shared" si="5"/>
        <v>0</v>
      </c>
      <c r="D38" s="996">
        <f t="shared" si="5"/>
        <v>0</v>
      </c>
      <c r="E38" s="932"/>
      <c r="F38" s="972"/>
      <c r="G38" s="932"/>
      <c r="H38" s="972"/>
      <c r="I38" s="932"/>
      <c r="J38" s="933"/>
      <c r="K38" s="932"/>
      <c r="L38" s="933"/>
      <c r="M38" s="932"/>
      <c r="N38" s="933"/>
      <c r="O38" s="973"/>
      <c r="P38" s="933"/>
      <c r="Q38" s="973"/>
      <c r="R38" s="933"/>
      <c r="S38" s="973"/>
      <c r="T38" s="933"/>
      <c r="U38" s="973"/>
      <c r="V38" s="933"/>
      <c r="W38" s="973"/>
      <c r="X38" s="933"/>
      <c r="Y38" s="973"/>
      <c r="Z38" s="933"/>
      <c r="AA38" s="973"/>
      <c r="AB38" s="933"/>
      <c r="AC38" s="973"/>
      <c r="AD38" s="933"/>
      <c r="AE38" s="973"/>
      <c r="AF38" s="933"/>
      <c r="AG38" s="973"/>
      <c r="AH38" s="933"/>
      <c r="AI38" s="973"/>
      <c r="AJ38" s="933"/>
      <c r="AK38" s="973"/>
      <c r="AL38" s="933"/>
      <c r="AM38" s="974"/>
      <c r="AN38" s="1001" t="s">
        <v>215</v>
      </c>
      <c r="CG38" s="878">
        <v>0</v>
      </c>
      <c r="CH38" s="878">
        <v>0</v>
      </c>
    </row>
    <row r="39" spans="1:86" x14ac:dyDescent="0.25">
      <c r="A39" s="929" t="s">
        <v>53</v>
      </c>
      <c r="B39" s="995">
        <f t="shared" si="4"/>
        <v>0</v>
      </c>
      <c r="C39" s="995">
        <f t="shared" si="5"/>
        <v>0</v>
      </c>
      <c r="D39" s="996">
        <f t="shared" si="5"/>
        <v>0</v>
      </c>
      <c r="E39" s="932"/>
      <c r="F39" s="972"/>
      <c r="G39" s="932"/>
      <c r="H39" s="972"/>
      <c r="I39" s="932"/>
      <c r="J39" s="933"/>
      <c r="K39" s="932"/>
      <c r="L39" s="933"/>
      <c r="M39" s="932"/>
      <c r="N39" s="933"/>
      <c r="O39" s="973"/>
      <c r="P39" s="933"/>
      <c r="Q39" s="973"/>
      <c r="R39" s="933"/>
      <c r="S39" s="973"/>
      <c r="T39" s="933"/>
      <c r="U39" s="973"/>
      <c r="V39" s="933"/>
      <c r="W39" s="973"/>
      <c r="X39" s="933"/>
      <c r="Y39" s="973"/>
      <c r="Z39" s="933"/>
      <c r="AA39" s="973"/>
      <c r="AB39" s="933"/>
      <c r="AC39" s="973"/>
      <c r="AD39" s="933"/>
      <c r="AE39" s="973"/>
      <c r="AF39" s="933"/>
      <c r="AG39" s="973"/>
      <c r="AH39" s="933"/>
      <c r="AI39" s="973"/>
      <c r="AJ39" s="933"/>
      <c r="AK39" s="973"/>
      <c r="AL39" s="933"/>
      <c r="AM39" s="974"/>
      <c r="AN39" s="1001" t="s">
        <v>215</v>
      </c>
      <c r="CG39" s="878">
        <v>0</v>
      </c>
      <c r="CH39" s="878">
        <v>0</v>
      </c>
    </row>
    <row r="40" spans="1:86" x14ac:dyDescent="0.25">
      <c r="A40" s="929" t="s">
        <v>219</v>
      </c>
      <c r="B40" s="995">
        <f t="shared" si="4"/>
        <v>0</v>
      </c>
      <c r="C40" s="995">
        <f t="shared" si="5"/>
        <v>0</v>
      </c>
      <c r="D40" s="996">
        <f t="shared" si="5"/>
        <v>0</v>
      </c>
      <c r="E40" s="932"/>
      <c r="F40" s="972"/>
      <c r="G40" s="932"/>
      <c r="H40" s="972"/>
      <c r="I40" s="932"/>
      <c r="J40" s="933"/>
      <c r="K40" s="932"/>
      <c r="L40" s="933"/>
      <c r="M40" s="932"/>
      <c r="N40" s="933"/>
      <c r="O40" s="973"/>
      <c r="P40" s="933"/>
      <c r="Q40" s="973"/>
      <c r="R40" s="933"/>
      <c r="S40" s="973"/>
      <c r="T40" s="933"/>
      <c r="U40" s="973"/>
      <c r="V40" s="933"/>
      <c r="W40" s="973"/>
      <c r="X40" s="933"/>
      <c r="Y40" s="973"/>
      <c r="Z40" s="933"/>
      <c r="AA40" s="973"/>
      <c r="AB40" s="933"/>
      <c r="AC40" s="973"/>
      <c r="AD40" s="933"/>
      <c r="AE40" s="973"/>
      <c r="AF40" s="933"/>
      <c r="AG40" s="973"/>
      <c r="AH40" s="933"/>
      <c r="AI40" s="973"/>
      <c r="AJ40" s="933"/>
      <c r="AK40" s="973"/>
      <c r="AL40" s="933"/>
      <c r="AM40" s="974"/>
      <c r="AN40" s="1001" t="s">
        <v>215</v>
      </c>
      <c r="CG40" s="878">
        <v>0</v>
      </c>
      <c r="CH40" s="878">
        <v>0</v>
      </c>
    </row>
    <row r="41" spans="1:86" x14ac:dyDescent="0.25">
      <c r="A41" s="929" t="s">
        <v>77</v>
      </c>
      <c r="B41" s="995">
        <f t="shared" si="4"/>
        <v>0</v>
      </c>
      <c r="C41" s="995">
        <f t="shared" si="5"/>
        <v>0</v>
      </c>
      <c r="D41" s="996">
        <f t="shared" si="5"/>
        <v>0</v>
      </c>
      <c r="E41" s="932"/>
      <c r="F41" s="972"/>
      <c r="G41" s="932"/>
      <c r="H41" s="972"/>
      <c r="I41" s="932"/>
      <c r="J41" s="933"/>
      <c r="K41" s="932"/>
      <c r="L41" s="933"/>
      <c r="M41" s="932"/>
      <c r="N41" s="933"/>
      <c r="O41" s="973"/>
      <c r="P41" s="933"/>
      <c r="Q41" s="973"/>
      <c r="R41" s="933"/>
      <c r="S41" s="973"/>
      <c r="T41" s="933"/>
      <c r="U41" s="973"/>
      <c r="V41" s="933"/>
      <c r="W41" s="973"/>
      <c r="X41" s="933"/>
      <c r="Y41" s="973"/>
      <c r="Z41" s="933"/>
      <c r="AA41" s="973"/>
      <c r="AB41" s="933"/>
      <c r="AC41" s="973"/>
      <c r="AD41" s="933"/>
      <c r="AE41" s="973"/>
      <c r="AF41" s="933"/>
      <c r="AG41" s="973"/>
      <c r="AH41" s="933"/>
      <c r="AI41" s="973"/>
      <c r="AJ41" s="933"/>
      <c r="AK41" s="973"/>
      <c r="AL41" s="933"/>
      <c r="AM41" s="974"/>
      <c r="AN41" s="1001" t="s">
        <v>215</v>
      </c>
      <c r="CG41" s="878">
        <v>0</v>
      </c>
      <c r="CH41" s="878">
        <v>0</v>
      </c>
    </row>
    <row r="42" spans="1:86" x14ac:dyDescent="0.25">
      <c r="A42" s="997" t="s">
        <v>78</v>
      </c>
      <c r="B42" s="998">
        <f t="shared" si="4"/>
        <v>0</v>
      </c>
      <c r="C42" s="998">
        <f t="shared" si="5"/>
        <v>0</v>
      </c>
      <c r="D42" s="999">
        <f t="shared" si="5"/>
        <v>0</v>
      </c>
      <c r="E42" s="943"/>
      <c r="F42" s="944"/>
      <c r="G42" s="943"/>
      <c r="H42" s="944"/>
      <c r="I42" s="943"/>
      <c r="J42" s="945"/>
      <c r="K42" s="943"/>
      <c r="L42" s="945"/>
      <c r="M42" s="943"/>
      <c r="N42" s="945"/>
      <c r="O42" s="977"/>
      <c r="P42" s="945"/>
      <c r="Q42" s="977"/>
      <c r="R42" s="945"/>
      <c r="S42" s="977"/>
      <c r="T42" s="945"/>
      <c r="U42" s="977"/>
      <c r="V42" s="945"/>
      <c r="W42" s="977"/>
      <c r="X42" s="945"/>
      <c r="Y42" s="977"/>
      <c r="Z42" s="945"/>
      <c r="AA42" s="977"/>
      <c r="AB42" s="945"/>
      <c r="AC42" s="977"/>
      <c r="AD42" s="945"/>
      <c r="AE42" s="977"/>
      <c r="AF42" s="945"/>
      <c r="AG42" s="977"/>
      <c r="AH42" s="945"/>
      <c r="AI42" s="977"/>
      <c r="AJ42" s="945"/>
      <c r="AK42" s="977"/>
      <c r="AL42" s="945"/>
      <c r="AM42" s="978"/>
      <c r="AN42" s="1001" t="s">
        <v>215</v>
      </c>
      <c r="CG42" s="878">
        <v>0</v>
      </c>
      <c r="CH42" s="878">
        <v>0</v>
      </c>
    </row>
    <row r="43" spans="1:86" x14ac:dyDescent="0.25">
      <c r="A43" s="979" t="s">
        <v>221</v>
      </c>
      <c r="B43" s="979"/>
      <c r="C43" s="979"/>
      <c r="D43" s="979"/>
      <c r="E43" s="979"/>
      <c r="F43" s="979"/>
      <c r="G43" s="979"/>
      <c r="H43" s="979"/>
      <c r="I43" s="979"/>
      <c r="J43" s="979"/>
      <c r="K43" s="979"/>
      <c r="L43" s="980"/>
      <c r="M43" s="887"/>
      <c r="N43" s="887"/>
      <c r="O43" s="888"/>
      <c r="P43" s="888"/>
      <c r="Q43" s="888"/>
      <c r="R43" s="888"/>
      <c r="S43" s="882"/>
      <c r="T43" s="882"/>
      <c r="U43" s="882"/>
      <c r="V43" s="882"/>
      <c r="W43" s="882"/>
      <c r="X43" s="981"/>
      <c r="Y43" s="981"/>
      <c r="Z43" s="981"/>
      <c r="AA43" s="981"/>
      <c r="AB43" s="981"/>
      <c r="AC43" s="981"/>
      <c r="AD43" s="981"/>
      <c r="AE43" s="981"/>
      <c r="AF43" s="981"/>
      <c r="AG43" s="981"/>
      <c r="AH43" s="981"/>
      <c r="AI43" s="981"/>
      <c r="AJ43" s="981"/>
      <c r="AK43" s="981"/>
      <c r="AL43" s="981"/>
      <c r="AM43" s="953"/>
    </row>
    <row r="44" spans="1:86" x14ac:dyDescent="0.25">
      <c r="A44" s="982" t="s">
        <v>47</v>
      </c>
      <c r="B44" s="890" t="s">
        <v>4</v>
      </c>
      <c r="C44" s="891"/>
      <c r="D44" s="892"/>
      <c r="E44" s="893" t="s">
        <v>5</v>
      </c>
      <c r="F44" s="894"/>
      <c r="G44" s="894"/>
      <c r="H44" s="894"/>
      <c r="I44" s="894"/>
      <c r="J44" s="894"/>
      <c r="K44" s="894"/>
      <c r="L44" s="894"/>
      <c r="M44" s="894"/>
      <c r="N44" s="894"/>
      <c r="O44" s="894"/>
      <c r="P44" s="894"/>
      <c r="Q44" s="894"/>
      <c r="R44" s="894"/>
      <c r="S44" s="894"/>
      <c r="T44" s="894"/>
      <c r="U44" s="894"/>
      <c r="V44" s="894"/>
      <c r="W44" s="894"/>
      <c r="X44" s="894"/>
      <c r="Y44" s="894"/>
      <c r="Z44" s="894"/>
      <c r="AA44" s="894"/>
      <c r="AB44" s="894"/>
      <c r="AC44" s="894"/>
      <c r="AD44" s="894"/>
      <c r="AE44" s="894"/>
      <c r="AF44" s="894"/>
      <c r="AG44" s="894"/>
      <c r="AH44" s="894"/>
      <c r="AI44" s="894"/>
      <c r="AJ44" s="894"/>
      <c r="AK44" s="894"/>
      <c r="AL44" s="895"/>
      <c r="AM44" s="896" t="s">
        <v>7</v>
      </c>
    </row>
    <row r="45" spans="1:86" x14ac:dyDescent="0.25">
      <c r="A45" s="983"/>
      <c r="B45" s="898"/>
      <c r="C45" s="899"/>
      <c r="D45" s="900"/>
      <c r="E45" s="893" t="s">
        <v>10</v>
      </c>
      <c r="F45" s="895"/>
      <c r="G45" s="893" t="s">
        <v>11</v>
      </c>
      <c r="H45" s="895"/>
      <c r="I45" s="893" t="s">
        <v>12</v>
      </c>
      <c r="J45" s="895"/>
      <c r="K45" s="893" t="s">
        <v>13</v>
      </c>
      <c r="L45" s="895"/>
      <c r="M45" s="893" t="s">
        <v>14</v>
      </c>
      <c r="N45" s="895"/>
      <c r="O45" s="901" t="s">
        <v>15</v>
      </c>
      <c r="P45" s="902"/>
      <c r="Q45" s="901" t="s">
        <v>16</v>
      </c>
      <c r="R45" s="902"/>
      <c r="S45" s="901" t="s">
        <v>17</v>
      </c>
      <c r="T45" s="902"/>
      <c r="U45" s="901" t="s">
        <v>18</v>
      </c>
      <c r="V45" s="902"/>
      <c r="W45" s="901" t="s">
        <v>19</v>
      </c>
      <c r="X45" s="902"/>
      <c r="Y45" s="901" t="s">
        <v>20</v>
      </c>
      <c r="Z45" s="902"/>
      <c r="AA45" s="901" t="s">
        <v>21</v>
      </c>
      <c r="AB45" s="902"/>
      <c r="AC45" s="901" t="s">
        <v>22</v>
      </c>
      <c r="AD45" s="902"/>
      <c r="AE45" s="901" t="s">
        <v>23</v>
      </c>
      <c r="AF45" s="902"/>
      <c r="AG45" s="901" t="s">
        <v>24</v>
      </c>
      <c r="AH45" s="902"/>
      <c r="AI45" s="901" t="s">
        <v>25</v>
      </c>
      <c r="AJ45" s="902"/>
      <c r="AK45" s="901" t="s">
        <v>26</v>
      </c>
      <c r="AL45" s="902"/>
      <c r="AM45" s="904"/>
    </row>
    <row r="46" spans="1:86" x14ac:dyDescent="0.25">
      <c r="A46" s="984"/>
      <c r="B46" s="956" t="s">
        <v>214</v>
      </c>
      <c r="C46" s="985" t="s">
        <v>159</v>
      </c>
      <c r="D46" s="986" t="s">
        <v>28</v>
      </c>
      <c r="E46" s="987" t="s">
        <v>159</v>
      </c>
      <c r="F46" s="912" t="s">
        <v>28</v>
      </c>
      <c r="G46" s="987" t="s">
        <v>159</v>
      </c>
      <c r="H46" s="912" t="s">
        <v>28</v>
      </c>
      <c r="I46" s="987" t="s">
        <v>159</v>
      </c>
      <c r="J46" s="912" t="s">
        <v>28</v>
      </c>
      <c r="K46" s="987" t="s">
        <v>159</v>
      </c>
      <c r="L46" s="912" t="s">
        <v>28</v>
      </c>
      <c r="M46" s="987" t="s">
        <v>159</v>
      </c>
      <c r="N46" s="912" t="s">
        <v>28</v>
      </c>
      <c r="O46" s="987" t="s">
        <v>159</v>
      </c>
      <c r="P46" s="912" t="s">
        <v>28</v>
      </c>
      <c r="Q46" s="987" t="s">
        <v>159</v>
      </c>
      <c r="R46" s="912" t="s">
        <v>28</v>
      </c>
      <c r="S46" s="987" t="s">
        <v>159</v>
      </c>
      <c r="T46" s="912" t="s">
        <v>28</v>
      </c>
      <c r="U46" s="987" t="s">
        <v>159</v>
      </c>
      <c r="V46" s="912" t="s">
        <v>28</v>
      </c>
      <c r="W46" s="987" t="s">
        <v>159</v>
      </c>
      <c r="X46" s="912" t="s">
        <v>28</v>
      </c>
      <c r="Y46" s="987" t="s">
        <v>159</v>
      </c>
      <c r="Z46" s="912" t="s">
        <v>28</v>
      </c>
      <c r="AA46" s="987" t="s">
        <v>159</v>
      </c>
      <c r="AB46" s="912" t="s">
        <v>28</v>
      </c>
      <c r="AC46" s="987" t="s">
        <v>159</v>
      </c>
      <c r="AD46" s="912" t="s">
        <v>28</v>
      </c>
      <c r="AE46" s="987" t="s">
        <v>159</v>
      </c>
      <c r="AF46" s="912" t="s">
        <v>28</v>
      </c>
      <c r="AG46" s="987" t="s">
        <v>159</v>
      </c>
      <c r="AH46" s="912" t="s">
        <v>28</v>
      </c>
      <c r="AI46" s="987" t="s">
        <v>159</v>
      </c>
      <c r="AJ46" s="912" t="s">
        <v>28</v>
      </c>
      <c r="AK46" s="987" t="s">
        <v>159</v>
      </c>
      <c r="AL46" s="912" t="s">
        <v>28</v>
      </c>
      <c r="AM46" s="915"/>
    </row>
    <row r="47" spans="1:86" x14ac:dyDescent="0.25">
      <c r="A47" s="989" t="s">
        <v>52</v>
      </c>
      <c r="B47" s="990">
        <f t="shared" ref="B47:B52" si="6">SUM(C47+D47)</f>
        <v>0</v>
      </c>
      <c r="C47" s="991">
        <f t="shared" ref="C47:D52" si="7">SUM(E47+G47+I47+K47+M47+O47+Q47+S47+U47+W47+Y47+AA47+AC47+AE47+AG47+AI47+AK47)</f>
        <v>0</v>
      </c>
      <c r="D47" s="992">
        <f t="shared" si="7"/>
        <v>0</v>
      </c>
      <c r="E47" s="921"/>
      <c r="F47" s="922"/>
      <c r="G47" s="921"/>
      <c r="H47" s="922"/>
      <c r="I47" s="921"/>
      <c r="J47" s="923"/>
      <c r="K47" s="921"/>
      <c r="L47" s="923"/>
      <c r="M47" s="921"/>
      <c r="N47" s="923"/>
      <c r="O47" s="993"/>
      <c r="P47" s="923"/>
      <c r="Q47" s="993"/>
      <c r="R47" s="923"/>
      <c r="S47" s="993"/>
      <c r="T47" s="923"/>
      <c r="U47" s="993"/>
      <c r="V47" s="923"/>
      <c r="W47" s="993"/>
      <c r="X47" s="923"/>
      <c r="Y47" s="993"/>
      <c r="Z47" s="923"/>
      <c r="AA47" s="993"/>
      <c r="AB47" s="923"/>
      <c r="AC47" s="993"/>
      <c r="AD47" s="923"/>
      <c r="AE47" s="993"/>
      <c r="AF47" s="923"/>
      <c r="AG47" s="993"/>
      <c r="AH47" s="923"/>
      <c r="AI47" s="993"/>
      <c r="AJ47" s="923"/>
      <c r="AK47" s="993"/>
      <c r="AL47" s="923"/>
      <c r="AM47" s="994"/>
      <c r="AN47" s="1001" t="s">
        <v>215</v>
      </c>
      <c r="CG47" s="878">
        <v>0</v>
      </c>
      <c r="CH47" s="878">
        <v>0</v>
      </c>
    </row>
    <row r="48" spans="1:86" x14ac:dyDescent="0.25">
      <c r="A48" s="929" t="s">
        <v>74</v>
      </c>
      <c r="B48" s="963">
        <f t="shared" si="6"/>
        <v>0</v>
      </c>
      <c r="C48" s="995">
        <f t="shared" si="7"/>
        <v>0</v>
      </c>
      <c r="D48" s="996">
        <f t="shared" si="7"/>
        <v>0</v>
      </c>
      <c r="E48" s="932"/>
      <c r="F48" s="972"/>
      <c r="G48" s="932"/>
      <c r="H48" s="972"/>
      <c r="I48" s="932"/>
      <c r="J48" s="933"/>
      <c r="K48" s="932"/>
      <c r="L48" s="933"/>
      <c r="M48" s="932"/>
      <c r="N48" s="933"/>
      <c r="O48" s="973"/>
      <c r="P48" s="933"/>
      <c r="Q48" s="973"/>
      <c r="R48" s="933"/>
      <c r="S48" s="973"/>
      <c r="T48" s="933"/>
      <c r="U48" s="973"/>
      <c r="V48" s="933"/>
      <c r="W48" s="973"/>
      <c r="X48" s="933"/>
      <c r="Y48" s="973"/>
      <c r="Z48" s="933"/>
      <c r="AA48" s="973"/>
      <c r="AB48" s="933"/>
      <c r="AC48" s="973"/>
      <c r="AD48" s="933"/>
      <c r="AE48" s="973"/>
      <c r="AF48" s="933"/>
      <c r="AG48" s="973"/>
      <c r="AH48" s="933"/>
      <c r="AI48" s="973"/>
      <c r="AJ48" s="933"/>
      <c r="AK48" s="973"/>
      <c r="AL48" s="933"/>
      <c r="AM48" s="974"/>
      <c r="AN48" s="1001" t="s">
        <v>215</v>
      </c>
      <c r="CG48" s="878">
        <v>0</v>
      </c>
      <c r="CH48" s="878">
        <v>0</v>
      </c>
    </row>
    <row r="49" spans="1:231" x14ac:dyDescent="0.25">
      <c r="A49" s="929" t="s">
        <v>53</v>
      </c>
      <c r="B49" s="963">
        <f t="shared" si="6"/>
        <v>0</v>
      </c>
      <c r="C49" s="995">
        <f t="shared" si="7"/>
        <v>0</v>
      </c>
      <c r="D49" s="996">
        <f t="shared" si="7"/>
        <v>0</v>
      </c>
      <c r="E49" s="932"/>
      <c r="F49" s="972"/>
      <c r="G49" s="932"/>
      <c r="H49" s="972"/>
      <c r="I49" s="932"/>
      <c r="J49" s="933"/>
      <c r="K49" s="932"/>
      <c r="L49" s="933"/>
      <c r="M49" s="932"/>
      <c r="N49" s="933"/>
      <c r="O49" s="973"/>
      <c r="P49" s="933"/>
      <c r="Q49" s="973"/>
      <c r="R49" s="933"/>
      <c r="S49" s="973"/>
      <c r="T49" s="933"/>
      <c r="U49" s="973"/>
      <c r="V49" s="933"/>
      <c r="W49" s="973"/>
      <c r="X49" s="933"/>
      <c r="Y49" s="973"/>
      <c r="Z49" s="933"/>
      <c r="AA49" s="973"/>
      <c r="AB49" s="933"/>
      <c r="AC49" s="973"/>
      <c r="AD49" s="933"/>
      <c r="AE49" s="973"/>
      <c r="AF49" s="933"/>
      <c r="AG49" s="973"/>
      <c r="AH49" s="933"/>
      <c r="AI49" s="973"/>
      <c r="AJ49" s="933"/>
      <c r="AK49" s="973"/>
      <c r="AL49" s="933"/>
      <c r="AM49" s="974"/>
      <c r="AN49" s="1001" t="s">
        <v>215</v>
      </c>
      <c r="CG49" s="878">
        <v>0</v>
      </c>
      <c r="CH49" s="878">
        <v>0</v>
      </c>
    </row>
    <row r="50" spans="1:231" x14ac:dyDescent="0.25">
      <c r="A50" s="929" t="s">
        <v>219</v>
      </c>
      <c r="B50" s="963">
        <f t="shared" si="6"/>
        <v>0</v>
      </c>
      <c r="C50" s="995">
        <f t="shared" si="7"/>
        <v>0</v>
      </c>
      <c r="D50" s="996">
        <f t="shared" si="7"/>
        <v>0</v>
      </c>
      <c r="E50" s="932"/>
      <c r="F50" s="972"/>
      <c r="G50" s="932"/>
      <c r="H50" s="972"/>
      <c r="I50" s="932"/>
      <c r="J50" s="933"/>
      <c r="K50" s="932"/>
      <c r="L50" s="933"/>
      <c r="M50" s="932"/>
      <c r="N50" s="933"/>
      <c r="O50" s="973"/>
      <c r="P50" s="933"/>
      <c r="Q50" s="973"/>
      <c r="R50" s="933"/>
      <c r="S50" s="973"/>
      <c r="T50" s="933"/>
      <c r="U50" s="973"/>
      <c r="V50" s="933"/>
      <c r="W50" s="973"/>
      <c r="X50" s="933"/>
      <c r="Y50" s="973"/>
      <c r="Z50" s="933"/>
      <c r="AA50" s="973"/>
      <c r="AB50" s="933"/>
      <c r="AC50" s="973"/>
      <c r="AD50" s="933"/>
      <c r="AE50" s="973"/>
      <c r="AF50" s="933"/>
      <c r="AG50" s="973"/>
      <c r="AH50" s="933"/>
      <c r="AI50" s="973"/>
      <c r="AJ50" s="933"/>
      <c r="AK50" s="973"/>
      <c r="AL50" s="933"/>
      <c r="AM50" s="974"/>
      <c r="AN50" s="1001" t="s">
        <v>215</v>
      </c>
      <c r="CG50" s="878">
        <v>0</v>
      </c>
      <c r="CH50" s="878">
        <v>0</v>
      </c>
    </row>
    <row r="51" spans="1:231" x14ac:dyDescent="0.25">
      <c r="A51" s="929" t="s">
        <v>77</v>
      </c>
      <c r="B51" s="963">
        <f t="shared" si="6"/>
        <v>0</v>
      </c>
      <c r="C51" s="995">
        <f t="shared" si="7"/>
        <v>0</v>
      </c>
      <c r="D51" s="996">
        <f t="shared" si="7"/>
        <v>0</v>
      </c>
      <c r="E51" s="932"/>
      <c r="F51" s="972"/>
      <c r="G51" s="932"/>
      <c r="H51" s="972"/>
      <c r="I51" s="932"/>
      <c r="J51" s="933"/>
      <c r="K51" s="932"/>
      <c r="L51" s="933"/>
      <c r="M51" s="932"/>
      <c r="N51" s="933"/>
      <c r="O51" s="973"/>
      <c r="P51" s="933"/>
      <c r="Q51" s="973"/>
      <c r="R51" s="933"/>
      <c r="S51" s="973"/>
      <c r="T51" s="933"/>
      <c r="U51" s="973"/>
      <c r="V51" s="933"/>
      <c r="W51" s="973"/>
      <c r="X51" s="933"/>
      <c r="Y51" s="973"/>
      <c r="Z51" s="933"/>
      <c r="AA51" s="973"/>
      <c r="AB51" s="933"/>
      <c r="AC51" s="973"/>
      <c r="AD51" s="933"/>
      <c r="AE51" s="973"/>
      <c r="AF51" s="933"/>
      <c r="AG51" s="973"/>
      <c r="AH51" s="933"/>
      <c r="AI51" s="973"/>
      <c r="AJ51" s="933"/>
      <c r="AK51" s="973"/>
      <c r="AL51" s="933"/>
      <c r="AM51" s="974"/>
      <c r="AN51" s="1001" t="s">
        <v>215</v>
      </c>
      <c r="CG51" s="878">
        <v>0</v>
      </c>
      <c r="CH51" s="878">
        <v>0</v>
      </c>
    </row>
    <row r="52" spans="1:231" x14ac:dyDescent="0.25">
      <c r="A52" s="997" t="s">
        <v>78</v>
      </c>
      <c r="B52" s="976">
        <f t="shared" si="6"/>
        <v>0</v>
      </c>
      <c r="C52" s="998">
        <f t="shared" si="7"/>
        <v>0</v>
      </c>
      <c r="D52" s="999">
        <f t="shared" si="7"/>
        <v>0</v>
      </c>
      <c r="E52" s="943"/>
      <c r="F52" s="944"/>
      <c r="G52" s="943"/>
      <c r="H52" s="944"/>
      <c r="I52" s="943"/>
      <c r="J52" s="945"/>
      <c r="K52" s="943"/>
      <c r="L52" s="945"/>
      <c r="M52" s="943"/>
      <c r="N52" s="945"/>
      <c r="O52" s="977"/>
      <c r="P52" s="945"/>
      <c r="Q52" s="977"/>
      <c r="R52" s="945"/>
      <c r="S52" s="977"/>
      <c r="T52" s="945"/>
      <c r="U52" s="977"/>
      <c r="V52" s="945"/>
      <c r="W52" s="977"/>
      <c r="X52" s="945"/>
      <c r="Y52" s="977"/>
      <c r="Z52" s="945"/>
      <c r="AA52" s="977"/>
      <c r="AB52" s="945"/>
      <c r="AC52" s="977"/>
      <c r="AD52" s="945"/>
      <c r="AE52" s="977"/>
      <c r="AF52" s="945"/>
      <c r="AG52" s="977"/>
      <c r="AH52" s="945"/>
      <c r="AI52" s="977"/>
      <c r="AJ52" s="945"/>
      <c r="AK52" s="977"/>
      <c r="AL52" s="945"/>
      <c r="AM52" s="978"/>
      <c r="AN52" s="1001" t="s">
        <v>215</v>
      </c>
      <c r="CG52" s="878">
        <v>0</v>
      </c>
      <c r="CH52" s="878">
        <v>0</v>
      </c>
    </row>
    <row r="53" spans="1:231" s="1006" customFormat="1" x14ac:dyDescent="0.25">
      <c r="A53" s="1002" t="s">
        <v>310</v>
      </c>
      <c r="B53" s="1002"/>
      <c r="C53" s="1002"/>
      <c r="D53" s="1002"/>
      <c r="E53" s="1002"/>
      <c r="F53" s="1002"/>
      <c r="G53" s="1002"/>
      <c r="H53" s="1002"/>
      <c r="I53" s="1002"/>
      <c r="J53" s="1002"/>
      <c r="K53" s="1002"/>
      <c r="L53" s="1002"/>
      <c r="M53" s="1002"/>
      <c r="N53" s="1003"/>
      <c r="O53" s="1003"/>
      <c r="P53" s="1004"/>
      <c r="Q53" s="1004"/>
      <c r="R53" s="1004"/>
      <c r="S53" s="1004"/>
      <c r="T53" s="1005"/>
      <c r="U53" s="1005"/>
      <c r="V53" s="1005"/>
      <c r="W53" s="1005"/>
      <c r="X53" s="1005"/>
      <c r="Y53" s="1005"/>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882"/>
      <c r="CK53" s="882"/>
      <c r="CL53" s="882"/>
      <c r="CM53" s="882"/>
      <c r="CN53" s="882"/>
      <c r="CO53" s="882"/>
      <c r="CP53" s="882"/>
      <c r="CQ53" s="882"/>
      <c r="CR53" s="882"/>
      <c r="CS53" s="882"/>
      <c r="CT53" s="882"/>
      <c r="CU53" s="882"/>
      <c r="CV53" s="882"/>
      <c r="CW53" s="882"/>
      <c r="CX53" s="882"/>
      <c r="CY53" s="882"/>
      <c r="CZ53" s="882"/>
      <c r="DA53" s="882"/>
      <c r="DB53" s="882"/>
      <c r="DC53" s="882"/>
      <c r="DD53" s="882"/>
      <c r="DE53" s="882"/>
      <c r="DF53" s="882"/>
      <c r="DG53" s="882"/>
      <c r="DH53" s="882"/>
      <c r="DI53" s="882"/>
      <c r="DJ53" s="882"/>
      <c r="DK53" s="882"/>
      <c r="DL53" s="882"/>
      <c r="DM53" s="882"/>
      <c r="DN53" s="882"/>
      <c r="DO53" s="882"/>
      <c r="DP53" s="882"/>
      <c r="DQ53" s="882"/>
      <c r="DR53" s="882"/>
      <c r="DS53" s="882"/>
      <c r="DT53" s="882"/>
      <c r="DU53" s="882"/>
      <c r="DV53" s="882"/>
      <c r="DW53" s="882"/>
      <c r="DX53" s="882"/>
      <c r="DY53" s="882"/>
      <c r="DZ53" s="882"/>
      <c r="EA53" s="882"/>
      <c r="EB53" s="882"/>
      <c r="EC53" s="882"/>
      <c r="ED53" s="882"/>
      <c r="EE53" s="882"/>
      <c r="EF53" s="882"/>
      <c r="EG53" s="882"/>
      <c r="EH53" s="882"/>
      <c r="EI53" s="882"/>
      <c r="EJ53" s="882"/>
      <c r="EK53" s="882"/>
      <c r="EL53" s="882"/>
      <c r="EM53" s="882"/>
      <c r="EN53" s="882"/>
      <c r="EO53" s="882"/>
      <c r="EP53" s="882"/>
      <c r="EQ53" s="882"/>
      <c r="ER53" s="882"/>
      <c r="ES53" s="882"/>
      <c r="ET53" s="882"/>
      <c r="EU53" s="882"/>
      <c r="EV53" s="882"/>
      <c r="EW53" s="882"/>
      <c r="EX53" s="882"/>
      <c r="EY53" s="882"/>
      <c r="EZ53" s="882"/>
      <c r="FA53" s="882"/>
      <c r="FB53" s="882"/>
      <c r="FC53" s="882"/>
      <c r="FD53" s="882"/>
      <c r="FE53" s="882"/>
      <c r="FF53" s="882"/>
      <c r="FG53" s="882"/>
      <c r="FH53" s="882"/>
      <c r="FI53" s="882"/>
      <c r="FJ53" s="882"/>
      <c r="FK53" s="882"/>
      <c r="FL53" s="882"/>
      <c r="FM53" s="882"/>
      <c r="FN53" s="882"/>
      <c r="FO53" s="882"/>
      <c r="FP53" s="882"/>
      <c r="FQ53" s="882"/>
      <c r="FR53" s="882"/>
      <c r="FS53" s="882"/>
      <c r="FT53" s="882"/>
      <c r="FU53" s="882"/>
      <c r="FV53" s="882"/>
      <c r="FW53" s="882"/>
      <c r="FX53" s="882"/>
      <c r="FY53" s="882"/>
      <c r="FZ53" s="882"/>
      <c r="GA53" s="882"/>
      <c r="GB53" s="882"/>
      <c r="GC53" s="882"/>
      <c r="GD53" s="882"/>
      <c r="GE53" s="882"/>
      <c r="GF53" s="882"/>
      <c r="GG53" s="882"/>
      <c r="GH53" s="882"/>
      <c r="GI53" s="882"/>
      <c r="GJ53" s="882"/>
      <c r="GK53" s="882"/>
      <c r="GL53" s="882"/>
      <c r="GM53" s="882"/>
      <c r="GN53" s="882"/>
      <c r="GO53" s="882"/>
      <c r="GP53" s="882"/>
      <c r="GQ53" s="882"/>
      <c r="GR53" s="882"/>
      <c r="GS53" s="882"/>
      <c r="GT53" s="882"/>
      <c r="GU53" s="882"/>
      <c r="GV53" s="882"/>
      <c r="GW53" s="882"/>
      <c r="GX53" s="882"/>
      <c r="GY53" s="882"/>
      <c r="GZ53" s="882"/>
      <c r="HA53" s="882"/>
      <c r="HB53" s="882"/>
      <c r="HC53" s="882"/>
      <c r="HD53" s="882"/>
      <c r="HE53" s="882"/>
      <c r="HF53" s="882"/>
      <c r="HG53" s="882"/>
      <c r="HH53" s="882"/>
      <c r="HI53" s="882"/>
      <c r="HJ53" s="882"/>
      <c r="HK53" s="882"/>
      <c r="HL53" s="882"/>
      <c r="HM53" s="882"/>
      <c r="HN53" s="882"/>
      <c r="HO53" s="882"/>
      <c r="HP53" s="882"/>
      <c r="HQ53" s="882"/>
      <c r="HR53" s="882"/>
      <c r="HS53" s="882"/>
      <c r="HT53" s="882"/>
      <c r="HU53" s="882"/>
      <c r="HV53" s="882"/>
      <c r="HW53" s="882"/>
    </row>
    <row r="54" spans="1:231" x14ac:dyDescent="0.25">
      <c r="A54" s="1007" t="s">
        <v>38</v>
      </c>
      <c r="B54" s="1008" t="s">
        <v>45</v>
      </c>
      <c r="C54" s="1009"/>
      <c r="D54" s="1010"/>
      <c r="E54" s="1011" t="s">
        <v>5</v>
      </c>
      <c r="F54" s="1012"/>
      <c r="G54" s="1012"/>
      <c r="H54" s="1012"/>
      <c r="I54" s="1012"/>
      <c r="J54" s="1012"/>
      <c r="K54" s="1012"/>
      <c r="L54" s="1012"/>
      <c r="M54" s="1012"/>
      <c r="N54" s="1012"/>
      <c r="O54" s="1012"/>
      <c r="P54" s="1012"/>
      <c r="Q54" s="1012"/>
      <c r="R54" s="1012"/>
      <c r="S54" s="1012"/>
      <c r="T54" s="1012"/>
      <c r="U54" s="1012"/>
      <c r="V54" s="1012"/>
      <c r="W54" s="1012"/>
      <c r="X54" s="1012"/>
      <c r="Y54" s="1012"/>
      <c r="Z54" s="1012"/>
      <c r="AA54" s="1012"/>
      <c r="AB54" s="1012"/>
      <c r="AC54" s="1012"/>
      <c r="AD54" s="1012"/>
      <c r="AE54" s="1012"/>
      <c r="AF54" s="1012"/>
      <c r="AG54" s="1012"/>
      <c r="AH54" s="1012"/>
      <c r="AI54" s="1012"/>
      <c r="AJ54" s="1012"/>
      <c r="AK54" s="1012"/>
      <c r="AL54" s="1013"/>
      <c r="AM54" s="882"/>
      <c r="AN54" s="882"/>
      <c r="AO54" s="882"/>
      <c r="AP54" s="882"/>
      <c r="AQ54" s="882"/>
      <c r="AR54" s="882"/>
    </row>
    <row r="55" spans="1:231" x14ac:dyDescent="0.25">
      <c r="A55" s="1014"/>
      <c r="B55" s="1015"/>
      <c r="C55" s="1016"/>
      <c r="D55" s="1017"/>
      <c r="E55" s="893" t="s">
        <v>10</v>
      </c>
      <c r="F55" s="895"/>
      <c r="G55" s="893" t="s">
        <v>11</v>
      </c>
      <c r="H55" s="895"/>
      <c r="I55" s="893" t="s">
        <v>12</v>
      </c>
      <c r="J55" s="895"/>
      <c r="K55" s="893" t="s">
        <v>13</v>
      </c>
      <c r="L55" s="895"/>
      <c r="M55" s="893" t="s">
        <v>14</v>
      </c>
      <c r="N55" s="895"/>
      <c r="O55" s="901" t="s">
        <v>15</v>
      </c>
      <c r="P55" s="902"/>
      <c r="Q55" s="901" t="s">
        <v>16</v>
      </c>
      <c r="R55" s="902"/>
      <c r="S55" s="901" t="s">
        <v>17</v>
      </c>
      <c r="T55" s="902"/>
      <c r="U55" s="901" t="s">
        <v>18</v>
      </c>
      <c r="V55" s="903"/>
      <c r="W55" s="901" t="s">
        <v>19</v>
      </c>
      <c r="X55" s="902"/>
      <c r="Y55" s="901" t="s">
        <v>20</v>
      </c>
      <c r="Z55" s="902"/>
      <c r="AA55" s="901" t="s">
        <v>21</v>
      </c>
      <c r="AB55" s="902"/>
      <c r="AC55" s="901" t="s">
        <v>22</v>
      </c>
      <c r="AD55" s="902"/>
      <c r="AE55" s="901" t="s">
        <v>23</v>
      </c>
      <c r="AF55" s="902"/>
      <c r="AG55" s="901" t="s">
        <v>24</v>
      </c>
      <c r="AH55" s="902"/>
      <c r="AI55" s="901" t="s">
        <v>25</v>
      </c>
      <c r="AJ55" s="902"/>
      <c r="AK55" s="901" t="s">
        <v>26</v>
      </c>
      <c r="AL55" s="902"/>
      <c r="AM55" s="882"/>
      <c r="AN55" s="882"/>
      <c r="AO55" s="882"/>
      <c r="AP55" s="882"/>
      <c r="AQ55" s="882"/>
      <c r="AR55" s="882"/>
    </row>
    <row r="56" spans="1:231" x14ac:dyDescent="0.25">
      <c r="A56" s="1018"/>
      <c r="B56" s="1019" t="s">
        <v>214</v>
      </c>
      <c r="C56" s="1019" t="s">
        <v>27</v>
      </c>
      <c r="D56" s="958" t="s">
        <v>28</v>
      </c>
      <c r="E56" s="1019" t="s">
        <v>27</v>
      </c>
      <c r="F56" s="958" t="s">
        <v>28</v>
      </c>
      <c r="G56" s="1019" t="s">
        <v>27</v>
      </c>
      <c r="H56" s="958" t="s">
        <v>28</v>
      </c>
      <c r="I56" s="1019" t="s">
        <v>27</v>
      </c>
      <c r="J56" s="958" t="s">
        <v>28</v>
      </c>
      <c r="K56" s="1019" t="s">
        <v>27</v>
      </c>
      <c r="L56" s="958" t="s">
        <v>28</v>
      </c>
      <c r="M56" s="1019" t="s">
        <v>27</v>
      </c>
      <c r="N56" s="958" t="s">
        <v>28</v>
      </c>
      <c r="O56" s="1019" t="s">
        <v>27</v>
      </c>
      <c r="P56" s="958" t="s">
        <v>28</v>
      </c>
      <c r="Q56" s="1019" t="s">
        <v>27</v>
      </c>
      <c r="R56" s="958" t="s">
        <v>28</v>
      </c>
      <c r="S56" s="1019" t="s">
        <v>27</v>
      </c>
      <c r="T56" s="958" t="s">
        <v>28</v>
      </c>
      <c r="U56" s="1019" t="s">
        <v>27</v>
      </c>
      <c r="V56" s="1000" t="s">
        <v>28</v>
      </c>
      <c r="W56" s="1019" t="s">
        <v>27</v>
      </c>
      <c r="X56" s="958" t="s">
        <v>28</v>
      </c>
      <c r="Y56" s="1019" t="s">
        <v>27</v>
      </c>
      <c r="Z56" s="958" t="s">
        <v>28</v>
      </c>
      <c r="AA56" s="1019" t="s">
        <v>27</v>
      </c>
      <c r="AB56" s="958" t="s">
        <v>28</v>
      </c>
      <c r="AC56" s="1019" t="s">
        <v>27</v>
      </c>
      <c r="AD56" s="958" t="s">
        <v>28</v>
      </c>
      <c r="AE56" s="1019" t="s">
        <v>27</v>
      </c>
      <c r="AF56" s="958" t="s">
        <v>28</v>
      </c>
      <c r="AG56" s="1019" t="s">
        <v>27</v>
      </c>
      <c r="AH56" s="958" t="s">
        <v>28</v>
      </c>
      <c r="AI56" s="1019" t="s">
        <v>27</v>
      </c>
      <c r="AJ56" s="958" t="s">
        <v>28</v>
      </c>
      <c r="AK56" s="1019" t="s">
        <v>27</v>
      </c>
      <c r="AL56" s="958" t="s">
        <v>28</v>
      </c>
      <c r="AM56" s="1020"/>
      <c r="AN56" s="882"/>
      <c r="AO56" s="882"/>
      <c r="AP56" s="882"/>
      <c r="AQ56" s="882"/>
      <c r="AR56" s="882"/>
    </row>
    <row r="57" spans="1:231" x14ac:dyDescent="0.25">
      <c r="A57" s="1021" t="s">
        <v>39</v>
      </c>
      <c r="B57" s="1022">
        <f t="shared" ref="B57:B62" si="8">SUM(C57+D57)</f>
        <v>11</v>
      </c>
      <c r="C57" s="1022">
        <f t="shared" ref="C57:D62" si="9">SUM(E57+G57+I57+K57+M57+O57+Q57+S57+U57+W57+Y57+AA57+AC57+AE57+AG57+AI57+AK57)</f>
        <v>7</v>
      </c>
      <c r="D57" s="920">
        <f t="shared" si="9"/>
        <v>4</v>
      </c>
      <c r="E57" s="921">
        <v>1</v>
      </c>
      <c r="F57" s="922"/>
      <c r="G57" s="921"/>
      <c r="H57" s="923"/>
      <c r="I57" s="921"/>
      <c r="J57" s="923"/>
      <c r="K57" s="921"/>
      <c r="L57" s="923"/>
      <c r="M57" s="921"/>
      <c r="N57" s="923"/>
      <c r="O57" s="921"/>
      <c r="P57" s="923"/>
      <c r="Q57" s="921"/>
      <c r="R57" s="923"/>
      <c r="S57" s="921"/>
      <c r="T57" s="923"/>
      <c r="U57" s="921">
        <v>1</v>
      </c>
      <c r="V57" s="925"/>
      <c r="W57" s="921"/>
      <c r="X57" s="923"/>
      <c r="Y57" s="921"/>
      <c r="Z57" s="923"/>
      <c r="AA57" s="921"/>
      <c r="AB57" s="923"/>
      <c r="AC57" s="921">
        <v>2</v>
      </c>
      <c r="AD57" s="923"/>
      <c r="AE57" s="921"/>
      <c r="AF57" s="923">
        <v>3</v>
      </c>
      <c r="AG57" s="921">
        <v>1</v>
      </c>
      <c r="AH57" s="923"/>
      <c r="AI57" s="921">
        <v>2</v>
      </c>
      <c r="AJ57" s="923"/>
      <c r="AK57" s="993"/>
      <c r="AL57" s="923">
        <v>1</v>
      </c>
      <c r="AM57" s="1023"/>
      <c r="AN57" s="882"/>
      <c r="AO57" s="882"/>
      <c r="AP57" s="882"/>
      <c r="AQ57" s="882"/>
      <c r="AR57" s="882"/>
      <c r="CG57" s="878">
        <v>0</v>
      </c>
    </row>
    <row r="58" spans="1:231" x14ac:dyDescent="0.25">
      <c r="A58" s="1024" t="s">
        <v>40</v>
      </c>
      <c r="B58" s="1025">
        <f t="shared" si="8"/>
        <v>87</v>
      </c>
      <c r="C58" s="1025">
        <f t="shared" si="9"/>
        <v>48</v>
      </c>
      <c r="D58" s="971">
        <f t="shared" si="9"/>
        <v>39</v>
      </c>
      <c r="E58" s="932">
        <v>4</v>
      </c>
      <c r="F58" s="972">
        <v>4</v>
      </c>
      <c r="G58" s="932"/>
      <c r="H58" s="933">
        <v>1</v>
      </c>
      <c r="I58" s="932">
        <v>1</v>
      </c>
      <c r="J58" s="933"/>
      <c r="K58" s="932">
        <v>2</v>
      </c>
      <c r="L58" s="933"/>
      <c r="M58" s="932">
        <v>1</v>
      </c>
      <c r="N58" s="933">
        <v>1</v>
      </c>
      <c r="O58" s="932">
        <v>2</v>
      </c>
      <c r="P58" s="933">
        <v>1</v>
      </c>
      <c r="Q58" s="932">
        <v>1</v>
      </c>
      <c r="R58" s="933">
        <v>1</v>
      </c>
      <c r="S58" s="932"/>
      <c r="T58" s="933"/>
      <c r="U58" s="932"/>
      <c r="V58" s="937">
        <v>2</v>
      </c>
      <c r="W58" s="932">
        <v>2</v>
      </c>
      <c r="X58" s="933"/>
      <c r="Y58" s="932">
        <v>2</v>
      </c>
      <c r="Z58" s="933"/>
      <c r="AA58" s="932">
        <v>3</v>
      </c>
      <c r="AB58" s="933">
        <v>1</v>
      </c>
      <c r="AC58" s="932">
        <v>5</v>
      </c>
      <c r="AD58" s="933">
        <v>3</v>
      </c>
      <c r="AE58" s="932">
        <v>5</v>
      </c>
      <c r="AF58" s="933">
        <v>2</v>
      </c>
      <c r="AG58" s="932">
        <v>8</v>
      </c>
      <c r="AH58" s="933">
        <v>3</v>
      </c>
      <c r="AI58" s="932">
        <v>5</v>
      </c>
      <c r="AJ58" s="933">
        <v>3</v>
      </c>
      <c r="AK58" s="973">
        <v>7</v>
      </c>
      <c r="AL58" s="933">
        <v>17</v>
      </c>
      <c r="AM58" s="1026"/>
      <c r="AN58" s="882"/>
      <c r="AO58" s="882"/>
      <c r="AP58" s="882"/>
      <c r="AQ58" s="882"/>
      <c r="AR58" s="882"/>
    </row>
    <row r="59" spans="1:231" x14ac:dyDescent="0.25">
      <c r="A59" s="1024" t="s">
        <v>41</v>
      </c>
      <c r="B59" s="1025">
        <f t="shared" si="8"/>
        <v>2982</v>
      </c>
      <c r="C59" s="1025">
        <f t="shared" si="9"/>
        <v>1589</v>
      </c>
      <c r="D59" s="971">
        <f t="shared" si="9"/>
        <v>1393</v>
      </c>
      <c r="E59" s="932">
        <v>336</v>
      </c>
      <c r="F59" s="972">
        <v>276</v>
      </c>
      <c r="G59" s="932">
        <v>93</v>
      </c>
      <c r="H59" s="933">
        <v>81</v>
      </c>
      <c r="I59" s="932">
        <v>82</v>
      </c>
      <c r="J59" s="933">
        <v>62</v>
      </c>
      <c r="K59" s="932">
        <v>59</v>
      </c>
      <c r="L59" s="933">
        <v>65</v>
      </c>
      <c r="M59" s="932">
        <v>54</v>
      </c>
      <c r="N59" s="933">
        <v>61</v>
      </c>
      <c r="O59" s="932">
        <v>87</v>
      </c>
      <c r="P59" s="933">
        <v>66</v>
      </c>
      <c r="Q59" s="932">
        <v>54</v>
      </c>
      <c r="R59" s="933">
        <v>63</v>
      </c>
      <c r="S59" s="932">
        <v>75</v>
      </c>
      <c r="T59" s="933">
        <v>56</v>
      </c>
      <c r="U59" s="932">
        <v>65</v>
      </c>
      <c r="V59" s="937">
        <v>45</v>
      </c>
      <c r="W59" s="932">
        <v>67</v>
      </c>
      <c r="X59" s="933">
        <v>71</v>
      </c>
      <c r="Y59" s="932">
        <v>88</v>
      </c>
      <c r="Z59" s="933">
        <v>52</v>
      </c>
      <c r="AA59" s="932">
        <v>89</v>
      </c>
      <c r="AB59" s="933">
        <v>73</v>
      </c>
      <c r="AC59" s="932">
        <v>95</v>
      </c>
      <c r="AD59" s="933">
        <v>74</v>
      </c>
      <c r="AE59" s="932">
        <v>80</v>
      </c>
      <c r="AF59" s="933">
        <v>65</v>
      </c>
      <c r="AG59" s="932">
        <v>80</v>
      </c>
      <c r="AH59" s="933">
        <v>72</v>
      </c>
      <c r="AI59" s="932">
        <v>59</v>
      </c>
      <c r="AJ59" s="933">
        <v>67</v>
      </c>
      <c r="AK59" s="973">
        <v>126</v>
      </c>
      <c r="AL59" s="933">
        <v>144</v>
      </c>
      <c r="AM59" s="1027"/>
      <c r="AN59" s="882"/>
      <c r="AO59" s="882"/>
      <c r="AP59" s="882"/>
      <c r="AQ59" s="882"/>
      <c r="AR59" s="882"/>
    </row>
    <row r="60" spans="1:231" x14ac:dyDescent="0.25">
      <c r="A60" s="1024" t="s">
        <v>42</v>
      </c>
      <c r="B60" s="1025">
        <f t="shared" si="8"/>
        <v>1449</v>
      </c>
      <c r="C60" s="1025">
        <f t="shared" si="9"/>
        <v>709</v>
      </c>
      <c r="D60" s="971">
        <f t="shared" si="9"/>
        <v>740</v>
      </c>
      <c r="E60" s="932">
        <v>196</v>
      </c>
      <c r="F60" s="972">
        <v>179</v>
      </c>
      <c r="G60" s="932">
        <v>130</v>
      </c>
      <c r="H60" s="933">
        <v>127</v>
      </c>
      <c r="I60" s="932">
        <v>116</v>
      </c>
      <c r="J60" s="933">
        <v>118</v>
      </c>
      <c r="K60" s="932">
        <v>45</v>
      </c>
      <c r="L60" s="933">
        <v>59</v>
      </c>
      <c r="M60" s="932">
        <v>19</v>
      </c>
      <c r="N60" s="933">
        <v>26</v>
      </c>
      <c r="O60" s="932">
        <v>27</v>
      </c>
      <c r="P60" s="933">
        <v>26</v>
      </c>
      <c r="Q60" s="932">
        <v>15</v>
      </c>
      <c r="R60" s="933">
        <v>27</v>
      </c>
      <c r="S60" s="932">
        <v>22</v>
      </c>
      <c r="T60" s="933">
        <v>23</v>
      </c>
      <c r="U60" s="932">
        <v>18</v>
      </c>
      <c r="V60" s="937">
        <v>28</v>
      </c>
      <c r="W60" s="932">
        <v>24</v>
      </c>
      <c r="X60" s="933">
        <v>27</v>
      </c>
      <c r="Y60" s="932">
        <v>20</v>
      </c>
      <c r="Z60" s="933">
        <v>22</v>
      </c>
      <c r="AA60" s="932">
        <v>24</v>
      </c>
      <c r="AB60" s="933">
        <v>20</v>
      </c>
      <c r="AC60" s="932">
        <v>13</v>
      </c>
      <c r="AD60" s="933">
        <v>19</v>
      </c>
      <c r="AE60" s="932">
        <v>15</v>
      </c>
      <c r="AF60" s="933">
        <v>10</v>
      </c>
      <c r="AG60" s="932">
        <v>5</v>
      </c>
      <c r="AH60" s="933">
        <v>10</v>
      </c>
      <c r="AI60" s="932">
        <v>8</v>
      </c>
      <c r="AJ60" s="933">
        <v>7</v>
      </c>
      <c r="AK60" s="973">
        <v>12</v>
      </c>
      <c r="AL60" s="933">
        <v>12</v>
      </c>
      <c r="AM60" s="1027"/>
      <c r="AN60" s="882"/>
      <c r="AO60" s="882"/>
      <c r="AP60" s="882"/>
      <c r="AQ60" s="882"/>
      <c r="AR60" s="882"/>
    </row>
    <row r="61" spans="1:231" x14ac:dyDescent="0.25">
      <c r="A61" s="1028" t="s">
        <v>43</v>
      </c>
      <c r="B61" s="1029">
        <f t="shared" si="8"/>
        <v>84</v>
      </c>
      <c r="C61" s="1029">
        <f t="shared" si="9"/>
        <v>37</v>
      </c>
      <c r="D61" s="1030">
        <f t="shared" si="9"/>
        <v>47</v>
      </c>
      <c r="E61" s="1031">
        <v>11</v>
      </c>
      <c r="F61" s="1032">
        <v>8</v>
      </c>
      <c r="G61" s="1031">
        <v>5</v>
      </c>
      <c r="H61" s="1033">
        <v>4</v>
      </c>
      <c r="I61" s="1031">
        <v>5</v>
      </c>
      <c r="J61" s="1033">
        <v>10</v>
      </c>
      <c r="K61" s="1031"/>
      <c r="L61" s="1033">
        <v>4</v>
      </c>
      <c r="M61" s="1031">
        <v>1</v>
      </c>
      <c r="N61" s="1033"/>
      <c r="O61" s="1031">
        <v>6</v>
      </c>
      <c r="P61" s="1033">
        <v>4</v>
      </c>
      <c r="Q61" s="1031"/>
      <c r="R61" s="1033">
        <v>2</v>
      </c>
      <c r="S61" s="1031">
        <v>1</v>
      </c>
      <c r="T61" s="1033">
        <v>4</v>
      </c>
      <c r="U61" s="1031">
        <v>1</v>
      </c>
      <c r="V61" s="1034">
        <v>2</v>
      </c>
      <c r="W61" s="1031">
        <v>1</v>
      </c>
      <c r="X61" s="1033">
        <v>2</v>
      </c>
      <c r="Y61" s="1031"/>
      <c r="Z61" s="1033">
        <v>5</v>
      </c>
      <c r="AA61" s="1031">
        <v>4</v>
      </c>
      <c r="AB61" s="1033">
        <v>1</v>
      </c>
      <c r="AC61" s="1031"/>
      <c r="AD61" s="1033">
        <v>1</v>
      </c>
      <c r="AE61" s="1031"/>
      <c r="AF61" s="1033"/>
      <c r="AG61" s="1031">
        <v>1</v>
      </c>
      <c r="AH61" s="1033"/>
      <c r="AI61" s="1031">
        <v>1</v>
      </c>
      <c r="AJ61" s="1033"/>
      <c r="AK61" s="1035"/>
      <c r="AL61" s="1033"/>
      <c r="AM61" s="1027"/>
      <c r="AN61" s="882"/>
      <c r="AO61" s="882"/>
      <c r="AP61" s="882"/>
      <c r="AQ61" s="882"/>
      <c r="AR61" s="882"/>
    </row>
    <row r="62" spans="1:231" x14ac:dyDescent="0.25">
      <c r="A62" s="1036" t="s">
        <v>44</v>
      </c>
      <c r="B62" s="1037">
        <f t="shared" si="8"/>
        <v>0</v>
      </c>
      <c r="C62" s="1037">
        <f t="shared" si="9"/>
        <v>0</v>
      </c>
      <c r="D62" s="942">
        <f t="shared" si="9"/>
        <v>0</v>
      </c>
      <c r="E62" s="943"/>
      <c r="F62" s="944"/>
      <c r="G62" s="943"/>
      <c r="H62" s="945"/>
      <c r="I62" s="943"/>
      <c r="J62" s="945"/>
      <c r="K62" s="943"/>
      <c r="L62" s="945"/>
      <c r="M62" s="943"/>
      <c r="N62" s="945"/>
      <c r="O62" s="943"/>
      <c r="P62" s="945"/>
      <c r="Q62" s="943"/>
      <c r="R62" s="945"/>
      <c r="S62" s="943"/>
      <c r="T62" s="945"/>
      <c r="U62" s="943"/>
      <c r="V62" s="947"/>
      <c r="W62" s="943"/>
      <c r="X62" s="945"/>
      <c r="Y62" s="943"/>
      <c r="Z62" s="945"/>
      <c r="AA62" s="943"/>
      <c r="AB62" s="945"/>
      <c r="AC62" s="943"/>
      <c r="AD62" s="945"/>
      <c r="AE62" s="943"/>
      <c r="AF62" s="945"/>
      <c r="AG62" s="943"/>
      <c r="AH62" s="945"/>
      <c r="AI62" s="943"/>
      <c r="AJ62" s="945"/>
      <c r="AK62" s="977"/>
      <c r="AL62" s="945"/>
      <c r="AM62" s="1027"/>
      <c r="AN62" s="882"/>
      <c r="AO62" s="882"/>
      <c r="AP62" s="882"/>
      <c r="AQ62" s="882"/>
      <c r="AR62" s="882"/>
    </row>
    <row r="63" spans="1:231" x14ac:dyDescent="0.25">
      <c r="A63" s="1000" t="s">
        <v>45</v>
      </c>
      <c r="B63" s="1038">
        <f t="shared" ref="B63:AL63" si="10">SUM(B57:B62)</f>
        <v>4613</v>
      </c>
      <c r="C63" s="1038">
        <f t="shared" si="10"/>
        <v>2390</v>
      </c>
      <c r="D63" s="1039">
        <f t="shared" si="10"/>
        <v>2223</v>
      </c>
      <c r="E63" s="1040">
        <f t="shared" si="10"/>
        <v>548</v>
      </c>
      <c r="F63" s="1041">
        <f t="shared" si="10"/>
        <v>467</v>
      </c>
      <c r="G63" s="1040">
        <f t="shared" si="10"/>
        <v>228</v>
      </c>
      <c r="H63" s="1042">
        <f t="shared" si="10"/>
        <v>213</v>
      </c>
      <c r="I63" s="1040">
        <f t="shared" si="10"/>
        <v>204</v>
      </c>
      <c r="J63" s="1042">
        <f t="shared" si="10"/>
        <v>190</v>
      </c>
      <c r="K63" s="1040">
        <f t="shared" si="10"/>
        <v>106</v>
      </c>
      <c r="L63" s="1042">
        <f t="shared" si="10"/>
        <v>128</v>
      </c>
      <c r="M63" s="1040">
        <f t="shared" si="10"/>
        <v>75</v>
      </c>
      <c r="N63" s="1042">
        <f t="shared" si="10"/>
        <v>88</v>
      </c>
      <c r="O63" s="1040">
        <f t="shared" si="10"/>
        <v>122</v>
      </c>
      <c r="P63" s="1042">
        <f t="shared" si="10"/>
        <v>97</v>
      </c>
      <c r="Q63" s="1040">
        <f t="shared" si="10"/>
        <v>70</v>
      </c>
      <c r="R63" s="1042">
        <f t="shared" si="10"/>
        <v>93</v>
      </c>
      <c r="S63" s="1040">
        <f t="shared" si="10"/>
        <v>98</v>
      </c>
      <c r="T63" s="1042">
        <f t="shared" si="10"/>
        <v>83</v>
      </c>
      <c r="U63" s="1043">
        <f t="shared" si="10"/>
        <v>85</v>
      </c>
      <c r="V63" s="1044">
        <f t="shared" si="10"/>
        <v>77</v>
      </c>
      <c r="W63" s="1040">
        <f t="shared" si="10"/>
        <v>94</v>
      </c>
      <c r="X63" s="1042">
        <f t="shared" si="10"/>
        <v>100</v>
      </c>
      <c r="Y63" s="1040">
        <f t="shared" si="10"/>
        <v>110</v>
      </c>
      <c r="Z63" s="1042">
        <f t="shared" si="10"/>
        <v>79</v>
      </c>
      <c r="AA63" s="1040">
        <f t="shared" si="10"/>
        <v>120</v>
      </c>
      <c r="AB63" s="1042">
        <f t="shared" si="10"/>
        <v>95</v>
      </c>
      <c r="AC63" s="1040">
        <f t="shared" si="10"/>
        <v>115</v>
      </c>
      <c r="AD63" s="1042">
        <f t="shared" si="10"/>
        <v>97</v>
      </c>
      <c r="AE63" s="1040">
        <f t="shared" si="10"/>
        <v>100</v>
      </c>
      <c r="AF63" s="1042">
        <f t="shared" si="10"/>
        <v>80</v>
      </c>
      <c r="AG63" s="1040">
        <f t="shared" si="10"/>
        <v>95</v>
      </c>
      <c r="AH63" s="1042">
        <f t="shared" si="10"/>
        <v>85</v>
      </c>
      <c r="AI63" s="1040">
        <f t="shared" si="10"/>
        <v>75</v>
      </c>
      <c r="AJ63" s="1042">
        <f t="shared" si="10"/>
        <v>77</v>
      </c>
      <c r="AK63" s="1045">
        <f t="shared" si="10"/>
        <v>145</v>
      </c>
      <c r="AL63" s="1042">
        <f t="shared" si="10"/>
        <v>174</v>
      </c>
      <c r="AM63" s="1027"/>
      <c r="AN63" s="882"/>
      <c r="AO63" s="882"/>
      <c r="AP63" s="882"/>
      <c r="AQ63" s="954"/>
      <c r="AR63" s="882"/>
    </row>
    <row r="64" spans="1:231" x14ac:dyDescent="0.25">
      <c r="A64" s="1002" t="s">
        <v>54</v>
      </c>
      <c r="B64" s="1046"/>
      <c r="C64" s="1046"/>
      <c r="D64" s="1046"/>
      <c r="E64" s="1046"/>
      <c r="F64" s="1046"/>
      <c r="G64" s="1046"/>
      <c r="H64" s="1046"/>
      <c r="I64" s="1047"/>
      <c r="J64" s="1047"/>
      <c r="K64" s="1047"/>
      <c r="L64" s="1047"/>
      <c r="M64" s="1047"/>
      <c r="N64" s="1047"/>
      <c r="O64" s="1047"/>
      <c r="P64" s="1048"/>
      <c r="Q64" s="1048"/>
      <c r="R64" s="1048"/>
      <c r="S64" s="1048"/>
      <c r="T64" s="882"/>
      <c r="U64" s="882"/>
      <c r="V64" s="882"/>
      <c r="W64" s="882"/>
      <c r="X64" s="882"/>
      <c r="Y64" s="882"/>
    </row>
    <row r="65" spans="1:43" ht="27" customHeight="1" x14ac:dyDescent="0.25">
      <c r="A65" s="1019" t="s">
        <v>55</v>
      </c>
      <c r="B65" s="958" t="s">
        <v>4</v>
      </c>
      <c r="C65" s="958" t="s">
        <v>56</v>
      </c>
      <c r="D65" s="958" t="s">
        <v>57</v>
      </c>
      <c r="E65" s="958" t="s">
        <v>58</v>
      </c>
      <c r="F65" s="1049"/>
      <c r="G65" s="1050"/>
      <c r="H65" s="1050"/>
      <c r="I65" s="1050"/>
      <c r="J65" s="1050"/>
      <c r="K65" s="1050"/>
      <c r="L65" s="1050"/>
      <c r="M65" s="1050"/>
      <c r="N65" s="1051" t="s">
        <v>59</v>
      </c>
      <c r="O65" s="1050"/>
      <c r="P65" s="1050"/>
      <c r="Q65" s="1050"/>
      <c r="R65" s="882"/>
      <c r="S65" s="882"/>
      <c r="T65" s="882"/>
      <c r="U65" s="882"/>
      <c r="V65" s="882"/>
      <c r="W65" s="882"/>
      <c r="X65" s="883"/>
      <c r="Y65" s="883"/>
      <c r="Z65" s="1052"/>
      <c r="AA65" s="1052"/>
      <c r="AB65" s="1052"/>
      <c r="AC65" s="1052"/>
      <c r="AD65" s="1052"/>
      <c r="AE65" s="1052"/>
      <c r="AF65" s="1052"/>
      <c r="AG65" s="1052"/>
      <c r="AH65" s="1052"/>
      <c r="AI65" s="1052"/>
      <c r="AJ65" s="1052"/>
      <c r="AK65" s="1052"/>
      <c r="AL65" s="1052"/>
      <c r="AM65" s="1052"/>
      <c r="AN65" s="1052"/>
      <c r="AO65" s="1052"/>
      <c r="AP65" s="1052"/>
      <c r="AQ65" s="1052"/>
    </row>
    <row r="66" spans="1:43" x14ac:dyDescent="0.25">
      <c r="A66" s="1053" t="s">
        <v>60</v>
      </c>
      <c r="B66" s="1054">
        <f t="shared" ref="B66:B84" si="11">SUM(C66:E66)</f>
        <v>1</v>
      </c>
      <c r="C66" s="994">
        <v>1</v>
      </c>
      <c r="D66" s="994"/>
      <c r="E66" s="994"/>
      <c r="F66" s="1055"/>
      <c r="G66" s="1050"/>
      <c r="H66" s="1056"/>
      <c r="I66" s="1056"/>
      <c r="J66" s="1056"/>
      <c r="K66" s="1056"/>
      <c r="L66" s="1056"/>
      <c r="M66" s="1056"/>
      <c r="N66" s="1056"/>
      <c r="O66" s="1056"/>
      <c r="P66" s="1056"/>
      <c r="Q66" s="1056"/>
      <c r="R66" s="882"/>
      <c r="S66" s="882"/>
      <c r="T66" s="882"/>
      <c r="U66" s="882"/>
      <c r="V66" s="882"/>
      <c r="W66" s="882"/>
      <c r="X66" s="883"/>
      <c r="Y66" s="883"/>
      <c r="Z66" s="1052"/>
      <c r="AA66" s="1052"/>
      <c r="AB66" s="1052"/>
      <c r="AC66" s="1052"/>
      <c r="AD66" s="1052"/>
      <c r="AE66" s="1052"/>
      <c r="AF66" s="1052"/>
      <c r="AG66" s="1052"/>
      <c r="AH66" s="1052"/>
      <c r="AI66" s="1052"/>
      <c r="AJ66" s="1052"/>
      <c r="AK66" s="1052"/>
      <c r="AL66" s="1052"/>
      <c r="AM66" s="1052"/>
      <c r="AN66" s="1052"/>
      <c r="AO66" s="1052"/>
      <c r="AP66" s="1052"/>
      <c r="AQ66" s="1052"/>
    </row>
    <row r="67" spans="1:43" x14ac:dyDescent="0.25">
      <c r="A67" s="1057" t="s">
        <v>61</v>
      </c>
      <c r="B67" s="1058">
        <f t="shared" si="11"/>
        <v>0</v>
      </c>
      <c r="C67" s="974"/>
      <c r="D67" s="974"/>
      <c r="E67" s="974"/>
      <c r="F67" s="1055"/>
      <c r="G67" s="1050"/>
      <c r="H67" s="1056"/>
      <c r="I67" s="1056"/>
      <c r="J67" s="1056"/>
      <c r="K67" s="1056"/>
      <c r="L67" s="1056"/>
      <c r="M67" s="1056"/>
      <c r="N67" s="1056"/>
      <c r="O67" s="1056"/>
      <c r="P67" s="1056"/>
      <c r="Q67" s="1056"/>
      <c r="R67" s="882"/>
      <c r="S67" s="882"/>
      <c r="T67" s="882"/>
      <c r="U67" s="882"/>
      <c r="V67" s="882"/>
      <c r="W67" s="882"/>
      <c r="X67" s="883"/>
      <c r="Y67" s="883"/>
      <c r="Z67" s="1052"/>
      <c r="AA67" s="1052"/>
      <c r="AB67" s="1052"/>
      <c r="AC67" s="1052"/>
      <c r="AD67" s="1052"/>
      <c r="AE67" s="1052"/>
      <c r="AF67" s="1052"/>
      <c r="AG67" s="1052"/>
      <c r="AH67" s="1052"/>
      <c r="AI67" s="1052"/>
      <c r="AJ67" s="1052"/>
      <c r="AK67" s="1052"/>
      <c r="AL67" s="1052"/>
      <c r="AM67" s="1052"/>
      <c r="AN67" s="1052"/>
      <c r="AO67" s="1052"/>
      <c r="AP67" s="1052"/>
      <c r="AQ67" s="1052"/>
    </row>
    <row r="68" spans="1:43" x14ac:dyDescent="0.25">
      <c r="A68" s="1057" t="s">
        <v>62</v>
      </c>
      <c r="B68" s="1058">
        <f t="shared" si="11"/>
        <v>0</v>
      </c>
      <c r="C68" s="974"/>
      <c r="D68" s="974"/>
      <c r="E68" s="974"/>
      <c r="F68" s="1055"/>
      <c r="G68" s="1050"/>
      <c r="H68" s="1056"/>
      <c r="I68" s="1056"/>
      <c r="J68" s="1056"/>
      <c r="K68" s="1056"/>
      <c r="L68" s="1056"/>
      <c r="M68" s="1056"/>
      <c r="N68" s="1056"/>
      <c r="O68" s="1056"/>
      <c r="P68" s="1056"/>
      <c r="Q68" s="1056"/>
      <c r="R68" s="882"/>
      <c r="S68" s="882"/>
      <c r="T68" s="882"/>
      <c r="U68" s="882"/>
      <c r="V68" s="882"/>
      <c r="W68" s="882"/>
      <c r="X68" s="883"/>
      <c r="Y68" s="883"/>
      <c r="Z68" s="1052"/>
      <c r="AA68" s="1052"/>
      <c r="AB68" s="1052"/>
      <c r="AC68" s="1052"/>
      <c r="AD68" s="1052"/>
      <c r="AE68" s="1052"/>
      <c r="AF68" s="1052"/>
      <c r="AG68" s="1052"/>
      <c r="AH68" s="1052"/>
      <c r="AI68" s="1052"/>
      <c r="AJ68" s="1052"/>
      <c r="AK68" s="1052"/>
      <c r="AL68" s="1052"/>
      <c r="AM68" s="1052"/>
      <c r="AN68" s="1052"/>
      <c r="AO68" s="1052"/>
      <c r="AP68" s="1052"/>
      <c r="AQ68" s="1052"/>
    </row>
    <row r="69" spans="1:43" x14ac:dyDescent="0.25">
      <c r="A69" s="1057" t="s">
        <v>63</v>
      </c>
      <c r="B69" s="1058">
        <f t="shared" si="11"/>
        <v>73</v>
      </c>
      <c r="C69" s="974">
        <v>73</v>
      </c>
      <c r="D69" s="974"/>
      <c r="E69" s="974"/>
      <c r="F69" s="1055"/>
      <c r="G69" s="1050"/>
      <c r="H69" s="1056"/>
      <c r="I69" s="1056"/>
      <c r="J69" s="1056"/>
      <c r="K69" s="1056"/>
      <c r="L69" s="1056"/>
      <c r="M69" s="1056"/>
      <c r="N69" s="1056"/>
      <c r="O69" s="1056"/>
      <c r="P69" s="1056"/>
      <c r="Q69" s="1056"/>
      <c r="R69" s="882"/>
      <c r="S69" s="882"/>
      <c r="T69" s="882"/>
      <c r="U69" s="882"/>
      <c r="V69" s="882"/>
      <c r="W69" s="882"/>
      <c r="X69" s="883"/>
      <c r="Y69" s="883"/>
      <c r="Z69" s="1052"/>
      <c r="AA69" s="1052"/>
      <c r="AB69" s="1052"/>
      <c r="AC69" s="1052"/>
      <c r="AD69" s="1052"/>
      <c r="AE69" s="1052"/>
      <c r="AF69" s="1052"/>
      <c r="AG69" s="1052"/>
      <c r="AH69" s="1052"/>
      <c r="AI69" s="1052"/>
      <c r="AJ69" s="1052"/>
      <c r="AK69" s="1052"/>
      <c r="AL69" s="1052"/>
      <c r="AM69" s="1052"/>
      <c r="AN69" s="1052"/>
      <c r="AO69" s="1052"/>
      <c r="AP69" s="1052"/>
      <c r="AQ69" s="1052"/>
    </row>
    <row r="70" spans="1:43" x14ac:dyDescent="0.25">
      <c r="A70" s="1057" t="s">
        <v>64</v>
      </c>
      <c r="B70" s="1058">
        <f t="shared" si="11"/>
        <v>0</v>
      </c>
      <c r="C70" s="974"/>
      <c r="D70" s="974"/>
      <c r="E70" s="974"/>
      <c r="F70" s="1055"/>
      <c r="G70" s="1050"/>
      <c r="H70" s="1056"/>
      <c r="I70" s="1056"/>
      <c r="J70" s="1056"/>
      <c r="K70" s="1056"/>
      <c r="L70" s="1056"/>
      <c r="M70" s="1056"/>
      <c r="N70" s="1056"/>
      <c r="O70" s="1056"/>
      <c r="P70" s="1056"/>
      <c r="Q70" s="1056"/>
      <c r="R70" s="882"/>
      <c r="S70" s="882"/>
      <c r="T70" s="882"/>
      <c r="U70" s="882"/>
      <c r="V70" s="882"/>
      <c r="W70" s="882"/>
      <c r="X70" s="883"/>
      <c r="Y70" s="883"/>
      <c r="Z70" s="1052"/>
      <c r="AA70" s="1052"/>
      <c r="AB70" s="1052"/>
      <c r="AC70" s="1052"/>
      <c r="AD70" s="1052"/>
      <c r="AE70" s="1052"/>
      <c r="AF70" s="1052"/>
      <c r="AG70" s="1052"/>
      <c r="AH70" s="1052"/>
      <c r="AI70" s="1052"/>
      <c r="AJ70" s="1052"/>
      <c r="AK70" s="1052"/>
      <c r="AL70" s="1052"/>
      <c r="AM70" s="1052"/>
      <c r="AN70" s="1052"/>
      <c r="AO70" s="1052"/>
      <c r="AP70" s="1052"/>
      <c r="AQ70" s="1052"/>
    </row>
    <row r="71" spans="1:43" x14ac:dyDescent="0.25">
      <c r="A71" s="1057" t="s">
        <v>65</v>
      </c>
      <c r="B71" s="1058">
        <f t="shared" si="11"/>
        <v>0</v>
      </c>
      <c r="C71" s="974"/>
      <c r="D71" s="974"/>
      <c r="E71" s="974"/>
      <c r="F71" s="1055"/>
      <c r="G71" s="1050"/>
      <c r="H71" s="1056"/>
      <c r="I71" s="1056"/>
      <c r="J71" s="1056"/>
      <c r="K71" s="1056"/>
      <c r="L71" s="1056"/>
      <c r="M71" s="1056"/>
      <c r="N71" s="1056"/>
      <c r="O71" s="1056"/>
      <c r="P71" s="1056"/>
      <c r="Q71" s="1056"/>
      <c r="R71" s="882"/>
      <c r="S71" s="882"/>
      <c r="T71" s="882"/>
      <c r="U71" s="882"/>
      <c r="V71" s="882"/>
      <c r="W71" s="882"/>
      <c r="X71" s="883"/>
      <c r="Y71" s="883"/>
      <c r="Z71" s="1052"/>
      <c r="AA71" s="1052"/>
      <c r="AB71" s="1052"/>
      <c r="AC71" s="1052"/>
      <c r="AD71" s="1052"/>
      <c r="AE71" s="1052"/>
      <c r="AF71" s="1052"/>
      <c r="AG71" s="1052"/>
      <c r="AH71" s="1052"/>
      <c r="AI71" s="1052"/>
      <c r="AJ71" s="1052"/>
      <c r="AK71" s="1052"/>
      <c r="AL71" s="1052"/>
      <c r="AM71" s="1052"/>
      <c r="AN71" s="1052"/>
      <c r="AO71" s="1052"/>
      <c r="AP71" s="1052"/>
      <c r="AQ71" s="1052"/>
    </row>
    <row r="72" spans="1:43" x14ac:dyDescent="0.25">
      <c r="A72" s="1057" t="s">
        <v>66</v>
      </c>
      <c r="B72" s="1058">
        <f t="shared" si="11"/>
        <v>96</v>
      </c>
      <c r="C72" s="974">
        <v>96</v>
      </c>
      <c r="D72" s="974"/>
      <c r="E72" s="974"/>
      <c r="F72" s="1055"/>
      <c r="G72" s="1050"/>
      <c r="H72" s="1056"/>
      <c r="I72" s="1056"/>
      <c r="J72" s="1056"/>
      <c r="K72" s="1056"/>
      <c r="L72" s="1056"/>
      <c r="M72" s="1056"/>
      <c r="N72" s="1056"/>
      <c r="O72" s="1056"/>
      <c r="P72" s="1056"/>
      <c r="Q72" s="1056"/>
      <c r="R72" s="882"/>
      <c r="S72" s="882"/>
      <c r="T72" s="882"/>
      <c r="U72" s="882"/>
      <c r="V72" s="882"/>
      <c r="W72" s="882"/>
      <c r="X72" s="883"/>
      <c r="Y72" s="883"/>
      <c r="Z72" s="1052"/>
      <c r="AA72" s="1052"/>
      <c r="AB72" s="1052"/>
      <c r="AC72" s="1052"/>
      <c r="AD72" s="1052"/>
      <c r="AE72" s="1052"/>
      <c r="AF72" s="1052"/>
      <c r="AG72" s="1052"/>
      <c r="AH72" s="1052"/>
      <c r="AI72" s="1052"/>
      <c r="AJ72" s="1052"/>
      <c r="AK72" s="1052"/>
      <c r="AL72" s="1052"/>
      <c r="AM72" s="1052"/>
      <c r="AN72" s="1052"/>
      <c r="AO72" s="1052"/>
      <c r="AP72" s="1052"/>
      <c r="AQ72" s="1052"/>
    </row>
    <row r="73" spans="1:43" x14ac:dyDescent="0.25">
      <c r="A73" s="1057" t="s">
        <v>67</v>
      </c>
      <c r="B73" s="1058">
        <f t="shared" si="11"/>
        <v>1</v>
      </c>
      <c r="C73" s="974">
        <v>1</v>
      </c>
      <c r="D73" s="974"/>
      <c r="E73" s="974"/>
      <c r="F73" s="1055"/>
      <c r="G73" s="1050"/>
      <c r="H73" s="1056"/>
      <c r="I73" s="1056"/>
      <c r="J73" s="1056"/>
      <c r="K73" s="1056"/>
      <c r="L73" s="1056"/>
      <c r="M73" s="1056"/>
      <c r="N73" s="1056"/>
      <c r="O73" s="1056"/>
      <c r="P73" s="1056"/>
      <c r="Q73" s="1056"/>
      <c r="R73" s="882"/>
      <c r="S73" s="882"/>
      <c r="T73" s="882"/>
      <c r="U73" s="882"/>
      <c r="V73" s="882"/>
      <c r="W73" s="882"/>
      <c r="X73" s="883"/>
      <c r="Y73" s="883"/>
      <c r="Z73" s="1052"/>
      <c r="AA73" s="1052"/>
      <c r="AB73" s="1052"/>
      <c r="AC73" s="1052"/>
      <c r="AD73" s="1052"/>
      <c r="AE73" s="1052"/>
      <c r="AF73" s="1052"/>
      <c r="AG73" s="1052"/>
      <c r="AH73" s="1052"/>
      <c r="AI73" s="1052"/>
      <c r="AJ73" s="1052"/>
      <c r="AK73" s="1052"/>
      <c r="AL73" s="1052"/>
      <c r="AM73" s="1052"/>
      <c r="AN73" s="1052"/>
      <c r="AO73" s="1052"/>
      <c r="AP73" s="1052"/>
      <c r="AQ73" s="1052"/>
    </row>
    <row r="74" spans="1:43" x14ac:dyDescent="0.25">
      <c r="A74" s="1057" t="s">
        <v>68</v>
      </c>
      <c r="B74" s="1058">
        <f t="shared" si="11"/>
        <v>0</v>
      </c>
      <c r="C74" s="974"/>
      <c r="D74" s="974"/>
      <c r="E74" s="974"/>
      <c r="F74" s="1055"/>
      <c r="G74" s="1059"/>
      <c r="H74" s="1059"/>
      <c r="I74" s="1056"/>
      <c r="J74" s="1056"/>
      <c r="K74" s="1056"/>
      <c r="L74" s="1056"/>
      <c r="M74" s="1056"/>
      <c r="N74" s="1056"/>
      <c r="O74" s="1056"/>
      <c r="P74" s="1056"/>
      <c r="Q74" s="1056"/>
      <c r="R74" s="882"/>
      <c r="S74" s="882"/>
      <c r="T74" s="882"/>
      <c r="U74" s="882"/>
      <c r="V74" s="882"/>
      <c r="W74" s="882"/>
      <c r="X74" s="883"/>
      <c r="Y74" s="883"/>
      <c r="Z74" s="1052"/>
      <c r="AA74" s="1052"/>
      <c r="AB74" s="1052"/>
      <c r="AC74" s="1052"/>
      <c r="AD74" s="1052"/>
      <c r="AE74" s="1052"/>
      <c r="AF74" s="1052"/>
      <c r="AG74" s="1052"/>
      <c r="AH74" s="1052"/>
      <c r="AI74" s="1052"/>
      <c r="AJ74" s="1052"/>
      <c r="AK74" s="1052"/>
      <c r="AL74" s="1052"/>
      <c r="AM74" s="1052"/>
      <c r="AN74" s="1052"/>
      <c r="AO74" s="1052"/>
      <c r="AP74" s="1052"/>
      <c r="AQ74" s="1052"/>
    </row>
    <row r="75" spans="1:43" x14ac:dyDescent="0.25">
      <c r="A75" s="1057" t="s">
        <v>69</v>
      </c>
      <c r="B75" s="1058">
        <f t="shared" si="11"/>
        <v>0</v>
      </c>
      <c r="C75" s="974"/>
      <c r="D75" s="974"/>
      <c r="E75" s="974"/>
      <c r="F75" s="1055"/>
      <c r="G75" s="1059"/>
      <c r="H75" s="1059"/>
      <c r="I75" s="1056"/>
      <c r="J75" s="1056"/>
      <c r="K75" s="1056"/>
      <c r="L75" s="1056"/>
      <c r="M75" s="1056"/>
      <c r="N75" s="1056"/>
      <c r="O75" s="1056"/>
      <c r="P75" s="1056"/>
      <c r="Q75" s="1056"/>
      <c r="R75" s="882"/>
      <c r="S75" s="882"/>
      <c r="T75" s="882"/>
      <c r="U75" s="882"/>
      <c r="V75" s="882"/>
      <c r="W75" s="882"/>
      <c r="X75" s="883"/>
      <c r="Y75" s="883"/>
      <c r="Z75" s="1052"/>
      <c r="AA75" s="1052"/>
      <c r="AB75" s="1052"/>
      <c r="AC75" s="1052"/>
      <c r="AD75" s="1052"/>
      <c r="AE75" s="1052"/>
      <c r="AF75" s="1052"/>
      <c r="AG75" s="1052"/>
      <c r="AH75" s="1052"/>
      <c r="AI75" s="1052"/>
      <c r="AJ75" s="1052"/>
      <c r="AK75" s="1052"/>
      <c r="AL75" s="1052"/>
      <c r="AM75" s="1052"/>
      <c r="AN75" s="1052"/>
      <c r="AO75" s="1052"/>
      <c r="AP75" s="1052"/>
      <c r="AQ75" s="1052"/>
    </row>
    <row r="76" spans="1:43" x14ac:dyDescent="0.25">
      <c r="A76" s="1057" t="s">
        <v>223</v>
      </c>
      <c r="B76" s="1058">
        <f t="shared" si="11"/>
        <v>0</v>
      </c>
      <c r="C76" s="974"/>
      <c r="D76" s="974"/>
      <c r="E76" s="974"/>
      <c r="F76" s="1055"/>
      <c r="G76" s="1059"/>
      <c r="H76" s="1059"/>
      <c r="I76" s="1056"/>
      <c r="J76" s="1056"/>
      <c r="K76" s="1056"/>
      <c r="L76" s="1056"/>
      <c r="M76" s="1056"/>
      <c r="N76" s="1056"/>
      <c r="O76" s="1056"/>
      <c r="P76" s="1056"/>
      <c r="Q76" s="1056"/>
      <c r="R76" s="882"/>
      <c r="S76" s="882"/>
      <c r="T76" s="882"/>
      <c r="U76" s="882"/>
      <c r="V76" s="882"/>
      <c r="W76" s="882"/>
      <c r="X76" s="883"/>
      <c r="Y76" s="883"/>
      <c r="Z76" s="1052"/>
      <c r="AA76" s="1052"/>
      <c r="AB76" s="1052"/>
      <c r="AC76" s="1052"/>
      <c r="AD76" s="1052"/>
      <c r="AE76" s="1052"/>
      <c r="AF76" s="1052"/>
      <c r="AG76" s="1052"/>
      <c r="AH76" s="1052"/>
      <c r="AI76" s="1052"/>
      <c r="AJ76" s="1052"/>
      <c r="AK76" s="1052"/>
      <c r="AL76" s="1052"/>
      <c r="AM76" s="1052"/>
      <c r="AN76" s="1052"/>
      <c r="AO76" s="1052"/>
      <c r="AP76" s="1052"/>
      <c r="AQ76" s="1052"/>
    </row>
    <row r="77" spans="1:43" x14ac:dyDescent="0.25">
      <c r="A77" s="1060" t="s">
        <v>71</v>
      </c>
      <c r="B77" s="1058">
        <f t="shared" si="11"/>
        <v>0</v>
      </c>
      <c r="C77" s="974"/>
      <c r="D77" s="974"/>
      <c r="E77" s="974"/>
      <c r="F77" s="1055"/>
      <c r="G77" s="1059"/>
      <c r="H77" s="1059"/>
      <c r="I77" s="1056"/>
      <c r="J77" s="1056"/>
      <c r="K77" s="1056"/>
      <c r="L77" s="1056"/>
      <c r="M77" s="1056"/>
      <c r="N77" s="1056"/>
      <c r="O77" s="1056"/>
      <c r="P77" s="1056"/>
      <c r="Q77" s="1056"/>
      <c r="R77" s="882"/>
      <c r="S77" s="882"/>
      <c r="T77" s="882"/>
      <c r="U77" s="882"/>
      <c r="V77" s="882"/>
      <c r="W77" s="882"/>
      <c r="X77" s="883"/>
      <c r="Y77" s="883"/>
      <c r="Z77" s="1052"/>
      <c r="AA77" s="1052"/>
      <c r="AB77" s="1052"/>
      <c r="AC77" s="1052"/>
      <c r="AD77" s="1052"/>
      <c r="AE77" s="1052"/>
      <c r="AF77" s="1052"/>
      <c r="AG77" s="1052"/>
      <c r="AH77" s="1052"/>
      <c r="AI77" s="1052"/>
      <c r="AJ77" s="1052"/>
      <c r="AK77" s="1052"/>
      <c r="AL77" s="1052"/>
      <c r="AM77" s="1052"/>
      <c r="AN77" s="1052"/>
      <c r="AO77" s="1052"/>
      <c r="AP77" s="1052"/>
      <c r="AQ77" s="1052"/>
    </row>
    <row r="78" spans="1:43" x14ac:dyDescent="0.25">
      <c r="A78" s="1057" t="s">
        <v>72</v>
      </c>
      <c r="B78" s="1058">
        <f t="shared" si="11"/>
        <v>773</v>
      </c>
      <c r="C78" s="974">
        <v>773</v>
      </c>
      <c r="D78" s="974"/>
      <c r="E78" s="974"/>
      <c r="F78" s="1055"/>
      <c r="G78" s="1059"/>
      <c r="H78" s="1059"/>
      <c r="I78" s="1056"/>
      <c r="J78" s="1056"/>
      <c r="K78" s="1056"/>
      <c r="L78" s="1056"/>
      <c r="M78" s="1056"/>
      <c r="N78" s="1056"/>
      <c r="O78" s="1056"/>
      <c r="P78" s="1056"/>
      <c r="Q78" s="1056"/>
      <c r="R78" s="882"/>
      <c r="S78" s="882"/>
      <c r="T78" s="882"/>
      <c r="U78" s="882"/>
      <c r="V78" s="882"/>
      <c r="W78" s="882"/>
      <c r="X78" s="883"/>
      <c r="Y78" s="883"/>
      <c r="Z78" s="1052"/>
      <c r="AA78" s="1052"/>
      <c r="AB78" s="1052"/>
      <c r="AC78" s="1052"/>
      <c r="AD78" s="1052"/>
      <c r="AE78" s="1052"/>
      <c r="AF78" s="1052"/>
      <c r="AG78" s="1052"/>
      <c r="AH78" s="1052"/>
      <c r="AI78" s="1052"/>
      <c r="AJ78" s="1052"/>
      <c r="AK78" s="1052"/>
      <c r="AL78" s="1052"/>
      <c r="AM78" s="1052"/>
      <c r="AN78" s="1052"/>
      <c r="AO78" s="1052"/>
      <c r="AP78" s="1052"/>
      <c r="AQ78" s="1052"/>
    </row>
    <row r="79" spans="1:43" x14ac:dyDescent="0.25">
      <c r="A79" s="1057" t="s">
        <v>224</v>
      </c>
      <c r="B79" s="1058">
        <f t="shared" si="11"/>
        <v>0</v>
      </c>
      <c r="C79" s="974"/>
      <c r="D79" s="974"/>
      <c r="E79" s="974"/>
      <c r="F79" s="1055"/>
      <c r="G79" s="1059"/>
      <c r="H79" s="1059"/>
      <c r="I79" s="1056"/>
      <c r="J79" s="1056"/>
      <c r="K79" s="1056"/>
      <c r="L79" s="1056"/>
      <c r="M79" s="1056"/>
      <c r="N79" s="1056"/>
      <c r="O79" s="1056"/>
      <c r="P79" s="1056"/>
      <c r="Q79" s="1056"/>
      <c r="R79" s="882"/>
      <c r="S79" s="882"/>
      <c r="T79" s="882"/>
      <c r="U79" s="882"/>
      <c r="V79" s="882"/>
      <c r="W79" s="882"/>
      <c r="X79" s="883"/>
      <c r="Y79" s="883"/>
      <c r="Z79" s="1052"/>
      <c r="AA79" s="1052"/>
      <c r="AB79" s="1052"/>
      <c r="AC79" s="1052"/>
      <c r="AD79" s="1052"/>
      <c r="AE79" s="1052"/>
      <c r="AF79" s="1052"/>
      <c r="AG79" s="1052"/>
      <c r="AH79" s="1052"/>
      <c r="AI79" s="1052"/>
      <c r="AJ79" s="1052"/>
      <c r="AK79" s="1052"/>
      <c r="AL79" s="1052"/>
      <c r="AM79" s="1052"/>
      <c r="AN79" s="1052"/>
      <c r="AO79" s="1052"/>
      <c r="AP79" s="1052"/>
      <c r="AQ79" s="1052"/>
    </row>
    <row r="80" spans="1:43" x14ac:dyDescent="0.25">
      <c r="A80" s="1057" t="s">
        <v>225</v>
      </c>
      <c r="B80" s="1058">
        <f t="shared" si="11"/>
        <v>157</v>
      </c>
      <c r="C80" s="974">
        <v>157</v>
      </c>
      <c r="D80" s="974"/>
      <c r="E80" s="974"/>
      <c r="F80" s="1055"/>
      <c r="G80" s="1059"/>
      <c r="H80" s="1059"/>
      <c r="I80" s="1056"/>
      <c r="J80" s="1056"/>
      <c r="K80" s="1056"/>
      <c r="L80" s="1056"/>
      <c r="M80" s="1056"/>
      <c r="N80" s="1056"/>
      <c r="O80" s="1056"/>
      <c r="P80" s="1056"/>
      <c r="Q80" s="1056"/>
      <c r="R80" s="882"/>
      <c r="S80" s="882"/>
      <c r="T80" s="882"/>
      <c r="U80" s="882"/>
      <c r="V80" s="882"/>
      <c r="W80" s="882"/>
      <c r="X80" s="883"/>
      <c r="Y80" s="883"/>
      <c r="Z80" s="1052"/>
      <c r="AA80" s="1052"/>
      <c r="AB80" s="1052"/>
      <c r="AC80" s="1052"/>
      <c r="AD80" s="1052"/>
      <c r="AE80" s="1052"/>
      <c r="AF80" s="1052"/>
      <c r="AG80" s="1052"/>
      <c r="AH80" s="1052"/>
      <c r="AI80" s="1052"/>
      <c r="AJ80" s="1052"/>
      <c r="AK80" s="1052"/>
      <c r="AL80" s="1052"/>
      <c r="AM80" s="1052"/>
      <c r="AN80" s="1052"/>
      <c r="AO80" s="1052"/>
      <c r="AP80" s="1052"/>
      <c r="AQ80" s="1052"/>
    </row>
    <row r="81" spans="1:86" x14ac:dyDescent="0.25">
      <c r="A81" s="1057" t="s">
        <v>226</v>
      </c>
      <c r="B81" s="1058">
        <f t="shared" si="11"/>
        <v>0</v>
      </c>
      <c r="C81" s="974"/>
      <c r="D81" s="974"/>
      <c r="E81" s="974"/>
      <c r="F81" s="1055"/>
      <c r="G81" s="1059"/>
      <c r="H81" s="1059"/>
      <c r="I81" s="1056"/>
      <c r="J81" s="1056"/>
      <c r="K81" s="1056"/>
      <c r="L81" s="1056"/>
      <c r="M81" s="1056"/>
      <c r="N81" s="1056"/>
      <c r="O81" s="1056"/>
      <c r="P81" s="1056"/>
      <c r="Q81" s="1056"/>
      <c r="R81" s="882"/>
      <c r="S81" s="882"/>
      <c r="T81" s="882"/>
      <c r="U81" s="882"/>
      <c r="V81" s="882"/>
      <c r="W81" s="882"/>
      <c r="X81" s="883"/>
      <c r="Y81" s="883"/>
      <c r="Z81" s="1052"/>
      <c r="AA81" s="1052"/>
      <c r="AB81" s="1052"/>
      <c r="AC81" s="1052"/>
      <c r="AD81" s="1052"/>
      <c r="AE81" s="1052"/>
      <c r="AF81" s="1052"/>
      <c r="AG81" s="1052"/>
      <c r="AH81" s="1052"/>
      <c r="AI81" s="1052"/>
      <c r="AJ81" s="1052"/>
      <c r="AK81" s="1052"/>
      <c r="AL81" s="1052"/>
      <c r="AM81" s="1052"/>
      <c r="AN81" s="1052"/>
      <c r="AO81" s="1052"/>
      <c r="AP81" s="1052"/>
      <c r="AQ81" s="1052"/>
    </row>
    <row r="82" spans="1:86" x14ac:dyDescent="0.25">
      <c r="A82" s="1057" t="s">
        <v>227</v>
      </c>
      <c r="B82" s="1058">
        <f t="shared" si="11"/>
        <v>0</v>
      </c>
      <c r="C82" s="974"/>
      <c r="D82" s="974"/>
      <c r="E82" s="974"/>
      <c r="F82" s="1055"/>
      <c r="G82" s="1059"/>
      <c r="H82" s="1059"/>
      <c r="I82" s="1056"/>
      <c r="J82" s="1056"/>
      <c r="K82" s="1056"/>
      <c r="L82" s="1056"/>
      <c r="M82" s="1056"/>
      <c r="N82" s="1056"/>
      <c r="O82" s="1056"/>
      <c r="P82" s="1056"/>
      <c r="Q82" s="1056"/>
      <c r="R82" s="882"/>
      <c r="S82" s="882"/>
      <c r="T82" s="882"/>
      <c r="U82" s="882"/>
      <c r="V82" s="882"/>
      <c r="W82" s="882"/>
      <c r="X82" s="883"/>
      <c r="Y82" s="883"/>
      <c r="Z82" s="1052"/>
      <c r="AA82" s="1052"/>
      <c r="AB82" s="1052"/>
      <c r="AC82" s="1052"/>
      <c r="AD82" s="1052"/>
      <c r="AE82" s="1052"/>
      <c r="AF82" s="1052"/>
      <c r="AG82" s="1052"/>
      <c r="AH82" s="1052"/>
      <c r="AI82" s="1052"/>
      <c r="AJ82" s="1052"/>
      <c r="AK82" s="1052"/>
      <c r="AL82" s="1052"/>
      <c r="AM82" s="1052"/>
      <c r="AN82" s="1052"/>
      <c r="AO82" s="1052"/>
      <c r="AP82" s="1052"/>
      <c r="AQ82" s="1052"/>
    </row>
    <row r="83" spans="1:86" x14ac:dyDescent="0.25">
      <c r="A83" s="1057" t="s">
        <v>228</v>
      </c>
      <c r="B83" s="1058">
        <f t="shared" si="11"/>
        <v>0</v>
      </c>
      <c r="C83" s="974"/>
      <c r="D83" s="974"/>
      <c r="E83" s="974"/>
      <c r="F83" s="1055"/>
      <c r="G83" s="1059"/>
      <c r="H83" s="1059"/>
      <c r="I83" s="1056"/>
      <c r="J83" s="1056"/>
      <c r="K83" s="1056"/>
      <c r="L83" s="1056"/>
      <c r="M83" s="1056"/>
      <c r="N83" s="1056"/>
      <c r="O83" s="1056"/>
      <c r="P83" s="1056"/>
      <c r="Q83" s="1056"/>
      <c r="R83" s="882"/>
      <c r="S83" s="882"/>
      <c r="T83" s="882"/>
      <c r="U83" s="882"/>
      <c r="V83" s="882"/>
      <c r="W83" s="882"/>
      <c r="X83" s="883"/>
      <c r="Y83" s="883"/>
      <c r="Z83" s="1052"/>
      <c r="AA83" s="1052"/>
      <c r="AB83" s="1052"/>
      <c r="AC83" s="1052"/>
      <c r="AD83" s="1052"/>
      <c r="AE83" s="1052"/>
      <c r="AF83" s="1052"/>
      <c r="AG83" s="1052"/>
      <c r="AH83" s="1052"/>
      <c r="AI83" s="1052"/>
      <c r="AJ83" s="1052"/>
      <c r="AK83" s="1052"/>
      <c r="AL83" s="1052"/>
      <c r="AM83" s="1052"/>
      <c r="AN83" s="1052"/>
      <c r="AO83" s="1052"/>
      <c r="AP83" s="1052"/>
      <c r="AQ83" s="1052"/>
    </row>
    <row r="84" spans="1:86" x14ac:dyDescent="0.25">
      <c r="A84" s="1057" t="s">
        <v>229</v>
      </c>
      <c r="B84" s="1061">
        <f t="shared" si="11"/>
        <v>0</v>
      </c>
      <c r="C84" s="1062"/>
      <c r="D84" s="1062"/>
      <c r="E84" s="1062"/>
      <c r="F84" s="1055"/>
      <c r="G84" s="1059"/>
      <c r="H84" s="1059"/>
      <c r="I84" s="1056"/>
      <c r="J84" s="1056"/>
      <c r="K84" s="1056"/>
      <c r="L84" s="1056"/>
      <c r="M84" s="1056"/>
      <c r="N84" s="1056"/>
      <c r="O84" s="1056"/>
      <c r="P84" s="1056"/>
      <c r="Q84" s="1056"/>
      <c r="R84" s="882"/>
      <c r="S84" s="882"/>
      <c r="T84" s="882"/>
      <c r="U84" s="882"/>
      <c r="V84" s="882"/>
      <c r="W84" s="882"/>
      <c r="X84" s="883"/>
      <c r="Y84" s="883"/>
      <c r="Z84" s="1052"/>
      <c r="AA84" s="1052"/>
      <c r="AB84" s="1052"/>
      <c r="AC84" s="1052"/>
      <c r="AD84" s="1052"/>
      <c r="AE84" s="1052"/>
      <c r="AF84" s="1052"/>
      <c r="AG84" s="1052"/>
      <c r="AH84" s="1052"/>
      <c r="AI84" s="1052"/>
      <c r="AJ84" s="1052"/>
      <c r="AK84" s="1052"/>
      <c r="AL84" s="1052"/>
      <c r="AM84" s="1052"/>
      <c r="AN84" s="1052"/>
      <c r="AO84" s="1052"/>
      <c r="AP84" s="1052"/>
      <c r="AQ84" s="1052"/>
    </row>
    <row r="85" spans="1:86" x14ac:dyDescent="0.25">
      <c r="A85" s="1000" t="s">
        <v>45</v>
      </c>
      <c r="B85" s="1063">
        <f>SUM(B66:B84)</f>
        <v>1101</v>
      </c>
      <c r="C85" s="1063">
        <f>SUM(C66:C84)</f>
        <v>1101</v>
      </c>
      <c r="D85" s="1063">
        <f>SUM(D66:D84)</f>
        <v>0</v>
      </c>
      <c r="E85" s="1063">
        <f>SUM(E66:E84)</f>
        <v>0</v>
      </c>
      <c r="F85" s="1055"/>
      <c r="G85" s="1059"/>
      <c r="H85" s="1059"/>
      <c r="I85" s="1050"/>
      <c r="J85" s="1056"/>
      <c r="K85" s="1056"/>
      <c r="L85" s="1056"/>
      <c r="M85" s="1056"/>
      <c r="N85" s="1056"/>
      <c r="O85" s="1056"/>
      <c r="P85" s="1056"/>
      <c r="Q85" s="1056"/>
      <c r="R85" s="882"/>
      <c r="S85" s="882"/>
      <c r="T85" s="882"/>
      <c r="U85" s="882"/>
      <c r="V85" s="954"/>
      <c r="W85" s="882"/>
      <c r="X85" s="883"/>
      <c r="Y85" s="883"/>
      <c r="Z85" s="1052"/>
      <c r="AA85" s="1052"/>
      <c r="AB85" s="1052"/>
      <c r="AC85" s="1052"/>
      <c r="AD85" s="1052"/>
      <c r="AE85" s="1052"/>
      <c r="AF85" s="1052"/>
      <c r="AG85" s="1052"/>
      <c r="AH85" s="1052"/>
      <c r="AI85" s="1052"/>
      <c r="AJ85" s="1052"/>
      <c r="AK85" s="1052"/>
      <c r="AL85" s="1052"/>
      <c r="AM85" s="1052"/>
      <c r="AN85" s="1052"/>
      <c r="AO85" s="1052"/>
      <c r="AP85" s="1052"/>
      <c r="AQ85" s="1052"/>
    </row>
    <row r="86" spans="1:86" x14ac:dyDescent="0.25">
      <c r="A86" s="1064" t="s">
        <v>230</v>
      </c>
      <c r="B86" s="883"/>
      <c r="C86" s="883"/>
      <c r="D86" s="882"/>
      <c r="E86" s="882"/>
      <c r="F86" s="883"/>
      <c r="G86" s="883"/>
      <c r="H86" s="883"/>
      <c r="I86" s="883"/>
      <c r="J86" s="883"/>
      <c r="K86" s="883"/>
      <c r="L86" s="883"/>
      <c r="M86" s="883"/>
      <c r="N86" s="883"/>
      <c r="O86" s="883"/>
      <c r="P86" s="1048"/>
      <c r="Q86" s="1048"/>
      <c r="R86" s="1048"/>
      <c r="S86" s="1048"/>
      <c r="T86" s="882"/>
      <c r="U86" s="882"/>
      <c r="V86" s="882"/>
      <c r="W86" s="882"/>
      <c r="X86" s="1065"/>
      <c r="Y86" s="882"/>
      <c r="Z86" s="883"/>
      <c r="AA86" s="883"/>
      <c r="AB86" s="883"/>
      <c r="AC86" s="883"/>
      <c r="AD86" s="883"/>
      <c r="AE86" s="883"/>
      <c r="AF86" s="883"/>
      <c r="AG86" s="883"/>
      <c r="AH86" s="883"/>
      <c r="AI86" s="883"/>
      <c r="AJ86" s="883"/>
      <c r="AK86" s="883"/>
      <c r="AL86" s="883"/>
      <c r="AM86" s="883"/>
      <c r="AN86" s="883"/>
      <c r="AO86" s="883"/>
      <c r="AP86" s="883"/>
      <c r="AQ86" s="1052"/>
    </row>
    <row r="87" spans="1:86" ht="15" customHeight="1" x14ac:dyDescent="0.25">
      <c r="A87" s="890" t="s">
        <v>81</v>
      </c>
      <c r="B87" s="892"/>
      <c r="C87" s="890" t="s">
        <v>4</v>
      </c>
      <c r="D87" s="891"/>
      <c r="E87" s="892"/>
      <c r="F87" s="893" t="s">
        <v>5</v>
      </c>
      <c r="G87" s="894"/>
      <c r="H87" s="894"/>
      <c r="I87" s="894"/>
      <c r="J87" s="894"/>
      <c r="K87" s="894"/>
      <c r="L87" s="894"/>
      <c r="M87" s="894"/>
      <c r="N87" s="894"/>
      <c r="O87" s="894"/>
      <c r="P87" s="894"/>
      <c r="Q87" s="894"/>
      <c r="R87" s="894"/>
      <c r="S87" s="894"/>
      <c r="T87" s="894"/>
      <c r="U87" s="894"/>
      <c r="V87" s="894"/>
      <c r="W87" s="894"/>
      <c r="X87" s="894"/>
      <c r="Y87" s="894"/>
      <c r="Z87" s="894"/>
      <c r="AA87" s="894"/>
      <c r="AB87" s="894"/>
      <c r="AC87" s="894"/>
      <c r="AD87" s="894"/>
      <c r="AE87" s="894"/>
      <c r="AF87" s="894"/>
      <c r="AG87" s="894"/>
      <c r="AH87" s="894"/>
      <c r="AI87" s="894"/>
      <c r="AJ87" s="894"/>
      <c r="AK87" s="894"/>
      <c r="AL87" s="894"/>
      <c r="AM87" s="895"/>
      <c r="AN87" s="896" t="s">
        <v>7</v>
      </c>
    </row>
    <row r="88" spans="1:86" x14ac:dyDescent="0.25">
      <c r="A88" s="1066"/>
      <c r="B88" s="1067"/>
      <c r="C88" s="898"/>
      <c r="D88" s="899"/>
      <c r="E88" s="900"/>
      <c r="F88" s="893" t="s">
        <v>10</v>
      </c>
      <c r="G88" s="895"/>
      <c r="H88" s="894" t="s">
        <v>11</v>
      </c>
      <c r="I88" s="894"/>
      <c r="J88" s="893" t="s">
        <v>12</v>
      </c>
      <c r="K88" s="895"/>
      <c r="L88" s="894" t="s">
        <v>13</v>
      </c>
      <c r="M88" s="894"/>
      <c r="N88" s="893" t="s">
        <v>14</v>
      </c>
      <c r="O88" s="895"/>
      <c r="P88" s="894" t="s">
        <v>15</v>
      </c>
      <c r="Q88" s="894"/>
      <c r="R88" s="893" t="s">
        <v>16</v>
      </c>
      <c r="S88" s="895"/>
      <c r="T88" s="894" t="s">
        <v>17</v>
      </c>
      <c r="U88" s="894"/>
      <c r="V88" s="893" t="s">
        <v>18</v>
      </c>
      <c r="W88" s="895"/>
      <c r="X88" s="894" t="s">
        <v>19</v>
      </c>
      <c r="Y88" s="895"/>
      <c r="Z88" s="893" t="s">
        <v>20</v>
      </c>
      <c r="AA88" s="894"/>
      <c r="AB88" s="893" t="s">
        <v>21</v>
      </c>
      <c r="AC88" s="895"/>
      <c r="AD88" s="894" t="s">
        <v>22</v>
      </c>
      <c r="AE88" s="894"/>
      <c r="AF88" s="893" t="s">
        <v>23</v>
      </c>
      <c r="AG88" s="895"/>
      <c r="AH88" s="894" t="s">
        <v>24</v>
      </c>
      <c r="AI88" s="894"/>
      <c r="AJ88" s="893" t="s">
        <v>25</v>
      </c>
      <c r="AK88" s="895"/>
      <c r="AL88" s="894" t="s">
        <v>26</v>
      </c>
      <c r="AM88" s="895"/>
      <c r="AN88" s="904"/>
    </row>
    <row r="89" spans="1:86" x14ac:dyDescent="0.25">
      <c r="A89" s="898"/>
      <c r="B89" s="899"/>
      <c r="C89" s="958" t="s">
        <v>214</v>
      </c>
      <c r="D89" s="958" t="s">
        <v>159</v>
      </c>
      <c r="E89" s="958" t="s">
        <v>28</v>
      </c>
      <c r="F89" s="1000" t="s">
        <v>159</v>
      </c>
      <c r="G89" s="960" t="s">
        <v>28</v>
      </c>
      <c r="H89" s="1068" t="s">
        <v>159</v>
      </c>
      <c r="I89" s="1068" t="s">
        <v>28</v>
      </c>
      <c r="J89" s="1000" t="s">
        <v>159</v>
      </c>
      <c r="K89" s="960" t="s">
        <v>28</v>
      </c>
      <c r="L89" s="1068" t="s">
        <v>159</v>
      </c>
      <c r="M89" s="1068" t="s">
        <v>28</v>
      </c>
      <c r="N89" s="1000" t="s">
        <v>159</v>
      </c>
      <c r="O89" s="960" t="s">
        <v>28</v>
      </c>
      <c r="P89" s="1068" t="s">
        <v>159</v>
      </c>
      <c r="Q89" s="1068" t="s">
        <v>28</v>
      </c>
      <c r="R89" s="1000" t="s">
        <v>159</v>
      </c>
      <c r="S89" s="960" t="s">
        <v>28</v>
      </c>
      <c r="T89" s="1068" t="s">
        <v>159</v>
      </c>
      <c r="U89" s="1068" t="s">
        <v>28</v>
      </c>
      <c r="V89" s="1000" t="s">
        <v>159</v>
      </c>
      <c r="W89" s="960" t="s">
        <v>28</v>
      </c>
      <c r="X89" s="1068" t="s">
        <v>159</v>
      </c>
      <c r="Y89" s="960" t="s">
        <v>28</v>
      </c>
      <c r="Z89" s="1000" t="s">
        <v>159</v>
      </c>
      <c r="AA89" s="1068" t="s">
        <v>28</v>
      </c>
      <c r="AB89" s="1000" t="s">
        <v>159</v>
      </c>
      <c r="AC89" s="960" t="s">
        <v>28</v>
      </c>
      <c r="AD89" s="1068" t="s">
        <v>159</v>
      </c>
      <c r="AE89" s="1068" t="s">
        <v>28</v>
      </c>
      <c r="AF89" s="1000" t="s">
        <v>159</v>
      </c>
      <c r="AG89" s="960" t="s">
        <v>28</v>
      </c>
      <c r="AH89" s="1068" t="s">
        <v>159</v>
      </c>
      <c r="AI89" s="1068" t="s">
        <v>28</v>
      </c>
      <c r="AJ89" s="1000" t="s">
        <v>159</v>
      </c>
      <c r="AK89" s="960" t="s">
        <v>28</v>
      </c>
      <c r="AL89" s="1068" t="s">
        <v>159</v>
      </c>
      <c r="AM89" s="960" t="s">
        <v>28</v>
      </c>
      <c r="AN89" s="915"/>
    </row>
    <row r="90" spans="1:86" x14ac:dyDescent="0.25">
      <c r="A90" s="893" t="s">
        <v>82</v>
      </c>
      <c r="B90" s="895"/>
      <c r="C90" s="1022">
        <f t="shared" ref="C90:AN90" si="12">SUM(C91:C97)</f>
        <v>892</v>
      </c>
      <c r="D90" s="1022">
        <f t="shared" si="12"/>
        <v>372</v>
      </c>
      <c r="E90" s="920">
        <f t="shared" si="12"/>
        <v>520</v>
      </c>
      <c r="F90" s="1022">
        <f t="shared" si="12"/>
        <v>42</v>
      </c>
      <c r="G90" s="1022">
        <f t="shared" si="12"/>
        <v>34</v>
      </c>
      <c r="H90" s="1022">
        <f t="shared" si="12"/>
        <v>10</v>
      </c>
      <c r="I90" s="1022">
        <f t="shared" si="12"/>
        <v>9</v>
      </c>
      <c r="J90" s="1022">
        <f t="shared" si="12"/>
        <v>8</v>
      </c>
      <c r="K90" s="1022">
        <f t="shared" si="12"/>
        <v>11</v>
      </c>
      <c r="L90" s="1022">
        <f t="shared" si="12"/>
        <v>9</v>
      </c>
      <c r="M90" s="1022">
        <f t="shared" si="12"/>
        <v>30</v>
      </c>
      <c r="N90" s="1022">
        <f t="shared" si="12"/>
        <v>12</v>
      </c>
      <c r="O90" s="1022">
        <f t="shared" si="12"/>
        <v>57</v>
      </c>
      <c r="P90" s="1022">
        <f t="shared" si="12"/>
        <v>10</v>
      </c>
      <c r="Q90" s="1022">
        <f t="shared" si="12"/>
        <v>46</v>
      </c>
      <c r="R90" s="1022">
        <f t="shared" si="12"/>
        <v>8</v>
      </c>
      <c r="S90" s="1022">
        <f t="shared" si="12"/>
        <v>53</v>
      </c>
      <c r="T90" s="1022">
        <f t="shared" si="12"/>
        <v>8</v>
      </c>
      <c r="U90" s="1022">
        <f t="shared" si="12"/>
        <v>37</v>
      </c>
      <c r="V90" s="1022">
        <f t="shared" si="12"/>
        <v>6</v>
      </c>
      <c r="W90" s="1022">
        <f t="shared" si="12"/>
        <v>23</v>
      </c>
      <c r="X90" s="1022">
        <f t="shared" si="12"/>
        <v>18</v>
      </c>
      <c r="Y90" s="1022">
        <f t="shared" si="12"/>
        <v>15</v>
      </c>
      <c r="Z90" s="1022">
        <f t="shared" si="12"/>
        <v>22</v>
      </c>
      <c r="AA90" s="1022">
        <f t="shared" si="12"/>
        <v>14</v>
      </c>
      <c r="AB90" s="1022">
        <f t="shared" si="12"/>
        <v>25</v>
      </c>
      <c r="AC90" s="1022">
        <f t="shared" si="12"/>
        <v>14</v>
      </c>
      <c r="AD90" s="1022">
        <f t="shared" si="12"/>
        <v>31</v>
      </c>
      <c r="AE90" s="1022">
        <f t="shared" si="12"/>
        <v>21</v>
      </c>
      <c r="AF90" s="1022">
        <f t="shared" si="12"/>
        <v>37</v>
      </c>
      <c r="AG90" s="1022">
        <f t="shared" si="12"/>
        <v>23</v>
      </c>
      <c r="AH90" s="1022">
        <f t="shared" si="12"/>
        <v>34</v>
      </c>
      <c r="AI90" s="1022">
        <f t="shared" si="12"/>
        <v>28</v>
      </c>
      <c r="AJ90" s="1022">
        <f t="shared" si="12"/>
        <v>30</v>
      </c>
      <c r="AK90" s="1022">
        <f t="shared" si="12"/>
        <v>29</v>
      </c>
      <c r="AL90" s="1022">
        <f t="shared" si="12"/>
        <v>62</v>
      </c>
      <c r="AM90" s="1022">
        <f t="shared" si="12"/>
        <v>76</v>
      </c>
      <c r="AN90" s="1069">
        <f t="shared" si="12"/>
        <v>892</v>
      </c>
      <c r="AO90" s="1070"/>
    </row>
    <row r="91" spans="1:86" x14ac:dyDescent="0.25">
      <c r="A91" s="904" t="s">
        <v>83</v>
      </c>
      <c r="B91" s="1071" t="s">
        <v>84</v>
      </c>
      <c r="C91" s="1022">
        <f t="shared" ref="C91:C97" si="13">SUM(D91+E91)</f>
        <v>718</v>
      </c>
      <c r="D91" s="1022">
        <f t="shared" ref="D91:E97" si="14">SUM(F91+H91+J91+L91+N91+P91+R91+T91+V91+X91+Z91+AB91+AD91+AF91+AH91+AJ91+AL91)</f>
        <v>281</v>
      </c>
      <c r="E91" s="920">
        <f t="shared" si="14"/>
        <v>437</v>
      </c>
      <c r="F91" s="1072">
        <v>41</v>
      </c>
      <c r="G91" s="1073">
        <v>33</v>
      </c>
      <c r="H91" s="1074">
        <v>10</v>
      </c>
      <c r="I91" s="1075">
        <v>9</v>
      </c>
      <c r="J91" s="1074">
        <v>7</v>
      </c>
      <c r="K91" s="1075">
        <v>10</v>
      </c>
      <c r="L91" s="1072">
        <v>9</v>
      </c>
      <c r="M91" s="1073">
        <v>28</v>
      </c>
      <c r="N91" s="1074">
        <v>10</v>
      </c>
      <c r="O91" s="1075">
        <v>54</v>
      </c>
      <c r="P91" s="1074">
        <v>8</v>
      </c>
      <c r="Q91" s="1075">
        <v>44</v>
      </c>
      <c r="R91" s="1074">
        <v>4</v>
      </c>
      <c r="S91" s="1075">
        <v>51</v>
      </c>
      <c r="T91" s="1074">
        <v>5</v>
      </c>
      <c r="U91" s="1075">
        <v>35</v>
      </c>
      <c r="V91" s="1074">
        <v>2</v>
      </c>
      <c r="W91" s="1075">
        <v>20</v>
      </c>
      <c r="X91" s="1074">
        <v>14</v>
      </c>
      <c r="Y91" s="1075">
        <v>7</v>
      </c>
      <c r="Z91" s="1074">
        <v>16</v>
      </c>
      <c r="AA91" s="1075">
        <v>12</v>
      </c>
      <c r="AB91" s="1074">
        <v>19</v>
      </c>
      <c r="AC91" s="1075">
        <v>9</v>
      </c>
      <c r="AD91" s="1074">
        <v>23</v>
      </c>
      <c r="AE91" s="1075">
        <v>16</v>
      </c>
      <c r="AF91" s="1074">
        <v>27</v>
      </c>
      <c r="AG91" s="1075">
        <v>19</v>
      </c>
      <c r="AH91" s="1074">
        <v>23</v>
      </c>
      <c r="AI91" s="1075">
        <v>20</v>
      </c>
      <c r="AJ91" s="1074">
        <v>18</v>
      </c>
      <c r="AK91" s="1075">
        <v>17</v>
      </c>
      <c r="AL91" s="1074">
        <v>45</v>
      </c>
      <c r="AM91" s="1075">
        <v>53</v>
      </c>
      <c r="AN91" s="1076">
        <v>718</v>
      </c>
      <c r="AO91" s="1077" t="s">
        <v>59</v>
      </c>
      <c r="CA91" s="878" t="str">
        <f>IF(C91=0,"",IF(AN91="",IF(C91="",""," No olvide escribir la columna Beneficiarios.-"),""))</f>
        <v/>
      </c>
      <c r="CB91" s="878" t="str">
        <f t="shared" ref="CB91:CB97" si="15">IF(C91&lt;AN91," El número de Beneficiarios NO puede ser mayor que el Total.-","")</f>
        <v/>
      </c>
      <c r="CG91" s="878">
        <f t="shared" ref="CG91:CG97" si="16">IF(C91&lt;AN91,1,0)</f>
        <v>0</v>
      </c>
      <c r="CH91" s="878">
        <f t="shared" ref="CH91:CH97" si="17">IF(C91=0,"",IF(AN91="",IF(C91="","",1),0))</f>
        <v>0</v>
      </c>
    </row>
    <row r="92" spans="1:86" x14ac:dyDescent="0.25">
      <c r="A92" s="904"/>
      <c r="B92" s="1078" t="s">
        <v>85</v>
      </c>
      <c r="C92" s="1079">
        <f t="shared" si="13"/>
        <v>79</v>
      </c>
      <c r="D92" s="930">
        <f t="shared" si="14"/>
        <v>53</v>
      </c>
      <c r="E92" s="1080">
        <f t="shared" si="14"/>
        <v>26</v>
      </c>
      <c r="F92" s="1081"/>
      <c r="G92" s="1082"/>
      <c r="H92" s="1083"/>
      <c r="I92" s="1084"/>
      <c r="J92" s="1081"/>
      <c r="K92" s="1085"/>
      <c r="L92" s="1083"/>
      <c r="M92" s="1086"/>
      <c r="N92" s="1081">
        <v>1</v>
      </c>
      <c r="O92" s="1085"/>
      <c r="P92" s="1084"/>
      <c r="Q92" s="1086"/>
      <c r="R92" s="1087">
        <v>4</v>
      </c>
      <c r="S92" s="1085">
        <v>1</v>
      </c>
      <c r="T92" s="1084">
        <v>1</v>
      </c>
      <c r="U92" s="1086"/>
      <c r="V92" s="1087">
        <v>2</v>
      </c>
      <c r="W92" s="1085">
        <v>1</v>
      </c>
      <c r="X92" s="1084">
        <v>3</v>
      </c>
      <c r="Y92" s="1085">
        <v>3</v>
      </c>
      <c r="Z92" s="1087">
        <v>4</v>
      </c>
      <c r="AA92" s="1086"/>
      <c r="AB92" s="1087">
        <v>4</v>
      </c>
      <c r="AC92" s="1085">
        <v>1</v>
      </c>
      <c r="AD92" s="1084">
        <v>6</v>
      </c>
      <c r="AE92" s="1086">
        <v>3</v>
      </c>
      <c r="AF92" s="1087">
        <v>5</v>
      </c>
      <c r="AG92" s="1085">
        <v>1</v>
      </c>
      <c r="AH92" s="1084">
        <v>4</v>
      </c>
      <c r="AI92" s="1086">
        <v>1</v>
      </c>
      <c r="AJ92" s="1087">
        <v>8</v>
      </c>
      <c r="AK92" s="1085">
        <v>5</v>
      </c>
      <c r="AL92" s="1084">
        <v>11</v>
      </c>
      <c r="AM92" s="1085">
        <v>10</v>
      </c>
      <c r="AN92" s="1088">
        <v>79</v>
      </c>
      <c r="AO92" s="1077" t="s">
        <v>59</v>
      </c>
      <c r="CA92" s="878" t="str">
        <f t="shared" ref="CA92" si="18">IF(C92=0,"",IF(AN92="",IF(C92="",""," No olvide escribir la columna Beneficiarios.-"),""))</f>
        <v/>
      </c>
      <c r="CB92" s="878" t="str">
        <f t="shared" si="15"/>
        <v/>
      </c>
      <c r="CG92" s="878">
        <f t="shared" si="16"/>
        <v>0</v>
      </c>
      <c r="CH92" s="878">
        <f t="shared" si="17"/>
        <v>0</v>
      </c>
    </row>
    <row r="93" spans="1:86" ht="15.75" thickBot="1" x14ac:dyDescent="0.3">
      <c r="A93" s="1089"/>
      <c r="B93" s="1090" t="s">
        <v>86</v>
      </c>
      <c r="C93" s="1091">
        <f t="shared" si="13"/>
        <v>31</v>
      </c>
      <c r="D93" s="1091">
        <f t="shared" si="14"/>
        <v>13</v>
      </c>
      <c r="E93" s="1092">
        <f t="shared" si="14"/>
        <v>18</v>
      </c>
      <c r="F93" s="1093"/>
      <c r="G93" s="1094"/>
      <c r="H93" s="1095"/>
      <c r="I93" s="1096"/>
      <c r="J93" s="1093"/>
      <c r="K93" s="1097"/>
      <c r="L93" s="1095"/>
      <c r="M93" s="1098"/>
      <c r="N93" s="1093"/>
      <c r="O93" s="1097"/>
      <c r="P93" s="1096"/>
      <c r="Q93" s="1098"/>
      <c r="R93" s="1099"/>
      <c r="S93" s="1097"/>
      <c r="T93" s="1096">
        <v>1</v>
      </c>
      <c r="U93" s="1098">
        <v>2</v>
      </c>
      <c r="V93" s="1099">
        <v>1</v>
      </c>
      <c r="W93" s="1097"/>
      <c r="X93" s="1096"/>
      <c r="Y93" s="1097"/>
      <c r="Z93" s="1099"/>
      <c r="AA93" s="1098"/>
      <c r="AB93" s="1099">
        <v>1</v>
      </c>
      <c r="AC93" s="1097">
        <v>1</v>
      </c>
      <c r="AD93" s="1096"/>
      <c r="AE93" s="1098">
        <v>2</v>
      </c>
      <c r="AF93" s="1099">
        <v>1</v>
      </c>
      <c r="AG93" s="1097">
        <v>3</v>
      </c>
      <c r="AH93" s="1096">
        <v>5</v>
      </c>
      <c r="AI93" s="1098">
        <v>2</v>
      </c>
      <c r="AJ93" s="1099">
        <v>1</v>
      </c>
      <c r="AK93" s="1097">
        <v>3</v>
      </c>
      <c r="AL93" s="1096">
        <v>3</v>
      </c>
      <c r="AM93" s="1097">
        <v>5</v>
      </c>
      <c r="AN93" s="1100">
        <v>31</v>
      </c>
      <c r="AO93" s="1077" t="s">
        <v>59</v>
      </c>
      <c r="CA93" s="878" t="str">
        <f>IF(C93=0,"",IF(AN93="",IF(C93="",""," No olvide escribir la columna Beneficiarios.-"),""))</f>
        <v/>
      </c>
      <c r="CB93" s="878" t="str">
        <f t="shared" si="15"/>
        <v/>
      </c>
      <c r="CG93" s="878">
        <f t="shared" si="16"/>
        <v>0</v>
      </c>
      <c r="CH93" s="878">
        <f t="shared" si="17"/>
        <v>0</v>
      </c>
    </row>
    <row r="94" spans="1:86" ht="15.75" thickTop="1" x14ac:dyDescent="0.25">
      <c r="A94" s="1101" t="s">
        <v>87</v>
      </c>
      <c r="B94" s="1102"/>
      <c r="C94" s="1103">
        <f t="shared" si="13"/>
        <v>16</v>
      </c>
      <c r="D94" s="1104">
        <f t="shared" si="14"/>
        <v>6</v>
      </c>
      <c r="E94" s="1105">
        <f t="shared" si="14"/>
        <v>10</v>
      </c>
      <c r="F94" s="1106"/>
      <c r="G94" s="1107"/>
      <c r="H94" s="1108"/>
      <c r="I94" s="1109"/>
      <c r="J94" s="1110"/>
      <c r="K94" s="1107">
        <v>1</v>
      </c>
      <c r="L94" s="1108"/>
      <c r="M94" s="1111"/>
      <c r="N94" s="1110"/>
      <c r="O94" s="1107">
        <v>3</v>
      </c>
      <c r="P94" s="1109"/>
      <c r="Q94" s="1111">
        <v>1</v>
      </c>
      <c r="R94" s="1112"/>
      <c r="S94" s="1107"/>
      <c r="T94" s="1109"/>
      <c r="U94" s="1111"/>
      <c r="V94" s="1112">
        <v>1</v>
      </c>
      <c r="W94" s="1107">
        <v>1</v>
      </c>
      <c r="X94" s="1109"/>
      <c r="Y94" s="1107"/>
      <c r="Z94" s="1112">
        <v>2</v>
      </c>
      <c r="AA94" s="1111">
        <v>1</v>
      </c>
      <c r="AB94" s="1112"/>
      <c r="AC94" s="1107"/>
      <c r="AD94" s="1109"/>
      <c r="AE94" s="1111"/>
      <c r="AF94" s="1112">
        <v>1</v>
      </c>
      <c r="AG94" s="1107"/>
      <c r="AH94" s="1109"/>
      <c r="AI94" s="1111">
        <v>1</v>
      </c>
      <c r="AJ94" s="1112">
        <v>1</v>
      </c>
      <c r="AK94" s="1107"/>
      <c r="AL94" s="1109">
        <v>1</v>
      </c>
      <c r="AM94" s="1107">
        <v>2</v>
      </c>
      <c r="AN94" s="1113">
        <v>16</v>
      </c>
      <c r="AO94" s="1077" t="s">
        <v>59</v>
      </c>
      <c r="CA94" s="878" t="str">
        <f>IF(C94=0,"",IF(AN94="",IF(C94="",""," No olvide escribir la columna Beneficiarios.-"),""))</f>
        <v/>
      </c>
      <c r="CB94" s="878" t="str">
        <f t="shared" si="15"/>
        <v/>
      </c>
      <c r="CG94" s="878">
        <f t="shared" si="16"/>
        <v>0</v>
      </c>
      <c r="CH94" s="878">
        <f t="shared" si="17"/>
        <v>0</v>
      </c>
    </row>
    <row r="95" spans="1:86" x14ac:dyDescent="0.25">
      <c r="A95" s="1114" t="s">
        <v>88</v>
      </c>
      <c r="B95" s="1115"/>
      <c r="C95" s="930">
        <f t="shared" si="13"/>
        <v>13</v>
      </c>
      <c r="D95" s="995">
        <f t="shared" si="14"/>
        <v>8</v>
      </c>
      <c r="E95" s="1116">
        <f t="shared" si="14"/>
        <v>5</v>
      </c>
      <c r="F95" s="1117"/>
      <c r="G95" s="1118">
        <v>1</v>
      </c>
      <c r="H95" s="1119"/>
      <c r="I95" s="1120"/>
      <c r="J95" s="1106">
        <v>1</v>
      </c>
      <c r="K95" s="1121"/>
      <c r="L95" s="1119"/>
      <c r="M95" s="1122"/>
      <c r="N95" s="1106"/>
      <c r="O95" s="1121"/>
      <c r="P95" s="1120">
        <v>1</v>
      </c>
      <c r="Q95" s="1122"/>
      <c r="R95" s="1123"/>
      <c r="S95" s="1121"/>
      <c r="T95" s="1120">
        <v>1</v>
      </c>
      <c r="U95" s="1122"/>
      <c r="V95" s="1123"/>
      <c r="W95" s="1121"/>
      <c r="X95" s="1120"/>
      <c r="Y95" s="1121"/>
      <c r="Z95" s="1123"/>
      <c r="AA95" s="1122">
        <v>1</v>
      </c>
      <c r="AB95" s="1123"/>
      <c r="AC95" s="1121"/>
      <c r="AD95" s="1120">
        <v>1</v>
      </c>
      <c r="AE95" s="1122"/>
      <c r="AF95" s="1123">
        <v>1</v>
      </c>
      <c r="AG95" s="1121"/>
      <c r="AH95" s="1120"/>
      <c r="AI95" s="1122">
        <v>1</v>
      </c>
      <c r="AJ95" s="1123">
        <v>1</v>
      </c>
      <c r="AK95" s="1121">
        <v>2</v>
      </c>
      <c r="AL95" s="1120">
        <v>2</v>
      </c>
      <c r="AM95" s="1121"/>
      <c r="AN95" s="1124">
        <v>13</v>
      </c>
      <c r="AO95" s="1077" t="s">
        <v>59</v>
      </c>
      <c r="CA95" s="878" t="str">
        <f>IF(C95=0,"",IF(AN95="",IF(C95="",""," No olvide escribir la columna Beneficiarios.-"),""))</f>
        <v/>
      </c>
      <c r="CB95" s="878" t="str">
        <f t="shared" si="15"/>
        <v/>
      </c>
      <c r="CG95" s="878">
        <f t="shared" si="16"/>
        <v>0</v>
      </c>
      <c r="CH95" s="878">
        <f t="shared" si="17"/>
        <v>0</v>
      </c>
    </row>
    <row r="96" spans="1:86" x14ac:dyDescent="0.25">
      <c r="A96" s="1125" t="s">
        <v>89</v>
      </c>
      <c r="B96" s="1126"/>
      <c r="C96" s="1079">
        <f t="shared" si="13"/>
        <v>32</v>
      </c>
      <c r="D96" s="930">
        <f t="shared" si="14"/>
        <v>10</v>
      </c>
      <c r="E96" s="1127">
        <f t="shared" si="14"/>
        <v>22</v>
      </c>
      <c r="F96" s="1081">
        <v>1</v>
      </c>
      <c r="G96" s="1082"/>
      <c r="H96" s="1083"/>
      <c r="I96" s="1084"/>
      <c r="J96" s="1081"/>
      <c r="K96" s="1085"/>
      <c r="L96" s="1083"/>
      <c r="M96" s="1086">
        <v>2</v>
      </c>
      <c r="N96" s="1081"/>
      <c r="O96" s="1085"/>
      <c r="P96" s="1084">
        <v>1</v>
      </c>
      <c r="Q96" s="1086">
        <v>1</v>
      </c>
      <c r="R96" s="1087"/>
      <c r="S96" s="1085">
        <v>1</v>
      </c>
      <c r="T96" s="1084"/>
      <c r="U96" s="1086"/>
      <c r="V96" s="1087"/>
      <c r="W96" s="1085">
        <v>1</v>
      </c>
      <c r="X96" s="1084">
        <v>1</v>
      </c>
      <c r="Y96" s="1085">
        <v>4</v>
      </c>
      <c r="Z96" s="1087"/>
      <c r="AA96" s="1086"/>
      <c r="AB96" s="1087">
        <v>1</v>
      </c>
      <c r="AC96" s="1085">
        <v>2</v>
      </c>
      <c r="AD96" s="1084">
        <v>1</v>
      </c>
      <c r="AE96" s="1086"/>
      <c r="AF96" s="1087">
        <v>2</v>
      </c>
      <c r="AG96" s="1085"/>
      <c r="AH96" s="1084">
        <v>2</v>
      </c>
      <c r="AI96" s="1086">
        <v>3</v>
      </c>
      <c r="AJ96" s="1087">
        <v>1</v>
      </c>
      <c r="AK96" s="1085">
        <v>2</v>
      </c>
      <c r="AL96" s="1084"/>
      <c r="AM96" s="1085">
        <v>6</v>
      </c>
      <c r="AN96" s="1088">
        <v>32</v>
      </c>
      <c r="AO96" s="1077" t="s">
        <v>59</v>
      </c>
      <c r="CA96" s="878" t="str">
        <f>IF(C96=0,"",IF(AN96="",IF(C96="",""," No olvide escribir la columna Beneficiarios.-"),""))</f>
        <v/>
      </c>
      <c r="CB96" s="878" t="str">
        <f t="shared" si="15"/>
        <v/>
      </c>
      <c r="CG96" s="878">
        <f t="shared" si="16"/>
        <v>0</v>
      </c>
      <c r="CH96" s="878">
        <f t="shared" si="17"/>
        <v>0</v>
      </c>
    </row>
    <row r="97" spans="1:86" x14ac:dyDescent="0.25">
      <c r="A97" s="1128" t="s">
        <v>231</v>
      </c>
      <c r="B97" s="1129"/>
      <c r="C97" s="998">
        <f t="shared" si="13"/>
        <v>3</v>
      </c>
      <c r="D97" s="998">
        <f t="shared" si="14"/>
        <v>1</v>
      </c>
      <c r="E97" s="976">
        <f t="shared" si="14"/>
        <v>2</v>
      </c>
      <c r="F97" s="1130"/>
      <c r="G97" s="1131"/>
      <c r="H97" s="1132"/>
      <c r="I97" s="1133"/>
      <c r="J97" s="1130"/>
      <c r="K97" s="1134"/>
      <c r="L97" s="1132"/>
      <c r="M97" s="1135"/>
      <c r="N97" s="1130">
        <v>1</v>
      </c>
      <c r="O97" s="1134"/>
      <c r="P97" s="1133"/>
      <c r="Q97" s="1135"/>
      <c r="R97" s="1136"/>
      <c r="S97" s="1134"/>
      <c r="T97" s="1133"/>
      <c r="U97" s="1135"/>
      <c r="V97" s="1136"/>
      <c r="W97" s="1134"/>
      <c r="X97" s="1133"/>
      <c r="Y97" s="1134">
        <v>1</v>
      </c>
      <c r="Z97" s="1136"/>
      <c r="AA97" s="1135"/>
      <c r="AB97" s="1136"/>
      <c r="AC97" s="1134">
        <v>1</v>
      </c>
      <c r="AD97" s="1133"/>
      <c r="AE97" s="1135"/>
      <c r="AF97" s="1136"/>
      <c r="AG97" s="1134"/>
      <c r="AH97" s="1133"/>
      <c r="AI97" s="1135"/>
      <c r="AJ97" s="1136"/>
      <c r="AK97" s="1134"/>
      <c r="AL97" s="1133"/>
      <c r="AM97" s="1134"/>
      <c r="AN97" s="1137">
        <v>3</v>
      </c>
      <c r="AO97" s="1138" t="s">
        <v>59</v>
      </c>
      <c r="CA97" s="878" t="str">
        <f>IF(C97=0,"",IF(AN97="",IF(C97="",""," No olvide escribir la columna Beneficiarios.-"),""))</f>
        <v/>
      </c>
      <c r="CB97" s="878" t="str">
        <f t="shared" si="15"/>
        <v/>
      </c>
      <c r="CG97" s="878">
        <f t="shared" si="16"/>
        <v>0</v>
      </c>
      <c r="CH97" s="878">
        <f t="shared" si="17"/>
        <v>0</v>
      </c>
    </row>
    <row r="98" spans="1:86" x14ac:dyDescent="0.25">
      <c r="A98" s="1064" t="s">
        <v>232</v>
      </c>
      <c r="B98" s="883"/>
      <c r="C98" s="883"/>
      <c r="D98" s="1048"/>
    </row>
    <row r="99" spans="1:86" x14ac:dyDescent="0.25">
      <c r="A99" s="893" t="s">
        <v>233</v>
      </c>
      <c r="B99" s="894"/>
      <c r="C99" s="895"/>
      <c r="D99" s="958" t="s">
        <v>45</v>
      </c>
    </row>
    <row r="100" spans="1:86" ht="21" x14ac:dyDescent="0.25">
      <c r="A100" s="890" t="s">
        <v>234</v>
      </c>
      <c r="B100" s="892"/>
      <c r="C100" s="1139" t="s">
        <v>153</v>
      </c>
      <c r="D100" s="1140"/>
      <c r="E100" s="1141"/>
    </row>
    <row r="101" spans="1:86" x14ac:dyDescent="0.25">
      <c r="A101" s="1066"/>
      <c r="B101" s="1067"/>
      <c r="C101" s="1142" t="s">
        <v>154</v>
      </c>
      <c r="D101" s="1088"/>
      <c r="E101" s="1141"/>
    </row>
    <row r="102" spans="1:86" ht="21" x14ac:dyDescent="0.25">
      <c r="A102" s="898"/>
      <c r="B102" s="900"/>
      <c r="C102" s="1143" t="s">
        <v>155</v>
      </c>
      <c r="D102" s="1144"/>
      <c r="E102" s="1141"/>
    </row>
    <row r="103" spans="1:86" ht="15.75" x14ac:dyDescent="0.25">
      <c r="A103" s="1145" t="s">
        <v>235</v>
      </c>
      <c r="B103" s="1146"/>
      <c r="C103" s="1147"/>
      <c r="D103" s="1148"/>
      <c r="E103" s="1149"/>
      <c r="F103" s="1150"/>
      <c r="G103" s="1150"/>
      <c r="H103" s="1151"/>
      <c r="I103" s="1150"/>
      <c r="J103" s="955"/>
      <c r="K103" s="1152"/>
      <c r="L103" s="1153"/>
      <c r="M103" s="1154"/>
      <c r="N103" s="1154"/>
      <c r="O103" s="1155"/>
      <c r="P103" s="1156"/>
      <c r="Q103" s="1157"/>
      <c r="R103" s="1158"/>
      <c r="S103" s="1005"/>
      <c r="T103" s="1157"/>
      <c r="U103" s="1005"/>
      <c r="V103" s="1005"/>
      <c r="W103" s="1159"/>
      <c r="X103" s="1159"/>
      <c r="Y103" s="1159"/>
      <c r="Z103" s="1160"/>
      <c r="AA103" s="954"/>
      <c r="AB103" s="1159"/>
      <c r="AC103" s="1159"/>
      <c r="AD103" s="1159"/>
      <c r="AE103" s="1159"/>
      <c r="AF103" s="1160"/>
      <c r="AG103" s="954"/>
      <c r="AH103" s="1159"/>
      <c r="AI103" s="1159"/>
      <c r="AJ103" s="1159"/>
      <c r="AK103" s="954"/>
      <c r="AL103" s="1161"/>
      <c r="AM103" s="1159"/>
      <c r="AN103" s="1161"/>
      <c r="AO103" s="1162"/>
      <c r="AP103" s="954"/>
    </row>
    <row r="104" spans="1:86" ht="18.75" customHeight="1" x14ac:dyDescent="0.25">
      <c r="A104" s="982" t="s">
        <v>81</v>
      </c>
      <c r="B104" s="1163"/>
      <c r="C104" s="890" t="s">
        <v>4</v>
      </c>
      <c r="D104" s="891"/>
      <c r="E104" s="892"/>
      <c r="F104" s="893" t="s">
        <v>5</v>
      </c>
      <c r="G104" s="894"/>
      <c r="H104" s="894"/>
      <c r="I104" s="894"/>
      <c r="J104" s="894"/>
      <c r="K104" s="894"/>
      <c r="L104" s="894"/>
      <c r="M104" s="894"/>
      <c r="N104" s="894"/>
      <c r="O104" s="894"/>
      <c r="P104" s="894"/>
      <c r="Q104" s="894"/>
      <c r="R104" s="894"/>
      <c r="S104" s="894"/>
      <c r="T104" s="894"/>
      <c r="U104" s="894"/>
      <c r="V104" s="894"/>
      <c r="W104" s="894"/>
      <c r="X104" s="894"/>
      <c r="Y104" s="894"/>
      <c r="Z104" s="894"/>
      <c r="AA104" s="894"/>
      <c r="AB104" s="894"/>
      <c r="AC104" s="894"/>
      <c r="AD104" s="894"/>
      <c r="AE104" s="894"/>
      <c r="AF104" s="894"/>
      <c r="AG104" s="894"/>
      <c r="AH104" s="894"/>
      <c r="AI104" s="894"/>
      <c r="AJ104" s="894"/>
      <c r="AK104" s="894"/>
      <c r="AL104" s="894"/>
      <c r="AM104" s="895"/>
      <c r="AN104" s="896" t="s">
        <v>7</v>
      </c>
      <c r="AO104" s="1164"/>
    </row>
    <row r="105" spans="1:86" x14ac:dyDescent="0.25">
      <c r="A105" s="983"/>
      <c r="B105" s="1165"/>
      <c r="C105" s="898"/>
      <c r="D105" s="899"/>
      <c r="E105" s="900"/>
      <c r="F105" s="893" t="s">
        <v>10</v>
      </c>
      <c r="G105" s="895"/>
      <c r="H105" s="893" t="s">
        <v>11</v>
      </c>
      <c r="I105" s="895"/>
      <c r="J105" s="893" t="s">
        <v>12</v>
      </c>
      <c r="K105" s="895"/>
      <c r="L105" s="893" t="s">
        <v>13</v>
      </c>
      <c r="M105" s="895"/>
      <c r="N105" s="893" t="s">
        <v>14</v>
      </c>
      <c r="O105" s="895"/>
      <c r="P105" s="901" t="s">
        <v>15</v>
      </c>
      <c r="Q105" s="902"/>
      <c r="R105" s="901" t="s">
        <v>16</v>
      </c>
      <c r="S105" s="902"/>
      <c r="T105" s="901" t="s">
        <v>17</v>
      </c>
      <c r="U105" s="902"/>
      <c r="V105" s="901" t="s">
        <v>18</v>
      </c>
      <c r="W105" s="902"/>
      <c r="X105" s="901" t="s">
        <v>19</v>
      </c>
      <c r="Y105" s="902"/>
      <c r="Z105" s="901" t="s">
        <v>20</v>
      </c>
      <c r="AA105" s="902"/>
      <c r="AB105" s="901" t="s">
        <v>21</v>
      </c>
      <c r="AC105" s="902"/>
      <c r="AD105" s="903" t="s">
        <v>22</v>
      </c>
      <c r="AE105" s="903"/>
      <c r="AF105" s="901" t="s">
        <v>23</v>
      </c>
      <c r="AG105" s="902"/>
      <c r="AH105" s="903" t="s">
        <v>24</v>
      </c>
      <c r="AI105" s="903"/>
      <c r="AJ105" s="901" t="s">
        <v>25</v>
      </c>
      <c r="AK105" s="902"/>
      <c r="AL105" s="903" t="s">
        <v>26</v>
      </c>
      <c r="AM105" s="902"/>
      <c r="AN105" s="904"/>
    </row>
    <row r="106" spans="1:86" x14ac:dyDescent="0.25">
      <c r="A106" s="984"/>
      <c r="B106" s="1166"/>
      <c r="C106" s="956" t="s">
        <v>214</v>
      </c>
      <c r="D106" s="956" t="s">
        <v>159</v>
      </c>
      <c r="E106" s="960" t="s">
        <v>28</v>
      </c>
      <c r="F106" s="1000" t="s">
        <v>159</v>
      </c>
      <c r="G106" s="960" t="s">
        <v>28</v>
      </c>
      <c r="H106" s="1000" t="s">
        <v>159</v>
      </c>
      <c r="I106" s="960" t="s">
        <v>28</v>
      </c>
      <c r="J106" s="1000" t="s">
        <v>159</v>
      </c>
      <c r="K106" s="960" t="s">
        <v>28</v>
      </c>
      <c r="L106" s="1000" t="s">
        <v>159</v>
      </c>
      <c r="M106" s="960" t="s">
        <v>28</v>
      </c>
      <c r="N106" s="1000" t="s">
        <v>159</v>
      </c>
      <c r="O106" s="960" t="s">
        <v>28</v>
      </c>
      <c r="P106" s="1000" t="s">
        <v>159</v>
      </c>
      <c r="Q106" s="960" t="s">
        <v>28</v>
      </c>
      <c r="R106" s="1000" t="s">
        <v>159</v>
      </c>
      <c r="S106" s="960" t="s">
        <v>28</v>
      </c>
      <c r="T106" s="1000" t="s">
        <v>159</v>
      </c>
      <c r="U106" s="960" t="s">
        <v>28</v>
      </c>
      <c r="V106" s="1000" t="s">
        <v>159</v>
      </c>
      <c r="W106" s="960" t="s">
        <v>28</v>
      </c>
      <c r="X106" s="1000" t="s">
        <v>159</v>
      </c>
      <c r="Y106" s="960" t="s">
        <v>28</v>
      </c>
      <c r="Z106" s="1000" t="s">
        <v>159</v>
      </c>
      <c r="AA106" s="960" t="s">
        <v>28</v>
      </c>
      <c r="AB106" s="1000" t="s">
        <v>159</v>
      </c>
      <c r="AC106" s="960" t="s">
        <v>28</v>
      </c>
      <c r="AD106" s="1068" t="s">
        <v>159</v>
      </c>
      <c r="AE106" s="1068" t="s">
        <v>28</v>
      </c>
      <c r="AF106" s="1000" t="s">
        <v>159</v>
      </c>
      <c r="AG106" s="960" t="s">
        <v>28</v>
      </c>
      <c r="AH106" s="1068" t="s">
        <v>159</v>
      </c>
      <c r="AI106" s="1068" t="s">
        <v>28</v>
      </c>
      <c r="AJ106" s="1000" t="s">
        <v>159</v>
      </c>
      <c r="AK106" s="960" t="s">
        <v>28</v>
      </c>
      <c r="AL106" s="1068" t="s">
        <v>159</v>
      </c>
      <c r="AM106" s="960" t="s">
        <v>28</v>
      </c>
      <c r="AN106" s="915"/>
      <c r="AO106" s="1167"/>
    </row>
    <row r="107" spans="1:86" ht="21" customHeight="1" x14ac:dyDescent="0.25">
      <c r="A107" s="1168" t="s">
        <v>236</v>
      </c>
      <c r="B107" s="1169"/>
      <c r="C107" s="1105">
        <f>SUM(D107+E107)</f>
        <v>0</v>
      </c>
      <c r="D107" s="1103">
        <f t="shared" ref="D107:E109" si="19">SUM(F107+H107+J107+L107+N107+P107+R107+T107+V107+X107+Z107+AB107+AD107+AF107+AH107+AJ107+AL107)</f>
        <v>0</v>
      </c>
      <c r="E107" s="1170">
        <f t="shared" si="19"/>
        <v>0</v>
      </c>
      <c r="F107" s="1171"/>
      <c r="G107" s="1172"/>
      <c r="H107" s="1171"/>
      <c r="I107" s="1172"/>
      <c r="J107" s="1171"/>
      <c r="K107" s="1172"/>
      <c r="L107" s="1171"/>
      <c r="M107" s="1172"/>
      <c r="N107" s="1171"/>
      <c r="O107" s="1172"/>
      <c r="P107" s="1171"/>
      <c r="Q107" s="1172"/>
      <c r="R107" s="1171"/>
      <c r="S107" s="1172"/>
      <c r="T107" s="1171"/>
      <c r="U107" s="1172"/>
      <c r="V107" s="1171"/>
      <c r="W107" s="1172"/>
      <c r="X107" s="1171"/>
      <c r="Y107" s="1172"/>
      <c r="Z107" s="1171"/>
      <c r="AA107" s="1172"/>
      <c r="AB107" s="1171"/>
      <c r="AC107" s="1172"/>
      <c r="AD107" s="1173"/>
      <c r="AE107" s="1174"/>
      <c r="AF107" s="1171"/>
      <c r="AG107" s="1172"/>
      <c r="AH107" s="1173"/>
      <c r="AI107" s="1174"/>
      <c r="AJ107" s="1171"/>
      <c r="AK107" s="1172"/>
      <c r="AL107" s="1173"/>
      <c r="AM107" s="1172"/>
      <c r="AN107" s="1175"/>
      <c r="AO107" s="1077" t="s">
        <v>59</v>
      </c>
      <c r="CA107" s="878" t="str">
        <f>IF(C107=0,"",IF(AN107="",IF(C107="",""," No olvide escribir la columna Beneficiarios.-"),""))</f>
        <v/>
      </c>
      <c r="CB107" s="878" t="str">
        <f>IF(C107&lt;AN107," El número de Beneficiarios NO puede ser mayor que el Total.-","")</f>
        <v/>
      </c>
      <c r="CG107" s="878">
        <f>IF(C107&lt;AN107,1,0)</f>
        <v>0</v>
      </c>
      <c r="CH107" s="878" t="str">
        <f>IF(C107=0,"",IF(AN107="",IF(C107="","",1),0))</f>
        <v/>
      </c>
    </row>
    <row r="108" spans="1:86" ht="21" customHeight="1" x14ac:dyDescent="0.25">
      <c r="A108" s="1176" t="s">
        <v>237</v>
      </c>
      <c r="B108" s="1177"/>
      <c r="C108" s="963">
        <f>SUM(D108+E108)</f>
        <v>0</v>
      </c>
      <c r="D108" s="995">
        <f t="shared" si="19"/>
        <v>0</v>
      </c>
      <c r="E108" s="996">
        <f t="shared" si="19"/>
        <v>0</v>
      </c>
      <c r="F108" s="1178"/>
      <c r="G108" s="1179"/>
      <c r="H108" s="1178"/>
      <c r="I108" s="1179"/>
      <c r="J108" s="1178"/>
      <c r="K108" s="1179"/>
      <c r="L108" s="1178"/>
      <c r="M108" s="1179"/>
      <c r="N108" s="1178"/>
      <c r="O108" s="1179"/>
      <c r="P108" s="1178"/>
      <c r="Q108" s="1179"/>
      <c r="R108" s="1178"/>
      <c r="S108" s="1179"/>
      <c r="T108" s="1178"/>
      <c r="U108" s="1179"/>
      <c r="V108" s="1178"/>
      <c r="W108" s="1179"/>
      <c r="X108" s="1178"/>
      <c r="Y108" s="1179"/>
      <c r="Z108" s="1178"/>
      <c r="AA108" s="1179"/>
      <c r="AB108" s="1178"/>
      <c r="AC108" s="1179"/>
      <c r="AD108" s="1180"/>
      <c r="AE108" s="1181"/>
      <c r="AF108" s="1178"/>
      <c r="AG108" s="1179"/>
      <c r="AH108" s="1180"/>
      <c r="AI108" s="1181"/>
      <c r="AJ108" s="1178"/>
      <c r="AK108" s="1179"/>
      <c r="AL108" s="1180"/>
      <c r="AM108" s="1179"/>
      <c r="AN108" s="1182"/>
      <c r="AO108" s="1077" t="s">
        <v>59</v>
      </c>
      <c r="CA108" s="878" t="str">
        <f>IF(C108=0,"",IF(AN108="",IF(C108="",""," No olvide escribir la columna Beneficiarios.-"),""))</f>
        <v/>
      </c>
      <c r="CB108" s="878" t="str">
        <f>IF(C108&lt;AN108," El número de Beneficiarios NO puede ser mayor que el Total.-","")</f>
        <v/>
      </c>
      <c r="CG108" s="878">
        <f>IF(C108&lt;AN108,1,0)</f>
        <v>0</v>
      </c>
      <c r="CH108" s="878" t="str">
        <f>IF(C108=0,"",IF(AN108="",IF(C108="","",1),0))</f>
        <v/>
      </c>
    </row>
    <row r="109" spans="1:86" ht="21" customHeight="1" x14ac:dyDescent="0.25">
      <c r="A109" s="1183" t="s">
        <v>238</v>
      </c>
      <c r="B109" s="1184"/>
      <c r="C109" s="998">
        <f>SUM(D109+E109)</f>
        <v>4</v>
      </c>
      <c r="D109" s="998">
        <f t="shared" si="19"/>
        <v>0</v>
      </c>
      <c r="E109" s="999">
        <f t="shared" si="19"/>
        <v>4</v>
      </c>
      <c r="F109" s="1185"/>
      <c r="G109" s="1186"/>
      <c r="H109" s="1185"/>
      <c r="I109" s="1186"/>
      <c r="J109" s="1185"/>
      <c r="K109" s="1186"/>
      <c r="L109" s="1185"/>
      <c r="M109" s="1186"/>
      <c r="N109" s="1185"/>
      <c r="O109" s="1186"/>
      <c r="P109" s="1185"/>
      <c r="Q109" s="1186"/>
      <c r="R109" s="1185"/>
      <c r="S109" s="1186"/>
      <c r="T109" s="1185"/>
      <c r="U109" s="1186"/>
      <c r="V109" s="1185"/>
      <c r="W109" s="1186"/>
      <c r="X109" s="1185"/>
      <c r="Y109" s="1186"/>
      <c r="Z109" s="1185"/>
      <c r="AA109" s="1186"/>
      <c r="AB109" s="1185"/>
      <c r="AC109" s="1186"/>
      <c r="AD109" s="1187"/>
      <c r="AE109" s="1188"/>
      <c r="AF109" s="1185"/>
      <c r="AG109" s="1186"/>
      <c r="AH109" s="1187"/>
      <c r="AI109" s="1188"/>
      <c r="AJ109" s="1185"/>
      <c r="AK109" s="1186">
        <v>1</v>
      </c>
      <c r="AL109" s="1187"/>
      <c r="AM109" s="1186">
        <v>3</v>
      </c>
      <c r="AN109" s="1189">
        <v>4</v>
      </c>
      <c r="AO109" s="1077" t="s">
        <v>59</v>
      </c>
      <c r="CA109" s="878" t="str">
        <f>IF(C109=0,"",IF(AN109="",IF(C109="",""," No olvide escribir la columna Beneficiarios.-"),""))</f>
        <v/>
      </c>
      <c r="CB109" s="878" t="str">
        <f>IF(C109&lt;AN109," El número de Beneficiarios NO puede ser mayor que el Total.-","")</f>
        <v/>
      </c>
      <c r="CG109" s="878">
        <f>IF(C109&lt;AN109,1,0)</f>
        <v>0</v>
      </c>
      <c r="CH109" s="878">
        <f>IF(C109=0,"",IF(AN109="",IF(C109="","",1),0))</f>
        <v>0</v>
      </c>
    </row>
    <row r="110" spans="1:86" x14ac:dyDescent="0.25">
      <c r="A110" s="1064" t="s">
        <v>239</v>
      </c>
      <c r="B110" s="883"/>
      <c r="C110" s="883"/>
      <c r="D110" s="883"/>
      <c r="E110" s="883"/>
      <c r="F110" s="883"/>
      <c r="G110" s="883"/>
      <c r="H110" s="883"/>
      <c r="I110" s="883"/>
      <c r="J110" s="883"/>
      <c r="K110" s="883"/>
      <c r="L110" s="883"/>
      <c r="M110" s="883"/>
      <c r="N110" s="883"/>
      <c r="O110" s="883"/>
      <c r="P110" s="883"/>
      <c r="Q110" s="883"/>
      <c r="R110" s="883"/>
      <c r="S110" s="883"/>
      <c r="T110" s="883"/>
      <c r="U110" s="883"/>
      <c r="V110" s="883"/>
      <c r="W110" s="883"/>
      <c r="X110" s="883"/>
      <c r="Y110" s="883"/>
      <c r="Z110" s="883"/>
      <c r="AA110" s="883"/>
      <c r="AB110" s="1048"/>
      <c r="AC110" s="883"/>
      <c r="AD110" s="883"/>
      <c r="AE110" s="883"/>
      <c r="AF110" s="883"/>
      <c r="AG110" s="883"/>
    </row>
    <row r="111" spans="1:86" ht="15" customHeight="1" x14ac:dyDescent="0.25">
      <c r="A111" s="982" t="s">
        <v>92</v>
      </c>
      <c r="B111" s="1163"/>
      <c r="C111" s="982" t="s">
        <v>45</v>
      </c>
      <c r="D111" s="1190"/>
      <c r="E111" s="1163"/>
      <c r="F111" s="893" t="s">
        <v>165</v>
      </c>
      <c r="G111" s="895"/>
      <c r="H111" s="1191" t="s">
        <v>166</v>
      </c>
      <c r="I111" s="895"/>
      <c r="J111" s="893" t="s">
        <v>167</v>
      </c>
      <c r="K111" s="895"/>
      <c r="L111" s="893" t="s">
        <v>168</v>
      </c>
      <c r="M111" s="895"/>
      <c r="N111" s="893" t="s">
        <v>169</v>
      </c>
      <c r="O111" s="895"/>
      <c r="P111" s="901" t="s">
        <v>170</v>
      </c>
      <c r="Q111" s="902"/>
      <c r="R111" s="901" t="s">
        <v>171</v>
      </c>
      <c r="S111" s="902"/>
      <c r="T111" s="901" t="s">
        <v>172</v>
      </c>
      <c r="U111" s="903"/>
      <c r="V111" s="901" t="s">
        <v>173</v>
      </c>
      <c r="W111" s="903"/>
      <c r="X111" s="1192" t="s">
        <v>174</v>
      </c>
      <c r="Y111" s="1193" t="s">
        <v>240</v>
      </c>
      <c r="Z111" s="903"/>
      <c r="AA111" s="903"/>
      <c r="AB111" s="902"/>
      <c r="AC111" s="1194" t="s">
        <v>241</v>
      </c>
      <c r="AD111" s="1195"/>
      <c r="AE111" s="903" t="s">
        <v>242</v>
      </c>
      <c r="AF111" s="903"/>
      <c r="AG111" s="903"/>
      <c r="AH111" s="902"/>
      <c r="AI111" s="1192" t="s">
        <v>243</v>
      </c>
    </row>
    <row r="112" spans="1:86" ht="21" x14ac:dyDescent="0.25">
      <c r="A112" s="984"/>
      <c r="B112" s="1166"/>
      <c r="C112" s="956" t="s">
        <v>214</v>
      </c>
      <c r="D112" s="957" t="s">
        <v>27</v>
      </c>
      <c r="E112" s="956" t="s">
        <v>28</v>
      </c>
      <c r="F112" s="959" t="s">
        <v>159</v>
      </c>
      <c r="G112" s="1196" t="s">
        <v>28</v>
      </c>
      <c r="H112" s="959" t="s">
        <v>159</v>
      </c>
      <c r="I112" s="1196" t="s">
        <v>28</v>
      </c>
      <c r="J112" s="959" t="s">
        <v>159</v>
      </c>
      <c r="K112" s="1196" t="s">
        <v>28</v>
      </c>
      <c r="L112" s="959" t="s">
        <v>159</v>
      </c>
      <c r="M112" s="1196" t="s">
        <v>28</v>
      </c>
      <c r="N112" s="959" t="s">
        <v>159</v>
      </c>
      <c r="O112" s="1196" t="s">
        <v>28</v>
      </c>
      <c r="P112" s="959" t="s">
        <v>159</v>
      </c>
      <c r="Q112" s="1196" t="s">
        <v>28</v>
      </c>
      <c r="R112" s="959" t="s">
        <v>159</v>
      </c>
      <c r="S112" s="1196" t="s">
        <v>28</v>
      </c>
      <c r="T112" s="959" t="s">
        <v>159</v>
      </c>
      <c r="U112" s="1197" t="s">
        <v>28</v>
      </c>
      <c r="V112" s="959" t="s">
        <v>159</v>
      </c>
      <c r="W112" s="1197" t="s">
        <v>28</v>
      </c>
      <c r="X112" s="1198"/>
      <c r="Y112" s="1199" t="s">
        <v>177</v>
      </c>
      <c r="Z112" s="1200" t="s">
        <v>178</v>
      </c>
      <c r="AA112" s="1201" t="s">
        <v>179</v>
      </c>
      <c r="AB112" s="958" t="s">
        <v>244</v>
      </c>
      <c r="AC112" s="1202" t="s">
        <v>245</v>
      </c>
      <c r="AD112" s="1203" t="s">
        <v>246</v>
      </c>
      <c r="AE112" s="1204" t="s">
        <v>247</v>
      </c>
      <c r="AF112" s="958" t="s">
        <v>183</v>
      </c>
      <c r="AG112" s="1205" t="s">
        <v>248</v>
      </c>
      <c r="AH112" s="958" t="s">
        <v>184</v>
      </c>
      <c r="AI112" s="1198"/>
    </row>
    <row r="113" spans="1:87" x14ac:dyDescent="0.25">
      <c r="A113" s="1206" t="s">
        <v>185</v>
      </c>
      <c r="B113" s="1207"/>
      <c r="C113" s="1208">
        <f>SUM(D113+E113)</f>
        <v>9</v>
      </c>
      <c r="D113" s="1208">
        <f>SUM(F113+H113+J113+L113+N113+P113+R113+T113+V113)</f>
        <v>3</v>
      </c>
      <c r="E113" s="920">
        <f>SUM(G113+I113+K113+M113+O113+Q113+S113+U113+W113)</f>
        <v>6</v>
      </c>
      <c r="F113" s="1073"/>
      <c r="G113" s="1209"/>
      <c r="H113" s="1072"/>
      <c r="I113" s="1075">
        <v>1</v>
      </c>
      <c r="J113" s="1073"/>
      <c r="K113" s="1209">
        <v>1</v>
      </c>
      <c r="L113" s="1072">
        <v>1</v>
      </c>
      <c r="M113" s="1075">
        <v>2</v>
      </c>
      <c r="N113" s="1073">
        <v>1</v>
      </c>
      <c r="O113" s="1209">
        <v>1</v>
      </c>
      <c r="P113" s="1072">
        <v>1</v>
      </c>
      <c r="Q113" s="1075">
        <v>1</v>
      </c>
      <c r="R113" s="1073"/>
      <c r="S113" s="1209"/>
      <c r="T113" s="1072"/>
      <c r="U113" s="1075"/>
      <c r="V113" s="1073"/>
      <c r="W113" s="1210"/>
      <c r="X113" s="1074"/>
      <c r="Y113" s="1211">
        <v>7</v>
      </c>
      <c r="Z113" s="1212">
        <v>2</v>
      </c>
      <c r="AA113" s="1213"/>
      <c r="AB113" s="1214"/>
      <c r="AC113" s="1210">
        <v>6</v>
      </c>
      <c r="AD113" s="1215">
        <v>3</v>
      </c>
      <c r="AE113" s="1211">
        <v>4</v>
      </c>
      <c r="AF113" s="1076"/>
      <c r="AG113" s="1076">
        <v>5</v>
      </c>
      <c r="AH113" s="1076"/>
      <c r="AI113" s="1215"/>
      <c r="AJ113" s="1216" t="s">
        <v>215</v>
      </c>
      <c r="CA113" s="878" t="str">
        <f>IF(C113&lt;&gt;SUM(Y113+Z113),"El nº de atenciones por violencia intrafamiliar  debe ser igual a la sumatoria de Pareja/Ex Pareja y Familiar","")</f>
        <v/>
      </c>
      <c r="CC113" s="878" t="str">
        <f>IF(X113&gt;E113,"El número de embarazadas no puede ser mayor al total de mujeres","")</f>
        <v/>
      </c>
      <c r="CG113" s="878">
        <f>IF(C113&lt;&gt;SUM(Y113+Z113),1,0)</f>
        <v>0</v>
      </c>
      <c r="CH113" s="878">
        <v>0</v>
      </c>
      <c r="CI113" s="878">
        <f>IF(X113&gt;E113,1,0)</f>
        <v>0</v>
      </c>
    </row>
    <row r="114" spans="1:87" x14ac:dyDescent="0.25">
      <c r="A114" s="1217" t="s">
        <v>186</v>
      </c>
      <c r="B114" s="1218"/>
      <c r="C114" s="1219">
        <f>SUM(D114+E114)</f>
        <v>47</v>
      </c>
      <c r="D114" s="1219">
        <f>SUM(F114+H114+J114+L114+N114+P114+R114+T114+V114)</f>
        <v>30</v>
      </c>
      <c r="E114" s="1039">
        <f>SUM(G114+I114+K114+M114+O114+Q114+S114+U114+W114)</f>
        <v>17</v>
      </c>
      <c r="F114" s="1220">
        <v>2</v>
      </c>
      <c r="G114" s="1221"/>
      <c r="H114" s="1212">
        <v>5</v>
      </c>
      <c r="I114" s="1222">
        <v>3</v>
      </c>
      <c r="J114" s="1220">
        <v>2</v>
      </c>
      <c r="K114" s="1221">
        <v>2</v>
      </c>
      <c r="L114" s="1212">
        <v>6</v>
      </c>
      <c r="M114" s="1222">
        <v>4</v>
      </c>
      <c r="N114" s="1220">
        <v>6</v>
      </c>
      <c r="O114" s="1221">
        <v>6</v>
      </c>
      <c r="P114" s="1212">
        <v>7</v>
      </c>
      <c r="Q114" s="1222"/>
      <c r="R114" s="1220">
        <v>2</v>
      </c>
      <c r="S114" s="1221">
        <v>1</v>
      </c>
      <c r="T114" s="1212"/>
      <c r="U114" s="1222"/>
      <c r="V114" s="1220"/>
      <c r="W114" s="1223">
        <v>1</v>
      </c>
      <c r="X114" s="1224"/>
      <c r="Y114" s="1225"/>
      <c r="Z114" s="1226"/>
      <c r="AA114" s="1227">
        <v>23</v>
      </c>
      <c r="AB114" s="1227">
        <v>24</v>
      </c>
      <c r="AC114" s="1224">
        <v>45</v>
      </c>
      <c r="AD114" s="1228">
        <v>2</v>
      </c>
      <c r="AE114" s="1211">
        <v>7</v>
      </c>
      <c r="AF114" s="1229">
        <v>2</v>
      </c>
      <c r="AG114" s="1229">
        <v>30</v>
      </c>
      <c r="AH114" s="1229">
        <v>8</v>
      </c>
      <c r="AI114" s="1228"/>
      <c r="AJ114" s="1216" t="s">
        <v>215</v>
      </c>
      <c r="CA114" s="878" t="str">
        <f>IF(C114&lt;&gt;SUM(AA114+AB114),"El nº de atenciones de Otras Violencias debe ser igual a la sumatoria de Conocidos y Desconocidos","")</f>
        <v/>
      </c>
      <c r="CC114" s="878" t="str">
        <f>IF(X114&gt;E114,"El número de embarazadas no puede ser mayor al total de mujeres","")</f>
        <v/>
      </c>
      <c r="CG114" s="878">
        <f>IF(C114&lt;&gt;SUM(AA114+AB114),1,0)</f>
        <v>0</v>
      </c>
      <c r="CH114" s="878">
        <v>0</v>
      </c>
      <c r="CI114" s="878">
        <f>IF(X114&gt;E114,1,0)</f>
        <v>0</v>
      </c>
    </row>
    <row r="115" spans="1:87" x14ac:dyDescent="0.25">
      <c r="A115" s="1064" t="s">
        <v>249</v>
      </c>
      <c r="B115" s="1230"/>
      <c r="C115" s="1230"/>
      <c r="D115" s="1064"/>
      <c r="E115" s="1064"/>
      <c r="F115" s="1064"/>
      <c r="G115" s="1064"/>
      <c r="H115" s="1064"/>
      <c r="I115" s="1064"/>
      <c r="J115" s="1064"/>
      <c r="K115" s="1064"/>
      <c r="L115" s="1064"/>
      <c r="M115" s="1064"/>
      <c r="N115" s="1064"/>
      <c r="O115" s="1064"/>
      <c r="P115" s="1064"/>
      <c r="Q115" s="1064"/>
      <c r="R115" s="1064"/>
      <c r="S115" s="1064"/>
      <c r="T115" s="1064"/>
      <c r="U115" s="882"/>
      <c r="V115" s="882"/>
      <c r="W115" s="882"/>
      <c r="AA115" s="1231"/>
      <c r="CA115" s="878" t="str">
        <f>IF(X113&gt;=E113,"El número de embarazadas no puede ser mayor al total de mujeres","")</f>
        <v/>
      </c>
      <c r="CG115" s="878">
        <v>0</v>
      </c>
    </row>
    <row r="116" spans="1:87" x14ac:dyDescent="0.25">
      <c r="A116" s="982" t="s">
        <v>92</v>
      </c>
      <c r="B116" s="1163"/>
      <c r="C116" s="889" t="s">
        <v>45</v>
      </c>
      <c r="D116" s="893" t="s">
        <v>5</v>
      </c>
      <c r="E116" s="894"/>
      <c r="F116" s="894"/>
      <c r="G116" s="894"/>
      <c r="H116" s="894"/>
      <c r="I116" s="894"/>
      <c r="J116" s="894"/>
      <c r="K116" s="894"/>
      <c r="L116" s="894"/>
      <c r="M116" s="895"/>
      <c r="N116" s="893" t="s">
        <v>6</v>
      </c>
      <c r="O116" s="895"/>
      <c r="P116" s="896" t="s">
        <v>7</v>
      </c>
      <c r="Q116" s="883"/>
      <c r="R116" s="882"/>
      <c r="S116" s="882"/>
      <c r="T116" s="882"/>
      <c r="U116" s="882"/>
      <c r="V116" s="882"/>
      <c r="W116" s="882"/>
    </row>
    <row r="117" spans="1:87" ht="21" x14ac:dyDescent="0.25">
      <c r="A117" s="984"/>
      <c r="B117" s="1166"/>
      <c r="C117" s="908"/>
      <c r="D117" s="1232" t="s">
        <v>10</v>
      </c>
      <c r="E117" s="1232" t="s">
        <v>11</v>
      </c>
      <c r="F117" s="1233" t="s">
        <v>12</v>
      </c>
      <c r="G117" s="1233" t="s">
        <v>13</v>
      </c>
      <c r="H117" s="1233" t="s">
        <v>14</v>
      </c>
      <c r="I117" s="1233" t="s">
        <v>94</v>
      </c>
      <c r="J117" s="1233" t="s">
        <v>95</v>
      </c>
      <c r="K117" s="1233" t="s">
        <v>96</v>
      </c>
      <c r="L117" s="1233" t="s">
        <v>97</v>
      </c>
      <c r="M117" s="1196" t="s">
        <v>98</v>
      </c>
      <c r="N117" s="958" t="s">
        <v>27</v>
      </c>
      <c r="O117" s="960" t="s">
        <v>28</v>
      </c>
      <c r="P117" s="915"/>
      <c r="Q117" s="883"/>
      <c r="R117" s="882"/>
      <c r="S117" s="882"/>
      <c r="T117" s="882"/>
      <c r="U117" s="882"/>
      <c r="V117" s="882"/>
      <c r="W117" s="882"/>
    </row>
    <row r="118" spans="1:87" ht="15.75" customHeight="1" x14ac:dyDescent="0.25">
      <c r="A118" s="896" t="s">
        <v>250</v>
      </c>
      <c r="B118" s="1234" t="s">
        <v>251</v>
      </c>
      <c r="C118" s="1235">
        <f>SUM(F118:K118)</f>
        <v>0</v>
      </c>
      <c r="D118" s="1236"/>
      <c r="E118" s="1236"/>
      <c r="F118" s="927"/>
      <c r="G118" s="927"/>
      <c r="H118" s="927"/>
      <c r="I118" s="927"/>
      <c r="J118" s="927"/>
      <c r="K118" s="927"/>
      <c r="L118" s="1236"/>
      <c r="M118" s="1237"/>
      <c r="N118" s="1238"/>
      <c r="O118" s="922"/>
      <c r="P118" s="994"/>
      <c r="Q118" s="1239" t="s">
        <v>215</v>
      </c>
      <c r="R118" s="882"/>
      <c r="S118" s="882"/>
      <c r="T118" s="882"/>
      <c r="U118" s="882"/>
      <c r="V118" s="882"/>
      <c r="W118" s="882"/>
      <c r="CA118" s="878" t="str">
        <f>IF(C118&lt;&gt;O118," El número atenciones según sexo NO puede ser diferente al Total.","")</f>
        <v/>
      </c>
      <c r="CB118" s="878" t="str">
        <f>IF(C118=0,"",IF(P118="",IF(C118="",""," No olvide escribir la columna Beneficiarios."),""))</f>
        <v/>
      </c>
      <c r="CC118" s="878" t="str">
        <f>IF(C118&lt;P118," El número de Beneficiarios NO puede ser mayor que el Total.","")</f>
        <v/>
      </c>
      <c r="CG118" s="878">
        <f>IF(C118&lt;&gt;O118,1,0)</f>
        <v>0</v>
      </c>
      <c r="CH118" s="878">
        <f>IF(C118&lt;P118,1,0)</f>
        <v>0</v>
      </c>
      <c r="CI118" s="878" t="str">
        <f>IF(C118=0,"",IF(P118="",IF(C118="","",1),0))</f>
        <v/>
      </c>
    </row>
    <row r="119" spans="1:87" ht="15.75" customHeight="1" x14ac:dyDescent="0.25">
      <c r="A119" s="915"/>
      <c r="B119" s="1240" t="s">
        <v>252</v>
      </c>
      <c r="C119" s="1241">
        <f>SUM(F119:K119)</f>
        <v>2</v>
      </c>
      <c r="D119" s="950"/>
      <c r="E119" s="950"/>
      <c r="F119" s="946"/>
      <c r="G119" s="1242"/>
      <c r="H119" s="1242"/>
      <c r="I119" s="1242">
        <v>1</v>
      </c>
      <c r="J119" s="1242">
        <v>1</v>
      </c>
      <c r="K119" s="1242"/>
      <c r="L119" s="950"/>
      <c r="M119" s="951"/>
      <c r="N119" s="1243"/>
      <c r="O119" s="944">
        <v>2</v>
      </c>
      <c r="P119" s="978">
        <v>2</v>
      </c>
      <c r="Q119" s="1244" t="s">
        <v>215</v>
      </c>
      <c r="R119" s="882"/>
      <c r="S119" s="882"/>
      <c r="T119" s="882"/>
      <c r="U119" s="882"/>
      <c r="V119" s="882"/>
      <c r="W119" s="882"/>
      <c r="CA119" s="878" t="str">
        <f>IF(C119&lt;&gt;O119," El número atenciones según sexo NO puede ser diferente al Total.","")</f>
        <v/>
      </c>
      <c r="CB119" s="878" t="str">
        <f>IF(C119=0,"",IF(P119="",IF(C119="",""," No olvide escribir la columna Beneficiarios."),""))</f>
        <v/>
      </c>
      <c r="CC119" s="878" t="str">
        <f>IF(C119&lt;P119," El número de Beneficiarios NO puede ser mayor que el Total.","")</f>
        <v/>
      </c>
      <c r="CG119" s="878">
        <f>IF(C119&lt;&gt;O119,1,0)</f>
        <v>0</v>
      </c>
      <c r="CH119" s="878">
        <f>IF(C119&lt;P119,1,0)</f>
        <v>0</v>
      </c>
      <c r="CI119" s="878">
        <f>IF(C119=0,"",IF(P119="",IF(C119="","",1),0))</f>
        <v>0</v>
      </c>
    </row>
    <row r="120" spans="1:87" x14ac:dyDescent="0.25">
      <c r="A120" s="980" t="s">
        <v>253</v>
      </c>
      <c r="B120" s="980"/>
      <c r="C120" s="980"/>
      <c r="D120" s="980"/>
      <c r="E120" s="980"/>
      <c r="F120" s="980"/>
      <c r="G120" s="980"/>
      <c r="H120" s="980"/>
      <c r="I120" s="1245"/>
      <c r="J120" s="1245"/>
      <c r="K120" s="1245"/>
      <c r="L120" s="1245"/>
      <c r="M120" s="1245"/>
      <c r="N120" s="1245"/>
      <c r="O120" s="1056"/>
      <c r="P120" s="1056"/>
      <c r="Q120" s="1056"/>
      <c r="R120" s="1056"/>
      <c r="S120" s="1056"/>
      <c r="T120" s="1056"/>
      <c r="U120" s="1056"/>
      <c r="V120" s="1056"/>
      <c r="W120" s="1056"/>
    </row>
    <row r="121" spans="1:87" x14ac:dyDescent="0.25">
      <c r="A121" s="896" t="s">
        <v>102</v>
      </c>
      <c r="B121" s="896" t="s">
        <v>254</v>
      </c>
      <c r="C121" s="1050"/>
      <c r="D121" s="1246"/>
      <c r="E121" s="1056"/>
      <c r="F121" s="1050"/>
      <c r="G121" s="1050"/>
      <c r="H121" s="1056"/>
      <c r="I121" s="1056"/>
      <c r="J121" s="1056"/>
      <c r="K121" s="1056"/>
      <c r="L121" s="1056"/>
      <c r="M121" s="1056"/>
      <c r="N121" s="1056"/>
      <c r="O121" s="1056"/>
      <c r="P121" s="1056"/>
      <c r="Q121" s="1056"/>
      <c r="R121" s="1056"/>
      <c r="S121" s="1056"/>
      <c r="T121" s="1056"/>
      <c r="U121" s="1056"/>
      <c r="V121" s="1056"/>
      <c r="W121" s="1056"/>
    </row>
    <row r="122" spans="1:87" x14ac:dyDescent="0.25">
      <c r="A122" s="915"/>
      <c r="B122" s="915"/>
      <c r="C122" s="1050"/>
      <c r="D122" s="1246"/>
      <c r="E122" s="1056"/>
      <c r="F122" s="1050"/>
      <c r="G122" s="1050"/>
      <c r="H122" s="1056"/>
      <c r="I122" s="1056"/>
      <c r="J122" s="1056"/>
      <c r="K122" s="1056"/>
      <c r="L122" s="1056"/>
      <c r="M122" s="1056"/>
      <c r="N122" s="1056"/>
      <c r="O122" s="1056"/>
      <c r="P122" s="1056"/>
      <c r="Q122" s="1056"/>
      <c r="R122" s="1056"/>
      <c r="S122" s="1056"/>
      <c r="T122" s="1056"/>
      <c r="U122" s="1056"/>
      <c r="V122" s="1056"/>
      <c r="W122" s="1056"/>
    </row>
    <row r="123" spans="1:87" x14ac:dyDescent="0.25">
      <c r="A123" s="1247" t="s">
        <v>255</v>
      </c>
      <c r="B123" s="994">
        <v>2</v>
      </c>
      <c r="C123" s="1055"/>
      <c r="D123" s="1050"/>
      <c r="E123" s="1050"/>
      <c r="F123" s="1050"/>
      <c r="G123" s="1050"/>
      <c r="H123" s="1056"/>
      <c r="I123" s="1056"/>
      <c r="J123" s="1056"/>
      <c r="K123" s="1056"/>
      <c r="L123" s="1056"/>
      <c r="M123" s="1056"/>
      <c r="N123" s="1056"/>
      <c r="O123" s="1056"/>
      <c r="P123" s="1056"/>
      <c r="Q123" s="1056"/>
      <c r="R123" s="1056"/>
      <c r="S123" s="1056"/>
      <c r="T123" s="1056"/>
      <c r="U123" s="1056"/>
      <c r="V123" s="1056"/>
      <c r="W123" s="1056"/>
    </row>
    <row r="124" spans="1:87" x14ac:dyDescent="0.25">
      <c r="A124" s="1248" t="s">
        <v>256</v>
      </c>
      <c r="B124" s="969"/>
      <c r="C124" s="1055"/>
      <c r="D124" s="1050"/>
      <c r="E124" s="1050"/>
      <c r="F124" s="1050"/>
      <c r="G124" s="1050"/>
      <c r="H124" s="1056"/>
      <c r="I124" s="1056"/>
      <c r="J124" s="1056"/>
      <c r="K124" s="1056"/>
      <c r="L124" s="1056"/>
      <c r="M124" s="1056"/>
      <c r="N124" s="1056"/>
      <c r="O124" s="1056"/>
      <c r="P124" s="1056"/>
      <c r="Q124" s="1056"/>
      <c r="R124" s="1056"/>
      <c r="S124" s="1056"/>
      <c r="T124" s="1056"/>
      <c r="U124" s="1056"/>
      <c r="V124" s="1056"/>
      <c r="W124" s="1056"/>
    </row>
    <row r="125" spans="1:87" x14ac:dyDescent="0.25">
      <c r="A125" s="1248" t="s">
        <v>257</v>
      </c>
      <c r="B125" s="969">
        <v>17</v>
      </c>
      <c r="C125" s="1055"/>
      <c r="D125" s="1050"/>
      <c r="E125" s="1050"/>
      <c r="F125" s="1050"/>
      <c r="G125" s="1050"/>
      <c r="H125" s="1056"/>
      <c r="I125" s="1056"/>
      <c r="J125" s="1056"/>
      <c r="K125" s="1056"/>
      <c r="L125" s="1056"/>
      <c r="M125" s="1056"/>
      <c r="N125" s="1056"/>
      <c r="O125" s="1056"/>
      <c r="P125" s="1056"/>
      <c r="Q125" s="1056"/>
      <c r="R125" s="1056"/>
      <c r="S125" s="1056"/>
      <c r="T125" s="1056"/>
      <c r="U125" s="1056"/>
      <c r="V125" s="1056"/>
      <c r="W125" s="1056"/>
    </row>
    <row r="126" spans="1:87" x14ac:dyDescent="0.25">
      <c r="A126" s="1248" t="s">
        <v>258</v>
      </c>
      <c r="B126" s="969">
        <v>7</v>
      </c>
      <c r="C126" s="1055"/>
      <c r="D126" s="1050"/>
      <c r="E126" s="1050"/>
      <c r="F126" s="1050"/>
      <c r="G126" s="1050"/>
      <c r="H126" s="1056"/>
      <c r="I126" s="1056"/>
      <c r="J126" s="1056"/>
      <c r="K126" s="1056"/>
      <c r="L126" s="1056"/>
      <c r="M126" s="1056"/>
      <c r="N126" s="1056"/>
      <c r="O126" s="1056"/>
      <c r="P126" s="1056"/>
      <c r="Q126" s="1056"/>
      <c r="R126" s="1056"/>
      <c r="S126" s="1056"/>
      <c r="T126" s="1056"/>
      <c r="U126" s="1056"/>
      <c r="V126" s="1056"/>
      <c r="W126" s="1056"/>
    </row>
    <row r="127" spans="1:87" x14ac:dyDescent="0.25">
      <c r="A127" s="1248" t="s">
        <v>107</v>
      </c>
      <c r="B127" s="969"/>
      <c r="C127" s="1055"/>
      <c r="D127" s="1050"/>
      <c r="E127" s="1050"/>
      <c r="F127" s="1056"/>
      <c r="G127" s="1056"/>
      <c r="H127" s="1056"/>
      <c r="I127" s="1056"/>
      <c r="J127" s="1056"/>
      <c r="K127" s="1056"/>
      <c r="L127" s="1056"/>
      <c r="M127" s="1056"/>
      <c r="N127" s="1056"/>
      <c r="O127" s="1056"/>
      <c r="P127" s="1056"/>
      <c r="Q127" s="1056"/>
      <c r="R127" s="1056"/>
      <c r="S127" s="1056"/>
      <c r="T127" s="1056"/>
      <c r="U127" s="1056"/>
      <c r="V127" s="1056"/>
      <c r="W127" s="1056"/>
    </row>
    <row r="128" spans="1:87" x14ac:dyDescent="0.25">
      <c r="A128" s="1249" t="s">
        <v>259</v>
      </c>
      <c r="B128" s="974"/>
      <c r="C128" s="1055"/>
      <c r="D128" s="1050"/>
      <c r="E128" s="1050"/>
      <c r="F128" s="1056"/>
      <c r="G128" s="1056"/>
      <c r="H128" s="1056"/>
      <c r="I128" s="1056"/>
      <c r="J128" s="1056"/>
      <c r="K128" s="1056"/>
      <c r="L128" s="1056"/>
      <c r="M128" s="1056"/>
      <c r="N128" s="1056"/>
      <c r="O128" s="1056"/>
      <c r="P128" s="1056"/>
      <c r="Q128" s="1056"/>
      <c r="R128" s="1056"/>
      <c r="S128" s="1056"/>
      <c r="T128" s="1056"/>
      <c r="U128" s="1056"/>
      <c r="V128" s="1056"/>
      <c r="W128" s="1056"/>
    </row>
    <row r="129" spans="1:85" x14ac:dyDescent="0.25">
      <c r="A129" s="1249" t="s">
        <v>260</v>
      </c>
      <c r="B129" s="974"/>
      <c r="C129" s="1250"/>
      <c r="D129" s="1056"/>
      <c r="E129" s="1056"/>
      <c r="F129" s="1056"/>
      <c r="G129" s="1056"/>
      <c r="H129" s="1056"/>
      <c r="I129" s="1056"/>
      <c r="J129" s="1056"/>
      <c r="K129" s="1056"/>
      <c r="L129" s="1056"/>
      <c r="M129" s="1056"/>
      <c r="N129" s="1056"/>
      <c r="O129" s="1056"/>
      <c r="P129" s="1056"/>
      <c r="Q129" s="1056"/>
      <c r="R129" s="1056"/>
      <c r="S129" s="1056"/>
      <c r="T129" s="1056"/>
      <c r="U129" s="1056"/>
      <c r="V129" s="1056"/>
      <c r="W129" s="1056"/>
    </row>
    <row r="130" spans="1:85" x14ac:dyDescent="0.25">
      <c r="A130" s="1249" t="s">
        <v>261</v>
      </c>
      <c r="B130" s="969">
        <v>3</v>
      </c>
      <c r="C130" s="1250"/>
      <c r="D130" s="1056"/>
      <c r="E130" s="1056"/>
      <c r="F130" s="1056"/>
      <c r="G130" s="1056"/>
      <c r="H130" s="1056"/>
      <c r="I130" s="1056"/>
      <c r="J130" s="1056"/>
      <c r="K130" s="1056"/>
      <c r="L130" s="1056"/>
      <c r="M130" s="1056"/>
      <c r="N130" s="1056"/>
      <c r="O130" s="1056"/>
      <c r="P130" s="1056"/>
      <c r="Q130" s="1056"/>
      <c r="R130" s="1056"/>
      <c r="S130" s="1056"/>
      <c r="T130" s="1056"/>
      <c r="U130" s="1056"/>
      <c r="V130" s="1056"/>
      <c r="W130" s="1056"/>
    </row>
    <row r="131" spans="1:85" x14ac:dyDescent="0.25">
      <c r="A131" s="1249" t="s">
        <v>262</v>
      </c>
      <c r="B131" s="974"/>
      <c r="C131" s="1250"/>
      <c r="D131" s="1056"/>
      <c r="E131" s="1056"/>
      <c r="F131" s="1056"/>
      <c r="G131" s="1056"/>
      <c r="H131" s="1056"/>
      <c r="I131" s="1056"/>
      <c r="J131" s="1056"/>
      <c r="K131" s="1056"/>
      <c r="L131" s="1056"/>
      <c r="M131" s="1056"/>
      <c r="N131" s="1056"/>
      <c r="O131" s="1056"/>
      <c r="P131" s="1056"/>
      <c r="Q131" s="1056"/>
      <c r="R131" s="1056"/>
      <c r="S131" s="1056"/>
      <c r="T131" s="1056"/>
      <c r="U131" s="1056"/>
      <c r="V131" s="1056"/>
      <c r="W131" s="1056"/>
    </row>
    <row r="132" spans="1:85" x14ac:dyDescent="0.25">
      <c r="A132" s="1251" t="s">
        <v>263</v>
      </c>
      <c r="B132" s="1252">
        <v>19</v>
      </c>
      <c r="C132" s="1250"/>
      <c r="D132" s="1056"/>
      <c r="E132" s="1056"/>
      <c r="F132" s="1056"/>
      <c r="G132" s="1056"/>
      <c r="H132" s="1056"/>
      <c r="I132" s="1056"/>
      <c r="J132" s="1056"/>
      <c r="K132" s="1056"/>
      <c r="L132" s="1056"/>
      <c r="M132" s="1056"/>
      <c r="N132" s="1056"/>
      <c r="O132" s="1056"/>
      <c r="P132" s="1056"/>
      <c r="Q132" s="1056"/>
      <c r="R132" s="1056"/>
      <c r="S132" s="1056"/>
      <c r="T132" s="1056"/>
      <c r="U132" s="1056"/>
      <c r="V132" s="1056"/>
      <c r="W132" s="1056"/>
    </row>
    <row r="133" spans="1:85" x14ac:dyDescent="0.25">
      <c r="A133" s="1253" t="s">
        <v>264</v>
      </c>
      <c r="B133" s="1252">
        <v>101</v>
      </c>
      <c r="C133" s="1250"/>
      <c r="D133" s="1056"/>
      <c r="E133" s="1056"/>
      <c r="F133" s="1056"/>
      <c r="G133" s="1056"/>
      <c r="H133" s="1056"/>
      <c r="I133" s="1056"/>
      <c r="J133" s="1056"/>
      <c r="K133" s="1056"/>
      <c r="L133" s="1056"/>
      <c r="M133" s="1056"/>
      <c r="N133" s="1056"/>
      <c r="O133" s="1056"/>
      <c r="P133" s="1056"/>
      <c r="Q133" s="1056"/>
      <c r="R133" s="1056"/>
      <c r="S133" s="1056"/>
      <c r="T133" s="1056"/>
      <c r="U133" s="1056"/>
      <c r="V133" s="1056"/>
      <c r="W133" s="1056"/>
    </row>
    <row r="134" spans="1:85" x14ac:dyDescent="0.25">
      <c r="A134" s="1253" t="s">
        <v>265</v>
      </c>
      <c r="B134" s="1252">
        <v>37</v>
      </c>
      <c r="C134" s="1250"/>
      <c r="D134" s="1056"/>
      <c r="E134" s="1056"/>
      <c r="F134" s="1056"/>
      <c r="G134" s="1056"/>
      <c r="H134" s="1056"/>
      <c r="I134" s="1056"/>
      <c r="J134" s="1056"/>
      <c r="K134" s="1056"/>
      <c r="L134" s="1056"/>
      <c r="M134" s="1056"/>
      <c r="N134" s="1056"/>
      <c r="O134" s="1056"/>
      <c r="P134" s="1056"/>
      <c r="Q134" s="1056"/>
      <c r="R134" s="1056"/>
      <c r="S134" s="1056"/>
      <c r="T134" s="1056"/>
      <c r="U134" s="1056"/>
      <c r="V134" s="1056"/>
      <c r="W134" s="1056"/>
    </row>
    <row r="135" spans="1:85" x14ac:dyDescent="0.25">
      <c r="A135" s="1254" t="s">
        <v>45</v>
      </c>
      <c r="B135" s="1255">
        <f>SUM(B123:B134)</f>
        <v>186</v>
      </c>
      <c r="C135" s="928"/>
      <c r="D135" s="1056"/>
      <c r="E135" s="1056"/>
      <c r="F135" s="1056"/>
      <c r="G135" s="1056"/>
      <c r="H135" s="1056"/>
      <c r="I135" s="1056"/>
      <c r="J135" s="1056"/>
      <c r="K135" s="1056"/>
      <c r="L135" s="1056"/>
      <c r="M135" s="1056"/>
      <c r="N135" s="1056"/>
      <c r="O135" s="1056"/>
      <c r="P135" s="1056"/>
      <c r="Q135" s="1056"/>
      <c r="R135" s="1056"/>
      <c r="S135" s="1056"/>
      <c r="T135" s="1056"/>
      <c r="U135" s="1056"/>
      <c r="V135" s="1056"/>
      <c r="W135" s="1056"/>
    </row>
    <row r="136" spans="1:85" ht="15.75" x14ac:dyDescent="0.25">
      <c r="A136" s="1256" t="s">
        <v>266</v>
      </c>
      <c r="B136" s="1257"/>
      <c r="C136" s="1257"/>
      <c r="D136" s="883"/>
      <c r="E136" s="1258"/>
      <c r="F136" s="1048"/>
      <c r="G136" s="1259"/>
      <c r="H136" s="883"/>
      <c r="I136" s="882"/>
      <c r="J136" s="883"/>
      <c r="K136" s="883"/>
      <c r="L136" s="883"/>
      <c r="M136" s="1260"/>
      <c r="N136" s="1260"/>
      <c r="O136" s="1260"/>
      <c r="P136" s="883"/>
      <c r="Q136" s="883"/>
      <c r="R136" s="883"/>
      <c r="S136" s="883"/>
      <c r="T136" s="882"/>
      <c r="U136" s="882"/>
      <c r="V136" s="882"/>
      <c r="W136" s="882"/>
    </row>
    <row r="137" spans="1:85" ht="24.75" customHeight="1" x14ac:dyDescent="0.25">
      <c r="A137" s="893" t="s">
        <v>116</v>
      </c>
      <c r="B137" s="894"/>
      <c r="C137" s="894"/>
      <c r="D137" s="895"/>
      <c r="E137" s="958" t="s">
        <v>267</v>
      </c>
      <c r="F137" s="958" t="s">
        <v>268</v>
      </c>
      <c r="G137" s="1261"/>
      <c r="H137" s="1262"/>
      <c r="I137" s="1262"/>
      <c r="J137" s="1262"/>
      <c r="K137" s="1262"/>
      <c r="L137" s="883"/>
      <c r="M137" s="883"/>
      <c r="N137" s="883"/>
      <c r="O137" s="883"/>
      <c r="P137" s="883"/>
      <c r="Q137" s="883"/>
      <c r="R137" s="883"/>
      <c r="S137" s="883"/>
      <c r="T137" s="882"/>
      <c r="U137" s="882"/>
      <c r="V137" s="882"/>
      <c r="W137" s="882"/>
    </row>
    <row r="138" spans="1:85" x14ac:dyDescent="0.25">
      <c r="A138" s="958" t="s">
        <v>117</v>
      </c>
      <c r="B138" s="1206" t="s">
        <v>269</v>
      </c>
      <c r="C138" s="1263"/>
      <c r="D138" s="1207"/>
      <c r="E138" s="1264"/>
      <c r="F138" s="1264"/>
      <c r="G138" s="1265"/>
      <c r="H138" s="1048"/>
      <c r="I138" s="883"/>
      <c r="J138" s="883"/>
      <c r="K138" s="883"/>
      <c r="L138" s="883"/>
      <c r="M138" s="883"/>
      <c r="N138" s="883"/>
      <c r="O138" s="883"/>
      <c r="P138" s="883"/>
      <c r="Q138" s="883"/>
      <c r="R138" s="883"/>
      <c r="S138" s="883"/>
      <c r="T138" s="882"/>
      <c r="U138" s="882"/>
      <c r="V138" s="882"/>
      <c r="W138" s="882"/>
      <c r="CA138" s="878" t="str">
        <f>IF(E138&lt;F138," El número de llamadas válidas no puede ser mayor al total de llamadas.","")</f>
        <v/>
      </c>
      <c r="CG138" s="878">
        <f>IF(E138&lt;F138,1,0)</f>
        <v>0</v>
      </c>
    </row>
    <row r="139" spans="1:85" ht="15.75" x14ac:dyDescent="0.25">
      <c r="A139" s="980" t="s">
        <v>270</v>
      </c>
      <c r="B139" s="980"/>
      <c r="C139" s="980"/>
      <c r="D139" s="980"/>
      <c r="E139" s="980"/>
      <c r="F139" s="980"/>
      <c r="G139" s="980"/>
      <c r="H139" s="980"/>
      <c r="I139" s="980"/>
      <c r="J139" s="980"/>
      <c r="K139" s="980"/>
      <c r="L139" s="1266"/>
      <c r="M139" s="1056"/>
      <c r="N139" s="1056"/>
      <c r="O139" s="1056"/>
      <c r="P139" s="1056"/>
      <c r="Q139" s="1056"/>
    </row>
    <row r="140" spans="1:85" ht="26.25" customHeight="1" x14ac:dyDescent="0.25">
      <c r="A140" s="982" t="s">
        <v>116</v>
      </c>
      <c r="B140" s="1190"/>
      <c r="C140" s="1163"/>
      <c r="D140" s="901" t="s">
        <v>271</v>
      </c>
      <c r="E140" s="903"/>
      <c r="F140" s="902"/>
      <c r="G140" s="896" t="s">
        <v>272</v>
      </c>
      <c r="H140" s="894" t="s">
        <v>273</v>
      </c>
      <c r="I140" s="894"/>
      <c r="J140" s="895"/>
      <c r="K140" s="893" t="s">
        <v>274</v>
      </c>
      <c r="L140" s="894"/>
      <c r="M140" s="895"/>
    </row>
    <row r="141" spans="1:85" ht="21" x14ac:dyDescent="0.25">
      <c r="A141" s="984"/>
      <c r="B141" s="1267"/>
      <c r="C141" s="1166"/>
      <c r="D141" s="985" t="s">
        <v>45</v>
      </c>
      <c r="E141" s="1268" t="s">
        <v>275</v>
      </c>
      <c r="F141" s="1268" t="s">
        <v>276</v>
      </c>
      <c r="G141" s="915"/>
      <c r="H141" s="912" t="s">
        <v>277</v>
      </c>
      <c r="I141" s="1268" t="s">
        <v>278</v>
      </c>
      <c r="J141" s="1268" t="s">
        <v>279</v>
      </c>
      <c r="K141" s="1268" t="s">
        <v>277</v>
      </c>
      <c r="L141" s="1268" t="s">
        <v>278</v>
      </c>
      <c r="M141" s="1268" t="s">
        <v>279</v>
      </c>
      <c r="N141" s="878"/>
    </row>
    <row r="142" spans="1:85" x14ac:dyDescent="0.25">
      <c r="A142" s="896" t="s">
        <v>280</v>
      </c>
      <c r="B142" s="1269" t="s">
        <v>281</v>
      </c>
      <c r="C142" s="1270"/>
      <c r="D142" s="1235">
        <f>SUM(E142+F142)</f>
        <v>0</v>
      </c>
      <c r="E142" s="994"/>
      <c r="F142" s="994"/>
      <c r="G142" s="994"/>
      <c r="H142" s="922"/>
      <c r="I142" s="994"/>
      <c r="J142" s="994"/>
      <c r="K142" s="994"/>
      <c r="L142" s="994"/>
      <c r="M142" s="994"/>
      <c r="N142" s="1001"/>
      <c r="CG142" s="878">
        <v>0</v>
      </c>
    </row>
    <row r="143" spans="1:85" x14ac:dyDescent="0.25">
      <c r="A143" s="915"/>
      <c r="B143" s="1271" t="s">
        <v>282</v>
      </c>
      <c r="C143" s="1272"/>
      <c r="D143" s="1273">
        <f>SUM(E143+F143)</f>
        <v>0</v>
      </c>
      <c r="E143" s="1274"/>
      <c r="F143" s="1274"/>
      <c r="G143" s="1274"/>
      <c r="H143" s="1275"/>
      <c r="I143" s="1274"/>
      <c r="J143" s="1274"/>
      <c r="K143" s="1274"/>
      <c r="L143" s="1274"/>
      <c r="M143" s="1274"/>
      <c r="N143" s="1001"/>
      <c r="CG143" s="878">
        <v>0</v>
      </c>
    </row>
    <row r="144" spans="1:85" x14ac:dyDescent="0.25">
      <c r="A144" s="1276" t="s">
        <v>283</v>
      </c>
      <c r="B144" s="1277"/>
      <c r="C144" s="1262"/>
      <c r="D144" s="1262"/>
      <c r="E144" s="1278"/>
      <c r="F144" s="883"/>
      <c r="G144" s="1048"/>
      <c r="H144" s="883"/>
      <c r="I144" s="883"/>
      <c r="J144" s="883"/>
      <c r="K144" s="883"/>
      <c r="L144" s="883"/>
      <c r="M144" s="883"/>
      <c r="N144" s="883"/>
      <c r="O144" s="883"/>
      <c r="P144" s="883"/>
      <c r="Q144" s="883"/>
      <c r="R144" s="883"/>
      <c r="S144" s="882"/>
      <c r="T144" s="882"/>
      <c r="U144" s="882"/>
      <c r="V144" s="882"/>
    </row>
    <row r="145" spans="1:95" ht="42" x14ac:dyDescent="0.25">
      <c r="A145" s="901" t="s">
        <v>133</v>
      </c>
      <c r="B145" s="902"/>
      <c r="C145" s="958" t="s">
        <v>4</v>
      </c>
      <c r="D145" s="958" t="s">
        <v>7</v>
      </c>
      <c r="E145" s="958" t="s">
        <v>134</v>
      </c>
      <c r="F145" s="958" t="s">
        <v>58</v>
      </c>
      <c r="G145" s="1048"/>
      <c r="H145" s="883"/>
      <c r="I145" s="883"/>
      <c r="J145" s="883"/>
      <c r="K145" s="883"/>
      <c r="L145" s="883"/>
      <c r="M145" s="883"/>
      <c r="N145" s="883"/>
      <c r="O145" s="883"/>
      <c r="P145" s="883"/>
      <c r="Q145" s="883"/>
      <c r="R145" s="883"/>
      <c r="S145" s="882"/>
      <c r="T145" s="882"/>
      <c r="U145" s="882"/>
      <c r="V145" s="882"/>
    </row>
    <row r="146" spans="1:95" x14ac:dyDescent="0.25">
      <c r="A146" s="1279" t="s">
        <v>135</v>
      </c>
      <c r="B146" s="962" t="s">
        <v>284</v>
      </c>
      <c r="C146" s="1062"/>
      <c r="D146" s="935"/>
      <c r="E146" s="1238"/>
      <c r="F146" s="1280"/>
      <c r="G146" s="1281"/>
      <c r="H146" s="883"/>
      <c r="I146" s="883"/>
      <c r="J146" s="883"/>
      <c r="K146" s="883"/>
      <c r="L146" s="883"/>
      <c r="M146" s="883"/>
      <c r="N146" s="883"/>
      <c r="O146" s="883"/>
      <c r="P146" s="883"/>
      <c r="Q146" s="883"/>
      <c r="R146" s="883"/>
      <c r="S146" s="882"/>
      <c r="T146" s="882"/>
      <c r="U146" s="882"/>
      <c r="V146" s="882"/>
    </row>
    <row r="147" spans="1:95" x14ac:dyDescent="0.25">
      <c r="A147" s="1282"/>
      <c r="B147" s="997" t="s">
        <v>285</v>
      </c>
      <c r="C147" s="978"/>
      <c r="D147" s="944"/>
      <c r="E147" s="1283"/>
      <c r="F147" s="1284"/>
      <c r="G147" s="1281"/>
      <c r="H147" s="883"/>
      <c r="I147" s="883"/>
      <c r="J147" s="883"/>
      <c r="K147" s="883"/>
      <c r="L147" s="883"/>
      <c r="M147" s="883"/>
      <c r="N147" s="883"/>
      <c r="O147" s="883"/>
      <c r="P147" s="883"/>
      <c r="Q147" s="883"/>
      <c r="R147" s="883"/>
      <c r="S147" s="882"/>
      <c r="T147" s="882"/>
      <c r="U147" s="882"/>
      <c r="V147" s="882"/>
    </row>
    <row r="148" spans="1:95" x14ac:dyDescent="0.25">
      <c r="A148" s="1285" t="s">
        <v>286</v>
      </c>
      <c r="B148" s="970" t="s">
        <v>284</v>
      </c>
      <c r="C148" s="1264"/>
      <c r="D148" s="1264"/>
      <c r="E148" s="1264"/>
      <c r="F148" s="1286"/>
      <c r="G148" s="1281"/>
      <c r="H148" s="883"/>
      <c r="I148" s="883"/>
      <c r="J148" s="883"/>
      <c r="K148" s="883"/>
      <c r="L148" s="883"/>
      <c r="M148" s="883"/>
      <c r="N148" s="883"/>
      <c r="O148" s="883"/>
      <c r="P148" s="883"/>
      <c r="Q148" s="883"/>
      <c r="R148" s="883"/>
      <c r="S148" s="882"/>
      <c r="T148" s="882"/>
      <c r="U148" s="882"/>
      <c r="V148" s="882"/>
    </row>
    <row r="149" spans="1:95" x14ac:dyDescent="0.25">
      <c r="A149" s="1279" t="s">
        <v>139</v>
      </c>
      <c r="B149" s="962" t="s">
        <v>140</v>
      </c>
      <c r="C149" s="1062"/>
      <c r="D149" s="935"/>
      <c r="E149" s="935"/>
      <c r="F149" s="1287"/>
      <c r="G149" s="1281"/>
      <c r="H149" s="883"/>
      <c r="I149" s="883"/>
      <c r="J149" s="883"/>
      <c r="K149" s="883"/>
      <c r="L149" s="883"/>
      <c r="M149" s="883"/>
      <c r="N149" s="883"/>
      <c r="O149" s="883"/>
      <c r="P149" s="883"/>
      <c r="Q149" s="883"/>
      <c r="R149" s="883"/>
      <c r="S149" s="882"/>
      <c r="T149" s="882"/>
      <c r="U149" s="882"/>
      <c r="V149" s="882"/>
    </row>
    <row r="150" spans="1:95" x14ac:dyDescent="0.25">
      <c r="A150" s="1288"/>
      <c r="B150" s="929" t="s">
        <v>141</v>
      </c>
      <c r="C150" s="974"/>
      <c r="D150" s="972"/>
      <c r="E150" s="972"/>
      <c r="F150" s="972"/>
      <c r="G150" s="1281"/>
      <c r="H150" s="883"/>
      <c r="I150" s="883"/>
      <c r="J150" s="883"/>
      <c r="K150" s="883"/>
      <c r="L150" s="883"/>
      <c r="M150" s="883"/>
      <c r="N150" s="883"/>
      <c r="O150" s="883"/>
      <c r="P150" s="883"/>
      <c r="Q150" s="883"/>
      <c r="R150" s="883"/>
      <c r="S150" s="882"/>
      <c r="T150" s="882"/>
      <c r="U150" s="882"/>
      <c r="V150" s="882"/>
    </row>
    <row r="151" spans="1:95" x14ac:dyDescent="0.25">
      <c r="A151" s="1282"/>
      <c r="B151" s="997" t="s">
        <v>142</v>
      </c>
      <c r="C151" s="978"/>
      <c r="D151" s="944"/>
      <c r="E151" s="944"/>
      <c r="F151" s="944"/>
      <c r="G151" s="1281"/>
      <c r="H151" s="883"/>
      <c r="I151" s="883"/>
      <c r="J151" s="883"/>
      <c r="K151" s="883"/>
      <c r="L151" s="883"/>
      <c r="M151" s="883"/>
      <c r="N151" s="883"/>
      <c r="O151" s="883"/>
      <c r="P151" s="883"/>
      <c r="Q151" s="883"/>
      <c r="R151" s="883"/>
      <c r="S151" s="882"/>
      <c r="T151" s="882"/>
      <c r="U151" s="882"/>
      <c r="V151" s="882"/>
    </row>
    <row r="152" spans="1:95" s="1291" customFormat="1" x14ac:dyDescent="0.25">
      <c r="A152" s="1289" t="s">
        <v>287</v>
      </c>
      <c r="B152" s="1245"/>
      <c r="C152" s="1290"/>
      <c r="D152" s="1290"/>
      <c r="E152" s="1290"/>
      <c r="F152" s="1290"/>
      <c r="BX152" s="1292"/>
      <c r="BY152" s="1292"/>
      <c r="BZ152" s="1292"/>
      <c r="CA152" s="1292"/>
      <c r="CB152" s="1292"/>
      <c r="CC152" s="1292"/>
      <c r="CD152" s="1292"/>
      <c r="CE152" s="1292"/>
      <c r="CF152" s="1292"/>
      <c r="CG152" s="1292"/>
      <c r="CH152" s="1292"/>
      <c r="CI152" s="1292"/>
      <c r="CJ152" s="1292"/>
      <c r="CK152" s="1292"/>
      <c r="CL152" s="1292"/>
      <c r="CM152" s="1292"/>
      <c r="CN152" s="1292"/>
      <c r="CO152" s="1292"/>
      <c r="CP152" s="1292"/>
      <c r="CQ152" s="1292"/>
    </row>
    <row r="153" spans="1:95" s="1291" customFormat="1" ht="28.5" customHeight="1" x14ac:dyDescent="0.25">
      <c r="A153" s="982" t="s">
        <v>288</v>
      </c>
      <c r="B153" s="1190"/>
      <c r="C153" s="1163"/>
      <c r="D153" s="901" t="s">
        <v>289</v>
      </c>
      <c r="E153" s="903"/>
      <c r="F153" s="902"/>
      <c r="G153" s="896" t="s">
        <v>272</v>
      </c>
      <c r="H153" s="890" t="s">
        <v>120</v>
      </c>
      <c r="I153" s="896" t="s">
        <v>58</v>
      </c>
      <c r="BX153" s="1292"/>
      <c r="BY153" s="1292"/>
      <c r="BZ153" s="1292"/>
      <c r="CA153" s="1292"/>
      <c r="CB153" s="1292"/>
      <c r="CC153" s="1292"/>
      <c r="CD153" s="1292"/>
      <c r="CE153" s="1292"/>
      <c r="CF153" s="1292"/>
      <c r="CG153" s="1292"/>
      <c r="CH153" s="1292"/>
      <c r="CI153" s="1292"/>
      <c r="CJ153" s="1292"/>
      <c r="CK153" s="1292"/>
      <c r="CL153" s="1292"/>
      <c r="CM153" s="1292"/>
      <c r="CN153" s="1292"/>
      <c r="CO153" s="1292"/>
      <c r="CP153" s="1292"/>
      <c r="CQ153" s="1292"/>
    </row>
    <row r="154" spans="1:95" s="1291" customFormat="1" ht="16.5" customHeight="1" x14ac:dyDescent="0.25">
      <c r="A154" s="984"/>
      <c r="B154" s="1267"/>
      <c r="C154" s="1166"/>
      <c r="D154" s="985" t="s">
        <v>290</v>
      </c>
      <c r="E154" s="1268" t="s">
        <v>135</v>
      </c>
      <c r="F154" s="1268" t="s">
        <v>139</v>
      </c>
      <c r="G154" s="915"/>
      <c r="H154" s="898"/>
      <c r="I154" s="915"/>
      <c r="BX154" s="1292"/>
      <c r="BY154" s="1292"/>
      <c r="BZ154" s="1292"/>
      <c r="CA154" s="1292"/>
      <c r="CB154" s="1292"/>
      <c r="CC154" s="1292"/>
      <c r="CD154" s="1292"/>
      <c r="CE154" s="1292"/>
      <c r="CF154" s="1292"/>
      <c r="CG154" s="1292"/>
      <c r="CH154" s="1292"/>
      <c r="CI154" s="1292"/>
      <c r="CJ154" s="1292"/>
      <c r="CK154" s="1292"/>
      <c r="CL154" s="1292"/>
      <c r="CM154" s="1292"/>
      <c r="CN154" s="1292"/>
      <c r="CO154" s="1292"/>
      <c r="CP154" s="1292"/>
      <c r="CQ154" s="1292"/>
    </row>
    <row r="155" spans="1:95" x14ac:dyDescent="0.25">
      <c r="A155" s="1293" t="s">
        <v>126</v>
      </c>
      <c r="B155" s="1294" t="s">
        <v>142</v>
      </c>
      <c r="C155" s="1295"/>
      <c r="D155" s="1235">
        <f t="shared" ref="D155:D160" si="20">SUM(E155:F155)</f>
        <v>0</v>
      </c>
      <c r="E155" s="994"/>
      <c r="F155" s="994"/>
      <c r="G155" s="994"/>
      <c r="H155" s="993"/>
      <c r="I155" s="994"/>
      <c r="J155" s="1296"/>
      <c r="K155" s="882"/>
      <c r="L155" s="882"/>
      <c r="M155" s="882"/>
      <c r="CG155" s="878">
        <v>0</v>
      </c>
    </row>
    <row r="156" spans="1:95" ht="24" customHeight="1" x14ac:dyDescent="0.25">
      <c r="A156" s="1297"/>
      <c r="B156" s="1176" t="s">
        <v>140</v>
      </c>
      <c r="C156" s="1177"/>
      <c r="D156" s="1298">
        <f t="shared" si="20"/>
        <v>243</v>
      </c>
      <c r="E156" s="974">
        <v>243</v>
      </c>
      <c r="F156" s="974"/>
      <c r="G156" s="974">
        <v>243</v>
      </c>
      <c r="H156" s="973"/>
      <c r="I156" s="974"/>
      <c r="J156" s="1296"/>
      <c r="K156" s="882"/>
      <c r="L156" s="882"/>
      <c r="M156" s="882"/>
      <c r="CG156" s="878">
        <v>0</v>
      </c>
    </row>
    <row r="157" spans="1:95" x14ac:dyDescent="0.25">
      <c r="A157" s="1299"/>
      <c r="B157" s="1128" t="s">
        <v>141</v>
      </c>
      <c r="C157" s="1129"/>
      <c r="D157" s="1241">
        <f t="shared" si="20"/>
        <v>0</v>
      </c>
      <c r="E157" s="978"/>
      <c r="F157" s="978"/>
      <c r="G157" s="978"/>
      <c r="H157" s="977"/>
      <c r="I157" s="978"/>
      <c r="J157" s="1296"/>
      <c r="K157" s="882"/>
      <c r="L157" s="882"/>
      <c r="M157" s="882"/>
      <c r="CG157" s="878">
        <v>0</v>
      </c>
    </row>
    <row r="158" spans="1:95" x14ac:dyDescent="0.25">
      <c r="A158" s="896" t="s">
        <v>123</v>
      </c>
      <c r="B158" s="1294" t="s">
        <v>142</v>
      </c>
      <c r="C158" s="1295"/>
      <c r="D158" s="1235">
        <f t="shared" si="20"/>
        <v>0</v>
      </c>
      <c r="E158" s="994"/>
      <c r="F158" s="994"/>
      <c r="G158" s="994"/>
      <c r="H158" s="994"/>
      <c r="I158" s="994"/>
      <c r="J158" s="1296"/>
      <c r="K158" s="882"/>
      <c r="L158" s="882"/>
      <c r="M158" s="882"/>
      <c r="CG158" s="878">
        <v>0</v>
      </c>
    </row>
    <row r="159" spans="1:95" x14ac:dyDescent="0.25">
      <c r="A159" s="904"/>
      <c r="B159" s="1176" t="s">
        <v>140</v>
      </c>
      <c r="C159" s="1177"/>
      <c r="D159" s="1298">
        <f t="shared" si="20"/>
        <v>163</v>
      </c>
      <c r="E159" s="974">
        <v>163</v>
      </c>
      <c r="F159" s="974"/>
      <c r="G159" s="974">
        <v>163</v>
      </c>
      <c r="H159" s="973"/>
      <c r="I159" s="974"/>
      <c r="J159" s="1296"/>
      <c r="K159" s="882"/>
      <c r="L159" s="882"/>
      <c r="M159" s="882"/>
      <c r="CG159" s="878">
        <v>0</v>
      </c>
    </row>
    <row r="160" spans="1:95" x14ac:dyDescent="0.25">
      <c r="A160" s="915"/>
      <c r="B160" s="1128" t="s">
        <v>141</v>
      </c>
      <c r="C160" s="1129"/>
      <c r="D160" s="1241">
        <f t="shared" si="20"/>
        <v>0</v>
      </c>
      <c r="E160" s="978"/>
      <c r="F160" s="978"/>
      <c r="G160" s="978"/>
      <c r="H160" s="977"/>
      <c r="I160" s="978"/>
      <c r="J160" s="1296"/>
      <c r="K160" s="882"/>
      <c r="L160" s="882"/>
      <c r="M160" s="882"/>
      <c r="R160" s="1231"/>
      <c r="CG160" s="878">
        <v>0</v>
      </c>
    </row>
    <row r="161" spans="1:88" ht="15" customHeight="1" x14ac:dyDescent="0.25">
      <c r="A161" s="1300" t="s">
        <v>291</v>
      </c>
      <c r="B161" s="1300"/>
      <c r="C161" s="1300"/>
      <c r="D161" s="1300"/>
      <c r="E161" s="1281"/>
      <c r="F161" s="1301"/>
      <c r="G161" s="888"/>
      <c r="H161" s="888"/>
      <c r="I161" s="888"/>
      <c r="J161" s="888"/>
      <c r="K161" s="888"/>
      <c r="L161" s="888"/>
      <c r="M161" s="888"/>
      <c r="N161" s="888"/>
      <c r="O161" s="1302"/>
      <c r="P161" s="1048"/>
      <c r="Q161" s="1048"/>
      <c r="R161" s="1048"/>
      <c r="S161" s="1048"/>
      <c r="T161" s="1048"/>
      <c r="U161" s="1048"/>
      <c r="V161" s="1048"/>
      <c r="W161" s="1048"/>
      <c r="X161" s="1231"/>
      <c r="Y161" s="1231"/>
      <c r="Z161" s="1231"/>
      <c r="AB161" s="1231"/>
      <c r="AC161" s="1231"/>
      <c r="AD161" s="1231"/>
      <c r="AE161" s="1231"/>
      <c r="AF161" s="1231"/>
      <c r="AG161" s="1231"/>
      <c r="AH161" s="1231"/>
      <c r="AI161" s="1231"/>
      <c r="AJ161" s="1231"/>
      <c r="AK161" s="1231"/>
      <c r="AL161" s="1231"/>
    </row>
    <row r="162" spans="1:88" x14ac:dyDescent="0.25">
      <c r="A162" s="1303" t="s">
        <v>292</v>
      </c>
      <c r="B162" s="1303"/>
      <c r="C162" s="1304" t="s">
        <v>293</v>
      </c>
      <c r="D162" s="1305"/>
      <c r="E162" s="1306"/>
      <c r="F162" s="1307" t="s">
        <v>5</v>
      </c>
      <c r="G162" s="1308"/>
      <c r="H162" s="1308"/>
      <c r="I162" s="1308"/>
      <c r="J162" s="1308"/>
      <c r="K162" s="1308"/>
      <c r="L162" s="1308"/>
      <c r="M162" s="1308"/>
      <c r="N162" s="1308"/>
      <c r="O162" s="1308"/>
      <c r="P162" s="1308"/>
      <c r="Q162" s="1308"/>
      <c r="R162" s="1308"/>
      <c r="S162" s="1308"/>
      <c r="T162" s="1308"/>
      <c r="U162" s="1308"/>
      <c r="V162" s="1308"/>
      <c r="W162" s="1308"/>
      <c r="X162" s="1308"/>
      <c r="Y162" s="1308"/>
      <c r="Z162" s="1308"/>
      <c r="AA162" s="1308"/>
      <c r="AB162" s="1308"/>
      <c r="AC162" s="1308"/>
      <c r="AD162" s="1308"/>
      <c r="AE162" s="1308"/>
      <c r="AF162" s="1308"/>
      <c r="AG162" s="1308"/>
      <c r="AH162" s="1308"/>
      <c r="AI162" s="1308"/>
      <c r="AJ162" s="1308"/>
      <c r="AK162" s="1308"/>
      <c r="AL162" s="1308"/>
      <c r="AM162" s="1309"/>
    </row>
    <row r="163" spans="1:88" x14ac:dyDescent="0.25">
      <c r="A163" s="1303"/>
      <c r="B163" s="1303"/>
      <c r="C163" s="1310"/>
      <c r="D163" s="1311"/>
      <c r="E163" s="1312"/>
      <c r="F163" s="1313" t="s">
        <v>10</v>
      </c>
      <c r="G163" s="1313"/>
      <c r="H163" s="1313" t="s">
        <v>11</v>
      </c>
      <c r="I163" s="1313"/>
      <c r="J163" s="1313" t="s">
        <v>12</v>
      </c>
      <c r="K163" s="1313"/>
      <c r="L163" s="895" t="s">
        <v>13</v>
      </c>
      <c r="M163" s="893"/>
      <c r="N163" s="1313" t="s">
        <v>14</v>
      </c>
      <c r="O163" s="1313"/>
      <c r="P163" s="902" t="s">
        <v>15</v>
      </c>
      <c r="Q163" s="901"/>
      <c r="R163" s="1314" t="s">
        <v>16</v>
      </c>
      <c r="S163" s="1314"/>
      <c r="T163" s="902" t="s">
        <v>17</v>
      </c>
      <c r="U163" s="901"/>
      <c r="V163" s="1314" t="s">
        <v>18</v>
      </c>
      <c r="W163" s="1314"/>
      <c r="X163" s="902" t="s">
        <v>19</v>
      </c>
      <c r="Y163" s="901"/>
      <c r="Z163" s="901" t="s">
        <v>20</v>
      </c>
      <c r="AA163" s="902"/>
      <c r="AB163" s="1314" t="s">
        <v>21</v>
      </c>
      <c r="AC163" s="1314"/>
      <c r="AD163" s="1314" t="s">
        <v>22</v>
      </c>
      <c r="AE163" s="1314"/>
      <c r="AF163" s="1314" t="s">
        <v>23</v>
      </c>
      <c r="AG163" s="1314"/>
      <c r="AH163" s="1314" t="s">
        <v>24</v>
      </c>
      <c r="AI163" s="1314"/>
      <c r="AJ163" s="1314" t="s">
        <v>25</v>
      </c>
      <c r="AK163" s="1314"/>
      <c r="AL163" s="1314" t="s">
        <v>26</v>
      </c>
      <c r="AM163" s="1314"/>
    </row>
    <row r="164" spans="1:88" x14ac:dyDescent="0.25">
      <c r="A164" s="1303"/>
      <c r="B164" s="1303"/>
      <c r="C164" s="1315" t="s">
        <v>214</v>
      </c>
      <c r="D164" s="1316" t="s">
        <v>27</v>
      </c>
      <c r="E164" s="1317" t="s">
        <v>28</v>
      </c>
      <c r="F164" s="958" t="s">
        <v>159</v>
      </c>
      <c r="G164" s="958" t="s">
        <v>28</v>
      </c>
      <c r="H164" s="958" t="s">
        <v>159</v>
      </c>
      <c r="I164" s="958" t="s">
        <v>28</v>
      </c>
      <c r="J164" s="958" t="s">
        <v>159</v>
      </c>
      <c r="K164" s="958" t="s">
        <v>28</v>
      </c>
      <c r="L164" s="960" t="s">
        <v>159</v>
      </c>
      <c r="M164" s="1000" t="s">
        <v>28</v>
      </c>
      <c r="N164" s="958" t="s">
        <v>159</v>
      </c>
      <c r="O164" s="958" t="s">
        <v>28</v>
      </c>
      <c r="P164" s="960" t="s">
        <v>159</v>
      </c>
      <c r="Q164" s="1000" t="s">
        <v>28</v>
      </c>
      <c r="R164" s="958" t="s">
        <v>159</v>
      </c>
      <c r="S164" s="958" t="s">
        <v>28</v>
      </c>
      <c r="T164" s="960" t="s">
        <v>159</v>
      </c>
      <c r="U164" s="1000" t="s">
        <v>28</v>
      </c>
      <c r="V164" s="958" t="s">
        <v>159</v>
      </c>
      <c r="W164" s="958" t="s">
        <v>28</v>
      </c>
      <c r="X164" s="960" t="s">
        <v>159</v>
      </c>
      <c r="Y164" s="1000" t="s">
        <v>28</v>
      </c>
      <c r="Z164" s="958" t="s">
        <v>159</v>
      </c>
      <c r="AA164" s="958" t="s">
        <v>28</v>
      </c>
      <c r="AB164" s="958" t="s">
        <v>159</v>
      </c>
      <c r="AC164" s="958" t="s">
        <v>28</v>
      </c>
      <c r="AD164" s="958" t="s">
        <v>159</v>
      </c>
      <c r="AE164" s="958" t="s">
        <v>28</v>
      </c>
      <c r="AF164" s="958" t="s">
        <v>159</v>
      </c>
      <c r="AG164" s="958" t="s">
        <v>28</v>
      </c>
      <c r="AH164" s="958" t="s">
        <v>159</v>
      </c>
      <c r="AI164" s="958" t="s">
        <v>28</v>
      </c>
      <c r="AJ164" s="958" t="s">
        <v>159</v>
      </c>
      <c r="AK164" s="958" t="s">
        <v>28</v>
      </c>
      <c r="AL164" s="958" t="s">
        <v>159</v>
      </c>
      <c r="AM164" s="958" t="s">
        <v>28</v>
      </c>
    </row>
    <row r="165" spans="1:88" x14ac:dyDescent="0.25">
      <c r="A165" s="1318" t="s">
        <v>294</v>
      </c>
      <c r="B165" s="1319"/>
      <c r="C165" s="1320">
        <f>SUM(D165+E165)</f>
        <v>0</v>
      </c>
      <c r="D165" s="1321">
        <f>SUM(P165+R165+T165+V165+X165+Z165+AB165+AD165+AF165+AH165+AJ165+AL165)</f>
        <v>0</v>
      </c>
      <c r="E165" s="1322">
        <f>SUM(Q165+S165+U165+W165+Y165+AA165+AC165+AE165+AG165+AI165+AK165+AM165)</f>
        <v>0</v>
      </c>
      <c r="F165" s="1323"/>
      <c r="G165" s="1324"/>
      <c r="H165" s="1325"/>
      <c r="I165" s="1326"/>
      <c r="J165" s="1323"/>
      <c r="K165" s="1324"/>
      <c r="L165" s="1325"/>
      <c r="M165" s="1326"/>
      <c r="N165" s="1325"/>
      <c r="O165" s="1326"/>
      <c r="P165" s="1327"/>
      <c r="Q165" s="1328"/>
      <c r="R165" s="1329"/>
      <c r="S165" s="1330"/>
      <c r="T165" s="1327"/>
      <c r="U165" s="1328"/>
      <c r="V165" s="1329"/>
      <c r="W165" s="1330"/>
      <c r="X165" s="1327"/>
      <c r="Y165" s="1328"/>
      <c r="Z165" s="1329"/>
      <c r="AA165" s="1330"/>
      <c r="AB165" s="1329"/>
      <c r="AC165" s="1330"/>
      <c r="AD165" s="1329"/>
      <c r="AE165" s="1330"/>
      <c r="AF165" s="1329"/>
      <c r="AG165" s="1330"/>
      <c r="AH165" s="1329"/>
      <c r="AI165" s="1330"/>
      <c r="AJ165" s="1329"/>
      <c r="AK165" s="1330"/>
      <c r="AL165" s="1329"/>
      <c r="AM165" s="1330"/>
      <c r="AN165" s="1141"/>
    </row>
    <row r="166" spans="1:88" x14ac:dyDescent="0.25">
      <c r="A166" s="1331" t="s">
        <v>295</v>
      </c>
      <c r="B166" s="1332"/>
      <c r="C166" s="1333">
        <f>SUM(D166+E166)</f>
        <v>0</v>
      </c>
      <c r="D166" s="1334">
        <f t="shared" ref="D166:E168" si="21">SUM(F166+H166+J166+L166+N166+P166+R166+T166+V166+X166+Z166+AB166+AD166+AF166+AH166+AJ166+AL166)</f>
        <v>0</v>
      </c>
      <c r="E166" s="1335">
        <f t="shared" si="21"/>
        <v>0</v>
      </c>
      <c r="F166" s="1336"/>
      <c r="G166" s="1337"/>
      <c r="H166" s="1336"/>
      <c r="I166" s="1337"/>
      <c r="J166" s="1336"/>
      <c r="K166" s="1337"/>
      <c r="L166" s="1338"/>
      <c r="M166" s="1339"/>
      <c r="N166" s="1336"/>
      <c r="O166" s="1337"/>
      <c r="P166" s="1338"/>
      <c r="Q166" s="1339"/>
      <c r="R166" s="1336"/>
      <c r="S166" s="1337"/>
      <c r="T166" s="1338"/>
      <c r="U166" s="1339"/>
      <c r="V166" s="1336"/>
      <c r="W166" s="1337"/>
      <c r="X166" s="1338"/>
      <c r="Y166" s="1339"/>
      <c r="Z166" s="1336"/>
      <c r="AA166" s="1337"/>
      <c r="AB166" s="1336"/>
      <c r="AC166" s="1337"/>
      <c r="AD166" s="1336"/>
      <c r="AE166" s="1337"/>
      <c r="AF166" s="1336"/>
      <c r="AG166" s="1337"/>
      <c r="AH166" s="1336"/>
      <c r="AI166" s="1337"/>
      <c r="AJ166" s="1336"/>
      <c r="AK166" s="1337"/>
      <c r="AL166" s="1336"/>
      <c r="AM166" s="1337"/>
      <c r="AN166" s="1141"/>
    </row>
    <row r="167" spans="1:88" x14ac:dyDescent="0.25">
      <c r="A167" s="1340" t="s">
        <v>296</v>
      </c>
      <c r="B167" s="1341"/>
      <c r="C167" s="1333">
        <f>SUM(D167+E167)</f>
        <v>0</v>
      </c>
      <c r="D167" s="1334">
        <f t="shared" si="21"/>
        <v>0</v>
      </c>
      <c r="E167" s="1335">
        <f t="shared" si="21"/>
        <v>0</v>
      </c>
      <c r="F167" s="1336"/>
      <c r="G167" s="1337"/>
      <c r="H167" s="1336"/>
      <c r="I167" s="1337"/>
      <c r="J167" s="1336"/>
      <c r="K167" s="1337"/>
      <c r="L167" s="1338"/>
      <c r="M167" s="1339"/>
      <c r="N167" s="1336"/>
      <c r="O167" s="1337"/>
      <c r="P167" s="1338"/>
      <c r="Q167" s="1339"/>
      <c r="R167" s="1336"/>
      <c r="S167" s="1337"/>
      <c r="T167" s="1338"/>
      <c r="U167" s="1339"/>
      <c r="V167" s="1336"/>
      <c r="W167" s="1337"/>
      <c r="X167" s="1338"/>
      <c r="Y167" s="1339"/>
      <c r="Z167" s="1336"/>
      <c r="AA167" s="1337"/>
      <c r="AB167" s="1336"/>
      <c r="AC167" s="1337"/>
      <c r="AD167" s="1336"/>
      <c r="AE167" s="1337"/>
      <c r="AF167" s="1336"/>
      <c r="AG167" s="1337"/>
      <c r="AH167" s="1336"/>
      <c r="AI167" s="1337"/>
      <c r="AJ167" s="1336"/>
      <c r="AK167" s="1337"/>
      <c r="AL167" s="1336"/>
      <c r="AM167" s="1337"/>
      <c r="AN167" s="1141"/>
    </row>
    <row r="168" spans="1:88" x14ac:dyDescent="0.25">
      <c r="A168" s="1342" t="s">
        <v>58</v>
      </c>
      <c r="B168" s="1343"/>
      <c r="C168" s="1344">
        <f>SUM(D168+E168)</f>
        <v>0</v>
      </c>
      <c r="D168" s="1345">
        <f t="shared" si="21"/>
        <v>0</v>
      </c>
      <c r="E168" s="1346">
        <f t="shared" si="21"/>
        <v>0</v>
      </c>
      <c r="F168" s="1347"/>
      <c r="G168" s="1348"/>
      <c r="H168" s="1347"/>
      <c r="I168" s="1348"/>
      <c r="J168" s="1347"/>
      <c r="K168" s="1348"/>
      <c r="L168" s="1349"/>
      <c r="M168" s="1350"/>
      <c r="N168" s="1347"/>
      <c r="O168" s="1348"/>
      <c r="P168" s="1349"/>
      <c r="Q168" s="1350"/>
      <c r="R168" s="1347"/>
      <c r="S168" s="1348"/>
      <c r="T168" s="1349"/>
      <c r="U168" s="1350"/>
      <c r="V168" s="1347"/>
      <c r="W168" s="1348"/>
      <c r="X168" s="1349"/>
      <c r="Y168" s="1350"/>
      <c r="Z168" s="1347"/>
      <c r="AA168" s="1348"/>
      <c r="AB168" s="1347"/>
      <c r="AC168" s="1348"/>
      <c r="AD168" s="1347"/>
      <c r="AE168" s="1348"/>
      <c r="AF168" s="1347"/>
      <c r="AG168" s="1348"/>
      <c r="AH168" s="1347"/>
      <c r="AI168" s="1348"/>
      <c r="AJ168" s="1347"/>
      <c r="AK168" s="1348"/>
      <c r="AL168" s="1347"/>
      <c r="AM168" s="1348"/>
      <c r="AN168" s="1141"/>
    </row>
    <row r="169" spans="1:88" ht="15.75" x14ac:dyDescent="0.25">
      <c r="A169" s="1351" t="s">
        <v>297</v>
      </c>
      <c r="B169" s="1351"/>
      <c r="C169" s="886"/>
      <c r="D169" s="886"/>
      <c r="E169" s="1230"/>
      <c r="F169" s="1266"/>
      <c r="G169" s="1056"/>
      <c r="H169" s="1056"/>
      <c r="I169" s="1352"/>
      <c r="J169" s="1352"/>
      <c r="K169" s="1352"/>
      <c r="L169" s="1004"/>
      <c r="M169" s="1158"/>
      <c r="N169" s="1353"/>
      <c r="O169" s="1354"/>
      <c r="P169" s="1161"/>
      <c r="Q169" s="1161"/>
      <c r="R169" s="1161"/>
      <c r="S169" s="1159"/>
      <c r="T169" s="1004"/>
      <c r="U169" s="1161"/>
      <c r="V169" s="1161"/>
      <c r="W169" s="1159"/>
      <c r="X169" s="1159"/>
      <c r="Y169" s="1004"/>
      <c r="Z169" s="1159"/>
      <c r="AA169" s="1004"/>
      <c r="AB169" s="1159"/>
      <c r="AC169" s="1161"/>
    </row>
    <row r="170" spans="1:88" ht="15" customHeight="1" x14ac:dyDescent="0.25">
      <c r="A170" s="982" t="s">
        <v>92</v>
      </c>
      <c r="B170" s="1190"/>
      <c r="C170" s="1163"/>
      <c r="D170" s="982" t="s">
        <v>45</v>
      </c>
      <c r="E170" s="1190"/>
      <c r="F170" s="1163"/>
      <c r="G170" s="901" t="s">
        <v>193</v>
      </c>
      <c r="H170" s="903"/>
      <c r="I170" s="903"/>
      <c r="J170" s="903"/>
      <c r="K170" s="903"/>
      <c r="L170" s="903"/>
      <c r="M170" s="903"/>
      <c r="N170" s="903"/>
      <c r="O170" s="903"/>
      <c r="P170" s="903"/>
      <c r="Q170" s="903"/>
      <c r="R170" s="903"/>
      <c r="S170" s="903"/>
      <c r="T170" s="903"/>
      <c r="U170" s="903"/>
      <c r="V170" s="903"/>
      <c r="W170" s="902"/>
      <c r="X170" s="1355" t="s">
        <v>298</v>
      </c>
      <c r="Y170" s="1356" t="s">
        <v>299</v>
      </c>
      <c r="Z170" s="906" t="s">
        <v>300</v>
      </c>
      <c r="AA170" s="907" t="s">
        <v>301</v>
      </c>
      <c r="AB170" s="1314" t="s">
        <v>175</v>
      </c>
      <c r="AC170" s="1314"/>
      <c r="AD170" s="1314"/>
      <c r="AE170" s="1314"/>
      <c r="AF170" s="1194" t="s">
        <v>241</v>
      </c>
      <c r="AG170" s="1357"/>
    </row>
    <row r="171" spans="1:88" x14ac:dyDescent="0.25">
      <c r="A171" s="983"/>
      <c r="B171" s="1358"/>
      <c r="C171" s="1165"/>
      <c r="D171" s="983"/>
      <c r="E171" s="1358"/>
      <c r="F171" s="1165"/>
      <c r="G171" s="915" t="s">
        <v>10</v>
      </c>
      <c r="H171" s="915"/>
      <c r="I171" s="915" t="s">
        <v>11</v>
      </c>
      <c r="J171" s="915"/>
      <c r="K171" s="915" t="s">
        <v>12</v>
      </c>
      <c r="L171" s="915"/>
      <c r="M171" s="915" t="s">
        <v>196</v>
      </c>
      <c r="N171" s="915"/>
      <c r="O171" s="915" t="s">
        <v>167</v>
      </c>
      <c r="P171" s="915"/>
      <c r="Q171" s="908" t="s">
        <v>197</v>
      </c>
      <c r="R171" s="908"/>
      <c r="S171" s="908" t="s">
        <v>198</v>
      </c>
      <c r="T171" s="908"/>
      <c r="U171" s="908" t="s">
        <v>199</v>
      </c>
      <c r="V171" s="908"/>
      <c r="W171" s="904" t="s">
        <v>302</v>
      </c>
      <c r="X171" s="1355"/>
      <c r="Y171" s="1356"/>
      <c r="Z171" s="1359"/>
      <c r="AA171" s="1360"/>
      <c r="AB171" s="896" t="s">
        <v>177</v>
      </c>
      <c r="AC171" s="896" t="s">
        <v>178</v>
      </c>
      <c r="AD171" s="896" t="s">
        <v>179</v>
      </c>
      <c r="AE171" s="896" t="s">
        <v>244</v>
      </c>
      <c r="AF171" s="1361" t="s">
        <v>245</v>
      </c>
      <c r="AG171" s="1362" t="s">
        <v>246</v>
      </c>
      <c r="AH171" s="1167"/>
    </row>
    <row r="172" spans="1:88" x14ac:dyDescent="0.25">
      <c r="A172" s="984"/>
      <c r="B172" s="1267"/>
      <c r="C172" s="1166"/>
      <c r="D172" s="956" t="s">
        <v>214</v>
      </c>
      <c r="E172" s="957" t="s">
        <v>159</v>
      </c>
      <c r="F172" s="956" t="s">
        <v>28</v>
      </c>
      <c r="G172" s="959" t="s">
        <v>159</v>
      </c>
      <c r="H172" s="1196" t="s">
        <v>28</v>
      </c>
      <c r="I172" s="959" t="s">
        <v>159</v>
      </c>
      <c r="J172" s="1196" t="s">
        <v>28</v>
      </c>
      <c r="K172" s="959" t="s">
        <v>159</v>
      </c>
      <c r="L172" s="1196" t="s">
        <v>28</v>
      </c>
      <c r="M172" s="959" t="s">
        <v>159</v>
      </c>
      <c r="N172" s="1196" t="s">
        <v>28</v>
      </c>
      <c r="O172" s="959" t="s">
        <v>159</v>
      </c>
      <c r="P172" s="1196" t="s">
        <v>28</v>
      </c>
      <c r="Q172" s="959" t="s">
        <v>159</v>
      </c>
      <c r="R172" s="1196" t="s">
        <v>28</v>
      </c>
      <c r="S172" s="959" t="s">
        <v>159</v>
      </c>
      <c r="T172" s="1196" t="s">
        <v>28</v>
      </c>
      <c r="U172" s="959" t="s">
        <v>159</v>
      </c>
      <c r="V172" s="1196" t="s">
        <v>28</v>
      </c>
      <c r="W172" s="915"/>
      <c r="X172" s="1355"/>
      <c r="Y172" s="1356"/>
      <c r="Z172" s="917"/>
      <c r="AA172" s="918"/>
      <c r="AB172" s="915"/>
      <c r="AC172" s="915"/>
      <c r="AD172" s="915"/>
      <c r="AE172" s="915"/>
      <c r="AF172" s="1363"/>
      <c r="AG172" s="1364"/>
      <c r="AH172" s="1167"/>
    </row>
    <row r="173" spans="1:88" x14ac:dyDescent="0.25">
      <c r="A173" s="1313" t="s">
        <v>201</v>
      </c>
      <c r="B173" s="1313" t="s">
        <v>303</v>
      </c>
      <c r="C173" s="1365" t="s">
        <v>202</v>
      </c>
      <c r="D173" s="1366">
        <f t="shared" ref="D173:D178" si="22">SUM(E173+F173)</f>
        <v>1</v>
      </c>
      <c r="E173" s="1366">
        <f t="shared" ref="E173:F178" si="23">SUM(G173+I173+K173+M173+O173+Q173+S173+U173)</f>
        <v>0</v>
      </c>
      <c r="F173" s="920">
        <f t="shared" si="23"/>
        <v>1</v>
      </c>
      <c r="G173" s="1072"/>
      <c r="H173" s="1367"/>
      <c r="I173" s="1367"/>
      <c r="J173" s="1367"/>
      <c r="K173" s="1367"/>
      <c r="L173" s="1367"/>
      <c r="M173" s="1367"/>
      <c r="N173" s="1367"/>
      <c r="O173" s="1367"/>
      <c r="P173" s="1367"/>
      <c r="Q173" s="1367"/>
      <c r="R173" s="1367">
        <v>1</v>
      </c>
      <c r="S173" s="1367"/>
      <c r="T173" s="1367"/>
      <c r="U173" s="1367"/>
      <c r="V173" s="1209"/>
      <c r="W173" s="1076"/>
      <c r="X173" s="1072"/>
      <c r="Y173" s="1367">
        <v>1</v>
      </c>
      <c r="Z173" s="1367"/>
      <c r="AA173" s="1075">
        <v>1</v>
      </c>
      <c r="AB173" s="1072"/>
      <c r="AC173" s="1075"/>
      <c r="AD173" s="1209"/>
      <c r="AE173" s="1075">
        <v>1</v>
      </c>
      <c r="AF173" s="1075">
        <v>1</v>
      </c>
      <c r="AG173" s="1075"/>
      <c r="AH173" s="1077" t="s">
        <v>215</v>
      </c>
      <c r="CA173" s="878" t="str">
        <f t="shared" ref="CA173:CA178" si="24">IF(D173&lt;&gt;SUM(AB173:AE173),"El nº de atenciones debe tener igual nº de victimarios ","")</f>
        <v/>
      </c>
      <c r="CB173" s="878" t="str">
        <f t="shared" ref="CB173:CB178" si="25">IF(X173&gt;F173,"El nº de entrega de anticoncepción de emergencia, no debe ser mayor al TOTAL de mujeres atendidas","")</f>
        <v/>
      </c>
      <c r="CD173" s="878" t="str">
        <f t="shared" ref="CD173:CD178" si="26">IF(W173&gt;F173,"El nº de Gestantes no debe ser mayor al TOTAL de mujeres atendidas","")</f>
        <v/>
      </c>
      <c r="CG173" s="878">
        <f t="shared" ref="CG173:CG178" si="27">IF(D173&lt;&gt;SUM(AB173:AE173),1,0)</f>
        <v>0</v>
      </c>
      <c r="CH173" s="878">
        <f t="shared" ref="CH173:CH178" si="28">IF(X173&gt;F173,1,0)</f>
        <v>0</v>
      </c>
      <c r="CI173" s="878">
        <v>0</v>
      </c>
      <c r="CJ173" s="878">
        <f t="shared" ref="CJ173:CJ178" si="29">IF(W173&gt;F173,1,0)</f>
        <v>0</v>
      </c>
    </row>
    <row r="174" spans="1:88" ht="22.5" x14ac:dyDescent="0.25">
      <c r="A174" s="1313"/>
      <c r="B174" s="1313"/>
      <c r="C174" s="1368" t="s">
        <v>203</v>
      </c>
      <c r="D174" s="930">
        <f t="shared" si="22"/>
        <v>0</v>
      </c>
      <c r="E174" s="930">
        <f t="shared" si="23"/>
        <v>0</v>
      </c>
      <c r="F174" s="971">
        <f t="shared" si="23"/>
        <v>0</v>
      </c>
      <c r="G174" s="1178"/>
      <c r="H174" s="1369"/>
      <c r="I174" s="1369"/>
      <c r="J174" s="1369"/>
      <c r="K174" s="1369"/>
      <c r="L174" s="1369"/>
      <c r="M174" s="1369"/>
      <c r="N174" s="1369"/>
      <c r="O174" s="1369"/>
      <c r="P174" s="1369"/>
      <c r="Q174" s="1369"/>
      <c r="R174" s="1369"/>
      <c r="S174" s="1369"/>
      <c r="T174" s="1369"/>
      <c r="U174" s="1369"/>
      <c r="V174" s="1181"/>
      <c r="W174" s="1370"/>
      <c r="X174" s="1178"/>
      <c r="Y174" s="1369"/>
      <c r="Z174" s="1369"/>
      <c r="AA174" s="1179"/>
      <c r="AB174" s="1178"/>
      <c r="AC174" s="1179"/>
      <c r="AD174" s="1181"/>
      <c r="AE174" s="1179"/>
      <c r="AF174" s="1371"/>
      <c r="AG174" s="1179"/>
      <c r="AH174" s="1077" t="s">
        <v>215</v>
      </c>
      <c r="CA174" s="878" t="str">
        <f t="shared" si="24"/>
        <v/>
      </c>
      <c r="CB174" s="878" t="str">
        <f t="shared" si="25"/>
        <v/>
      </c>
      <c r="CD174" s="878" t="str">
        <f t="shared" si="26"/>
        <v/>
      </c>
      <c r="CG174" s="878">
        <f t="shared" si="27"/>
        <v>0</v>
      </c>
      <c r="CH174" s="878">
        <f t="shared" si="28"/>
        <v>0</v>
      </c>
      <c r="CI174" s="878">
        <v>0</v>
      </c>
      <c r="CJ174" s="878">
        <f t="shared" si="29"/>
        <v>0</v>
      </c>
    </row>
    <row r="175" spans="1:88" x14ac:dyDescent="0.25">
      <c r="A175" s="1313"/>
      <c r="B175" s="896"/>
      <c r="C175" s="1241" t="s">
        <v>161</v>
      </c>
      <c r="D175" s="931">
        <f t="shared" si="22"/>
        <v>0</v>
      </c>
      <c r="E175" s="931">
        <f t="shared" si="23"/>
        <v>0</v>
      </c>
      <c r="F175" s="1030">
        <f t="shared" si="23"/>
        <v>0</v>
      </c>
      <c r="G175" s="1372"/>
      <c r="H175" s="1373"/>
      <c r="I175" s="1373"/>
      <c r="J175" s="1373"/>
      <c r="K175" s="1373"/>
      <c r="L175" s="1373"/>
      <c r="M175" s="1373"/>
      <c r="N175" s="1373"/>
      <c r="O175" s="1373"/>
      <c r="P175" s="1373"/>
      <c r="Q175" s="1373"/>
      <c r="R175" s="1373"/>
      <c r="S175" s="1373"/>
      <c r="T175" s="1373"/>
      <c r="U175" s="1373"/>
      <c r="V175" s="1374"/>
      <c r="W175" s="1371"/>
      <c r="X175" s="1372"/>
      <c r="Y175" s="1373"/>
      <c r="Z175" s="1373"/>
      <c r="AA175" s="1375"/>
      <c r="AB175" s="1372"/>
      <c r="AC175" s="1375"/>
      <c r="AD175" s="1374"/>
      <c r="AE175" s="1375"/>
      <c r="AF175" s="1376"/>
      <c r="AG175" s="1375"/>
      <c r="AH175" s="1077" t="s">
        <v>215</v>
      </c>
      <c r="CA175" s="878" t="str">
        <f t="shared" si="24"/>
        <v/>
      </c>
      <c r="CB175" s="878" t="str">
        <f t="shared" si="25"/>
        <v/>
      </c>
      <c r="CD175" s="878" t="str">
        <f t="shared" si="26"/>
        <v/>
      </c>
      <c r="CG175" s="878">
        <f t="shared" si="27"/>
        <v>0</v>
      </c>
      <c r="CH175" s="878">
        <f t="shared" si="28"/>
        <v>0</v>
      </c>
      <c r="CI175" s="878">
        <v>0</v>
      </c>
      <c r="CJ175" s="878">
        <f t="shared" si="29"/>
        <v>0</v>
      </c>
    </row>
    <row r="176" spans="1:88" x14ac:dyDescent="0.25">
      <c r="A176" s="1313"/>
      <c r="B176" s="1313" t="s">
        <v>304</v>
      </c>
      <c r="C176" s="1365" t="s">
        <v>202</v>
      </c>
      <c r="D176" s="1366">
        <f t="shared" si="22"/>
        <v>0</v>
      </c>
      <c r="E176" s="1366">
        <f t="shared" si="23"/>
        <v>0</v>
      </c>
      <c r="F176" s="920">
        <f t="shared" si="23"/>
        <v>0</v>
      </c>
      <c r="G176" s="1072"/>
      <c r="H176" s="1367"/>
      <c r="I176" s="1367"/>
      <c r="J176" s="1367"/>
      <c r="K176" s="1367"/>
      <c r="L176" s="1367"/>
      <c r="M176" s="1367"/>
      <c r="N176" s="1367"/>
      <c r="O176" s="1367"/>
      <c r="P176" s="1367"/>
      <c r="Q176" s="1367"/>
      <c r="R176" s="1367"/>
      <c r="S176" s="1367"/>
      <c r="T176" s="1367"/>
      <c r="U176" s="1367"/>
      <c r="V176" s="1209"/>
      <c r="W176" s="1076"/>
      <c r="X176" s="1072"/>
      <c r="Y176" s="1367"/>
      <c r="Z176" s="1367"/>
      <c r="AA176" s="1075"/>
      <c r="AB176" s="1072"/>
      <c r="AC176" s="1075"/>
      <c r="AD176" s="1209"/>
      <c r="AE176" s="1075"/>
      <c r="AF176" s="1075"/>
      <c r="AG176" s="1075"/>
      <c r="AH176" s="1077" t="s">
        <v>215</v>
      </c>
      <c r="CA176" s="878" t="str">
        <f t="shared" si="24"/>
        <v/>
      </c>
      <c r="CB176" s="878" t="str">
        <f t="shared" si="25"/>
        <v/>
      </c>
      <c r="CD176" s="878" t="str">
        <f t="shared" si="26"/>
        <v/>
      </c>
      <c r="CG176" s="878">
        <f t="shared" si="27"/>
        <v>0</v>
      </c>
      <c r="CH176" s="878">
        <f t="shared" si="28"/>
        <v>0</v>
      </c>
      <c r="CI176" s="878">
        <v>0</v>
      </c>
      <c r="CJ176" s="878">
        <f t="shared" si="29"/>
        <v>0</v>
      </c>
    </row>
    <row r="177" spans="1:88" ht="21" x14ac:dyDescent="0.25">
      <c r="A177" s="1313"/>
      <c r="B177" s="1313"/>
      <c r="C177" s="1377" t="s">
        <v>203</v>
      </c>
      <c r="D177" s="930">
        <f t="shared" si="22"/>
        <v>0</v>
      </c>
      <c r="E177" s="930">
        <f t="shared" si="23"/>
        <v>0</v>
      </c>
      <c r="F177" s="971">
        <f t="shared" si="23"/>
        <v>0</v>
      </c>
      <c r="G177" s="1178"/>
      <c r="H177" s="1369"/>
      <c r="I177" s="1369"/>
      <c r="J177" s="1369"/>
      <c r="K177" s="1369"/>
      <c r="L177" s="1369"/>
      <c r="M177" s="1369"/>
      <c r="N177" s="1369"/>
      <c r="O177" s="1369"/>
      <c r="P177" s="1369"/>
      <c r="Q177" s="1369"/>
      <c r="R177" s="1369"/>
      <c r="S177" s="1369"/>
      <c r="T177" s="1369"/>
      <c r="U177" s="1369"/>
      <c r="V177" s="1181"/>
      <c r="W177" s="1370"/>
      <c r="X177" s="1178"/>
      <c r="Y177" s="1369"/>
      <c r="Z177" s="1369"/>
      <c r="AA177" s="1179"/>
      <c r="AB177" s="1178"/>
      <c r="AC177" s="1179"/>
      <c r="AD177" s="1181"/>
      <c r="AE177" s="1179"/>
      <c r="AF177" s="1179"/>
      <c r="AG177" s="1179"/>
      <c r="AH177" s="1077" t="s">
        <v>215</v>
      </c>
      <c r="CA177" s="878" t="str">
        <f t="shared" si="24"/>
        <v/>
      </c>
      <c r="CB177" s="878" t="str">
        <f t="shared" si="25"/>
        <v/>
      </c>
      <c r="CD177" s="878" t="str">
        <f t="shared" si="26"/>
        <v/>
      </c>
      <c r="CG177" s="878">
        <f t="shared" si="27"/>
        <v>0</v>
      </c>
      <c r="CH177" s="878">
        <f t="shared" si="28"/>
        <v>0</v>
      </c>
      <c r="CI177" s="878">
        <v>0</v>
      </c>
      <c r="CJ177" s="878">
        <f t="shared" si="29"/>
        <v>0</v>
      </c>
    </row>
    <row r="178" spans="1:88" x14ac:dyDescent="0.25">
      <c r="A178" s="1313"/>
      <c r="B178" s="1313"/>
      <c r="C178" s="1273" t="s">
        <v>161</v>
      </c>
      <c r="D178" s="1378">
        <f t="shared" si="22"/>
        <v>0</v>
      </c>
      <c r="E178" s="1378">
        <f t="shared" si="23"/>
        <v>0</v>
      </c>
      <c r="F178" s="942">
        <f t="shared" si="23"/>
        <v>0</v>
      </c>
      <c r="G178" s="1185"/>
      <c r="H178" s="1379"/>
      <c r="I178" s="1379"/>
      <c r="J178" s="1379"/>
      <c r="K178" s="1379"/>
      <c r="L178" s="1379"/>
      <c r="M178" s="1379"/>
      <c r="N178" s="1379"/>
      <c r="O178" s="1379"/>
      <c r="P178" s="1379"/>
      <c r="Q178" s="1379"/>
      <c r="R178" s="1379"/>
      <c r="S178" s="1379"/>
      <c r="T178" s="1379"/>
      <c r="U178" s="1379"/>
      <c r="V178" s="1188"/>
      <c r="W178" s="1376"/>
      <c r="X178" s="1185"/>
      <c r="Y178" s="1379"/>
      <c r="Z178" s="1379"/>
      <c r="AA178" s="1186"/>
      <c r="AB178" s="1185"/>
      <c r="AC178" s="1186"/>
      <c r="AD178" s="1188"/>
      <c r="AE178" s="1186"/>
      <c r="AF178" s="1186"/>
      <c r="AG178" s="1186"/>
      <c r="AH178" s="1077" t="s">
        <v>215</v>
      </c>
      <c r="CA178" s="878" t="str">
        <f t="shared" si="24"/>
        <v/>
      </c>
      <c r="CB178" s="878" t="str">
        <f t="shared" si="25"/>
        <v/>
      </c>
      <c r="CD178" s="878" t="str">
        <f t="shared" si="26"/>
        <v/>
      </c>
      <c r="CG178" s="878">
        <f t="shared" si="27"/>
        <v>0</v>
      </c>
      <c r="CH178" s="878">
        <f t="shared" si="28"/>
        <v>0</v>
      </c>
      <c r="CI178" s="878">
        <v>0</v>
      </c>
      <c r="CJ178" s="878">
        <f t="shared" si="29"/>
        <v>0</v>
      </c>
    </row>
    <row r="179" spans="1:88" x14ac:dyDescent="0.25">
      <c r="A179" s="1047" t="s">
        <v>189</v>
      </c>
      <c r="B179" s="1047"/>
    </row>
    <row r="180" spans="1:88" x14ac:dyDescent="0.25">
      <c r="A180" s="889" t="s">
        <v>3</v>
      </c>
      <c r="B180" s="896" t="s">
        <v>4</v>
      </c>
    </row>
    <row r="181" spans="1:88" x14ac:dyDescent="0.25">
      <c r="A181" s="908"/>
      <c r="B181" s="915"/>
    </row>
    <row r="182" spans="1:88" x14ac:dyDescent="0.25">
      <c r="A182" s="989" t="s">
        <v>305</v>
      </c>
      <c r="B182" s="1076"/>
      <c r="C182" s="1141"/>
    </row>
    <row r="183" spans="1:88" ht="15" customHeight="1" x14ac:dyDescent="0.25">
      <c r="A183" s="997" t="s">
        <v>306</v>
      </c>
      <c r="B183" s="1376">
        <v>1</v>
      </c>
      <c r="C183" s="1380"/>
      <c r="D183" s="1231"/>
      <c r="F183" s="1231"/>
      <c r="G183" s="1231"/>
      <c r="J183" s="1231"/>
      <c r="K183" s="1231"/>
      <c r="O183" s="1231"/>
      <c r="V183" s="1231"/>
    </row>
    <row r="184" spans="1:88" x14ac:dyDescent="0.25">
      <c r="A184" s="1351" t="s">
        <v>307</v>
      </c>
      <c r="B184" s="1351"/>
      <c r="C184" s="886"/>
      <c r="D184" s="886"/>
      <c r="F184" s="1381"/>
      <c r="G184" s="1158"/>
      <c r="H184" s="1353"/>
      <c r="I184" s="1158"/>
      <c r="J184" s="1157"/>
      <c r="K184" s="1161"/>
      <c r="L184" s="1382"/>
      <c r="M184" s="981"/>
      <c r="N184" s="1382"/>
      <c r="O184" s="1382"/>
      <c r="P184" s="981"/>
      <c r="Q184" s="1382"/>
      <c r="R184" s="1382"/>
      <c r="S184" s="981"/>
      <c r="T184" s="1158"/>
      <c r="U184" s="1158"/>
      <c r="V184" s="1157"/>
    </row>
    <row r="185" spans="1:88" x14ac:dyDescent="0.25">
      <c r="A185" s="889" t="s">
        <v>92</v>
      </c>
      <c r="B185" s="982" t="s">
        <v>45</v>
      </c>
      <c r="C185" s="1190"/>
      <c r="D185" s="1163"/>
      <c r="E185" s="1383" t="s">
        <v>5</v>
      </c>
      <c r="F185" s="1384"/>
      <c r="G185" s="1384"/>
      <c r="H185" s="1384"/>
      <c r="I185" s="1384"/>
      <c r="J185" s="1384"/>
      <c r="K185" s="1384"/>
      <c r="L185" s="1384"/>
      <c r="M185" s="1384"/>
      <c r="N185" s="1384"/>
      <c r="O185" s="1384"/>
      <c r="P185" s="1384"/>
      <c r="Q185" s="1384"/>
      <c r="R185" s="1384"/>
      <c r="S185" s="1384"/>
      <c r="T185" s="1384"/>
      <c r="U185" s="1384"/>
      <c r="V185" s="1385"/>
    </row>
    <row r="186" spans="1:88" x14ac:dyDescent="0.25">
      <c r="A186" s="897"/>
      <c r="B186" s="984"/>
      <c r="C186" s="1267"/>
      <c r="D186" s="1166"/>
      <c r="E186" s="1313" t="s">
        <v>165</v>
      </c>
      <c r="F186" s="1313"/>
      <c r="G186" s="1386" t="s">
        <v>205</v>
      </c>
      <c r="H186" s="1313"/>
      <c r="I186" s="1313" t="s">
        <v>14</v>
      </c>
      <c r="J186" s="1313"/>
      <c r="K186" s="1313" t="s">
        <v>206</v>
      </c>
      <c r="L186" s="1313"/>
      <c r="M186" s="1313" t="s">
        <v>170</v>
      </c>
      <c r="N186" s="1313"/>
      <c r="O186" s="1314" t="s">
        <v>171</v>
      </c>
      <c r="P186" s="1314"/>
      <c r="Q186" s="1314" t="s">
        <v>207</v>
      </c>
      <c r="R186" s="1314"/>
      <c r="S186" s="1314" t="s">
        <v>208</v>
      </c>
      <c r="T186" s="1314"/>
      <c r="U186" s="1314" t="s">
        <v>209</v>
      </c>
      <c r="V186" s="1314"/>
      <c r="W186" s="878"/>
    </row>
    <row r="187" spans="1:88" x14ac:dyDescent="0.25">
      <c r="A187" s="908"/>
      <c r="B187" s="909" t="s">
        <v>214</v>
      </c>
      <c r="C187" s="909" t="s">
        <v>27</v>
      </c>
      <c r="D187" s="909" t="s">
        <v>28</v>
      </c>
      <c r="E187" s="959" t="s">
        <v>159</v>
      </c>
      <c r="F187" s="1196" t="s">
        <v>28</v>
      </c>
      <c r="G187" s="959" t="s">
        <v>159</v>
      </c>
      <c r="H187" s="1196" t="s">
        <v>28</v>
      </c>
      <c r="I187" s="959" t="s">
        <v>159</v>
      </c>
      <c r="J187" s="1196" t="s">
        <v>28</v>
      </c>
      <c r="K187" s="959" t="s">
        <v>159</v>
      </c>
      <c r="L187" s="1196" t="s">
        <v>28</v>
      </c>
      <c r="M187" s="959" t="s">
        <v>159</v>
      </c>
      <c r="N187" s="1196" t="s">
        <v>28</v>
      </c>
      <c r="O187" s="959" t="s">
        <v>159</v>
      </c>
      <c r="P187" s="1196" t="s">
        <v>28</v>
      </c>
      <c r="Q187" s="959" t="s">
        <v>159</v>
      </c>
      <c r="R187" s="1196" t="s">
        <v>28</v>
      </c>
      <c r="S187" s="959" t="s">
        <v>159</v>
      </c>
      <c r="T187" s="1196" t="s">
        <v>28</v>
      </c>
      <c r="U187" s="959" t="s">
        <v>159</v>
      </c>
      <c r="V187" s="1196" t="s">
        <v>28</v>
      </c>
      <c r="W187" s="878"/>
    </row>
    <row r="188" spans="1:88" x14ac:dyDescent="0.25">
      <c r="A188" s="956" t="s">
        <v>210</v>
      </c>
      <c r="B188" s="1039">
        <f>SUM(C188+D188)</f>
        <v>9</v>
      </c>
      <c r="C188" s="1039">
        <f>SUM(E188+G188+I188+K188+M188+O188+Q188+S188+U188)</f>
        <v>2</v>
      </c>
      <c r="D188" s="1039">
        <f>SUM(F188+H188+J188+L188+N188+P188+R188+T188+V188)</f>
        <v>7</v>
      </c>
      <c r="E188" s="1212"/>
      <c r="F188" s="1388"/>
      <c r="G188" s="1388">
        <v>1</v>
      </c>
      <c r="H188" s="1388">
        <v>2</v>
      </c>
      <c r="I188" s="1388"/>
      <c r="J188" s="1388"/>
      <c r="K188" s="1388"/>
      <c r="L188" s="1388">
        <v>2</v>
      </c>
      <c r="M188" s="1388"/>
      <c r="N188" s="1388">
        <v>2</v>
      </c>
      <c r="O188" s="1388">
        <v>1</v>
      </c>
      <c r="P188" s="1388">
        <v>1</v>
      </c>
      <c r="Q188" s="1388"/>
      <c r="R188" s="1388"/>
      <c r="S188" s="1388"/>
      <c r="T188" s="1388"/>
      <c r="U188" s="1221"/>
      <c r="V188" s="1229"/>
      <c r="W188" s="1141"/>
    </row>
    <row r="215" spans="1:2" hidden="1" x14ac:dyDescent="0.25">
      <c r="A215" s="1387">
        <f>SUM(B12:B14,B19:B22,B27:B32,B63,B85,C90,D100:D101,D102,C107:C109,C113:C114,C118:C119,B135,D142:D143,C146:C151,D155:D160,C165:C168,D173:D178,B182:B183,B188,B37:B42,B47:B52,E138:F138,C91:C97)</f>
        <v>13397</v>
      </c>
      <c r="B215" s="1387">
        <f>SUM(CG8:CM180)</f>
        <v>0</v>
      </c>
    </row>
  </sheetData>
  <mergeCells count="299">
    <mergeCell ref="A173:A178"/>
    <mergeCell ref="B173:B175"/>
    <mergeCell ref="B176:B178"/>
    <mergeCell ref="A180:A181"/>
    <mergeCell ref="B180:B181"/>
    <mergeCell ref="A185:A187"/>
    <mergeCell ref="B185:D186"/>
    <mergeCell ref="E185:V185"/>
    <mergeCell ref="E186:F186"/>
    <mergeCell ref="G186:H186"/>
    <mergeCell ref="I186:J186"/>
    <mergeCell ref="K186:L186"/>
    <mergeCell ref="M186:N186"/>
    <mergeCell ref="O186:P186"/>
    <mergeCell ref="Q186:R186"/>
    <mergeCell ref="S186:T186"/>
    <mergeCell ref="U186:V186"/>
    <mergeCell ref="Z170:Z172"/>
    <mergeCell ref="AA170:AA172"/>
    <mergeCell ref="AB170:AE170"/>
    <mergeCell ref="AF170:AG170"/>
    <mergeCell ref="G171:H171"/>
    <mergeCell ref="I171:J171"/>
    <mergeCell ref="K171:L171"/>
    <mergeCell ref="M171:N171"/>
    <mergeCell ref="O171:P171"/>
    <mergeCell ref="Q171:R171"/>
    <mergeCell ref="S171:T171"/>
    <mergeCell ref="U171:V171"/>
    <mergeCell ref="W171:W172"/>
    <mergeCell ref="AB171:AB172"/>
    <mergeCell ref="AC171:AC172"/>
    <mergeCell ref="AD171:AD172"/>
    <mergeCell ref="AE171:AE172"/>
    <mergeCell ref="AF171:AF172"/>
    <mergeCell ref="AG171:AG172"/>
    <mergeCell ref="A165:B165"/>
    <mergeCell ref="A166:B166"/>
    <mergeCell ref="A167:B167"/>
    <mergeCell ref="A168:B168"/>
    <mergeCell ref="A170:C172"/>
    <mergeCell ref="D170:F171"/>
    <mergeCell ref="G170:W170"/>
    <mergeCell ref="X170:X172"/>
    <mergeCell ref="Y170:Y172"/>
    <mergeCell ref="A158:A160"/>
    <mergeCell ref="B158:C158"/>
    <mergeCell ref="B159:C159"/>
    <mergeCell ref="B160:C160"/>
    <mergeCell ref="A162:B164"/>
    <mergeCell ref="C162:E163"/>
    <mergeCell ref="F162:AM162"/>
    <mergeCell ref="F163:G163"/>
    <mergeCell ref="H163:I163"/>
    <mergeCell ref="J163:K163"/>
    <mergeCell ref="L163:M163"/>
    <mergeCell ref="N163:O163"/>
    <mergeCell ref="P163:Q163"/>
    <mergeCell ref="R163:S163"/>
    <mergeCell ref="T163:U163"/>
    <mergeCell ref="V163:W163"/>
    <mergeCell ref="X163:Y163"/>
    <mergeCell ref="Z163:AA163"/>
    <mergeCell ref="AB163:AC163"/>
    <mergeCell ref="AD163:AE163"/>
    <mergeCell ref="AF163:AG163"/>
    <mergeCell ref="AH163:AI163"/>
    <mergeCell ref="AJ163:AK163"/>
    <mergeCell ref="AL163:AM163"/>
    <mergeCell ref="N116:O116"/>
    <mergeCell ref="P116:P117"/>
    <mergeCell ref="A121:A122"/>
    <mergeCell ref="B121:B122"/>
    <mergeCell ref="A137:D137"/>
    <mergeCell ref="B138:D138"/>
    <mergeCell ref="A140:C141"/>
    <mergeCell ref="D140:F140"/>
    <mergeCell ref="G140:G141"/>
    <mergeCell ref="H140:J140"/>
    <mergeCell ref="K140:M140"/>
    <mergeCell ref="R111:S111"/>
    <mergeCell ref="T111:U111"/>
    <mergeCell ref="V111:W111"/>
    <mergeCell ref="X111:X112"/>
    <mergeCell ref="Y111:AB111"/>
    <mergeCell ref="AC111:AD111"/>
    <mergeCell ref="AE111:AH111"/>
    <mergeCell ref="AI111:AI112"/>
    <mergeCell ref="A113:B113"/>
    <mergeCell ref="A109:B109"/>
    <mergeCell ref="A111:B112"/>
    <mergeCell ref="C111:E111"/>
    <mergeCell ref="F111:G111"/>
    <mergeCell ref="H111:I111"/>
    <mergeCell ref="J111:K111"/>
    <mergeCell ref="L111:M111"/>
    <mergeCell ref="N111:O111"/>
    <mergeCell ref="P111:Q111"/>
    <mergeCell ref="A90:B90"/>
    <mergeCell ref="A91:A93"/>
    <mergeCell ref="A96:B96"/>
    <mergeCell ref="A99:C99"/>
    <mergeCell ref="A100:B102"/>
    <mergeCell ref="A104:B106"/>
    <mergeCell ref="C104:E105"/>
    <mergeCell ref="F104:AM104"/>
    <mergeCell ref="AN104:AN106"/>
    <mergeCell ref="F105:G105"/>
    <mergeCell ref="H105:I105"/>
    <mergeCell ref="J105:K105"/>
    <mergeCell ref="L105:M105"/>
    <mergeCell ref="N105:O105"/>
    <mergeCell ref="P105:Q105"/>
    <mergeCell ref="R105:S105"/>
    <mergeCell ref="T105:U105"/>
    <mergeCell ref="V105:W105"/>
    <mergeCell ref="X105:Y105"/>
    <mergeCell ref="Z105:AA105"/>
    <mergeCell ref="AB105:AC105"/>
    <mergeCell ref="AD105:AE105"/>
    <mergeCell ref="AF105:AG105"/>
    <mergeCell ref="AH105:AI105"/>
    <mergeCell ref="AN87:AN89"/>
    <mergeCell ref="F88:G88"/>
    <mergeCell ref="H88:I88"/>
    <mergeCell ref="J88:K88"/>
    <mergeCell ref="L88:M88"/>
    <mergeCell ref="N88:O88"/>
    <mergeCell ref="P88:Q88"/>
    <mergeCell ref="R88:S88"/>
    <mergeCell ref="T88:U88"/>
    <mergeCell ref="V88:W88"/>
    <mergeCell ref="X88:Y88"/>
    <mergeCell ref="Z88:AA88"/>
    <mergeCell ref="AB88:AC88"/>
    <mergeCell ref="AD88:AE88"/>
    <mergeCell ref="AF88:AG88"/>
    <mergeCell ref="AH88:AI88"/>
    <mergeCell ref="AJ88:AK88"/>
    <mergeCell ref="AL88:AM88"/>
    <mergeCell ref="Y55:Z55"/>
    <mergeCell ref="AA55:AB55"/>
    <mergeCell ref="AC55:AD55"/>
    <mergeCell ref="AE55:AF55"/>
    <mergeCell ref="AG55:AH55"/>
    <mergeCell ref="AI55:AJ55"/>
    <mergeCell ref="AK55:AL55"/>
    <mergeCell ref="A87:B89"/>
    <mergeCell ref="C87:E88"/>
    <mergeCell ref="F87:AM87"/>
    <mergeCell ref="AM44:AM46"/>
    <mergeCell ref="E45:F45"/>
    <mergeCell ref="G45:H45"/>
    <mergeCell ref="I45:J45"/>
    <mergeCell ref="K45:L45"/>
    <mergeCell ref="M45:N45"/>
    <mergeCell ref="O45:P45"/>
    <mergeCell ref="Q45:R45"/>
    <mergeCell ref="S45:T45"/>
    <mergeCell ref="U45:V45"/>
    <mergeCell ref="W45:X45"/>
    <mergeCell ref="Y45:Z45"/>
    <mergeCell ref="AA45:AB45"/>
    <mergeCell ref="AC45:AD45"/>
    <mergeCell ref="AE45:AF45"/>
    <mergeCell ref="AG45:AH45"/>
    <mergeCell ref="AI45:AJ45"/>
    <mergeCell ref="AK45:AL45"/>
    <mergeCell ref="AM34:AM36"/>
    <mergeCell ref="E35:F35"/>
    <mergeCell ref="G35:H35"/>
    <mergeCell ref="I35:J35"/>
    <mergeCell ref="K35:L35"/>
    <mergeCell ref="M35:N35"/>
    <mergeCell ref="O35:P35"/>
    <mergeCell ref="Q35:R35"/>
    <mergeCell ref="S35:T35"/>
    <mergeCell ref="U35:V35"/>
    <mergeCell ref="W35:X35"/>
    <mergeCell ref="Y35:Z35"/>
    <mergeCell ref="AA35:AB35"/>
    <mergeCell ref="AC35:AD35"/>
    <mergeCell ref="AE35:AF35"/>
    <mergeCell ref="AG35:AH35"/>
    <mergeCell ref="AI35:AJ35"/>
    <mergeCell ref="AK35:AL35"/>
    <mergeCell ref="AG17:AH17"/>
    <mergeCell ref="AI17:AJ17"/>
    <mergeCell ref="AK17:AL17"/>
    <mergeCell ref="A24:A26"/>
    <mergeCell ref="B24:D25"/>
    <mergeCell ref="E24:AL24"/>
    <mergeCell ref="AM24:AM26"/>
    <mergeCell ref="E25:F25"/>
    <mergeCell ref="G25:H25"/>
    <mergeCell ref="I25:J25"/>
    <mergeCell ref="K25:L25"/>
    <mergeCell ref="M25:N25"/>
    <mergeCell ref="O25:P25"/>
    <mergeCell ref="Q25:R25"/>
    <mergeCell ref="S25:T25"/>
    <mergeCell ref="U25:V25"/>
    <mergeCell ref="W25:X25"/>
    <mergeCell ref="Y25:Z25"/>
    <mergeCell ref="AA25:AB25"/>
    <mergeCell ref="AC25:AD25"/>
    <mergeCell ref="AE25:AF25"/>
    <mergeCell ref="AG25:AH25"/>
    <mergeCell ref="AI25:AJ25"/>
    <mergeCell ref="AK25:AL25"/>
    <mergeCell ref="AK10:AL10"/>
    <mergeCell ref="AN10:AN11"/>
    <mergeCell ref="AO10:AO11"/>
    <mergeCell ref="AP10:AP11"/>
    <mergeCell ref="AQ10:AQ11"/>
    <mergeCell ref="A15:M15"/>
    <mergeCell ref="A16:A18"/>
    <mergeCell ref="B16:D17"/>
    <mergeCell ref="E16:AL16"/>
    <mergeCell ref="AM16:AM18"/>
    <mergeCell ref="E17:F17"/>
    <mergeCell ref="G17:H17"/>
    <mergeCell ref="I17:J17"/>
    <mergeCell ref="K17:L17"/>
    <mergeCell ref="M17:N17"/>
    <mergeCell ref="O17:P17"/>
    <mergeCell ref="Q17:R17"/>
    <mergeCell ref="S17:T17"/>
    <mergeCell ref="U17:V17"/>
    <mergeCell ref="W17:X17"/>
    <mergeCell ref="Y17:Z17"/>
    <mergeCell ref="AA17:AB17"/>
    <mergeCell ref="AC17:AD17"/>
    <mergeCell ref="AE17:AF17"/>
    <mergeCell ref="A118:A119"/>
    <mergeCell ref="B9:D10"/>
    <mergeCell ref="E9:AL9"/>
    <mergeCell ref="AM9:AM11"/>
    <mergeCell ref="AN9:AQ9"/>
    <mergeCell ref="E10:F10"/>
    <mergeCell ref="G10:H10"/>
    <mergeCell ref="I10:J10"/>
    <mergeCell ref="K10:L10"/>
    <mergeCell ref="M10:N10"/>
    <mergeCell ref="O10:P10"/>
    <mergeCell ref="Q10:R10"/>
    <mergeCell ref="S10:T10"/>
    <mergeCell ref="U10:V10"/>
    <mergeCell ref="W10:X10"/>
    <mergeCell ref="Y10:Z10"/>
    <mergeCell ref="AA10:AB10"/>
    <mergeCell ref="AC10:AD10"/>
    <mergeCell ref="AE10:AF10"/>
    <mergeCell ref="AG10:AH10"/>
    <mergeCell ref="AJ105:AK105"/>
    <mergeCell ref="AL105:AM105"/>
    <mergeCell ref="A107:B107"/>
    <mergeCell ref="A108:B108"/>
    <mergeCell ref="A9:A11"/>
    <mergeCell ref="AR9:AR11"/>
    <mergeCell ref="AI10:AJ10"/>
    <mergeCell ref="A145:B145"/>
    <mergeCell ref="A146:A147"/>
    <mergeCell ref="A149:A151"/>
    <mergeCell ref="A153:C154"/>
    <mergeCell ref="D153:F153"/>
    <mergeCell ref="G153:G154"/>
    <mergeCell ref="H153:H154"/>
    <mergeCell ref="I153:I154"/>
    <mergeCell ref="A97:B97"/>
    <mergeCell ref="A6:O6"/>
    <mergeCell ref="A34:A36"/>
    <mergeCell ref="B34:D35"/>
    <mergeCell ref="E34:AL34"/>
    <mergeCell ref="A44:A46"/>
    <mergeCell ref="B44:D45"/>
    <mergeCell ref="E44:AL44"/>
    <mergeCell ref="A54:A56"/>
    <mergeCell ref="B54:D55"/>
    <mergeCell ref="E54:AL54"/>
    <mergeCell ref="E55:F55"/>
    <mergeCell ref="G55:H55"/>
    <mergeCell ref="I55:J55"/>
    <mergeCell ref="K55:L55"/>
    <mergeCell ref="M55:N55"/>
    <mergeCell ref="O55:P55"/>
    <mergeCell ref="Q55:R55"/>
    <mergeCell ref="S55:T55"/>
    <mergeCell ref="U55:V55"/>
    <mergeCell ref="W55:X55"/>
    <mergeCell ref="A114:B114"/>
    <mergeCell ref="A116:B117"/>
    <mergeCell ref="C116:C117"/>
    <mergeCell ref="D116:M116"/>
    <mergeCell ref="A142:A143"/>
    <mergeCell ref="A155:A157"/>
    <mergeCell ref="B155:C155"/>
    <mergeCell ref="B156:C156"/>
    <mergeCell ref="B157:C157"/>
  </mergeCells>
  <dataValidations count="2">
    <dataValidation allowBlank="1" showInputMessage="1" showErrorMessage="1" errorTitle="ERROR" error="Por favor ingrese solo Números" sqref="A23 A53"/>
    <dataValidation type="whole" allowBlank="1" showInputMessage="1" showErrorMessage="1" errorTitle="ERROR" error="Por favor ingrese solo Números" sqref="B1:XFD1048576 A1:A22 A24:A52 A54:A1048576">
      <formula1>0</formula1>
      <formula2>1000000000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workbookViewId="0">
      <selection sqref="A1:XFD1048576"/>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8"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45" hidden="1" customWidth="1"/>
    <col min="65" max="78" width="12.7109375" style="40" hidden="1" customWidth="1"/>
    <col min="79" max="79" width="12.7109375" style="245"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2"/>
      <c r="B1" s="5"/>
      <c r="C1" s="5"/>
      <c r="D1" s="5"/>
      <c r="E1" s="5"/>
      <c r="F1" s="5"/>
      <c r="G1" s="5"/>
      <c r="H1" s="5"/>
      <c r="I1" s="5"/>
      <c r="J1" s="5"/>
      <c r="K1" s="5"/>
      <c r="O1" s="10"/>
      <c r="BL1" s="200"/>
      <c r="CA1" s="200"/>
    </row>
    <row r="2" spans="1:79" s="6" customFormat="1" ht="12.75" customHeight="1" x14ac:dyDescent="0.2">
      <c r="A2" s="152"/>
      <c r="B2" s="5"/>
      <c r="C2" s="5"/>
      <c r="D2" s="5"/>
      <c r="E2" s="5"/>
      <c r="F2" s="5"/>
      <c r="G2" s="5"/>
      <c r="H2" s="5"/>
      <c r="I2" s="5"/>
      <c r="J2" s="5"/>
      <c r="K2" s="5"/>
      <c r="O2" s="10"/>
      <c r="BL2" s="200"/>
      <c r="CA2" s="200"/>
    </row>
    <row r="3" spans="1:79" s="6" customFormat="1" ht="12.75" customHeight="1" x14ac:dyDescent="0.2">
      <c r="A3" s="152"/>
      <c r="B3" s="5"/>
      <c r="C3" s="5"/>
      <c r="D3" s="7"/>
      <c r="E3" s="5"/>
      <c r="F3" s="5"/>
      <c r="G3" s="5"/>
      <c r="H3" s="5"/>
      <c r="I3" s="5"/>
      <c r="J3" s="5"/>
      <c r="K3" s="5"/>
      <c r="O3" s="10"/>
      <c r="BL3" s="200"/>
      <c r="CA3" s="200"/>
    </row>
    <row r="4" spans="1:79" s="6" customFormat="1" ht="12.75" customHeight="1" x14ac:dyDescent="0.2">
      <c r="A4" s="152"/>
      <c r="B4" s="5"/>
      <c r="C4" s="5"/>
      <c r="D4" s="5"/>
      <c r="E4" s="5"/>
      <c r="F4" s="5"/>
      <c r="G4" s="5"/>
      <c r="H4" s="5"/>
      <c r="I4" s="5"/>
      <c r="J4" s="5"/>
      <c r="K4" s="5"/>
      <c r="O4" s="10"/>
      <c r="BL4" s="200"/>
      <c r="CA4" s="200"/>
    </row>
    <row r="5" spans="1:79" s="6" customFormat="1" ht="12.75" customHeight="1" x14ac:dyDescent="0.2">
      <c r="A5" s="4"/>
      <c r="B5" s="5"/>
      <c r="C5" s="5"/>
      <c r="D5" s="5"/>
      <c r="E5" s="5"/>
      <c r="F5" s="5"/>
      <c r="G5" s="5"/>
      <c r="H5" s="5"/>
      <c r="I5" s="5"/>
      <c r="J5" s="5"/>
      <c r="K5" s="5"/>
      <c r="O5" s="10"/>
      <c r="BL5" s="200"/>
      <c r="CA5" s="200"/>
    </row>
    <row r="6" spans="1:79" s="1" customFormat="1" ht="39.75" customHeight="1" x14ac:dyDescent="0.15">
      <c r="A6" s="779"/>
      <c r="B6" s="779"/>
      <c r="C6" s="779"/>
      <c r="D6" s="779"/>
      <c r="E6" s="779"/>
      <c r="F6" s="779"/>
      <c r="G6" s="779"/>
      <c r="H6" s="779"/>
      <c r="I6" s="779"/>
      <c r="J6" s="779"/>
      <c r="K6" s="779"/>
      <c r="L6" s="779"/>
      <c r="M6" s="779"/>
      <c r="N6" s="779"/>
      <c r="O6" s="779"/>
      <c r="P6" s="33"/>
      <c r="Q6" s="33"/>
      <c r="R6" s="33"/>
      <c r="S6" s="33"/>
      <c r="T6" s="2"/>
      <c r="U6" s="2"/>
      <c r="V6" s="2"/>
      <c r="W6" s="2"/>
      <c r="X6" s="2"/>
      <c r="Y6" s="2"/>
      <c r="BL6" s="201"/>
      <c r="CA6" s="201"/>
    </row>
    <row r="7" spans="1:79" s="1" customFormat="1" ht="45" customHeight="1" x14ac:dyDescent="0.2">
      <c r="A7" s="47"/>
      <c r="B7" s="47"/>
      <c r="C7" s="47"/>
      <c r="D7" s="47"/>
      <c r="E7" s="47"/>
      <c r="F7" s="47"/>
      <c r="G7" s="47"/>
      <c r="H7" s="47"/>
      <c r="I7" s="47"/>
      <c r="J7" s="47"/>
      <c r="K7" s="47"/>
      <c r="L7" s="47"/>
      <c r="M7" s="47"/>
      <c r="N7" s="48"/>
      <c r="O7" s="48"/>
      <c r="P7" s="38"/>
      <c r="Q7" s="38"/>
      <c r="R7" s="38"/>
      <c r="S7" s="38"/>
      <c r="T7" s="2"/>
      <c r="U7" s="2"/>
      <c r="V7" s="2"/>
      <c r="W7" s="2"/>
      <c r="X7" s="2"/>
      <c r="Y7" s="2"/>
      <c r="BL7" s="201"/>
      <c r="CA7" s="201"/>
    </row>
    <row r="8" spans="1:79" s="3" customFormat="1" ht="47.25" customHeight="1" x14ac:dyDescent="0.15">
      <c r="A8" s="642"/>
      <c r="B8" s="644"/>
      <c r="C8" s="710"/>
      <c r="D8" s="713"/>
      <c r="E8" s="713"/>
      <c r="F8" s="713"/>
      <c r="G8" s="713"/>
      <c r="H8" s="713"/>
      <c r="I8" s="713"/>
      <c r="J8" s="713"/>
      <c r="K8" s="713"/>
      <c r="L8" s="713"/>
      <c r="M8" s="713"/>
      <c r="N8" s="713"/>
      <c r="O8" s="713"/>
      <c r="P8" s="713"/>
      <c r="Q8" s="713"/>
      <c r="R8" s="713"/>
      <c r="S8" s="709"/>
      <c r="T8" s="710"/>
      <c r="U8" s="709"/>
      <c r="V8" s="644"/>
      <c r="W8" s="710"/>
      <c r="X8" s="713"/>
      <c r="Y8" s="713"/>
      <c r="Z8" s="709"/>
      <c r="AA8" s="644"/>
      <c r="AB8" s="1"/>
      <c r="AC8" s="1"/>
      <c r="AD8" s="1"/>
      <c r="AE8" s="1"/>
      <c r="AF8" s="1"/>
      <c r="AG8" s="1"/>
      <c r="AH8" s="1"/>
      <c r="AI8" s="1"/>
      <c r="AJ8" s="1"/>
      <c r="AK8" s="1"/>
      <c r="AL8" s="1"/>
      <c r="AM8" s="1"/>
      <c r="BL8" s="201"/>
      <c r="CA8" s="201"/>
    </row>
    <row r="9" spans="1:79" s="3" customFormat="1" ht="53.25" customHeight="1" x14ac:dyDescent="0.15">
      <c r="A9" s="643"/>
      <c r="B9" s="645"/>
      <c r="C9" s="49"/>
      <c r="D9" s="166"/>
      <c r="E9" s="16"/>
      <c r="F9" s="16"/>
      <c r="G9" s="16"/>
      <c r="H9" s="12"/>
      <c r="I9" s="12"/>
      <c r="J9" s="12"/>
      <c r="K9" s="12"/>
      <c r="L9" s="12"/>
      <c r="M9" s="12"/>
      <c r="N9" s="12"/>
      <c r="O9" s="12"/>
      <c r="P9" s="12"/>
      <c r="Q9" s="12"/>
      <c r="R9" s="12"/>
      <c r="S9" s="13"/>
      <c r="T9" s="50"/>
      <c r="U9" s="18"/>
      <c r="V9" s="645"/>
      <c r="W9" s="17"/>
      <c r="X9" s="51"/>
      <c r="Y9" s="51"/>
      <c r="Z9" s="18"/>
      <c r="AA9" s="645"/>
      <c r="AB9" s="1"/>
      <c r="AC9" s="1"/>
      <c r="AD9" s="1"/>
      <c r="AE9" s="1"/>
      <c r="AF9" s="1"/>
      <c r="AG9" s="1"/>
      <c r="AH9" s="1"/>
      <c r="AI9" s="1"/>
      <c r="AJ9" s="1"/>
      <c r="AK9" s="1"/>
      <c r="AL9" s="1"/>
      <c r="AM9" s="1"/>
      <c r="BL9" s="201"/>
      <c r="CA9" s="201"/>
    </row>
    <row r="10" spans="1:79" s="3" customFormat="1" ht="15.75" customHeight="1" x14ac:dyDescent="0.15">
      <c r="A10" s="52"/>
      <c r="B10" s="101"/>
      <c r="C10" s="129"/>
      <c r="D10" s="129"/>
      <c r="E10" s="107"/>
      <c r="F10" s="107"/>
      <c r="G10" s="107"/>
      <c r="H10" s="107"/>
      <c r="I10" s="107"/>
      <c r="J10" s="107"/>
      <c r="K10" s="107"/>
      <c r="L10" s="107"/>
      <c r="M10" s="107"/>
      <c r="N10" s="107"/>
      <c r="O10" s="107"/>
      <c r="P10" s="107"/>
      <c r="Q10" s="107"/>
      <c r="R10" s="107"/>
      <c r="S10" s="115"/>
      <c r="T10" s="106"/>
      <c r="U10" s="124"/>
      <c r="V10" s="138"/>
      <c r="W10" s="106"/>
      <c r="X10" s="107"/>
      <c r="Y10" s="107"/>
      <c r="Z10" s="124"/>
      <c r="AA10" s="124"/>
      <c r="AB10" s="170"/>
      <c r="AE10" s="1"/>
      <c r="AF10" s="1"/>
      <c r="AM10" s="1"/>
      <c r="BL10" s="201"/>
      <c r="BP10" s="73"/>
      <c r="BQ10" s="36"/>
      <c r="BR10" s="36"/>
      <c r="BS10" s="154"/>
      <c r="BT10" s="155"/>
      <c r="BU10" s="155"/>
      <c r="BV10" s="155"/>
      <c r="BW10" s="155"/>
      <c r="BX10" s="19"/>
      <c r="CA10" s="201"/>
    </row>
    <row r="11" spans="1:79" s="3" customFormat="1" ht="21.75" customHeight="1" x14ac:dyDescent="0.15">
      <c r="A11" s="31"/>
      <c r="B11" s="109"/>
      <c r="C11" s="149"/>
      <c r="D11" s="149"/>
      <c r="E11" s="144"/>
      <c r="F11" s="144"/>
      <c r="G11" s="144"/>
      <c r="H11" s="144"/>
      <c r="I11" s="144"/>
      <c r="J11" s="144"/>
      <c r="K11" s="144"/>
      <c r="L11" s="144"/>
      <c r="M11" s="144"/>
      <c r="N11" s="144"/>
      <c r="O11" s="144"/>
      <c r="P11" s="144"/>
      <c r="Q11" s="144"/>
      <c r="R11" s="144"/>
      <c r="S11" s="132"/>
      <c r="T11" s="104"/>
      <c r="U11" s="133"/>
      <c r="V11" s="147"/>
      <c r="W11" s="143"/>
      <c r="X11" s="144"/>
      <c r="Y11" s="144"/>
      <c r="Z11" s="133"/>
      <c r="AA11" s="133"/>
      <c r="AB11" s="170"/>
      <c r="AC11" s="6"/>
      <c r="AD11" s="6"/>
      <c r="AE11" s="1"/>
      <c r="AF11" s="1"/>
      <c r="AM11" s="1"/>
      <c r="BL11" s="201"/>
      <c r="BP11" s="73"/>
      <c r="BQ11" s="36"/>
      <c r="BR11" s="36"/>
      <c r="BS11" s="154"/>
      <c r="BT11" s="155"/>
      <c r="BU11" s="155"/>
      <c r="BV11" s="155"/>
      <c r="BW11" s="155"/>
      <c r="BX11" s="19"/>
      <c r="CA11" s="201"/>
    </row>
    <row r="12" spans="1:79" s="3" customFormat="1" ht="15.75" customHeight="1" x14ac:dyDescent="0.15">
      <c r="A12" s="23"/>
      <c r="B12" s="103"/>
      <c r="C12" s="131"/>
      <c r="D12" s="131"/>
      <c r="E12" s="98"/>
      <c r="F12" s="98"/>
      <c r="G12" s="98"/>
      <c r="H12" s="98"/>
      <c r="I12" s="98"/>
      <c r="J12" s="98"/>
      <c r="K12" s="98"/>
      <c r="L12" s="98"/>
      <c r="M12" s="98"/>
      <c r="N12" s="98"/>
      <c r="O12" s="98"/>
      <c r="P12" s="98"/>
      <c r="Q12" s="98"/>
      <c r="R12" s="98"/>
      <c r="S12" s="99"/>
      <c r="T12" s="116"/>
      <c r="U12" s="100"/>
      <c r="V12" s="146"/>
      <c r="W12" s="116"/>
      <c r="X12" s="117"/>
      <c r="Y12" s="117"/>
      <c r="Z12" s="118"/>
      <c r="AA12" s="118"/>
      <c r="AB12" s="170"/>
      <c r="AC12" s="6"/>
      <c r="AD12" s="6"/>
      <c r="AE12" s="1"/>
      <c r="AF12" s="1"/>
      <c r="AM12" s="1"/>
      <c r="BL12" s="201"/>
      <c r="BP12" s="73"/>
      <c r="BQ12" s="36"/>
      <c r="BR12" s="36"/>
      <c r="BS12" s="154"/>
      <c r="BT12" s="155"/>
      <c r="BU12" s="155"/>
      <c r="BV12" s="155"/>
      <c r="BW12" s="155"/>
      <c r="BX12" s="19"/>
      <c r="CA12" s="201"/>
    </row>
    <row r="13" spans="1:79" s="1" customFormat="1" ht="30" customHeight="1" x14ac:dyDescent="0.2">
      <c r="A13" s="53"/>
      <c r="B13" s="53"/>
      <c r="C13" s="53"/>
      <c r="D13" s="53"/>
      <c r="E13" s="53"/>
      <c r="F13" s="53"/>
      <c r="G13" s="53"/>
      <c r="H13" s="53"/>
      <c r="I13" s="53"/>
      <c r="J13" s="53"/>
      <c r="K13" s="53"/>
      <c r="L13" s="53"/>
      <c r="M13" s="53"/>
      <c r="N13" s="54"/>
      <c r="O13" s="54"/>
      <c r="P13" s="42"/>
      <c r="Q13" s="42"/>
      <c r="R13" s="42"/>
      <c r="S13" s="42"/>
      <c r="T13" s="2"/>
      <c r="U13" s="2"/>
      <c r="V13" s="2"/>
      <c r="W13" s="2"/>
      <c r="X13" s="2"/>
      <c r="Y13" s="2"/>
      <c r="BL13" s="201"/>
      <c r="CA13" s="201"/>
    </row>
    <row r="14" spans="1:79" s="3" customFormat="1" ht="24" customHeight="1" x14ac:dyDescent="0.15">
      <c r="A14" s="44"/>
      <c r="B14" s="247"/>
      <c r="C14" s="49"/>
      <c r="D14" s="166"/>
      <c r="E14" s="16"/>
      <c r="F14" s="16"/>
      <c r="G14" s="16"/>
      <c r="H14" s="12"/>
      <c r="I14" s="12"/>
      <c r="J14" s="12"/>
      <c r="K14" s="12"/>
      <c r="L14" s="12"/>
      <c r="M14" s="12"/>
      <c r="N14" s="12"/>
      <c r="O14" s="12"/>
      <c r="P14" s="12"/>
      <c r="Q14" s="12"/>
      <c r="R14" s="12"/>
      <c r="S14" s="13"/>
      <c r="T14" s="2"/>
      <c r="U14" s="2"/>
      <c r="V14" s="2"/>
      <c r="W14" s="2"/>
      <c r="X14" s="2"/>
      <c r="Y14" s="2"/>
      <c r="Z14" s="1"/>
      <c r="AA14" s="1"/>
      <c r="AB14" s="1"/>
      <c r="AC14" s="1"/>
      <c r="AD14" s="1"/>
      <c r="AE14" s="1"/>
      <c r="AL14" s="1"/>
      <c r="BL14" s="201"/>
      <c r="BP14" s="1"/>
      <c r="BQ14" s="1"/>
      <c r="BR14" s="1"/>
      <c r="BS14" s="1"/>
      <c r="BT14" s="1"/>
      <c r="BU14" s="1"/>
      <c r="CA14" s="201"/>
    </row>
    <row r="15" spans="1:79" s="3" customFormat="1" ht="15.75" customHeight="1" x14ac:dyDescent="0.15">
      <c r="A15" s="74"/>
      <c r="B15" s="101"/>
      <c r="C15" s="106"/>
      <c r="D15" s="107"/>
      <c r="E15" s="107"/>
      <c r="F15" s="107"/>
      <c r="G15" s="107"/>
      <c r="H15" s="107"/>
      <c r="I15" s="107"/>
      <c r="J15" s="107"/>
      <c r="K15" s="107"/>
      <c r="L15" s="107"/>
      <c r="M15" s="107"/>
      <c r="N15" s="107"/>
      <c r="O15" s="107"/>
      <c r="P15" s="107"/>
      <c r="Q15" s="107"/>
      <c r="R15" s="107"/>
      <c r="S15" s="124"/>
      <c r="U15" s="2"/>
      <c r="V15" s="2"/>
      <c r="W15" s="2"/>
      <c r="X15" s="2"/>
      <c r="Y15" s="2"/>
      <c r="Z15" s="1"/>
      <c r="AA15" s="1"/>
      <c r="AB15" s="1"/>
      <c r="AC15" s="1"/>
      <c r="AD15" s="1"/>
      <c r="AE15" s="1"/>
      <c r="AL15" s="1"/>
      <c r="BL15" s="201"/>
      <c r="BP15" s="1"/>
      <c r="BQ15" s="19"/>
      <c r="BR15" s="1"/>
      <c r="BS15" s="1"/>
      <c r="BT15" s="19"/>
      <c r="BU15" s="1"/>
      <c r="CA15" s="201"/>
    </row>
    <row r="16" spans="1:79" s="3" customFormat="1" ht="15.75" customHeight="1" x14ac:dyDescent="0.15">
      <c r="A16" s="75"/>
      <c r="B16" s="102"/>
      <c r="C16" s="94"/>
      <c r="D16" s="95"/>
      <c r="E16" s="95"/>
      <c r="F16" s="95"/>
      <c r="G16" s="95"/>
      <c r="H16" s="95"/>
      <c r="I16" s="95"/>
      <c r="J16" s="95"/>
      <c r="K16" s="95"/>
      <c r="L16" s="95"/>
      <c r="M16" s="95"/>
      <c r="N16" s="95"/>
      <c r="O16" s="95"/>
      <c r="P16" s="95"/>
      <c r="Q16" s="95"/>
      <c r="R16" s="95"/>
      <c r="S16" s="90"/>
      <c r="T16" s="170"/>
      <c r="U16" s="2"/>
      <c r="V16" s="2"/>
      <c r="W16" s="2"/>
      <c r="X16" s="2"/>
      <c r="Y16" s="2"/>
      <c r="Z16" s="1"/>
      <c r="AA16" s="1"/>
      <c r="AB16" s="1"/>
      <c r="AC16" s="1"/>
      <c r="AD16" s="1"/>
      <c r="AE16" s="1"/>
      <c r="AL16" s="1"/>
      <c r="BL16" s="201"/>
      <c r="BP16" s="1"/>
      <c r="BQ16" s="73"/>
      <c r="BR16" s="1"/>
      <c r="BS16" s="1"/>
      <c r="BT16" s="19"/>
      <c r="BU16" s="1"/>
      <c r="CA16" s="201"/>
    </row>
    <row r="17" spans="1:79" s="3" customFormat="1" ht="15.75" customHeight="1" x14ac:dyDescent="0.15">
      <c r="A17" s="75"/>
      <c r="B17" s="102"/>
      <c r="C17" s="94"/>
      <c r="D17" s="95"/>
      <c r="E17" s="95"/>
      <c r="F17" s="95"/>
      <c r="G17" s="95"/>
      <c r="H17" s="95"/>
      <c r="I17" s="95"/>
      <c r="J17" s="95"/>
      <c r="K17" s="95"/>
      <c r="L17" s="95"/>
      <c r="M17" s="95"/>
      <c r="N17" s="95"/>
      <c r="O17" s="95"/>
      <c r="P17" s="95"/>
      <c r="Q17" s="95"/>
      <c r="R17" s="95"/>
      <c r="S17" s="90"/>
      <c r="T17" s="173"/>
      <c r="U17" s="2"/>
      <c r="V17" s="2"/>
      <c r="W17" s="2"/>
      <c r="X17" s="2"/>
      <c r="Y17" s="2"/>
      <c r="Z17" s="1"/>
      <c r="AA17" s="1"/>
      <c r="AB17" s="1"/>
      <c r="AC17" s="1"/>
      <c r="AD17" s="1"/>
      <c r="AE17" s="1"/>
      <c r="AL17" s="1"/>
      <c r="BL17" s="201"/>
      <c r="BP17" s="1"/>
      <c r="BQ17" s="73"/>
      <c r="BR17" s="1"/>
      <c r="BS17" s="1"/>
      <c r="BT17" s="19"/>
      <c r="BU17" s="1"/>
      <c r="CA17" s="201"/>
    </row>
    <row r="18" spans="1:79" s="3" customFormat="1" ht="15.75" customHeight="1" x14ac:dyDescent="0.15">
      <c r="A18" s="75"/>
      <c r="B18" s="102"/>
      <c r="C18" s="94"/>
      <c r="D18" s="95"/>
      <c r="E18" s="95"/>
      <c r="F18" s="95"/>
      <c r="G18" s="95"/>
      <c r="H18" s="95"/>
      <c r="I18" s="95"/>
      <c r="J18" s="95"/>
      <c r="K18" s="95"/>
      <c r="L18" s="95"/>
      <c r="M18" s="95"/>
      <c r="N18" s="95"/>
      <c r="O18" s="95"/>
      <c r="P18" s="95"/>
      <c r="Q18" s="95"/>
      <c r="R18" s="95"/>
      <c r="S18" s="90"/>
      <c r="T18" s="173"/>
      <c r="U18" s="2"/>
      <c r="V18" s="2"/>
      <c r="W18" s="2"/>
      <c r="X18" s="2"/>
      <c r="Y18" s="2"/>
      <c r="Z18" s="1"/>
      <c r="AA18" s="1"/>
      <c r="AB18" s="1"/>
      <c r="AC18" s="1"/>
      <c r="AD18" s="1"/>
      <c r="AE18" s="1"/>
      <c r="AL18" s="1"/>
      <c r="BL18" s="201"/>
      <c r="BP18" s="1"/>
      <c r="BQ18" s="19"/>
      <c r="BR18" s="1"/>
      <c r="BS18" s="1"/>
      <c r="BT18" s="19"/>
      <c r="BU18" s="1"/>
      <c r="CA18" s="201"/>
    </row>
    <row r="19" spans="1:79" s="3" customFormat="1" ht="15.75" customHeight="1" x14ac:dyDescent="0.15">
      <c r="A19" s="76"/>
      <c r="B19" s="110"/>
      <c r="C19" s="111"/>
      <c r="D19" s="112"/>
      <c r="E19" s="112"/>
      <c r="F19" s="112"/>
      <c r="G19" s="112"/>
      <c r="H19" s="112"/>
      <c r="I19" s="112"/>
      <c r="J19" s="112"/>
      <c r="K19" s="112"/>
      <c r="L19" s="112"/>
      <c r="M19" s="112"/>
      <c r="N19" s="112"/>
      <c r="O19" s="112"/>
      <c r="P19" s="112"/>
      <c r="Q19" s="112"/>
      <c r="R19" s="112"/>
      <c r="S19" s="91"/>
      <c r="T19" s="2"/>
      <c r="U19" s="2"/>
      <c r="V19" s="2"/>
      <c r="W19" s="2"/>
      <c r="X19" s="2"/>
      <c r="Y19" s="2"/>
      <c r="Z19" s="1"/>
      <c r="AA19" s="1"/>
      <c r="AB19" s="1"/>
      <c r="AC19" s="1"/>
      <c r="AD19" s="1"/>
      <c r="AE19" s="1"/>
      <c r="AL19" s="1"/>
      <c r="BL19" s="201"/>
      <c r="BP19" s="1"/>
      <c r="BQ19" s="73"/>
      <c r="BR19" s="1"/>
      <c r="BS19" s="1"/>
      <c r="BT19" s="19"/>
      <c r="BU19" s="1"/>
      <c r="CA19" s="201"/>
    </row>
    <row r="20" spans="1:79" s="3" customFormat="1" ht="15.75" customHeight="1" x14ac:dyDescent="0.15">
      <c r="A20" s="77"/>
      <c r="B20" s="103"/>
      <c r="C20" s="97"/>
      <c r="D20" s="98"/>
      <c r="E20" s="98"/>
      <c r="F20" s="98"/>
      <c r="G20" s="98"/>
      <c r="H20" s="98"/>
      <c r="I20" s="98"/>
      <c r="J20" s="98"/>
      <c r="K20" s="98"/>
      <c r="L20" s="98"/>
      <c r="M20" s="98"/>
      <c r="N20" s="98"/>
      <c r="O20" s="98"/>
      <c r="P20" s="98"/>
      <c r="Q20" s="98"/>
      <c r="R20" s="98"/>
      <c r="S20" s="100"/>
      <c r="T20" s="2"/>
      <c r="U20" s="2"/>
      <c r="V20" s="2"/>
      <c r="W20" s="2"/>
      <c r="X20" s="2"/>
      <c r="Y20" s="2"/>
      <c r="Z20" s="1"/>
      <c r="AA20" s="1"/>
      <c r="AB20" s="1"/>
      <c r="AC20" s="1"/>
      <c r="AD20" s="1"/>
      <c r="AE20" s="1"/>
      <c r="AL20" s="1"/>
      <c r="BL20" s="201"/>
      <c r="BP20" s="1"/>
      <c r="BQ20" s="19"/>
      <c r="BR20" s="1"/>
      <c r="BS20" s="1"/>
      <c r="BT20" s="19"/>
      <c r="BU20" s="1"/>
      <c r="CA20" s="201"/>
    </row>
    <row r="21" spans="1:79" s="3" customFormat="1" ht="15.75" customHeight="1" x14ac:dyDescent="0.15">
      <c r="A21" s="22"/>
      <c r="B21" s="119"/>
      <c r="C21" s="120"/>
      <c r="D21" s="121"/>
      <c r="E21" s="121"/>
      <c r="F21" s="121"/>
      <c r="G21" s="121"/>
      <c r="H21" s="121"/>
      <c r="I21" s="121"/>
      <c r="J21" s="121"/>
      <c r="K21" s="121"/>
      <c r="L21" s="121"/>
      <c r="M21" s="121"/>
      <c r="N21" s="121"/>
      <c r="O21" s="121"/>
      <c r="P21" s="121"/>
      <c r="Q21" s="121"/>
      <c r="R21" s="121"/>
      <c r="S21" s="122"/>
      <c r="T21" s="173"/>
      <c r="U21" s="2"/>
      <c r="V21" s="2"/>
      <c r="W21" s="2"/>
      <c r="Y21" s="2"/>
      <c r="Z21" s="1"/>
      <c r="AA21" s="1"/>
      <c r="AB21" s="6"/>
      <c r="AC21" s="1"/>
      <c r="AD21" s="1"/>
      <c r="AE21" s="1"/>
      <c r="AL21" s="1"/>
      <c r="BL21" s="201"/>
      <c r="BP21" s="19"/>
      <c r="BQ21" s="73"/>
      <c r="BR21" s="19"/>
      <c r="BS21" s="19"/>
      <c r="BT21" s="19"/>
      <c r="BU21" s="155"/>
      <c r="CA21" s="201"/>
    </row>
    <row r="22" spans="1:79" s="1" customFormat="1" ht="30" customHeight="1" x14ac:dyDescent="0.2">
      <c r="A22" s="47"/>
      <c r="B22" s="47"/>
      <c r="C22" s="47"/>
      <c r="D22" s="47"/>
      <c r="E22" s="47"/>
      <c r="F22" s="47"/>
      <c r="G22" s="47"/>
      <c r="H22" s="47"/>
      <c r="I22" s="47"/>
      <c r="J22" s="47"/>
      <c r="K22" s="47"/>
      <c r="L22" s="47"/>
      <c r="M22" s="47"/>
      <c r="N22" s="6"/>
      <c r="O22" s="6"/>
      <c r="P22" s="6"/>
      <c r="Q22" s="6"/>
      <c r="R22" s="6"/>
      <c r="S22" s="6"/>
      <c r="T22" s="2"/>
      <c r="U22" s="2"/>
      <c r="V22" s="2"/>
      <c r="W22" s="2"/>
      <c r="X22" s="2"/>
      <c r="Y22" s="2"/>
      <c r="BL22" s="201"/>
      <c r="CA22" s="201"/>
    </row>
    <row r="23" spans="1:79" s="3" customFormat="1" ht="29.25" customHeight="1" x14ac:dyDescent="0.15">
      <c r="A23" s="644"/>
      <c r="B23" s="644"/>
      <c r="C23" s="713"/>
      <c r="D23" s="713"/>
      <c r="E23" s="713"/>
      <c r="F23" s="713"/>
      <c r="G23" s="713"/>
      <c r="H23" s="713"/>
      <c r="I23" s="713"/>
      <c r="J23" s="713"/>
      <c r="K23" s="713"/>
      <c r="L23" s="713"/>
      <c r="M23" s="713"/>
      <c r="N23" s="713"/>
      <c r="O23" s="713"/>
      <c r="P23" s="713"/>
      <c r="Q23" s="713"/>
      <c r="R23" s="713"/>
      <c r="S23" s="709"/>
      <c r="T23" s="713"/>
      <c r="U23" s="709"/>
      <c r="V23" s="644"/>
      <c r="W23" s="710"/>
      <c r="X23" s="713"/>
      <c r="Y23" s="709"/>
      <c r="Z23" s="1"/>
      <c r="AA23" s="1"/>
      <c r="AB23" s="1"/>
      <c r="AC23" s="1"/>
      <c r="AD23" s="1"/>
      <c r="AE23" s="1"/>
      <c r="AL23" s="1"/>
      <c r="BL23" s="201"/>
      <c r="BP23" s="1"/>
      <c r="BQ23" s="1"/>
      <c r="BR23" s="1"/>
      <c r="BS23" s="1"/>
      <c r="BT23" s="1"/>
      <c r="BU23" s="1"/>
      <c r="CA23" s="201"/>
    </row>
    <row r="24" spans="1:79" s="3" customFormat="1" ht="33.75" customHeight="1" x14ac:dyDescent="0.15">
      <c r="A24" s="645"/>
      <c r="B24" s="645"/>
      <c r="C24" s="49"/>
      <c r="D24" s="166"/>
      <c r="E24" s="16"/>
      <c r="F24" s="16"/>
      <c r="G24" s="16"/>
      <c r="H24" s="12"/>
      <c r="I24" s="12"/>
      <c r="J24" s="12"/>
      <c r="K24" s="12"/>
      <c r="L24" s="12"/>
      <c r="M24" s="12"/>
      <c r="N24" s="12"/>
      <c r="O24" s="12"/>
      <c r="P24" s="12"/>
      <c r="Q24" s="12"/>
      <c r="R24" s="12"/>
      <c r="S24" s="13"/>
      <c r="T24" s="50"/>
      <c r="U24" s="18"/>
      <c r="V24" s="645"/>
      <c r="W24" s="17"/>
      <c r="X24" s="51"/>
      <c r="Y24" s="18"/>
      <c r="Z24" s="1"/>
      <c r="AA24" s="1"/>
      <c r="AB24" s="1"/>
      <c r="AC24" s="1"/>
      <c r="AD24" s="1"/>
      <c r="AE24" s="1"/>
      <c r="AL24" s="1"/>
      <c r="BL24" s="201"/>
      <c r="BP24" s="1"/>
      <c r="BQ24" s="1"/>
      <c r="BR24" s="1"/>
      <c r="BS24" s="1"/>
      <c r="BT24" s="1"/>
      <c r="BU24" s="1"/>
      <c r="CA24" s="201"/>
    </row>
    <row r="25" spans="1:79" s="3" customFormat="1" ht="15.75" customHeight="1" x14ac:dyDescent="0.15">
      <c r="A25" s="30"/>
      <c r="B25" s="150"/>
      <c r="C25" s="106"/>
      <c r="D25" s="129"/>
      <c r="E25" s="107"/>
      <c r="F25" s="107"/>
      <c r="G25" s="107"/>
      <c r="H25" s="115"/>
      <c r="I25" s="115"/>
      <c r="J25" s="115"/>
      <c r="K25" s="115"/>
      <c r="L25" s="115"/>
      <c r="M25" s="115"/>
      <c r="N25" s="115"/>
      <c r="O25" s="115"/>
      <c r="P25" s="115"/>
      <c r="Q25" s="115"/>
      <c r="R25" s="115"/>
      <c r="S25" s="124"/>
      <c r="T25" s="106"/>
      <c r="U25" s="107"/>
      <c r="V25" s="86"/>
      <c r="W25" s="106"/>
      <c r="X25" s="107"/>
      <c r="Y25" s="124"/>
      <c r="Z25" s="170"/>
      <c r="AA25" s="15"/>
      <c r="AD25" s="1"/>
      <c r="AE25" s="1"/>
      <c r="AL25" s="1"/>
      <c r="BL25" s="201"/>
      <c r="BP25" s="73"/>
      <c r="BQ25" s="73"/>
      <c r="BR25" s="73"/>
      <c r="BS25" s="73"/>
      <c r="BT25" s="155"/>
      <c r="BU25" s="155"/>
      <c r="BV25" s="155"/>
      <c r="BW25" s="155"/>
      <c r="CA25" s="201"/>
    </row>
    <row r="26" spans="1:79" s="3" customFormat="1" ht="15.75" customHeight="1" x14ac:dyDescent="0.15">
      <c r="A26" s="32"/>
      <c r="B26" s="140"/>
      <c r="C26" s="97"/>
      <c r="D26" s="131"/>
      <c r="E26" s="98"/>
      <c r="F26" s="98"/>
      <c r="G26" s="98"/>
      <c r="H26" s="99"/>
      <c r="I26" s="99"/>
      <c r="J26" s="99"/>
      <c r="K26" s="99"/>
      <c r="L26" s="99"/>
      <c r="M26" s="99"/>
      <c r="N26" s="99"/>
      <c r="O26" s="99"/>
      <c r="P26" s="99"/>
      <c r="Q26" s="99"/>
      <c r="R26" s="99"/>
      <c r="S26" s="100"/>
      <c r="T26" s="97"/>
      <c r="U26" s="98"/>
      <c r="V26" s="89"/>
      <c r="W26" s="97"/>
      <c r="X26" s="98"/>
      <c r="Y26" s="100"/>
      <c r="Z26" s="170"/>
      <c r="AA26" s="15"/>
      <c r="AB26" s="6"/>
      <c r="AC26" s="6"/>
      <c r="AD26" s="1"/>
      <c r="AE26" s="1"/>
      <c r="AL26" s="1"/>
      <c r="BL26" s="201"/>
      <c r="BP26" s="73"/>
      <c r="BQ26" s="73"/>
      <c r="BR26" s="73"/>
      <c r="BS26" s="73"/>
      <c r="BT26" s="155"/>
      <c r="BU26" s="155"/>
      <c r="BV26" s="155"/>
      <c r="BW26" s="155"/>
      <c r="CA26" s="201"/>
    </row>
    <row r="27" spans="1:79" s="1" customFormat="1" ht="30" customHeight="1" x14ac:dyDescent="0.2">
      <c r="A27" s="53"/>
      <c r="B27" s="53"/>
      <c r="C27" s="53"/>
      <c r="D27" s="53"/>
      <c r="E27" s="53"/>
      <c r="F27" s="53"/>
      <c r="G27" s="53"/>
      <c r="H27" s="53"/>
      <c r="I27" s="248"/>
      <c r="J27" s="248"/>
      <c r="K27" s="248"/>
      <c r="L27" s="248"/>
      <c r="M27" s="248"/>
      <c r="N27" s="248"/>
      <c r="O27" s="248"/>
      <c r="P27" s="42"/>
      <c r="Q27" s="42"/>
      <c r="R27" s="42"/>
      <c r="S27" s="42"/>
      <c r="T27" s="2"/>
      <c r="U27" s="2"/>
      <c r="V27" s="2"/>
      <c r="W27" s="2"/>
      <c r="X27" s="2"/>
      <c r="Y27" s="2"/>
      <c r="BL27" s="201"/>
      <c r="CA27" s="201"/>
    </row>
    <row r="28" spans="1:79" s="3" customFormat="1" ht="33" customHeight="1" x14ac:dyDescent="0.15">
      <c r="A28" s="44"/>
      <c r="B28" s="247"/>
      <c r="C28" s="247"/>
      <c r="D28" s="247"/>
      <c r="E28" s="247"/>
      <c r="F28" s="159"/>
      <c r="G28" s="5"/>
      <c r="H28" s="5"/>
      <c r="I28" s="5"/>
      <c r="J28" s="5"/>
      <c r="K28" s="5"/>
      <c r="L28" s="5"/>
      <c r="M28" s="5"/>
      <c r="N28" s="153"/>
      <c r="O28" s="5"/>
      <c r="P28" s="5"/>
      <c r="Q28" s="5"/>
      <c r="R28" s="2"/>
      <c r="S28" s="2"/>
      <c r="T28" s="2"/>
      <c r="U28" s="2"/>
      <c r="V28" s="2"/>
      <c r="W28" s="2"/>
      <c r="X28" s="1"/>
      <c r="Y28" s="1"/>
      <c r="Z28" s="1"/>
      <c r="AA28" s="1"/>
      <c r="AB28" s="1"/>
      <c r="AC28" s="1"/>
      <c r="AJ28" s="1"/>
      <c r="BL28" s="201"/>
      <c r="BN28" s="1"/>
      <c r="BO28" s="1"/>
      <c r="BP28" s="1"/>
      <c r="BQ28" s="1"/>
      <c r="BR28" s="1"/>
      <c r="BS28" s="1"/>
      <c r="BT28" s="1"/>
      <c r="BU28" s="1"/>
      <c r="CA28" s="201"/>
    </row>
    <row r="29" spans="1:79" s="3" customFormat="1" ht="15.75" customHeight="1" x14ac:dyDescent="0.15">
      <c r="A29" s="78"/>
      <c r="B29" s="134"/>
      <c r="C29" s="86"/>
      <c r="D29" s="86"/>
      <c r="E29" s="86"/>
      <c r="F29" s="5"/>
      <c r="G29" s="5"/>
      <c r="H29" s="6"/>
      <c r="I29" s="6"/>
      <c r="J29" s="6"/>
      <c r="K29" s="6"/>
      <c r="L29" s="6"/>
      <c r="M29" s="6"/>
      <c r="N29" s="6"/>
      <c r="O29" s="6"/>
      <c r="P29" s="6"/>
      <c r="Q29" s="6"/>
      <c r="R29" s="2"/>
      <c r="S29" s="2"/>
      <c r="T29" s="2"/>
      <c r="U29" s="2"/>
      <c r="V29" s="2"/>
      <c r="W29" s="2"/>
      <c r="X29" s="1"/>
      <c r="Y29" s="1"/>
      <c r="Z29" s="1"/>
      <c r="AA29" s="1"/>
      <c r="AB29" s="1"/>
      <c r="AC29" s="1"/>
      <c r="AJ29" s="1"/>
      <c r="BL29" s="201"/>
      <c r="BO29" s="1"/>
      <c r="BP29" s="19"/>
      <c r="BT29" s="19"/>
      <c r="CA29" s="201"/>
    </row>
    <row r="30" spans="1:79" s="3" customFormat="1" ht="15.75" customHeight="1" x14ac:dyDescent="0.15">
      <c r="A30" s="60"/>
      <c r="B30" s="93"/>
      <c r="C30" s="87"/>
      <c r="D30" s="87"/>
      <c r="E30" s="87"/>
      <c r="F30" s="5"/>
      <c r="G30" s="5"/>
      <c r="H30" s="6"/>
      <c r="I30" s="6"/>
      <c r="J30" s="6"/>
      <c r="K30" s="6"/>
      <c r="L30" s="6"/>
      <c r="M30" s="6"/>
      <c r="N30" s="6"/>
      <c r="O30" s="6"/>
      <c r="P30" s="6"/>
      <c r="Q30" s="6"/>
      <c r="R30" s="2"/>
      <c r="S30" s="2"/>
      <c r="T30" s="2"/>
      <c r="U30" s="2"/>
      <c r="V30" s="2"/>
      <c r="W30" s="2"/>
      <c r="X30" s="1"/>
      <c r="Y30" s="1"/>
      <c r="Z30" s="1"/>
      <c r="AA30" s="1"/>
      <c r="AB30" s="1"/>
      <c r="AC30" s="1"/>
      <c r="AJ30" s="1"/>
      <c r="BL30" s="201"/>
      <c r="BO30" s="1"/>
      <c r="BP30" s="19"/>
      <c r="BT30" s="19"/>
      <c r="CA30" s="201"/>
    </row>
    <row r="31" spans="1:79" s="3" customFormat="1" ht="15.75" customHeight="1" x14ac:dyDescent="0.15">
      <c r="A31" s="60"/>
      <c r="B31" s="93"/>
      <c r="C31" s="87"/>
      <c r="D31" s="87"/>
      <c r="E31" s="87"/>
      <c r="F31" s="5"/>
      <c r="G31" s="5"/>
      <c r="H31" s="6"/>
      <c r="I31" s="6"/>
      <c r="J31" s="6"/>
      <c r="K31" s="6"/>
      <c r="L31" s="6"/>
      <c r="M31" s="6"/>
      <c r="N31" s="6"/>
      <c r="O31" s="6"/>
      <c r="P31" s="6"/>
      <c r="Q31" s="6"/>
      <c r="R31" s="2"/>
      <c r="S31" s="2"/>
      <c r="T31" s="2"/>
      <c r="U31" s="2"/>
      <c r="V31" s="2"/>
      <c r="W31" s="2"/>
      <c r="X31" s="1"/>
      <c r="Y31" s="1"/>
      <c r="Z31" s="1"/>
      <c r="AA31" s="1"/>
      <c r="AB31" s="1"/>
      <c r="AC31" s="1"/>
      <c r="AJ31" s="1"/>
      <c r="BL31" s="201"/>
      <c r="BO31" s="1"/>
      <c r="BP31" s="19"/>
      <c r="BT31" s="19"/>
      <c r="CA31" s="201"/>
    </row>
    <row r="32" spans="1:79" s="3" customFormat="1" ht="15.75" customHeight="1" x14ac:dyDescent="0.15">
      <c r="A32" s="60"/>
      <c r="B32" s="93"/>
      <c r="C32" s="87"/>
      <c r="D32" s="87"/>
      <c r="E32" s="87"/>
      <c r="F32" s="5"/>
      <c r="G32" s="5"/>
      <c r="H32" s="6"/>
      <c r="I32" s="6"/>
      <c r="J32" s="6"/>
      <c r="K32" s="6"/>
      <c r="L32" s="6"/>
      <c r="M32" s="6"/>
      <c r="N32" s="6"/>
      <c r="O32" s="6"/>
      <c r="P32" s="6"/>
      <c r="Q32" s="6"/>
      <c r="R32" s="2"/>
      <c r="S32" s="2"/>
      <c r="T32" s="2"/>
      <c r="U32" s="2"/>
      <c r="V32" s="2"/>
      <c r="W32" s="2"/>
      <c r="X32" s="1"/>
      <c r="Y32" s="1"/>
      <c r="Z32" s="1"/>
      <c r="AA32" s="1"/>
      <c r="AB32" s="1"/>
      <c r="AC32" s="1"/>
      <c r="AJ32" s="1"/>
      <c r="BL32" s="201"/>
      <c r="BO32" s="1"/>
      <c r="BP32" s="19"/>
      <c r="BT32" s="19"/>
      <c r="CA32" s="201"/>
    </row>
    <row r="33" spans="1:79" s="3" customFormat="1" ht="15.75" customHeight="1" x14ac:dyDescent="0.15">
      <c r="A33" s="60"/>
      <c r="B33" s="93"/>
      <c r="C33" s="87"/>
      <c r="D33" s="87"/>
      <c r="E33" s="87"/>
      <c r="F33" s="5"/>
      <c r="G33" s="5"/>
      <c r="H33" s="6"/>
      <c r="I33" s="6"/>
      <c r="J33" s="6"/>
      <c r="K33" s="6"/>
      <c r="L33" s="6"/>
      <c r="M33" s="6"/>
      <c r="N33" s="6"/>
      <c r="O33" s="6"/>
      <c r="P33" s="6"/>
      <c r="Q33" s="6"/>
      <c r="R33" s="2"/>
      <c r="S33" s="2"/>
      <c r="T33" s="2"/>
      <c r="U33" s="2"/>
      <c r="V33" s="2"/>
      <c r="W33" s="2"/>
      <c r="X33" s="1"/>
      <c r="Y33" s="1"/>
      <c r="Z33" s="1"/>
      <c r="AA33" s="1"/>
      <c r="AB33" s="1"/>
      <c r="AC33" s="1"/>
      <c r="AJ33" s="1"/>
      <c r="BL33" s="201"/>
      <c r="BO33" s="1"/>
      <c r="BP33" s="19"/>
      <c r="BT33" s="19"/>
      <c r="CA33" s="201"/>
    </row>
    <row r="34" spans="1:79" s="3" customFormat="1" ht="15.75" customHeight="1" x14ac:dyDescent="0.15">
      <c r="A34" s="60"/>
      <c r="B34" s="93"/>
      <c r="C34" s="87"/>
      <c r="D34" s="87"/>
      <c r="E34" s="87"/>
      <c r="F34" s="5"/>
      <c r="G34" s="5"/>
      <c r="H34" s="6"/>
      <c r="I34" s="6"/>
      <c r="J34" s="6"/>
      <c r="K34" s="6"/>
      <c r="L34" s="6"/>
      <c r="M34" s="6"/>
      <c r="N34" s="6"/>
      <c r="O34" s="6"/>
      <c r="P34" s="6"/>
      <c r="Q34" s="6"/>
      <c r="R34" s="2"/>
      <c r="S34" s="2"/>
      <c r="T34" s="2"/>
      <c r="U34" s="2"/>
      <c r="V34" s="2"/>
      <c r="W34" s="2"/>
      <c r="X34" s="1"/>
      <c r="Y34" s="1"/>
      <c r="Z34" s="1"/>
      <c r="AA34" s="1"/>
      <c r="AB34" s="1"/>
      <c r="AC34" s="1"/>
      <c r="AJ34" s="1"/>
      <c r="BL34" s="201"/>
      <c r="BO34" s="1"/>
      <c r="BP34" s="19"/>
      <c r="BT34" s="19"/>
      <c r="CA34" s="201"/>
    </row>
    <row r="35" spans="1:79" s="3" customFormat="1" ht="15.75" customHeight="1" x14ac:dyDescent="0.15">
      <c r="A35" s="60"/>
      <c r="B35" s="93"/>
      <c r="C35" s="87"/>
      <c r="D35" s="87"/>
      <c r="E35" s="87"/>
      <c r="F35" s="5"/>
      <c r="G35" s="5"/>
      <c r="H35" s="6"/>
      <c r="I35" s="6"/>
      <c r="J35" s="6"/>
      <c r="K35" s="6"/>
      <c r="L35" s="6"/>
      <c r="M35" s="6"/>
      <c r="N35" s="6"/>
      <c r="O35" s="6"/>
      <c r="P35" s="6"/>
      <c r="Q35" s="6"/>
      <c r="R35" s="2"/>
      <c r="S35" s="2"/>
      <c r="T35" s="2"/>
      <c r="U35" s="2"/>
      <c r="V35" s="2"/>
      <c r="W35" s="2"/>
      <c r="X35" s="1"/>
      <c r="Y35" s="1"/>
      <c r="Z35" s="1"/>
      <c r="AA35" s="1"/>
      <c r="AB35" s="1"/>
      <c r="AC35" s="1"/>
      <c r="AJ35" s="1"/>
      <c r="BL35" s="201"/>
      <c r="BO35" s="1"/>
      <c r="BP35" s="19"/>
      <c r="BT35" s="19"/>
      <c r="BV35" s="1"/>
      <c r="BW35" s="1"/>
      <c r="CA35" s="201"/>
    </row>
    <row r="36" spans="1:79" s="3" customFormat="1" ht="15.75" customHeight="1" x14ac:dyDescent="0.15">
      <c r="A36" s="60"/>
      <c r="B36" s="93"/>
      <c r="C36" s="87"/>
      <c r="D36" s="87"/>
      <c r="E36" s="87"/>
      <c r="F36" s="5"/>
      <c r="G36" s="5"/>
      <c r="H36" s="6"/>
      <c r="I36" s="6"/>
      <c r="J36" s="6"/>
      <c r="K36" s="6"/>
      <c r="L36" s="6"/>
      <c r="M36" s="6"/>
      <c r="N36" s="6"/>
      <c r="O36" s="6"/>
      <c r="P36" s="6"/>
      <c r="Q36" s="6"/>
      <c r="R36" s="2"/>
      <c r="S36" s="2"/>
      <c r="T36" s="2"/>
      <c r="U36" s="2"/>
      <c r="V36" s="2"/>
      <c r="W36" s="2"/>
      <c r="X36" s="1"/>
      <c r="Y36" s="1"/>
      <c r="Z36" s="1"/>
      <c r="AA36" s="1"/>
      <c r="AB36" s="1"/>
      <c r="AC36" s="1"/>
      <c r="AJ36" s="1"/>
      <c r="BL36" s="201"/>
      <c r="BO36" s="1"/>
      <c r="BP36" s="19"/>
      <c r="BT36" s="19"/>
      <c r="CA36" s="201"/>
    </row>
    <row r="37" spans="1:79" s="3" customFormat="1" ht="15.75" customHeight="1" x14ac:dyDescent="0.15">
      <c r="A37" s="60"/>
      <c r="B37" s="93"/>
      <c r="C37" s="87"/>
      <c r="D37" s="87"/>
      <c r="E37" s="87"/>
      <c r="F37" s="5"/>
      <c r="G37" s="55"/>
      <c r="H37" s="55"/>
      <c r="I37" s="6"/>
      <c r="J37" s="6"/>
      <c r="K37" s="6"/>
      <c r="L37" s="6"/>
      <c r="M37" s="6"/>
      <c r="N37" s="6"/>
      <c r="O37" s="6"/>
      <c r="P37" s="6"/>
      <c r="Q37" s="6"/>
      <c r="R37" s="2"/>
      <c r="S37" s="2"/>
      <c r="T37" s="2"/>
      <c r="U37" s="2"/>
      <c r="V37" s="2"/>
      <c r="W37" s="2"/>
      <c r="X37" s="1"/>
      <c r="Y37" s="1"/>
      <c r="Z37" s="1"/>
      <c r="AA37" s="1"/>
      <c r="AB37" s="1"/>
      <c r="AC37" s="1"/>
      <c r="AJ37" s="1"/>
      <c r="BL37" s="201"/>
      <c r="BO37" s="1"/>
      <c r="BP37" s="19"/>
      <c r="BT37" s="19"/>
      <c r="CA37" s="201"/>
    </row>
    <row r="38" spans="1:79" s="3" customFormat="1" ht="15.75" customHeight="1" x14ac:dyDescent="0.15">
      <c r="A38" s="60"/>
      <c r="B38" s="93"/>
      <c r="C38" s="87"/>
      <c r="D38" s="87"/>
      <c r="E38" s="87"/>
      <c r="F38" s="5"/>
      <c r="G38" s="55"/>
      <c r="H38" s="55"/>
      <c r="I38" s="6"/>
      <c r="J38" s="6"/>
      <c r="K38" s="6"/>
      <c r="L38" s="6"/>
      <c r="M38" s="6"/>
      <c r="N38" s="6"/>
      <c r="O38" s="6"/>
      <c r="P38" s="6"/>
      <c r="Q38" s="6"/>
      <c r="R38" s="2"/>
      <c r="S38" s="2"/>
      <c r="T38" s="2"/>
      <c r="U38" s="2"/>
      <c r="V38" s="2"/>
      <c r="W38" s="2"/>
      <c r="X38" s="1"/>
      <c r="Y38" s="1"/>
      <c r="Z38" s="1"/>
      <c r="AA38" s="1"/>
      <c r="AB38" s="1"/>
      <c r="AC38" s="1"/>
      <c r="AJ38" s="1"/>
      <c r="BL38" s="201"/>
      <c r="BP38" s="19"/>
      <c r="BT38" s="19"/>
      <c r="CA38" s="201"/>
    </row>
    <row r="39" spans="1:79" s="3" customFormat="1" ht="24" customHeight="1" x14ac:dyDescent="0.15">
      <c r="A39" s="60"/>
      <c r="B39" s="93"/>
      <c r="C39" s="87"/>
      <c r="D39" s="87"/>
      <c r="E39" s="87"/>
      <c r="F39" s="5"/>
      <c r="G39" s="55"/>
      <c r="H39" s="55"/>
      <c r="I39" s="6"/>
      <c r="J39" s="6"/>
      <c r="K39" s="6"/>
      <c r="L39" s="6"/>
      <c r="M39" s="6"/>
      <c r="N39" s="6"/>
      <c r="O39" s="6"/>
      <c r="P39" s="6"/>
      <c r="Q39" s="6"/>
      <c r="R39" s="2"/>
      <c r="S39" s="2"/>
      <c r="T39" s="2"/>
      <c r="U39" s="2"/>
      <c r="V39" s="2"/>
      <c r="W39" s="2"/>
      <c r="X39" s="1"/>
      <c r="Y39" s="1"/>
      <c r="Z39" s="1"/>
      <c r="AA39" s="1"/>
      <c r="AB39" s="1"/>
      <c r="AC39" s="1"/>
      <c r="AJ39" s="1"/>
      <c r="BL39" s="201"/>
      <c r="BP39" s="19"/>
      <c r="BT39" s="19"/>
      <c r="CA39" s="201"/>
    </row>
    <row r="40" spans="1:79" s="3" customFormat="1" ht="16.5" customHeight="1" x14ac:dyDescent="0.15">
      <c r="A40" s="167"/>
      <c r="B40" s="93"/>
      <c r="C40" s="88"/>
      <c r="D40" s="88"/>
      <c r="E40" s="88"/>
      <c r="F40" s="5"/>
      <c r="G40" s="55"/>
      <c r="H40" s="55"/>
      <c r="I40" s="6"/>
      <c r="J40" s="6"/>
      <c r="K40" s="6"/>
      <c r="L40" s="6"/>
      <c r="M40" s="6"/>
      <c r="N40" s="6"/>
      <c r="O40" s="6"/>
      <c r="P40" s="6"/>
      <c r="Q40" s="6"/>
      <c r="R40" s="2"/>
      <c r="S40" s="2"/>
      <c r="T40" s="2"/>
      <c r="U40" s="2"/>
      <c r="V40" s="2"/>
      <c r="W40" s="2"/>
      <c r="X40" s="1"/>
      <c r="Y40" s="1"/>
      <c r="Z40" s="1"/>
      <c r="AA40" s="1"/>
      <c r="AB40" s="1"/>
      <c r="AC40" s="1"/>
      <c r="AJ40" s="1"/>
      <c r="BL40" s="201"/>
      <c r="BP40" s="19"/>
      <c r="BT40" s="19"/>
      <c r="CA40" s="201"/>
    </row>
    <row r="41" spans="1:79" s="3" customFormat="1" ht="16.5" customHeight="1" x14ac:dyDescent="0.15">
      <c r="A41" s="60"/>
      <c r="B41" s="93"/>
      <c r="C41" s="137"/>
      <c r="D41" s="137"/>
      <c r="E41" s="137"/>
      <c r="F41" s="5"/>
      <c r="G41" s="55"/>
      <c r="H41" s="55"/>
      <c r="I41" s="6"/>
      <c r="J41" s="6"/>
      <c r="K41" s="6"/>
      <c r="L41" s="6"/>
      <c r="M41" s="6"/>
      <c r="N41" s="6"/>
      <c r="O41" s="6"/>
      <c r="P41" s="6"/>
      <c r="Q41" s="6"/>
      <c r="R41" s="2"/>
      <c r="S41" s="2"/>
      <c r="T41" s="2"/>
      <c r="U41" s="2"/>
      <c r="V41" s="2"/>
      <c r="W41" s="2"/>
      <c r="X41" s="1"/>
      <c r="Y41" s="1"/>
      <c r="Z41" s="1"/>
      <c r="AA41" s="1"/>
      <c r="AB41" s="1"/>
      <c r="AC41" s="1"/>
      <c r="AJ41" s="1"/>
      <c r="BL41" s="201"/>
      <c r="BP41" s="19"/>
      <c r="BT41" s="19"/>
      <c r="CA41" s="201"/>
    </row>
    <row r="42" spans="1:79" s="3" customFormat="1" ht="15.75" customHeight="1" x14ac:dyDescent="0.15">
      <c r="A42" s="22"/>
      <c r="B42" s="119"/>
      <c r="C42" s="119"/>
      <c r="D42" s="119"/>
      <c r="E42" s="119"/>
      <c r="F42" s="5"/>
      <c r="G42" s="55"/>
      <c r="H42" s="55"/>
      <c r="I42" s="5"/>
      <c r="J42" s="6"/>
      <c r="K42" s="6"/>
      <c r="L42" s="6"/>
      <c r="M42" s="6"/>
      <c r="N42" s="6"/>
      <c r="O42" s="6"/>
      <c r="P42" s="6"/>
      <c r="Q42" s="6"/>
      <c r="R42" s="2"/>
      <c r="S42" s="2"/>
      <c r="T42" s="2"/>
      <c r="U42" s="2"/>
      <c r="W42" s="2"/>
      <c r="X42" s="1"/>
      <c r="Y42" s="1"/>
      <c r="AA42" s="1"/>
      <c r="AB42" s="1"/>
      <c r="AC42" s="1"/>
      <c r="AJ42" s="1"/>
      <c r="BL42" s="201"/>
      <c r="BN42" s="19"/>
      <c r="BQ42" s="19"/>
      <c r="BU42" s="19"/>
      <c r="CA42" s="201"/>
    </row>
    <row r="43" spans="1:79" s="1" customFormat="1" ht="30" customHeight="1" x14ac:dyDescent="0.2">
      <c r="A43" s="250"/>
      <c r="B43" s="56"/>
      <c r="C43" s="57"/>
      <c r="D43" s="57"/>
      <c r="E43" s="57"/>
      <c r="F43" s="57"/>
      <c r="G43" s="57"/>
      <c r="H43" s="57"/>
      <c r="I43" s="57"/>
      <c r="J43" s="57"/>
      <c r="K43" s="57"/>
      <c r="T43" s="2"/>
      <c r="U43" s="2"/>
      <c r="V43" s="2"/>
      <c r="W43" s="2"/>
      <c r="X43" s="2"/>
      <c r="Y43" s="2"/>
      <c r="BL43" s="201"/>
      <c r="CA43" s="201"/>
    </row>
    <row r="44" spans="1:79" s="3" customFormat="1" ht="15" customHeight="1" x14ac:dyDescent="0.15">
      <c r="A44" s="647"/>
      <c r="B44" s="649"/>
      <c r="C44" s="644"/>
      <c r="D44" s="710"/>
      <c r="E44" s="713"/>
      <c r="F44" s="713"/>
      <c r="G44" s="713"/>
      <c r="H44" s="713"/>
      <c r="I44" s="713"/>
      <c r="J44" s="713"/>
      <c r="K44" s="713"/>
      <c r="L44" s="713"/>
      <c r="M44" s="713"/>
      <c r="N44" s="713"/>
      <c r="O44" s="713"/>
      <c r="P44" s="713"/>
      <c r="Q44" s="713"/>
      <c r="R44" s="713"/>
      <c r="S44" s="713"/>
      <c r="T44" s="709"/>
      <c r="U44" s="710"/>
      <c r="V44" s="709"/>
      <c r="W44" s="644"/>
      <c r="X44" s="2"/>
      <c r="Y44" s="2"/>
      <c r="Z44" s="1"/>
      <c r="AA44" s="1"/>
      <c r="AB44" s="1"/>
      <c r="AC44" s="1"/>
      <c r="AD44" s="1"/>
      <c r="AE44" s="1"/>
      <c r="AL44" s="1"/>
      <c r="BL44" s="201"/>
      <c r="CA44" s="201"/>
    </row>
    <row r="45" spans="1:79" s="3" customFormat="1" ht="23.25" customHeight="1" x14ac:dyDescent="0.15">
      <c r="A45" s="650"/>
      <c r="B45" s="652"/>
      <c r="C45" s="691"/>
      <c r="D45" s="49"/>
      <c r="E45" s="166"/>
      <c r="F45" s="16"/>
      <c r="G45" s="16"/>
      <c r="H45" s="16"/>
      <c r="I45" s="12"/>
      <c r="J45" s="12"/>
      <c r="K45" s="12"/>
      <c r="L45" s="12"/>
      <c r="M45" s="12"/>
      <c r="N45" s="12"/>
      <c r="O45" s="12"/>
      <c r="P45" s="12"/>
      <c r="Q45" s="12"/>
      <c r="R45" s="12"/>
      <c r="S45" s="12"/>
      <c r="T45" s="13"/>
      <c r="U45" s="17"/>
      <c r="V45" s="18"/>
      <c r="W45" s="645"/>
      <c r="X45" s="2"/>
      <c r="Y45" s="2"/>
      <c r="Z45" s="1"/>
      <c r="AA45" s="1"/>
      <c r="AB45" s="1"/>
      <c r="AC45" s="1"/>
      <c r="AD45" s="1"/>
      <c r="AE45" s="1"/>
      <c r="AL45" s="1"/>
      <c r="BL45" s="201"/>
      <c r="CA45" s="201"/>
    </row>
    <row r="46" spans="1:79" s="3" customFormat="1" ht="15.75" customHeight="1" x14ac:dyDescent="0.15">
      <c r="A46" s="797"/>
      <c r="B46" s="798"/>
      <c r="C46" s="101"/>
      <c r="D46" s="106"/>
      <c r="E46" s="129"/>
      <c r="F46" s="107"/>
      <c r="G46" s="107"/>
      <c r="H46" s="107"/>
      <c r="I46" s="115"/>
      <c r="J46" s="115"/>
      <c r="K46" s="115"/>
      <c r="L46" s="115"/>
      <c r="M46" s="115"/>
      <c r="N46" s="115"/>
      <c r="O46" s="115"/>
      <c r="P46" s="115"/>
      <c r="Q46" s="115"/>
      <c r="R46" s="115"/>
      <c r="S46" s="115"/>
      <c r="T46" s="124"/>
      <c r="U46" s="106"/>
      <c r="V46" s="124"/>
      <c r="W46" s="86"/>
      <c r="X46" s="170"/>
      <c r="AA46" s="15"/>
      <c r="AD46" s="1"/>
      <c r="AE46" s="1"/>
      <c r="AL46" s="1"/>
      <c r="BL46" s="201"/>
      <c r="BO46" s="1"/>
      <c r="BP46" s="73"/>
      <c r="BQ46" s="73"/>
      <c r="BR46" s="73"/>
      <c r="BS46" s="73"/>
      <c r="BT46" s="155"/>
      <c r="BU46" s="155"/>
      <c r="BV46" s="155"/>
      <c r="BW46" s="155"/>
      <c r="CA46" s="201"/>
    </row>
    <row r="47" spans="1:79" s="3" customFormat="1" ht="15.75" customHeight="1" x14ac:dyDescent="0.15">
      <c r="A47" s="793"/>
      <c r="B47" s="794"/>
      <c r="C47" s="102"/>
      <c r="D47" s="94"/>
      <c r="E47" s="130"/>
      <c r="F47" s="95"/>
      <c r="G47" s="95"/>
      <c r="H47" s="95"/>
      <c r="I47" s="96"/>
      <c r="J47" s="96"/>
      <c r="K47" s="96"/>
      <c r="L47" s="96"/>
      <c r="M47" s="96"/>
      <c r="N47" s="96"/>
      <c r="O47" s="96"/>
      <c r="P47" s="96"/>
      <c r="Q47" s="96"/>
      <c r="R47" s="96"/>
      <c r="S47" s="96"/>
      <c r="T47" s="90"/>
      <c r="U47" s="94"/>
      <c r="V47" s="90"/>
      <c r="W47" s="87"/>
      <c r="X47" s="170"/>
      <c r="AA47" s="15"/>
      <c r="AD47" s="1"/>
      <c r="AE47" s="1"/>
      <c r="AL47" s="1"/>
      <c r="BL47" s="201"/>
      <c r="BO47" s="1"/>
      <c r="BP47" s="73"/>
      <c r="BQ47" s="73"/>
      <c r="BR47" s="73"/>
      <c r="BS47" s="73"/>
      <c r="BT47" s="155"/>
      <c r="BU47" s="155"/>
      <c r="BV47" s="155"/>
      <c r="BW47" s="155"/>
      <c r="CA47" s="201"/>
    </row>
    <row r="48" spans="1:79" s="3" customFormat="1" ht="15.75" customHeight="1" x14ac:dyDescent="0.15">
      <c r="A48" s="804"/>
      <c r="B48" s="805"/>
      <c r="C48" s="102"/>
      <c r="D48" s="94"/>
      <c r="E48" s="130"/>
      <c r="F48" s="95"/>
      <c r="G48" s="95"/>
      <c r="H48" s="95"/>
      <c r="I48" s="96"/>
      <c r="J48" s="96"/>
      <c r="K48" s="96"/>
      <c r="L48" s="96"/>
      <c r="M48" s="96"/>
      <c r="N48" s="96"/>
      <c r="O48" s="96"/>
      <c r="P48" s="96"/>
      <c r="Q48" s="96"/>
      <c r="R48" s="96"/>
      <c r="S48" s="96"/>
      <c r="T48" s="90"/>
      <c r="U48" s="94"/>
      <c r="V48" s="90"/>
      <c r="W48" s="87"/>
      <c r="X48" s="170"/>
      <c r="AA48" s="15"/>
      <c r="AD48" s="1"/>
      <c r="AE48" s="1"/>
      <c r="AL48" s="1"/>
      <c r="BL48" s="201"/>
      <c r="BO48" s="1"/>
      <c r="BP48" s="73"/>
      <c r="BQ48" s="73"/>
      <c r="BR48" s="73"/>
      <c r="BS48" s="73"/>
      <c r="BT48" s="155"/>
      <c r="BU48" s="155"/>
      <c r="BV48" s="155"/>
      <c r="BW48" s="155"/>
      <c r="CA48" s="201"/>
    </row>
    <row r="49" spans="1:79" s="3" customFormat="1" ht="15.75" customHeight="1" x14ac:dyDescent="0.15">
      <c r="A49" s="806"/>
      <c r="B49" s="807"/>
      <c r="C49" s="103"/>
      <c r="D49" s="97"/>
      <c r="E49" s="131"/>
      <c r="F49" s="98"/>
      <c r="G49" s="98"/>
      <c r="H49" s="98"/>
      <c r="I49" s="99"/>
      <c r="J49" s="99"/>
      <c r="K49" s="99"/>
      <c r="L49" s="99"/>
      <c r="M49" s="99"/>
      <c r="N49" s="99"/>
      <c r="O49" s="99"/>
      <c r="P49" s="99"/>
      <c r="Q49" s="99"/>
      <c r="R49" s="99"/>
      <c r="S49" s="99"/>
      <c r="T49" s="100"/>
      <c r="U49" s="97"/>
      <c r="V49" s="100"/>
      <c r="W49" s="89"/>
      <c r="X49" s="170"/>
      <c r="AA49" s="15"/>
      <c r="AD49" s="1"/>
      <c r="AE49" s="1"/>
      <c r="AL49" s="1"/>
      <c r="BL49" s="201"/>
      <c r="BO49" s="1"/>
      <c r="BP49" s="73"/>
      <c r="BQ49" s="73"/>
      <c r="BR49" s="73"/>
      <c r="BS49" s="73"/>
      <c r="BT49" s="155"/>
      <c r="BU49" s="155"/>
      <c r="BV49" s="155"/>
      <c r="BW49" s="155"/>
      <c r="CA49" s="201"/>
    </row>
    <row r="50" spans="1:79" s="3" customFormat="1" ht="30" customHeight="1" x14ac:dyDescent="0.2">
      <c r="A50" s="58"/>
      <c r="B50" s="58"/>
      <c r="C50" s="58"/>
      <c r="D50" s="58"/>
      <c r="E50" s="58"/>
      <c r="F50" s="58"/>
      <c r="G50" s="58"/>
      <c r="H50" s="58"/>
      <c r="I50" s="58"/>
      <c r="J50" s="58"/>
      <c r="K50" s="58"/>
      <c r="L50" s="59"/>
      <c r="M50" s="48"/>
      <c r="N50" s="48"/>
      <c r="O50" s="38"/>
      <c r="P50" s="38"/>
      <c r="Q50" s="38"/>
      <c r="R50" s="38"/>
      <c r="S50" s="2"/>
      <c r="T50" s="2"/>
      <c r="U50" s="2"/>
      <c r="V50" s="2"/>
      <c r="W50" s="2"/>
      <c r="X50" s="173"/>
      <c r="Y50" s="1"/>
      <c r="Z50" s="1"/>
      <c r="AA50" s="1"/>
      <c r="AB50" s="1"/>
      <c r="AC50" s="1"/>
      <c r="AD50" s="1"/>
      <c r="AK50" s="1"/>
      <c r="BL50" s="201"/>
      <c r="BO50" s="1"/>
      <c r="BP50" s="1"/>
      <c r="BQ50" s="1"/>
      <c r="BR50" s="1"/>
      <c r="BS50" s="1"/>
      <c r="BT50" s="1"/>
      <c r="BU50" s="1"/>
      <c r="CA50" s="201"/>
    </row>
    <row r="51" spans="1:79" s="3" customFormat="1" ht="15" customHeight="1" x14ac:dyDescent="0.15">
      <c r="A51" s="647"/>
      <c r="B51" s="649"/>
      <c r="C51" s="644"/>
      <c r="D51" s="710"/>
      <c r="E51" s="713"/>
      <c r="F51" s="713"/>
      <c r="G51" s="713"/>
      <c r="H51" s="713"/>
      <c r="I51" s="713"/>
      <c r="J51" s="713"/>
      <c r="K51" s="713"/>
      <c r="L51" s="713"/>
      <c r="M51" s="713"/>
      <c r="N51" s="713"/>
      <c r="O51" s="713"/>
      <c r="P51" s="713"/>
      <c r="Q51" s="713"/>
      <c r="R51" s="713"/>
      <c r="S51" s="713"/>
      <c r="T51" s="709"/>
      <c r="U51" s="710"/>
      <c r="V51" s="709"/>
      <c r="W51" s="644"/>
      <c r="X51" s="173"/>
      <c r="Y51" s="2"/>
      <c r="Z51" s="1"/>
      <c r="AA51" s="1"/>
      <c r="AB51" s="1"/>
      <c r="AC51" s="1"/>
      <c r="AD51" s="1"/>
      <c r="AE51" s="1"/>
      <c r="AL51" s="1"/>
      <c r="BL51" s="201"/>
      <c r="BO51" s="1"/>
      <c r="BP51" s="1"/>
      <c r="BQ51" s="1"/>
      <c r="BR51" s="1"/>
      <c r="BS51" s="1"/>
      <c r="BT51" s="1"/>
      <c r="BU51" s="1"/>
      <c r="CA51" s="201"/>
    </row>
    <row r="52" spans="1:79" s="3" customFormat="1" ht="25.5" customHeight="1" x14ac:dyDescent="0.15">
      <c r="A52" s="650"/>
      <c r="B52" s="652"/>
      <c r="C52" s="645"/>
      <c r="D52" s="49"/>
      <c r="E52" s="166"/>
      <c r="F52" s="16"/>
      <c r="G52" s="16"/>
      <c r="H52" s="16"/>
      <c r="I52" s="12"/>
      <c r="J52" s="12"/>
      <c r="K52" s="12"/>
      <c r="L52" s="12"/>
      <c r="M52" s="12"/>
      <c r="N52" s="12"/>
      <c r="O52" s="12"/>
      <c r="P52" s="12"/>
      <c r="Q52" s="12"/>
      <c r="R52" s="12"/>
      <c r="S52" s="12"/>
      <c r="T52" s="13"/>
      <c r="U52" s="11"/>
      <c r="V52" s="29"/>
      <c r="W52" s="645"/>
      <c r="X52" s="173"/>
      <c r="Y52" s="2"/>
      <c r="Z52" s="1"/>
      <c r="AA52" s="1"/>
      <c r="AB52" s="1"/>
      <c r="AC52" s="1"/>
      <c r="AD52" s="1"/>
      <c r="AE52" s="1"/>
      <c r="AL52" s="1"/>
      <c r="BL52" s="201"/>
      <c r="BP52" s="1"/>
      <c r="BQ52" s="1"/>
      <c r="BR52" s="1"/>
      <c r="BS52" s="1"/>
      <c r="BT52" s="1"/>
      <c r="BU52" s="1"/>
      <c r="CA52" s="201"/>
    </row>
    <row r="53" spans="1:79" s="3" customFormat="1" ht="15.75" customHeight="1" x14ac:dyDescent="0.15">
      <c r="A53" s="797"/>
      <c r="B53" s="798"/>
      <c r="C53" s="101"/>
      <c r="D53" s="106"/>
      <c r="E53" s="129"/>
      <c r="F53" s="107"/>
      <c r="G53" s="107"/>
      <c r="H53" s="107"/>
      <c r="I53" s="115"/>
      <c r="J53" s="115"/>
      <c r="K53" s="115"/>
      <c r="L53" s="115"/>
      <c r="M53" s="115"/>
      <c r="N53" s="115"/>
      <c r="O53" s="115"/>
      <c r="P53" s="115"/>
      <c r="Q53" s="115"/>
      <c r="R53" s="115"/>
      <c r="S53" s="115"/>
      <c r="T53" s="124"/>
      <c r="U53" s="106"/>
      <c r="V53" s="124"/>
      <c r="W53" s="86"/>
      <c r="X53" s="170"/>
      <c r="AA53" s="15"/>
      <c r="AD53" s="1"/>
      <c r="AE53" s="1"/>
      <c r="AL53" s="1"/>
      <c r="BL53" s="201"/>
      <c r="BP53" s="73"/>
      <c r="BQ53" s="73"/>
      <c r="BR53" s="73"/>
      <c r="BS53" s="73"/>
      <c r="BT53" s="155"/>
      <c r="BU53" s="155"/>
      <c r="BV53" s="155"/>
      <c r="BW53" s="155"/>
      <c r="CA53" s="201"/>
    </row>
    <row r="54" spans="1:79" s="3" customFormat="1" ht="15.75" customHeight="1" x14ac:dyDescent="0.15">
      <c r="A54" s="793"/>
      <c r="B54" s="794"/>
      <c r="C54" s="102"/>
      <c r="D54" s="94"/>
      <c r="E54" s="130"/>
      <c r="F54" s="95"/>
      <c r="G54" s="95"/>
      <c r="H54" s="95"/>
      <c r="I54" s="96"/>
      <c r="J54" s="96"/>
      <c r="K54" s="96"/>
      <c r="L54" s="96"/>
      <c r="M54" s="96"/>
      <c r="N54" s="96"/>
      <c r="O54" s="96"/>
      <c r="P54" s="96"/>
      <c r="Q54" s="96"/>
      <c r="R54" s="96"/>
      <c r="S54" s="96"/>
      <c r="T54" s="90"/>
      <c r="U54" s="94"/>
      <c r="V54" s="90"/>
      <c r="W54" s="87"/>
      <c r="X54" s="170"/>
      <c r="AA54" s="15"/>
      <c r="AD54" s="1"/>
      <c r="AE54" s="1"/>
      <c r="AL54" s="1"/>
      <c r="BL54" s="201"/>
      <c r="BP54" s="73"/>
      <c r="BQ54" s="73"/>
      <c r="BR54" s="73"/>
      <c r="BS54" s="73"/>
      <c r="BT54" s="155"/>
      <c r="BU54" s="155"/>
      <c r="BV54" s="155"/>
      <c r="BW54" s="155"/>
      <c r="CA54" s="201"/>
    </row>
    <row r="55" spans="1:79" s="3" customFormat="1" ht="15.75" customHeight="1" x14ac:dyDescent="0.15">
      <c r="A55" s="793"/>
      <c r="B55" s="794"/>
      <c r="C55" s="102"/>
      <c r="D55" s="94"/>
      <c r="E55" s="130"/>
      <c r="F55" s="95"/>
      <c r="G55" s="95"/>
      <c r="H55" s="95"/>
      <c r="I55" s="96"/>
      <c r="J55" s="96"/>
      <c r="K55" s="96"/>
      <c r="L55" s="96"/>
      <c r="M55" s="96"/>
      <c r="N55" s="96"/>
      <c r="O55" s="96"/>
      <c r="P55" s="96"/>
      <c r="Q55" s="96"/>
      <c r="R55" s="96"/>
      <c r="S55" s="96"/>
      <c r="T55" s="90"/>
      <c r="U55" s="94"/>
      <c r="V55" s="90"/>
      <c r="W55" s="87"/>
      <c r="X55" s="170"/>
      <c r="AA55" s="15"/>
      <c r="AD55" s="1"/>
      <c r="AE55" s="1"/>
      <c r="AL55" s="1"/>
      <c r="BL55" s="201"/>
      <c r="BP55" s="73"/>
      <c r="BQ55" s="73"/>
      <c r="BR55" s="73"/>
      <c r="BS55" s="73"/>
      <c r="BT55" s="155"/>
      <c r="BU55" s="155"/>
      <c r="BV55" s="155"/>
      <c r="BW55" s="155"/>
      <c r="CA55" s="201"/>
    </row>
    <row r="56" spans="1:79" s="3" customFormat="1" ht="15.75" customHeight="1" x14ac:dyDescent="0.15">
      <c r="A56" s="793"/>
      <c r="B56" s="794"/>
      <c r="C56" s="102"/>
      <c r="D56" s="94"/>
      <c r="E56" s="130"/>
      <c r="F56" s="95"/>
      <c r="G56" s="95"/>
      <c r="H56" s="95"/>
      <c r="I56" s="96"/>
      <c r="J56" s="96"/>
      <c r="K56" s="96"/>
      <c r="L56" s="96"/>
      <c r="M56" s="96"/>
      <c r="N56" s="96"/>
      <c r="O56" s="96"/>
      <c r="P56" s="96"/>
      <c r="Q56" s="96"/>
      <c r="R56" s="96"/>
      <c r="S56" s="96"/>
      <c r="T56" s="90"/>
      <c r="U56" s="94"/>
      <c r="V56" s="90"/>
      <c r="W56" s="87"/>
      <c r="X56" s="170"/>
      <c r="AA56" s="15"/>
      <c r="AD56" s="1"/>
      <c r="AE56" s="1"/>
      <c r="AL56" s="1"/>
      <c r="BL56" s="201"/>
      <c r="BP56" s="73"/>
      <c r="BQ56" s="73"/>
      <c r="BR56" s="73"/>
      <c r="BS56" s="73"/>
      <c r="BT56" s="155"/>
      <c r="BU56" s="155"/>
      <c r="BV56" s="155"/>
      <c r="BW56" s="155"/>
      <c r="CA56" s="201"/>
    </row>
    <row r="57" spans="1:79" s="3" customFormat="1" ht="15.75" customHeight="1" x14ac:dyDescent="0.15">
      <c r="A57" s="795"/>
      <c r="B57" s="796"/>
      <c r="C57" s="103"/>
      <c r="D57" s="97"/>
      <c r="E57" s="131"/>
      <c r="F57" s="98"/>
      <c r="G57" s="98"/>
      <c r="H57" s="98"/>
      <c r="I57" s="99"/>
      <c r="J57" s="99"/>
      <c r="K57" s="99"/>
      <c r="L57" s="99"/>
      <c r="M57" s="99"/>
      <c r="N57" s="99"/>
      <c r="O57" s="99"/>
      <c r="P57" s="99"/>
      <c r="Q57" s="99"/>
      <c r="R57" s="99"/>
      <c r="S57" s="99"/>
      <c r="T57" s="100"/>
      <c r="U57" s="97"/>
      <c r="V57" s="100"/>
      <c r="W57" s="89"/>
      <c r="X57" s="170"/>
      <c r="AA57" s="15"/>
      <c r="AD57" s="1"/>
      <c r="AE57" s="1"/>
      <c r="AL57" s="1"/>
      <c r="BL57" s="201"/>
      <c r="BP57" s="73"/>
      <c r="BQ57" s="73"/>
      <c r="BR57" s="73"/>
      <c r="BS57" s="73"/>
      <c r="BT57" s="155"/>
      <c r="BU57" s="155"/>
      <c r="BV57" s="155"/>
      <c r="BW57" s="155"/>
      <c r="CA57" s="201"/>
    </row>
    <row r="58" spans="1:79" s="3" customFormat="1" ht="30"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2"/>
      <c r="X58" s="173"/>
      <c r="Y58" s="1"/>
      <c r="Z58" s="1"/>
      <c r="AA58" s="1"/>
      <c r="AB58" s="1"/>
      <c r="AC58" s="1"/>
      <c r="AD58" s="1"/>
      <c r="AK58" s="1"/>
      <c r="BL58" s="201"/>
      <c r="BO58" s="1"/>
      <c r="BP58" s="1"/>
      <c r="BQ58" s="1"/>
      <c r="BR58" s="1"/>
      <c r="BS58" s="1"/>
      <c r="BT58" s="1"/>
      <c r="BU58" s="1"/>
      <c r="CA58" s="201"/>
    </row>
    <row r="59" spans="1:79" s="3" customFormat="1" ht="15" customHeight="1" x14ac:dyDescent="0.15">
      <c r="A59" s="647"/>
      <c r="B59" s="649"/>
      <c r="C59" s="644"/>
      <c r="D59" s="710"/>
      <c r="E59" s="713"/>
      <c r="F59" s="713"/>
      <c r="G59" s="713"/>
      <c r="H59" s="713"/>
      <c r="I59" s="713"/>
      <c r="J59" s="713"/>
      <c r="K59" s="713"/>
      <c r="L59" s="713"/>
      <c r="M59" s="713"/>
      <c r="N59" s="713"/>
      <c r="O59" s="713"/>
      <c r="P59" s="713"/>
      <c r="Q59" s="713"/>
      <c r="R59" s="713"/>
      <c r="S59" s="713"/>
      <c r="T59" s="709"/>
      <c r="U59" s="710"/>
      <c r="V59" s="709"/>
      <c r="W59" s="644"/>
      <c r="X59" s="173"/>
      <c r="Y59" s="2"/>
      <c r="Z59" s="1"/>
      <c r="AA59" s="1"/>
      <c r="AB59" s="1"/>
      <c r="AC59" s="1"/>
      <c r="AD59" s="1"/>
      <c r="AE59" s="1"/>
      <c r="AL59" s="1"/>
      <c r="BL59" s="201"/>
      <c r="BP59" s="1"/>
      <c r="BQ59" s="1"/>
      <c r="BR59" s="1"/>
      <c r="BS59" s="1"/>
      <c r="BT59" s="1"/>
      <c r="BU59" s="1"/>
      <c r="CA59" s="201"/>
    </row>
    <row r="60" spans="1:79" s="3" customFormat="1" ht="22.5" customHeight="1" x14ac:dyDescent="0.15">
      <c r="A60" s="650"/>
      <c r="B60" s="652"/>
      <c r="C60" s="691"/>
      <c r="D60" s="49"/>
      <c r="E60" s="166"/>
      <c r="F60" s="16"/>
      <c r="G60" s="16"/>
      <c r="H60" s="16"/>
      <c r="I60" s="12"/>
      <c r="J60" s="12"/>
      <c r="K60" s="12"/>
      <c r="L60" s="12"/>
      <c r="M60" s="12"/>
      <c r="N60" s="12"/>
      <c r="O60" s="12"/>
      <c r="P60" s="12"/>
      <c r="Q60" s="12"/>
      <c r="R60" s="12"/>
      <c r="S60" s="12"/>
      <c r="T60" s="13"/>
      <c r="U60" s="11"/>
      <c r="V60" s="29"/>
      <c r="W60" s="645"/>
      <c r="X60" s="173"/>
      <c r="Y60" s="2"/>
      <c r="Z60" s="1"/>
      <c r="AA60" s="1"/>
      <c r="AB60" s="1"/>
      <c r="AC60" s="1"/>
      <c r="AD60" s="1"/>
      <c r="AE60" s="1"/>
      <c r="AL60" s="1"/>
      <c r="BL60" s="201"/>
      <c r="BP60" s="1"/>
      <c r="BQ60" s="1"/>
      <c r="BR60" s="1"/>
      <c r="BS60" s="1"/>
      <c r="BT60" s="1"/>
      <c r="BU60" s="1"/>
      <c r="CA60" s="201"/>
    </row>
    <row r="61" spans="1:79" s="3" customFormat="1" ht="15.75" customHeight="1" x14ac:dyDescent="0.15">
      <c r="A61" s="801"/>
      <c r="B61" s="802"/>
      <c r="C61" s="123"/>
      <c r="D61" s="141"/>
      <c r="E61" s="162"/>
      <c r="F61" s="142"/>
      <c r="G61" s="142"/>
      <c r="H61" s="107"/>
      <c r="I61" s="115"/>
      <c r="J61" s="115"/>
      <c r="K61" s="115"/>
      <c r="L61" s="115"/>
      <c r="M61" s="115"/>
      <c r="N61" s="115"/>
      <c r="O61" s="115"/>
      <c r="P61" s="115"/>
      <c r="Q61" s="115"/>
      <c r="R61" s="115"/>
      <c r="S61" s="115"/>
      <c r="T61" s="124"/>
      <c r="U61" s="106"/>
      <c r="V61" s="124"/>
      <c r="W61" s="86"/>
      <c r="X61" s="170"/>
      <c r="AA61" s="15"/>
      <c r="AD61" s="1"/>
      <c r="AE61" s="1"/>
      <c r="AL61" s="1"/>
      <c r="BL61" s="201"/>
      <c r="BP61" s="73"/>
      <c r="BQ61" s="73"/>
      <c r="BR61" s="73"/>
      <c r="BS61" s="73"/>
      <c r="BT61" s="155"/>
      <c r="BU61" s="155"/>
      <c r="BV61" s="155"/>
      <c r="BW61" s="155"/>
      <c r="CA61" s="201"/>
    </row>
    <row r="62" spans="1:79" s="3" customFormat="1" ht="15.75" customHeight="1" x14ac:dyDescent="0.15">
      <c r="A62" s="793"/>
      <c r="B62" s="794"/>
      <c r="C62" s="102"/>
      <c r="D62" s="94"/>
      <c r="E62" s="130"/>
      <c r="F62" s="95"/>
      <c r="G62" s="95"/>
      <c r="H62" s="95"/>
      <c r="I62" s="96"/>
      <c r="J62" s="96"/>
      <c r="K62" s="96"/>
      <c r="L62" s="96"/>
      <c r="M62" s="96"/>
      <c r="N62" s="96"/>
      <c r="O62" s="96"/>
      <c r="P62" s="96"/>
      <c r="Q62" s="96"/>
      <c r="R62" s="96"/>
      <c r="S62" s="96"/>
      <c r="T62" s="90"/>
      <c r="U62" s="94"/>
      <c r="V62" s="90"/>
      <c r="W62" s="87"/>
      <c r="X62" s="170"/>
      <c r="AA62" s="15"/>
      <c r="AD62" s="1"/>
      <c r="AE62" s="1"/>
      <c r="AL62" s="1"/>
      <c r="BL62" s="201"/>
      <c r="BP62" s="73"/>
      <c r="BQ62" s="73"/>
      <c r="BR62" s="73"/>
      <c r="BS62" s="73"/>
      <c r="BT62" s="155"/>
      <c r="BU62" s="155"/>
      <c r="BV62" s="155"/>
      <c r="BW62" s="155"/>
      <c r="CA62" s="201"/>
    </row>
    <row r="63" spans="1:79" s="3" customFormat="1" ht="15.75" customHeight="1" x14ac:dyDescent="0.15">
      <c r="A63" s="60"/>
      <c r="B63" s="61"/>
      <c r="C63" s="102"/>
      <c r="D63" s="94"/>
      <c r="E63" s="130"/>
      <c r="F63" s="95"/>
      <c r="G63" s="95"/>
      <c r="H63" s="95"/>
      <c r="I63" s="96"/>
      <c r="J63" s="96"/>
      <c r="K63" s="96"/>
      <c r="L63" s="96"/>
      <c r="M63" s="96"/>
      <c r="N63" s="96"/>
      <c r="O63" s="96"/>
      <c r="P63" s="96"/>
      <c r="Q63" s="96"/>
      <c r="R63" s="96"/>
      <c r="S63" s="96"/>
      <c r="T63" s="90"/>
      <c r="U63" s="94"/>
      <c r="V63" s="90"/>
      <c r="W63" s="87"/>
      <c r="X63" s="170"/>
      <c r="AA63" s="15"/>
      <c r="AD63" s="1"/>
      <c r="AE63" s="1"/>
      <c r="AL63" s="1"/>
      <c r="BL63" s="201"/>
      <c r="BP63" s="73"/>
      <c r="BQ63" s="73"/>
      <c r="BR63" s="73"/>
      <c r="BS63" s="73"/>
      <c r="BT63" s="155"/>
      <c r="BU63" s="155"/>
      <c r="BV63" s="155"/>
      <c r="BW63" s="155"/>
      <c r="CA63" s="201"/>
    </row>
    <row r="64" spans="1:79" s="3" customFormat="1" ht="15.75" customHeight="1" x14ac:dyDescent="0.15">
      <c r="A64" s="799"/>
      <c r="B64" s="800"/>
      <c r="C64" s="110"/>
      <c r="D64" s="111"/>
      <c r="E64" s="139"/>
      <c r="F64" s="112"/>
      <c r="G64" s="112"/>
      <c r="H64" s="112"/>
      <c r="I64" s="113"/>
      <c r="J64" s="113"/>
      <c r="K64" s="113"/>
      <c r="L64" s="113"/>
      <c r="M64" s="113"/>
      <c r="N64" s="113"/>
      <c r="O64" s="113"/>
      <c r="P64" s="113"/>
      <c r="Q64" s="113"/>
      <c r="R64" s="113"/>
      <c r="S64" s="113"/>
      <c r="T64" s="91"/>
      <c r="U64" s="111"/>
      <c r="V64" s="91"/>
      <c r="W64" s="88"/>
      <c r="X64" s="170"/>
      <c r="AA64" s="15"/>
      <c r="AD64" s="1"/>
      <c r="AE64" s="1"/>
      <c r="AL64" s="1"/>
      <c r="BL64" s="201"/>
      <c r="BP64" s="73"/>
      <c r="BQ64" s="73"/>
      <c r="BR64" s="73"/>
      <c r="BS64" s="73"/>
      <c r="BT64" s="155"/>
      <c r="BU64" s="155"/>
      <c r="BV64" s="155"/>
      <c r="BW64" s="155"/>
      <c r="CA64" s="201"/>
    </row>
    <row r="65" spans="1:88" s="3" customFormat="1" ht="15.75" customHeight="1" x14ac:dyDescent="0.15">
      <c r="A65" s="198"/>
      <c r="B65" s="199"/>
      <c r="C65" s="103"/>
      <c r="D65" s="97"/>
      <c r="E65" s="131"/>
      <c r="F65" s="98"/>
      <c r="G65" s="98"/>
      <c r="H65" s="98"/>
      <c r="I65" s="99"/>
      <c r="J65" s="99"/>
      <c r="K65" s="99"/>
      <c r="L65" s="99"/>
      <c r="M65" s="99"/>
      <c r="N65" s="99"/>
      <c r="O65" s="99"/>
      <c r="P65" s="99"/>
      <c r="Q65" s="99"/>
      <c r="R65" s="99"/>
      <c r="S65" s="99"/>
      <c r="T65" s="100"/>
      <c r="U65" s="97"/>
      <c r="V65" s="100"/>
      <c r="W65" s="89"/>
      <c r="X65" s="170"/>
      <c r="AA65" s="15"/>
      <c r="AD65" s="1"/>
      <c r="AE65" s="1"/>
      <c r="AL65" s="1"/>
      <c r="BL65" s="201"/>
      <c r="BP65" s="73"/>
      <c r="BQ65" s="73"/>
      <c r="BR65" s="73"/>
      <c r="BS65" s="73"/>
      <c r="BT65" s="155"/>
      <c r="BU65" s="155"/>
      <c r="BV65" s="155"/>
      <c r="BW65" s="155"/>
      <c r="CA65" s="201"/>
    </row>
    <row r="66" spans="1:88" s="1" customFormat="1" ht="30" customHeight="1" x14ac:dyDescent="0.2">
      <c r="A66" s="63"/>
      <c r="D66" s="2"/>
      <c r="E66" s="2"/>
      <c r="P66" s="14"/>
      <c r="Q66" s="14"/>
      <c r="R66" s="14"/>
      <c r="S66" s="14"/>
      <c r="T66" s="2"/>
      <c r="U66" s="2"/>
      <c r="V66" s="2"/>
      <c r="W66" s="2"/>
      <c r="X66" s="173"/>
      <c r="Y66" s="2"/>
      <c r="BL66" s="201"/>
      <c r="CA66" s="201"/>
    </row>
    <row r="67" spans="1:88" s="3" customFormat="1" ht="35.25" customHeight="1" x14ac:dyDescent="0.15">
      <c r="A67" s="656"/>
      <c r="B67" s="656"/>
      <c r="C67" s="247"/>
      <c r="D67" s="1"/>
      <c r="E67" s="1"/>
      <c r="F67" s="1"/>
      <c r="G67" s="1"/>
      <c r="H67" s="26"/>
      <c r="I67" s="1"/>
      <c r="J67" s="1"/>
      <c r="K67" s="1"/>
      <c r="Q67" s="1"/>
      <c r="R67" s="1"/>
      <c r="S67" s="1"/>
      <c r="T67" s="2"/>
      <c r="U67" s="2"/>
      <c r="V67" s="2"/>
      <c r="W67" s="2"/>
      <c r="X67" s="2"/>
      <c r="Y67" s="2"/>
      <c r="Z67" s="1"/>
      <c r="AA67" s="1"/>
      <c r="AB67" s="1"/>
      <c r="AC67" s="1"/>
      <c r="AD67" s="1"/>
      <c r="AE67" s="1"/>
      <c r="AL67" s="1"/>
      <c r="BL67" s="201"/>
      <c r="BP67" s="1"/>
      <c r="BQ67" s="1"/>
      <c r="BR67" s="1"/>
      <c r="BS67" s="1"/>
      <c r="BT67" s="1"/>
      <c r="BU67" s="1"/>
      <c r="CA67" s="201"/>
    </row>
    <row r="68" spans="1:88" s="3" customFormat="1" ht="27.75" customHeight="1" x14ac:dyDescent="0.15">
      <c r="A68" s="803"/>
      <c r="B68" s="803"/>
      <c r="C68" s="102"/>
      <c r="D68" s="202"/>
      <c r="E68" s="1"/>
      <c r="F68" s="26"/>
      <c r="G68" s="1"/>
      <c r="H68" s="1"/>
      <c r="I68" s="1"/>
      <c r="J68" s="1"/>
      <c r="K68" s="1"/>
      <c r="Q68" s="1"/>
      <c r="R68" s="1"/>
      <c r="S68" s="1"/>
      <c r="T68" s="2"/>
      <c r="U68" s="2"/>
      <c r="V68" s="2"/>
      <c r="W68" s="2"/>
      <c r="X68" s="2"/>
      <c r="Y68" s="2"/>
      <c r="Z68" s="1"/>
      <c r="AA68" s="1"/>
      <c r="AB68" s="1"/>
      <c r="AC68" s="1"/>
      <c r="AD68" s="1"/>
      <c r="AE68" s="1"/>
      <c r="AL68" s="1"/>
      <c r="BL68" s="201"/>
      <c r="BP68" s="73"/>
      <c r="BQ68" s="1"/>
      <c r="BR68" s="1"/>
      <c r="BS68" s="1"/>
      <c r="BT68" s="155"/>
      <c r="BU68" s="1"/>
      <c r="CA68" s="201"/>
    </row>
    <row r="69" spans="1:88" s="3" customFormat="1" ht="20.25" customHeight="1" x14ac:dyDescent="0.2">
      <c r="A69" s="644"/>
      <c r="B69" s="79"/>
      <c r="C69" s="135"/>
      <c r="D69" s="203"/>
      <c r="E69" s="9"/>
      <c r="F69" s="62"/>
      <c r="G69" s="9"/>
      <c r="H69" s="9"/>
      <c r="I69" s="9"/>
      <c r="J69" s="9"/>
      <c r="K69" s="6"/>
      <c r="Q69" s="6"/>
      <c r="R69" s="6"/>
      <c r="S69" s="6"/>
      <c r="T69" s="2"/>
      <c r="U69" s="2"/>
      <c r="V69" s="2"/>
      <c r="W69" s="2"/>
      <c r="X69" s="2"/>
      <c r="Y69" s="2"/>
      <c r="Z69" s="1"/>
      <c r="AA69" s="1"/>
      <c r="AB69" s="1"/>
      <c r="AC69" s="1"/>
      <c r="AD69" s="1"/>
      <c r="AE69" s="1"/>
      <c r="AL69" s="1"/>
      <c r="BL69" s="201"/>
      <c r="CA69" s="201"/>
    </row>
    <row r="70" spans="1:88" s="3" customFormat="1" ht="19.5" customHeight="1" x14ac:dyDescent="0.2">
      <c r="A70" s="691"/>
      <c r="B70" s="253"/>
      <c r="C70" s="84"/>
      <c r="D70" s="203"/>
      <c r="E70" s="9"/>
      <c r="F70" s="62"/>
      <c r="G70" s="9"/>
      <c r="H70" s="9"/>
      <c r="I70" s="9"/>
      <c r="J70" s="9"/>
      <c r="K70" s="6"/>
      <c r="Q70" s="6"/>
      <c r="R70" s="6"/>
      <c r="S70" s="6"/>
      <c r="T70" s="2"/>
      <c r="U70" s="2"/>
      <c r="V70" s="2"/>
      <c r="W70" s="2"/>
      <c r="X70" s="2"/>
      <c r="Y70" s="2"/>
      <c r="Z70" s="1"/>
      <c r="AA70" s="1"/>
      <c r="AB70" s="1"/>
      <c r="AC70" s="1"/>
      <c r="AD70" s="1"/>
      <c r="AE70" s="1"/>
      <c r="AL70" s="1"/>
      <c r="BL70" s="201"/>
      <c r="BP70" s="1"/>
      <c r="BQ70" s="1"/>
      <c r="BR70" s="1"/>
      <c r="BS70" s="1"/>
      <c r="BT70" s="1"/>
      <c r="BU70" s="1"/>
      <c r="CA70" s="201"/>
    </row>
    <row r="71" spans="1:88" s="3" customFormat="1" ht="23.25" customHeight="1" thickBot="1" x14ac:dyDescent="0.25">
      <c r="A71" s="691"/>
      <c r="B71" s="255"/>
      <c r="C71" s="148"/>
      <c r="D71" s="203"/>
      <c r="E71" s="9"/>
      <c r="F71" s="62"/>
      <c r="G71" s="9"/>
      <c r="H71" s="9"/>
      <c r="I71" s="9"/>
      <c r="J71" s="9"/>
      <c r="K71" s="6"/>
      <c r="Q71" s="6"/>
      <c r="R71" s="6"/>
      <c r="S71" s="6"/>
      <c r="T71" s="2"/>
      <c r="U71" s="2"/>
      <c r="V71" s="2"/>
      <c r="W71" s="2"/>
      <c r="X71" s="2"/>
      <c r="Y71" s="2"/>
      <c r="Z71" s="1"/>
      <c r="AA71" s="1"/>
      <c r="AB71" s="1"/>
      <c r="AC71" s="1"/>
      <c r="AD71" s="1"/>
      <c r="AE71" s="1"/>
      <c r="AL71" s="1"/>
      <c r="BL71" s="201"/>
      <c r="BP71" s="1"/>
      <c r="BQ71" s="1"/>
      <c r="BR71" s="1"/>
      <c r="BS71" s="1"/>
      <c r="BT71" s="1"/>
      <c r="BU71" s="1"/>
      <c r="CA71" s="201"/>
    </row>
    <row r="72" spans="1:88" s="3" customFormat="1" ht="18" customHeight="1" thickTop="1" x14ac:dyDescent="0.2">
      <c r="A72" s="808"/>
      <c r="B72" s="809"/>
      <c r="C72" s="163"/>
      <c r="D72" s="204"/>
      <c r="E72" s="9"/>
      <c r="F72" s="9"/>
      <c r="G72" s="9"/>
      <c r="H72" s="9"/>
      <c r="I72" s="9"/>
      <c r="J72" s="6"/>
      <c r="K72" s="6"/>
      <c r="L72" s="25"/>
      <c r="M72" s="15"/>
      <c r="N72" s="15"/>
      <c r="O72" s="15"/>
      <c r="P72" s="15"/>
      <c r="Q72" s="2"/>
      <c r="R72" s="2"/>
      <c r="S72" s="2"/>
      <c r="T72" s="2"/>
      <c r="U72" s="2"/>
      <c r="V72" s="2"/>
      <c r="W72" s="1"/>
      <c r="X72" s="1"/>
      <c r="Y72" s="1"/>
      <c r="Z72" s="1"/>
      <c r="AA72" s="1"/>
      <c r="AB72" s="1"/>
      <c r="AI72" s="1"/>
      <c r="BL72" s="201"/>
      <c r="BM72" s="1"/>
      <c r="BN72" s="1"/>
      <c r="BO72" s="1"/>
      <c r="BP72" s="1"/>
      <c r="BQ72" s="1"/>
      <c r="BR72" s="1"/>
      <c r="CA72" s="201"/>
    </row>
    <row r="73" spans="1:88" s="3" customFormat="1" ht="20.25" customHeight="1" x14ac:dyDescent="0.2">
      <c r="A73" s="781"/>
      <c r="B73" s="782"/>
      <c r="C73" s="84"/>
      <c r="D73" s="204"/>
      <c r="E73" s="9"/>
      <c r="F73" s="9"/>
      <c r="G73" s="9"/>
      <c r="H73" s="9"/>
      <c r="I73" s="9"/>
      <c r="J73" s="6"/>
      <c r="K73" s="6"/>
      <c r="L73" s="25"/>
      <c r="M73" s="15"/>
      <c r="N73" s="15"/>
      <c r="O73" s="15"/>
      <c r="P73" s="15"/>
      <c r="Q73" s="2"/>
      <c r="R73" s="2"/>
      <c r="S73" s="2"/>
      <c r="T73" s="2"/>
      <c r="U73" s="2"/>
      <c r="V73" s="2"/>
      <c r="W73" s="1"/>
      <c r="X73" s="1"/>
      <c r="Y73" s="1"/>
      <c r="Z73" s="1"/>
      <c r="AA73" s="1"/>
      <c r="AB73" s="1"/>
      <c r="AI73" s="1"/>
      <c r="BL73" s="201"/>
      <c r="BM73" s="1"/>
      <c r="BN73" s="1"/>
      <c r="BO73" s="1"/>
      <c r="BP73" s="1"/>
      <c r="BQ73" s="1"/>
      <c r="BR73" s="1"/>
      <c r="CA73" s="201"/>
    </row>
    <row r="74" spans="1:88" s="3" customFormat="1" ht="20.25" customHeight="1" x14ac:dyDescent="0.2">
      <c r="A74" s="781"/>
      <c r="B74" s="782"/>
      <c r="C74" s="84"/>
      <c r="D74" s="204"/>
      <c r="E74" s="9"/>
      <c r="F74" s="9"/>
      <c r="G74" s="9"/>
      <c r="H74" s="9"/>
      <c r="I74" s="9"/>
      <c r="J74" s="6"/>
      <c r="K74" s="6"/>
      <c r="L74" s="25"/>
      <c r="M74" s="15"/>
      <c r="N74" s="15"/>
      <c r="O74" s="15"/>
      <c r="P74" s="15"/>
      <c r="Q74" s="2"/>
      <c r="R74" s="2"/>
      <c r="S74" s="2"/>
      <c r="T74" s="2"/>
      <c r="U74" s="2"/>
      <c r="V74" s="2"/>
      <c r="W74" s="1"/>
      <c r="X74" s="1"/>
      <c r="Y74" s="1"/>
      <c r="Z74" s="1"/>
      <c r="AA74" s="1"/>
      <c r="AB74" s="1"/>
      <c r="AI74" s="1"/>
      <c r="BL74" s="201"/>
      <c r="BM74" s="1"/>
      <c r="BN74" s="1"/>
      <c r="BO74" s="1"/>
      <c r="BP74" s="1"/>
      <c r="BQ74" s="1"/>
      <c r="BR74" s="1"/>
      <c r="CA74" s="201"/>
    </row>
    <row r="75" spans="1:88" s="3" customFormat="1" ht="28.5" customHeight="1" x14ac:dyDescent="0.2">
      <c r="A75" s="791"/>
      <c r="B75" s="792"/>
      <c r="C75" s="84"/>
      <c r="D75" s="204"/>
      <c r="E75" s="9"/>
      <c r="F75" s="9"/>
      <c r="G75" s="9"/>
      <c r="H75" s="9"/>
      <c r="I75" s="9"/>
      <c r="J75" s="6"/>
      <c r="K75" s="6"/>
      <c r="L75" s="25"/>
      <c r="M75" s="15"/>
      <c r="N75" s="15"/>
      <c r="O75" s="15"/>
      <c r="P75" s="15"/>
      <c r="Q75" s="2"/>
      <c r="R75" s="2"/>
      <c r="S75" s="2"/>
      <c r="T75" s="2"/>
      <c r="U75" s="2"/>
      <c r="V75" s="2"/>
      <c r="W75" s="1"/>
      <c r="X75" s="1"/>
      <c r="Y75" s="1"/>
      <c r="Z75" s="1"/>
      <c r="AA75" s="1"/>
      <c r="AB75" s="1"/>
      <c r="AI75" s="1"/>
      <c r="BL75" s="201"/>
      <c r="BM75" s="1"/>
      <c r="BN75" s="1"/>
      <c r="BO75" s="1"/>
      <c r="BP75" s="1"/>
      <c r="BQ75" s="1"/>
      <c r="BR75" s="1"/>
      <c r="BS75" s="1"/>
      <c r="BT75" s="1"/>
      <c r="CA75" s="201"/>
    </row>
    <row r="76" spans="1:88" s="3" customFormat="1" ht="26.25" customHeight="1" x14ac:dyDescent="0.2">
      <c r="A76" s="789"/>
      <c r="B76" s="790"/>
      <c r="C76" s="85"/>
      <c r="D76" s="204"/>
      <c r="E76" s="9"/>
      <c r="F76" s="9"/>
      <c r="G76" s="9"/>
      <c r="H76" s="9"/>
      <c r="I76" s="9"/>
      <c r="J76" s="6"/>
      <c r="K76" s="6"/>
      <c r="L76" s="25"/>
      <c r="M76" s="15"/>
      <c r="N76" s="15"/>
      <c r="O76" s="15"/>
      <c r="P76" s="15"/>
      <c r="Q76" s="2"/>
      <c r="R76" s="2"/>
      <c r="S76" s="2"/>
      <c r="T76" s="2"/>
      <c r="U76" s="2"/>
      <c r="V76" s="2"/>
      <c r="W76" s="1"/>
      <c r="X76" s="1"/>
      <c r="Y76" s="1"/>
      <c r="Z76" s="1"/>
      <c r="AA76" s="1"/>
      <c r="AB76" s="1"/>
      <c r="AI76" s="1"/>
      <c r="BL76" s="201"/>
      <c r="BM76" s="1"/>
      <c r="BN76" s="1"/>
      <c r="BO76" s="1"/>
      <c r="BP76" s="1"/>
      <c r="BQ76" s="1"/>
      <c r="BR76" s="1"/>
      <c r="CA76" s="201"/>
    </row>
    <row r="77" spans="1:88" s="1" customFormat="1" ht="30" customHeight="1" x14ac:dyDescent="0.2">
      <c r="A77" s="63"/>
      <c r="B77" s="45"/>
      <c r="C77" s="45"/>
      <c r="D77" s="45"/>
      <c r="E77" s="45"/>
      <c r="F77" s="9"/>
      <c r="G77" s="6"/>
      <c r="H77" s="6"/>
      <c r="I77" s="25"/>
      <c r="J77" s="25"/>
      <c r="K77" s="25"/>
      <c r="L77" s="25"/>
      <c r="M77" s="25"/>
      <c r="N77" s="25"/>
      <c r="O77" s="2"/>
      <c r="P77" s="2"/>
      <c r="Q77" s="2"/>
      <c r="R77" s="2"/>
      <c r="S77" s="2"/>
      <c r="T77" s="2"/>
      <c r="BL77" s="201"/>
      <c r="BV77" s="3"/>
      <c r="BW77" s="3"/>
      <c r="CA77" s="201"/>
      <c r="CE77" s="3"/>
      <c r="CF77" s="3"/>
      <c r="CG77" s="3"/>
      <c r="CH77" s="3"/>
      <c r="CI77" s="3"/>
      <c r="CJ77" s="3"/>
    </row>
    <row r="78" spans="1:88" s="1" customFormat="1" ht="30" customHeight="1" x14ac:dyDescent="0.15">
      <c r="A78" s="788"/>
      <c r="B78" s="788"/>
      <c r="C78" s="788"/>
      <c r="D78" s="710"/>
      <c r="E78" s="709"/>
      <c r="F78" s="740"/>
      <c r="G78" s="709"/>
      <c r="H78" s="710"/>
      <c r="I78" s="709"/>
      <c r="J78" s="710"/>
      <c r="K78" s="709"/>
      <c r="L78" s="710"/>
      <c r="M78" s="709"/>
      <c r="N78" s="712"/>
      <c r="O78" s="711"/>
      <c r="P78" s="712"/>
      <c r="Q78" s="711"/>
      <c r="R78" s="712"/>
      <c r="S78" s="733"/>
      <c r="T78" s="712"/>
      <c r="U78" s="733"/>
      <c r="V78" s="724"/>
      <c r="W78" s="734"/>
      <c r="X78" s="733"/>
      <c r="Y78" s="733"/>
      <c r="Z78" s="810"/>
      <c r="AA78" s="711"/>
      <c r="AB78" s="658"/>
      <c r="AC78" s="658"/>
      <c r="AD78" s="658"/>
      <c r="BP78" s="3"/>
      <c r="BQ78" s="3"/>
      <c r="BR78" s="3"/>
      <c r="CE78" s="3"/>
      <c r="CF78" s="3"/>
      <c r="CG78" s="3"/>
      <c r="CH78" s="3"/>
      <c r="CI78" s="3"/>
      <c r="CJ78" s="3"/>
    </row>
    <row r="79" spans="1:88" s="3" customFormat="1" ht="26.25" customHeight="1" x14ac:dyDescent="0.15">
      <c r="A79" s="788"/>
      <c r="B79" s="788"/>
      <c r="C79" s="788"/>
      <c r="D79" s="11"/>
      <c r="E79" s="29"/>
      <c r="F79" s="11"/>
      <c r="G79" s="29"/>
      <c r="H79" s="11"/>
      <c r="I79" s="29"/>
      <c r="J79" s="11"/>
      <c r="K79" s="29"/>
      <c r="L79" s="11"/>
      <c r="M79" s="29"/>
      <c r="N79" s="11"/>
      <c r="O79" s="29"/>
      <c r="P79" s="11"/>
      <c r="Q79" s="29"/>
      <c r="R79" s="11"/>
      <c r="S79" s="28"/>
      <c r="T79" s="11"/>
      <c r="U79" s="28"/>
      <c r="V79" s="725"/>
      <c r="W79" s="205"/>
      <c r="X79" s="206"/>
      <c r="Y79" s="249"/>
      <c r="Z79" s="207"/>
      <c r="AA79" s="208"/>
      <c r="AB79" s="206"/>
      <c r="AC79" s="249"/>
      <c r="AD79" s="249"/>
      <c r="AF79" s="1"/>
      <c r="AG79" s="1"/>
      <c r="AH79" s="1"/>
      <c r="AI79" s="1"/>
      <c r="AJ79" s="1"/>
      <c r="AK79" s="1"/>
      <c r="AL79" s="1"/>
      <c r="AM79" s="1"/>
      <c r="AN79" s="1"/>
      <c r="AO79" s="1"/>
      <c r="AP79" s="1"/>
      <c r="AQ79" s="1"/>
      <c r="AR79" s="1"/>
      <c r="AS79" s="1"/>
      <c r="BJ79" s="1"/>
      <c r="BK79" s="1"/>
      <c r="BL79" s="1"/>
      <c r="BM79" s="1"/>
      <c r="BN79" s="1"/>
      <c r="BO79" s="1"/>
      <c r="BP79" s="73"/>
      <c r="BQ79" s="73"/>
    </row>
    <row r="80" spans="1:88" s="3" customFormat="1" ht="21.75" customHeight="1" x14ac:dyDescent="0.15">
      <c r="A80" s="728"/>
      <c r="B80" s="729"/>
      <c r="C80" s="101"/>
      <c r="D80" s="185"/>
      <c r="E80" s="177"/>
      <c r="F80" s="174"/>
      <c r="G80" s="176"/>
      <c r="H80" s="185"/>
      <c r="I80" s="177"/>
      <c r="J80" s="174"/>
      <c r="K80" s="176"/>
      <c r="L80" s="185"/>
      <c r="M80" s="177"/>
      <c r="N80" s="174"/>
      <c r="O80" s="176"/>
      <c r="P80" s="185"/>
      <c r="Q80" s="177"/>
      <c r="R80" s="174"/>
      <c r="S80" s="176"/>
      <c r="T80" s="185"/>
      <c r="U80" s="209"/>
      <c r="V80" s="210"/>
      <c r="W80" s="211"/>
      <c r="X80" s="175"/>
      <c r="Y80" s="177"/>
      <c r="Z80" s="114"/>
      <c r="AA80" s="211"/>
      <c r="AB80" s="175"/>
      <c r="AC80" s="175"/>
      <c r="AD80" s="176"/>
      <c r="AE80" s="170"/>
      <c r="AG80" s="1"/>
      <c r="AH80" s="1"/>
      <c r="AI80" s="1"/>
      <c r="AJ80" s="1"/>
      <c r="AK80" s="1"/>
      <c r="AL80" s="1"/>
      <c r="AM80" s="1"/>
      <c r="AN80" s="1"/>
      <c r="AO80" s="1"/>
      <c r="AP80" s="1"/>
      <c r="AQ80" s="1"/>
      <c r="AR80" s="1"/>
      <c r="AS80" s="1"/>
      <c r="AT80" s="1"/>
      <c r="BK80" s="6"/>
      <c r="BL80" s="6"/>
      <c r="BM80" s="6"/>
      <c r="BN80" s="6"/>
      <c r="BO80" s="6"/>
      <c r="BP80" s="73"/>
      <c r="BQ80" s="73"/>
      <c r="BR80" s="19"/>
    </row>
    <row r="81" spans="1:88" s="3" customFormat="1" ht="22.5" customHeight="1" x14ac:dyDescent="0.15">
      <c r="A81" s="730"/>
      <c r="B81" s="731"/>
      <c r="C81" s="119"/>
      <c r="D81" s="190"/>
      <c r="E81" s="191"/>
      <c r="F81" s="181"/>
      <c r="G81" s="183"/>
      <c r="H81" s="190"/>
      <c r="I81" s="191"/>
      <c r="J81" s="181"/>
      <c r="K81" s="183"/>
      <c r="L81" s="190"/>
      <c r="M81" s="191"/>
      <c r="N81" s="181"/>
      <c r="O81" s="183"/>
      <c r="P81" s="190"/>
      <c r="Q81" s="191"/>
      <c r="R81" s="181"/>
      <c r="S81" s="183"/>
      <c r="T81" s="190"/>
      <c r="U81" s="212"/>
      <c r="V81" s="213"/>
      <c r="W81" s="214"/>
      <c r="X81" s="215"/>
      <c r="Y81" s="216"/>
      <c r="Z81" s="217"/>
      <c r="AA81" s="246"/>
      <c r="AB81" s="182"/>
      <c r="AC81" s="182"/>
      <c r="AD81" s="183"/>
      <c r="AE81" s="170"/>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3"/>
      <c r="B82" s="45"/>
      <c r="C82" s="45"/>
      <c r="D82" s="63"/>
      <c r="E82" s="63"/>
      <c r="F82" s="63"/>
      <c r="G82" s="63"/>
      <c r="H82" s="63"/>
      <c r="I82" s="63"/>
      <c r="J82" s="63"/>
      <c r="K82" s="63"/>
      <c r="L82" s="63"/>
      <c r="M82" s="63"/>
      <c r="N82" s="63"/>
      <c r="O82" s="63"/>
      <c r="P82" s="63"/>
      <c r="Q82" s="63"/>
      <c r="R82" s="63"/>
      <c r="S82" s="63"/>
      <c r="T82" s="63"/>
      <c r="U82" s="2"/>
      <c r="V82" s="2"/>
      <c r="W82" s="2"/>
      <c r="X82" s="2"/>
      <c r="Y82" s="2"/>
      <c r="BL82" s="201"/>
      <c r="BP82" s="19"/>
      <c r="BQ82" s="19"/>
      <c r="BR82" s="19"/>
      <c r="BS82" s="19"/>
      <c r="BT82" s="19"/>
      <c r="BU82" s="19"/>
      <c r="BV82" s="72"/>
      <c r="BW82" s="72"/>
      <c r="CA82" s="201"/>
      <c r="CE82" s="3"/>
      <c r="CF82" s="3"/>
      <c r="CG82" s="3"/>
      <c r="CH82" s="3"/>
      <c r="CI82" s="3"/>
      <c r="CJ82" s="3"/>
    </row>
    <row r="83" spans="1:88" s="3" customFormat="1" ht="24" customHeight="1" x14ac:dyDescent="0.15">
      <c r="A83" s="686"/>
      <c r="B83" s="688"/>
      <c r="C83" s="642"/>
      <c r="D83" s="710"/>
      <c r="E83" s="713"/>
      <c r="F83" s="713"/>
      <c r="G83" s="713"/>
      <c r="H83" s="713"/>
      <c r="I83" s="713"/>
      <c r="J83" s="713"/>
      <c r="K83" s="713"/>
      <c r="L83" s="713"/>
      <c r="M83" s="709"/>
      <c r="N83" s="710"/>
      <c r="O83" s="709"/>
      <c r="P83" s="644"/>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01"/>
      <c r="BP83" s="19"/>
      <c r="BQ83" s="19"/>
      <c r="BR83" s="19"/>
      <c r="BS83" s="19"/>
      <c r="BT83" s="19"/>
      <c r="BU83" s="19"/>
      <c r="BV83" s="72"/>
      <c r="BW83" s="72"/>
      <c r="CA83" s="201"/>
    </row>
    <row r="84" spans="1:88" s="3" customFormat="1" ht="24" customHeight="1" x14ac:dyDescent="0.15">
      <c r="A84" s="257"/>
      <c r="B84" s="258"/>
      <c r="C84" s="643"/>
      <c r="D84" s="49"/>
      <c r="E84" s="166"/>
      <c r="F84" s="16"/>
      <c r="G84" s="16"/>
      <c r="H84" s="16"/>
      <c r="I84" s="16"/>
      <c r="J84" s="16"/>
      <c r="K84" s="16"/>
      <c r="L84" s="16"/>
      <c r="M84" s="29"/>
      <c r="N84" s="11"/>
      <c r="O84" s="29"/>
      <c r="P84" s="645"/>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01"/>
      <c r="BP84" s="19"/>
      <c r="BQ84" s="19"/>
      <c r="BR84" s="19"/>
      <c r="BS84" s="19"/>
      <c r="BT84" s="19"/>
      <c r="BU84" s="19"/>
      <c r="BV84" s="72"/>
      <c r="BW84" s="72"/>
      <c r="CA84" s="201"/>
    </row>
    <row r="85" spans="1:88" s="3" customFormat="1" ht="24" customHeight="1" x14ac:dyDescent="0.15">
      <c r="A85" s="641"/>
      <c r="B85" s="80"/>
      <c r="C85" s="101"/>
      <c r="D85" s="105"/>
      <c r="E85" s="105"/>
      <c r="F85" s="107"/>
      <c r="G85" s="107"/>
      <c r="H85" s="107"/>
      <c r="I85" s="107"/>
      <c r="J85" s="107"/>
      <c r="K85" s="107"/>
      <c r="L85" s="105"/>
      <c r="M85" s="145"/>
      <c r="N85" s="114"/>
      <c r="O85" s="124"/>
      <c r="P85" s="86"/>
      <c r="Q85" s="170"/>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01"/>
      <c r="BP85" s="73"/>
      <c r="BQ85" s="73"/>
      <c r="BR85" s="73"/>
      <c r="BS85" s="73"/>
      <c r="BT85" s="155"/>
      <c r="BU85" s="155"/>
      <c r="BV85" s="155"/>
      <c r="BW85" s="155"/>
      <c r="CA85" s="201"/>
    </row>
    <row r="86" spans="1:88" s="3" customFormat="1" ht="24" customHeight="1" x14ac:dyDescent="0.15">
      <c r="A86" s="732"/>
      <c r="B86" s="81"/>
      <c r="C86" s="103"/>
      <c r="D86" s="117"/>
      <c r="E86" s="117"/>
      <c r="F86" s="131"/>
      <c r="G86" s="98"/>
      <c r="H86" s="98"/>
      <c r="I86" s="98"/>
      <c r="J86" s="98"/>
      <c r="K86" s="98"/>
      <c r="L86" s="117"/>
      <c r="M86" s="118"/>
      <c r="N86" s="117"/>
      <c r="O86" s="100"/>
      <c r="P86" s="89"/>
      <c r="Q86" s="170"/>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01"/>
      <c r="BP86" s="73"/>
      <c r="BQ86" s="73"/>
      <c r="BR86" s="73"/>
      <c r="BS86" s="73"/>
      <c r="BT86" s="155"/>
      <c r="BU86" s="155"/>
      <c r="BV86" s="155"/>
      <c r="BW86" s="155"/>
      <c r="CA86" s="201"/>
    </row>
    <row r="87" spans="1:88" s="6" customFormat="1" ht="30" customHeight="1" x14ac:dyDescent="0.2">
      <c r="A87" s="37"/>
      <c r="B87" s="37"/>
      <c r="C87" s="37"/>
      <c r="D87" s="37"/>
      <c r="E87" s="37"/>
      <c r="F87" s="37"/>
      <c r="G87" s="37"/>
      <c r="H87" s="37"/>
      <c r="I87" s="8"/>
      <c r="J87" s="8"/>
      <c r="K87" s="8"/>
      <c r="L87" s="8"/>
      <c r="M87" s="8"/>
      <c r="N87" s="8"/>
      <c r="BL87" s="200"/>
      <c r="BP87" s="19"/>
      <c r="BQ87" s="19"/>
      <c r="BR87" s="19"/>
      <c r="BS87" s="19"/>
      <c r="BT87" s="19"/>
      <c r="BU87" s="19"/>
      <c r="BV87" s="72"/>
      <c r="BW87" s="72"/>
      <c r="CA87" s="200"/>
      <c r="CE87" s="19"/>
      <c r="CF87" s="19"/>
      <c r="CG87" s="19"/>
      <c r="CH87" s="19"/>
      <c r="CI87" s="19"/>
      <c r="CJ87" s="19"/>
    </row>
    <row r="88" spans="1:88" s="72" customFormat="1" ht="24" customHeight="1" x14ac:dyDescent="0.15">
      <c r="A88" s="714"/>
      <c r="B88" s="763"/>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00"/>
      <c r="BM88" s="19"/>
      <c r="BN88" s="19"/>
      <c r="BO88" s="19"/>
      <c r="BP88" s="19"/>
      <c r="BQ88" s="19"/>
      <c r="BR88" s="19"/>
      <c r="BS88" s="19"/>
      <c r="BT88" s="19"/>
      <c r="BU88" s="19"/>
      <c r="CA88" s="200"/>
    </row>
    <row r="89" spans="1:88" s="72" customFormat="1" ht="24" customHeight="1" x14ac:dyDescent="0.15">
      <c r="A89" s="670"/>
      <c r="B89" s="764"/>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00"/>
      <c r="BM89" s="19"/>
      <c r="BN89" s="19"/>
      <c r="BO89" s="19"/>
      <c r="BP89" s="19"/>
      <c r="BQ89" s="19"/>
      <c r="BR89" s="19"/>
      <c r="BS89" s="19"/>
      <c r="BT89" s="19"/>
      <c r="BU89" s="19"/>
      <c r="CA89" s="200"/>
    </row>
    <row r="90" spans="1:88" s="72" customFormat="1" ht="15" customHeight="1" x14ac:dyDescent="0.15">
      <c r="A90" s="82"/>
      <c r="B90" s="86"/>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00"/>
      <c r="BM90" s="19"/>
      <c r="BN90" s="19"/>
      <c r="BO90" s="19"/>
      <c r="BP90" s="19"/>
      <c r="BQ90" s="19"/>
      <c r="BR90" s="19"/>
      <c r="BS90" s="19"/>
      <c r="BT90" s="19"/>
      <c r="BU90" s="19"/>
      <c r="CA90" s="200"/>
    </row>
    <row r="91" spans="1:88" s="72" customFormat="1" ht="15" customHeight="1" x14ac:dyDescent="0.15">
      <c r="A91" s="64"/>
      <c r="B91" s="92"/>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00"/>
      <c r="BM91" s="19"/>
      <c r="BN91" s="19"/>
      <c r="BO91" s="19"/>
      <c r="BP91" s="19"/>
      <c r="BQ91" s="19"/>
      <c r="BR91" s="19"/>
      <c r="BS91" s="19"/>
      <c r="BT91" s="19"/>
      <c r="BU91" s="19"/>
      <c r="CA91" s="200"/>
    </row>
    <row r="92" spans="1:88" s="72" customFormat="1" ht="15" customHeight="1" x14ac:dyDescent="0.15">
      <c r="A92" s="64"/>
      <c r="B92" s="92"/>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00"/>
      <c r="BM92" s="19"/>
      <c r="BN92" s="19"/>
      <c r="BO92" s="19"/>
      <c r="BP92" s="19"/>
      <c r="BQ92" s="19"/>
      <c r="BR92" s="19"/>
      <c r="BS92" s="19"/>
      <c r="BT92" s="19"/>
      <c r="BU92" s="19"/>
      <c r="CA92" s="200"/>
    </row>
    <row r="93" spans="1:88" s="72" customFormat="1" ht="15" customHeight="1" x14ac:dyDescent="0.15">
      <c r="A93" s="64"/>
      <c r="B93" s="92"/>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00"/>
      <c r="BM93" s="19"/>
      <c r="BN93" s="19"/>
      <c r="BO93" s="19"/>
      <c r="BP93" s="73"/>
      <c r="BQ93" s="1"/>
      <c r="BR93" s="1"/>
      <c r="BS93" s="1"/>
      <c r="BT93" s="155"/>
      <c r="BU93" s="19"/>
      <c r="CA93" s="200"/>
    </row>
    <row r="94" spans="1:88" s="72" customFormat="1" ht="15" customHeight="1" x14ac:dyDescent="0.15">
      <c r="A94" s="64"/>
      <c r="B94" s="92"/>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00"/>
      <c r="BM94" s="19"/>
      <c r="BN94" s="19"/>
      <c r="BO94" s="19"/>
      <c r="BP94" s="1"/>
      <c r="BQ94" s="1"/>
      <c r="BR94" s="1"/>
      <c r="BS94" s="1"/>
      <c r="BT94" s="1"/>
      <c r="BU94" s="1"/>
      <c r="BV94" s="1"/>
      <c r="BW94" s="1"/>
      <c r="CA94" s="200"/>
    </row>
    <row r="95" spans="1:88" s="72" customFormat="1" ht="15" customHeight="1" x14ac:dyDescent="0.15">
      <c r="A95" s="65"/>
      <c r="B95" s="87"/>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00"/>
      <c r="BM95" s="19"/>
      <c r="BN95" s="19"/>
      <c r="BO95" s="19"/>
      <c r="BP95" s="1"/>
      <c r="BQ95" s="1"/>
      <c r="BR95" s="1"/>
      <c r="BS95" s="1"/>
      <c r="BT95" s="1"/>
      <c r="BU95" s="1"/>
      <c r="BV95" s="3"/>
      <c r="BW95" s="3"/>
      <c r="CA95" s="200"/>
    </row>
    <row r="96" spans="1:88" s="72" customFormat="1" ht="15" customHeight="1" x14ac:dyDescent="0.15">
      <c r="A96" s="65"/>
      <c r="B96" s="87"/>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00"/>
      <c r="BM96" s="19"/>
      <c r="BN96" s="19"/>
      <c r="BO96" s="19"/>
      <c r="BP96" s="1"/>
      <c r="BQ96" s="1"/>
      <c r="BR96" s="1"/>
      <c r="BS96" s="1"/>
      <c r="BT96" s="1"/>
      <c r="BU96" s="1"/>
      <c r="BV96" s="3"/>
      <c r="BW96" s="3"/>
      <c r="CA96" s="200"/>
    </row>
    <row r="97" spans="1:79" s="72" customFormat="1" ht="15" customHeight="1" x14ac:dyDescent="0.15">
      <c r="A97" s="65"/>
      <c r="B97" s="92"/>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00"/>
      <c r="BM97" s="19"/>
      <c r="BN97" s="19"/>
      <c r="BO97" s="19"/>
      <c r="BP97" s="1"/>
      <c r="BQ97" s="1"/>
      <c r="BR97" s="1"/>
      <c r="BS97" s="1"/>
      <c r="BT97" s="1"/>
      <c r="BU97" s="1"/>
      <c r="BV97" s="1"/>
      <c r="BW97" s="1"/>
      <c r="CA97" s="200"/>
    </row>
    <row r="98" spans="1:79" s="72" customFormat="1" ht="15" customHeight="1" x14ac:dyDescent="0.15">
      <c r="A98" s="65"/>
      <c r="B98" s="87"/>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00"/>
      <c r="BM98" s="19"/>
      <c r="BN98" s="19"/>
      <c r="BO98" s="19"/>
      <c r="BP98" s="1"/>
      <c r="BQ98" s="1"/>
      <c r="BR98" s="1"/>
      <c r="BS98" s="1"/>
      <c r="BT98" s="1"/>
      <c r="BU98" s="1"/>
      <c r="BV98" s="3"/>
      <c r="BW98" s="3"/>
      <c r="CA98" s="200"/>
    </row>
    <row r="99" spans="1:79" s="72" customFormat="1" ht="15" customHeight="1" x14ac:dyDescent="0.15">
      <c r="A99" s="83"/>
      <c r="B99" s="88"/>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00"/>
      <c r="BM99" s="19"/>
      <c r="BN99" s="19"/>
      <c r="BO99" s="19"/>
      <c r="BP99" s="19"/>
      <c r="BQ99" s="19"/>
      <c r="BR99" s="3"/>
      <c r="BS99" s="3"/>
      <c r="BT99" s="19"/>
      <c r="BU99" s="19"/>
      <c r="BV99" s="3"/>
      <c r="BW99" s="3"/>
      <c r="CA99" s="200"/>
    </row>
    <row r="100" spans="1:79" s="72" customFormat="1" ht="15" customHeight="1" x14ac:dyDescent="0.15">
      <c r="A100" s="66"/>
      <c r="B100" s="88"/>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00"/>
      <c r="BM100" s="19"/>
      <c r="BN100" s="19"/>
      <c r="BO100" s="19"/>
      <c r="BP100" s="19"/>
      <c r="BQ100" s="19"/>
      <c r="BR100" s="3"/>
      <c r="BS100" s="3"/>
      <c r="BT100" s="19"/>
      <c r="BU100" s="19"/>
      <c r="BV100" s="3"/>
      <c r="BW100" s="3"/>
      <c r="CA100" s="200"/>
    </row>
    <row r="101" spans="1:79" s="72" customFormat="1" ht="15" customHeight="1" x14ac:dyDescent="0.15">
      <c r="A101" s="66"/>
      <c r="B101" s="88"/>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00"/>
      <c r="BM101" s="19"/>
      <c r="BN101" s="19"/>
      <c r="BO101" s="19"/>
      <c r="BP101" s="19"/>
      <c r="BQ101" s="19"/>
      <c r="BR101" s="3"/>
      <c r="BS101" s="3"/>
      <c r="BT101" s="19"/>
      <c r="BU101" s="19"/>
      <c r="BV101" s="3"/>
      <c r="BW101" s="3"/>
      <c r="CA101" s="200"/>
    </row>
    <row r="102" spans="1:79" s="72" customFormat="1" ht="15.75" customHeight="1" x14ac:dyDescent="0.15">
      <c r="A102" s="67"/>
      <c r="B102" s="128"/>
      <c r="C102" s="169"/>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00"/>
      <c r="BM102" s="19"/>
      <c r="BN102" s="19"/>
      <c r="BO102" s="19"/>
      <c r="BP102" s="19"/>
      <c r="BQ102" s="19"/>
      <c r="BR102" s="3"/>
      <c r="BS102" s="3"/>
      <c r="BT102" s="19"/>
      <c r="BU102" s="19"/>
      <c r="BV102" s="3"/>
      <c r="BW102" s="3"/>
      <c r="CA102" s="200"/>
    </row>
    <row r="103" spans="1:79" s="1" customFormat="1" ht="30" customHeight="1" x14ac:dyDescent="0.2">
      <c r="A103" s="59"/>
      <c r="B103" s="41"/>
      <c r="C103" s="41"/>
      <c r="E103" s="218"/>
      <c r="F103" s="14"/>
      <c r="G103" s="21"/>
      <c r="I103" s="2"/>
      <c r="M103" s="20"/>
      <c r="N103" s="20"/>
      <c r="O103" s="20"/>
      <c r="T103" s="2"/>
      <c r="U103" s="2"/>
      <c r="V103" s="2"/>
      <c r="W103" s="2"/>
      <c r="X103" s="6"/>
      <c r="Y103" s="15"/>
      <c r="Z103" s="15"/>
      <c r="AA103" s="15"/>
      <c r="AB103" s="6"/>
      <c r="AC103" s="6"/>
      <c r="BL103" s="201"/>
      <c r="BP103" s="19"/>
      <c r="BQ103" s="19"/>
      <c r="BR103" s="3"/>
      <c r="BS103" s="3"/>
      <c r="BT103" s="19"/>
      <c r="BU103" s="19"/>
      <c r="BV103" s="3"/>
      <c r="BW103" s="3"/>
      <c r="CA103" s="201"/>
    </row>
    <row r="104" spans="1:79" s="3" customFormat="1" ht="30" customHeight="1" x14ac:dyDescent="0.2">
      <c r="A104" s="788"/>
      <c r="B104" s="788"/>
      <c r="C104" s="788"/>
      <c r="D104" s="788"/>
      <c r="E104" s="251"/>
      <c r="F104" s="68"/>
      <c r="G104" s="68"/>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01"/>
      <c r="BP104" s="19"/>
      <c r="BQ104" s="19"/>
      <c r="BT104" s="19"/>
      <c r="BU104" s="19"/>
      <c r="CA104" s="201"/>
    </row>
    <row r="105" spans="1:79" s="3" customFormat="1" ht="20.25" customHeight="1" x14ac:dyDescent="0.15">
      <c r="A105" s="247"/>
      <c r="B105" s="760"/>
      <c r="C105" s="761"/>
      <c r="D105" s="762"/>
      <c r="E105" s="136"/>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01"/>
      <c r="BP105" s="19"/>
      <c r="BQ105" s="19"/>
      <c r="BT105" s="19"/>
      <c r="BU105" s="19"/>
      <c r="CA105" s="201"/>
    </row>
    <row r="106" spans="1:79" s="1" customFormat="1" ht="30" customHeight="1" x14ac:dyDescent="0.2">
      <c r="A106" s="59"/>
      <c r="B106" s="59"/>
      <c r="C106" s="59"/>
      <c r="D106" s="59"/>
      <c r="E106" s="59"/>
      <c r="F106" s="59"/>
      <c r="G106" s="59"/>
      <c r="H106" s="59"/>
      <c r="I106" s="59"/>
      <c r="J106" s="59"/>
      <c r="K106" s="59"/>
      <c r="L106" s="9"/>
      <c r="M106" s="6"/>
      <c r="N106" s="6"/>
      <c r="O106" s="6"/>
      <c r="P106" s="6"/>
      <c r="Q106" s="6"/>
      <c r="R106" s="6"/>
      <c r="S106" s="6"/>
      <c r="T106" s="2"/>
      <c r="U106" s="2"/>
      <c r="V106" s="2"/>
      <c r="W106" s="2"/>
      <c r="X106" s="6"/>
      <c r="Z106" s="15"/>
      <c r="AA106" s="15"/>
      <c r="AB106" s="6"/>
      <c r="BL106" s="201"/>
      <c r="BP106" s="19"/>
      <c r="BQ106" s="19"/>
      <c r="BR106" s="3"/>
      <c r="BS106" s="3"/>
      <c r="BT106" s="19"/>
      <c r="BU106" s="19"/>
      <c r="BV106" s="3"/>
      <c r="BW106" s="3"/>
      <c r="CA106" s="201"/>
    </row>
    <row r="107" spans="1:79" s="3" customFormat="1" ht="36" customHeight="1" x14ac:dyDescent="0.2">
      <c r="A107" s="788"/>
      <c r="B107" s="788"/>
      <c r="C107" s="788"/>
      <c r="D107" s="788"/>
      <c r="E107" s="251"/>
      <c r="F107" s="247"/>
      <c r="G107" s="247"/>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01"/>
      <c r="BP107" s="19"/>
      <c r="BQ107" s="19"/>
      <c r="BT107" s="19"/>
      <c r="BU107" s="19"/>
      <c r="CA107" s="201"/>
    </row>
    <row r="108" spans="1:79" s="3" customFormat="1" ht="15" customHeight="1" x14ac:dyDescent="0.2">
      <c r="A108" s="715"/>
      <c r="B108" s="814"/>
      <c r="C108" s="815"/>
      <c r="D108" s="816"/>
      <c r="E108" s="86"/>
      <c r="F108" s="86"/>
      <c r="G108" s="86"/>
      <c r="H108" s="172"/>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01"/>
      <c r="BP108" s="35"/>
      <c r="BQ108" s="73"/>
      <c r="BR108" s="36"/>
      <c r="BS108" s="73"/>
      <c r="BT108" s="73"/>
      <c r="BU108" s="36"/>
      <c r="BV108" s="73"/>
      <c r="BW108" s="35"/>
      <c r="CA108" s="201"/>
    </row>
    <row r="109" spans="1:79" s="3" customFormat="1" ht="15" customHeight="1" x14ac:dyDescent="0.2">
      <c r="A109" s="717"/>
      <c r="B109" s="781"/>
      <c r="C109" s="811"/>
      <c r="D109" s="782"/>
      <c r="E109" s="137"/>
      <c r="F109" s="137"/>
      <c r="G109" s="137"/>
      <c r="H109" s="172"/>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01"/>
      <c r="BP109" s="35"/>
      <c r="BQ109" s="73"/>
      <c r="BR109" s="36"/>
      <c r="BS109" s="73"/>
      <c r="BT109" s="73"/>
      <c r="BU109" s="36"/>
      <c r="BV109" s="73"/>
      <c r="BW109" s="35"/>
      <c r="CA109" s="201"/>
    </row>
    <row r="110" spans="1:79" s="3" customFormat="1" ht="15" customHeight="1" x14ac:dyDescent="0.2">
      <c r="A110" s="716"/>
      <c r="B110" s="812"/>
      <c r="C110" s="812"/>
      <c r="D110" s="812"/>
      <c r="E110" s="88"/>
      <c r="F110" s="88"/>
      <c r="G110" s="88"/>
      <c r="H110" s="172"/>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01"/>
      <c r="BP110" s="35"/>
      <c r="BQ110" s="73"/>
      <c r="BR110" s="36"/>
      <c r="BS110" s="73"/>
      <c r="BT110" s="73"/>
      <c r="BU110" s="36"/>
      <c r="BV110" s="73"/>
      <c r="BW110" s="35"/>
      <c r="CA110" s="201"/>
    </row>
    <row r="111" spans="1:79" s="3" customFormat="1" ht="15" customHeight="1" x14ac:dyDescent="0.2">
      <c r="A111" s="644"/>
      <c r="B111" s="757"/>
      <c r="C111" s="692"/>
      <c r="D111" s="693"/>
      <c r="E111" s="86"/>
      <c r="F111" s="86"/>
      <c r="G111" s="86"/>
      <c r="H111" s="172"/>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01"/>
      <c r="BP111" s="35"/>
      <c r="BQ111" s="73"/>
      <c r="BR111" s="36"/>
      <c r="BS111" s="73"/>
      <c r="BT111" s="73"/>
      <c r="BU111" s="36"/>
      <c r="BV111" s="73"/>
      <c r="BW111" s="35"/>
      <c r="CA111" s="201"/>
    </row>
    <row r="112" spans="1:79" s="3" customFormat="1" ht="21.75" customHeight="1" x14ac:dyDescent="0.2">
      <c r="A112" s="691"/>
      <c r="B112" s="758"/>
      <c r="C112" s="694"/>
      <c r="D112" s="695"/>
      <c r="E112" s="87"/>
      <c r="F112" s="87"/>
      <c r="G112" s="87"/>
      <c r="H112" s="172"/>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01"/>
      <c r="BP112" s="35"/>
      <c r="BQ112" s="73"/>
      <c r="BR112" s="36"/>
      <c r="BS112" s="73"/>
      <c r="BT112" s="73"/>
      <c r="BU112" s="36"/>
      <c r="BV112" s="73"/>
      <c r="BW112" s="35"/>
      <c r="CA112" s="201"/>
    </row>
    <row r="113" spans="1:79" s="3" customFormat="1" ht="15" customHeight="1" x14ac:dyDescent="0.2">
      <c r="A113" s="691"/>
      <c r="B113" s="759"/>
      <c r="C113" s="696"/>
      <c r="D113" s="697"/>
      <c r="E113" s="89"/>
      <c r="F113" s="89"/>
      <c r="G113" s="89"/>
      <c r="H113" s="172"/>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01"/>
      <c r="BP113" s="35"/>
      <c r="BQ113" s="73"/>
      <c r="BR113" s="36"/>
      <c r="BS113" s="73"/>
      <c r="BT113" s="73"/>
      <c r="BU113" s="36"/>
      <c r="BV113" s="73"/>
      <c r="BW113" s="35"/>
      <c r="CA113" s="201"/>
    </row>
    <row r="114" spans="1:79" s="3" customFormat="1" ht="15" customHeight="1" x14ac:dyDescent="0.2">
      <c r="A114" s="691"/>
      <c r="B114" s="757"/>
      <c r="C114" s="692"/>
      <c r="D114" s="693"/>
      <c r="E114" s="86"/>
      <c r="F114" s="86"/>
      <c r="G114" s="86"/>
      <c r="H114" s="172"/>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01"/>
      <c r="BP114" s="35"/>
      <c r="BQ114" s="73"/>
      <c r="BR114" s="36"/>
      <c r="BS114" s="73"/>
      <c r="BT114" s="73"/>
      <c r="BU114" s="36"/>
      <c r="BV114" s="73"/>
      <c r="BW114" s="35"/>
      <c r="CA114" s="201"/>
    </row>
    <row r="115" spans="1:79" s="3" customFormat="1" ht="15" customHeight="1" x14ac:dyDescent="0.2">
      <c r="A115" s="691"/>
      <c r="B115" s="758"/>
      <c r="C115" s="694"/>
      <c r="D115" s="695"/>
      <c r="E115" s="87"/>
      <c r="F115" s="87"/>
      <c r="G115" s="87"/>
      <c r="H115" s="172"/>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01"/>
      <c r="BP115" s="35"/>
      <c r="BQ115" s="73"/>
      <c r="BR115" s="36"/>
      <c r="BS115" s="73"/>
      <c r="BT115" s="73"/>
      <c r="BU115" s="36"/>
      <c r="BV115" s="73"/>
      <c r="BW115" s="35"/>
      <c r="CA115" s="201"/>
    </row>
    <row r="116" spans="1:79" s="3" customFormat="1" ht="15" customHeight="1" x14ac:dyDescent="0.2">
      <c r="A116" s="691"/>
      <c r="B116" s="813"/>
      <c r="C116" s="694"/>
      <c r="D116" s="695"/>
      <c r="E116" s="88"/>
      <c r="F116" s="88"/>
      <c r="G116" s="88"/>
      <c r="H116" s="172"/>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01"/>
      <c r="BP116" s="35"/>
      <c r="BQ116" s="73"/>
      <c r="BR116" s="36"/>
      <c r="BS116" s="73"/>
      <c r="BT116" s="73"/>
      <c r="BU116" s="36"/>
      <c r="BV116" s="73"/>
      <c r="BW116" s="35"/>
      <c r="CA116" s="201"/>
    </row>
    <row r="117" spans="1:79" s="3" customFormat="1" ht="15" customHeight="1" x14ac:dyDescent="0.2">
      <c r="A117" s="645"/>
      <c r="B117" s="759"/>
      <c r="C117" s="696"/>
      <c r="D117" s="697"/>
      <c r="E117" s="89"/>
      <c r="F117" s="89"/>
      <c r="G117" s="89"/>
      <c r="H117" s="172"/>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01"/>
      <c r="BP117" s="35"/>
      <c r="BQ117" s="73"/>
      <c r="BR117" s="36"/>
      <c r="BS117" s="73"/>
      <c r="BT117" s="73"/>
      <c r="BU117" s="36"/>
      <c r="BV117" s="73"/>
      <c r="BW117" s="35"/>
      <c r="CA117" s="201"/>
    </row>
    <row r="118" spans="1:79" s="1" customFormat="1" ht="30.75" customHeight="1" x14ac:dyDescent="0.2">
      <c r="A118" s="248"/>
      <c r="B118" s="69"/>
      <c r="C118" s="43"/>
      <c r="D118" s="43"/>
      <c r="E118" s="70"/>
      <c r="F118" s="21"/>
      <c r="G118" s="2"/>
      <c r="H118" s="2"/>
      <c r="I118" s="2"/>
      <c r="J118" s="2"/>
      <c r="K118" s="2"/>
      <c r="L118" s="2"/>
      <c r="M118" s="2"/>
      <c r="N118" s="2"/>
      <c r="O118" s="46"/>
      <c r="BL118" s="201"/>
      <c r="BP118" s="35"/>
      <c r="BQ118" s="35"/>
      <c r="BR118" s="35"/>
      <c r="BS118" s="35"/>
      <c r="BT118" s="35"/>
      <c r="BU118" s="35"/>
      <c r="BV118" s="35"/>
      <c r="BW118" s="35"/>
      <c r="CA118" s="201"/>
    </row>
    <row r="119" spans="1:79" s="3" customFormat="1" ht="45" customHeight="1" x14ac:dyDescent="0.2">
      <c r="A119" s="686"/>
      <c r="B119" s="688"/>
      <c r="C119" s="247"/>
      <c r="D119" s="247"/>
      <c r="E119" s="247"/>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01"/>
      <c r="BP119" s="35"/>
      <c r="BQ119" s="35"/>
      <c r="BR119" s="35"/>
      <c r="BS119" s="35"/>
      <c r="BT119" s="35"/>
      <c r="BU119" s="35"/>
      <c r="BV119" s="35"/>
      <c r="BW119" s="35"/>
      <c r="CA119" s="201"/>
    </row>
    <row r="120" spans="1:79" s="3" customFormat="1" ht="15.75" customHeight="1" x14ac:dyDescent="0.2">
      <c r="A120" s="715"/>
      <c r="B120" s="256"/>
      <c r="C120" s="137"/>
      <c r="D120" s="151"/>
      <c r="E120" s="151"/>
      <c r="F120" s="172"/>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01"/>
      <c r="BP120" s="35"/>
      <c r="BQ120" s="73"/>
      <c r="BR120" s="36"/>
      <c r="BS120" s="73"/>
      <c r="BT120" s="155"/>
      <c r="BU120" s="155"/>
      <c r="BV120" s="73"/>
      <c r="BW120" s="35"/>
      <c r="CA120" s="201"/>
    </row>
    <row r="121" spans="1:79" s="3" customFormat="1" ht="15.75" customHeight="1" x14ac:dyDescent="0.2">
      <c r="A121" s="717"/>
      <c r="B121" s="31"/>
      <c r="C121" s="87"/>
      <c r="D121" s="108"/>
      <c r="E121" s="108"/>
      <c r="F121" s="172"/>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01"/>
      <c r="BP121" s="35"/>
      <c r="BQ121" s="73"/>
      <c r="BR121" s="36"/>
      <c r="BS121" s="35"/>
      <c r="BT121" s="155"/>
      <c r="BU121" s="155"/>
      <c r="BV121" s="35"/>
      <c r="BW121" s="35"/>
      <c r="CA121" s="201"/>
    </row>
    <row r="122" spans="1:79" s="3" customFormat="1" ht="15.75" customHeight="1" x14ac:dyDescent="0.2">
      <c r="A122" s="716"/>
      <c r="B122" s="71"/>
      <c r="C122" s="89"/>
      <c r="D122" s="127"/>
      <c r="E122" s="127"/>
      <c r="F122" s="172"/>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01"/>
      <c r="BP122" s="35"/>
      <c r="BQ122" s="73"/>
      <c r="BR122" s="36"/>
      <c r="BS122" s="35"/>
      <c r="BT122" s="155"/>
      <c r="BU122" s="155"/>
      <c r="BV122" s="35"/>
      <c r="BW122" s="35"/>
      <c r="CA122" s="201"/>
    </row>
    <row r="123" spans="1:79" s="3" customFormat="1" ht="15.75" customHeight="1" x14ac:dyDescent="0.2">
      <c r="A123" s="715"/>
      <c r="B123" s="256"/>
      <c r="C123" s="137"/>
      <c r="D123" s="151"/>
      <c r="E123" s="151"/>
      <c r="F123" s="172"/>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01"/>
      <c r="BP123" s="35"/>
      <c r="BQ123" s="73"/>
      <c r="BR123" s="36"/>
      <c r="BS123" s="35"/>
      <c r="BT123" s="155"/>
      <c r="BU123" s="155"/>
      <c r="BV123" s="35"/>
      <c r="BW123" s="35"/>
      <c r="CA123" s="201"/>
    </row>
    <row r="124" spans="1:79" s="3" customFormat="1" x14ac:dyDescent="0.2">
      <c r="A124" s="717"/>
      <c r="B124" s="31"/>
      <c r="C124" s="87"/>
      <c r="D124" s="108"/>
      <c r="E124" s="108"/>
      <c r="F124" s="172"/>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01"/>
      <c r="BP124" s="35"/>
      <c r="BQ124" s="73"/>
      <c r="BR124" s="36"/>
      <c r="BS124" s="35"/>
      <c r="BT124" s="155"/>
      <c r="BU124" s="155"/>
      <c r="BV124" s="35"/>
      <c r="BW124" s="35"/>
      <c r="CA124" s="201"/>
    </row>
    <row r="125" spans="1:79" s="3" customFormat="1" x14ac:dyDescent="0.2">
      <c r="A125" s="716"/>
      <c r="B125" s="32"/>
      <c r="C125" s="89"/>
      <c r="D125" s="127"/>
      <c r="E125" s="127"/>
      <c r="F125" s="172"/>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01"/>
      <c r="BP125" s="35"/>
      <c r="BQ125" s="73"/>
      <c r="BR125" s="36"/>
      <c r="BS125" s="35"/>
      <c r="BT125" s="155"/>
      <c r="BU125" s="155"/>
      <c r="BV125" s="35"/>
      <c r="BW125" s="35"/>
      <c r="CA125" s="201"/>
    </row>
    <row r="126" spans="1:79" s="35" customFormat="1" ht="31.5" customHeight="1" x14ac:dyDescent="0.25">
      <c r="A126" s="161"/>
      <c r="B126" s="47"/>
      <c r="C126" s="59"/>
      <c r="D126" s="59"/>
      <c r="E126" s="59"/>
      <c r="F126" s="59"/>
      <c r="G126" s="59"/>
      <c r="H126" s="59"/>
      <c r="I126" s="59"/>
      <c r="J126" s="59"/>
      <c r="K126" s="168"/>
      <c r="L126" s="59"/>
      <c r="M126" s="59"/>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01"/>
      <c r="BM126" s="1"/>
      <c r="BN126" s="1"/>
      <c r="BO126" s="1"/>
      <c r="CA126" s="171"/>
    </row>
    <row r="127" spans="1:79" s="35" customFormat="1" ht="33" customHeight="1" x14ac:dyDescent="0.15">
      <c r="A127" s="642"/>
      <c r="B127" s="644"/>
      <c r="C127" s="710"/>
      <c r="D127" s="713"/>
      <c r="E127" s="713"/>
      <c r="F127" s="713"/>
      <c r="G127" s="713"/>
      <c r="H127" s="713"/>
      <c r="I127" s="713"/>
      <c r="J127" s="713"/>
      <c r="K127" s="713"/>
      <c r="L127" s="713"/>
      <c r="M127" s="713"/>
      <c r="N127" s="713"/>
      <c r="O127" s="713"/>
      <c r="P127" s="713"/>
      <c r="Q127" s="713"/>
      <c r="R127" s="713"/>
      <c r="S127" s="709"/>
      <c r="T127" s="710"/>
      <c r="U127" s="713"/>
      <c r="V127" s="784"/>
      <c r="W127" s="709"/>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01"/>
      <c r="BM127" s="3"/>
      <c r="BN127" s="3"/>
      <c r="BO127" s="3"/>
      <c r="CA127" s="171"/>
    </row>
    <row r="128" spans="1:79" s="35" customFormat="1" ht="31.5" customHeight="1" x14ac:dyDescent="0.15">
      <c r="A128" s="643"/>
      <c r="B128" s="645"/>
      <c r="C128" s="49"/>
      <c r="D128" s="166"/>
      <c r="E128" s="16"/>
      <c r="F128" s="16"/>
      <c r="G128" s="16"/>
      <c r="H128" s="12"/>
      <c r="I128" s="12"/>
      <c r="J128" s="12"/>
      <c r="K128" s="12"/>
      <c r="L128" s="12"/>
      <c r="M128" s="12"/>
      <c r="N128" s="12"/>
      <c r="O128" s="12"/>
      <c r="P128" s="12"/>
      <c r="Q128" s="12"/>
      <c r="R128" s="12"/>
      <c r="S128" s="13"/>
      <c r="T128" s="17"/>
      <c r="U128" s="160"/>
      <c r="V128" s="165"/>
      <c r="W128" s="29"/>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01"/>
      <c r="BM128" s="3"/>
      <c r="BN128" s="3"/>
      <c r="BO128" s="3"/>
      <c r="CA128" s="171"/>
    </row>
    <row r="129" spans="1:79" s="35" customFormat="1" ht="24" customHeight="1" x14ac:dyDescent="0.15">
      <c r="A129" s="52"/>
      <c r="B129" s="101"/>
      <c r="C129" s="185"/>
      <c r="D129" s="175"/>
      <c r="E129" s="175"/>
      <c r="F129" s="175"/>
      <c r="G129" s="175"/>
      <c r="H129" s="177"/>
      <c r="I129" s="177"/>
      <c r="J129" s="177"/>
      <c r="K129" s="177"/>
      <c r="L129" s="177"/>
      <c r="M129" s="177"/>
      <c r="N129" s="177"/>
      <c r="O129" s="177"/>
      <c r="P129" s="177"/>
      <c r="Q129" s="177"/>
      <c r="R129" s="177"/>
      <c r="S129" s="177"/>
      <c r="T129" s="174"/>
      <c r="U129" s="177"/>
      <c r="V129" s="192"/>
      <c r="W129" s="176"/>
      <c r="X129" s="170"/>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00"/>
      <c r="BM129" s="27"/>
      <c r="BN129" s="27"/>
      <c r="BO129" s="34"/>
      <c r="BQ129" s="73"/>
      <c r="BT129" s="155"/>
      <c r="CA129" s="171"/>
    </row>
    <row r="130" spans="1:79" s="35" customFormat="1" ht="24" customHeight="1" x14ac:dyDescent="0.15">
      <c r="A130" s="31"/>
      <c r="B130" s="109"/>
      <c r="C130" s="193"/>
      <c r="D130" s="184"/>
      <c r="E130" s="184"/>
      <c r="F130" s="184"/>
      <c r="G130" s="184"/>
      <c r="H130" s="194"/>
      <c r="I130" s="194"/>
      <c r="J130" s="194"/>
      <c r="K130" s="194"/>
      <c r="L130" s="194"/>
      <c r="M130" s="194"/>
      <c r="N130" s="194"/>
      <c r="O130" s="194"/>
      <c r="P130" s="194"/>
      <c r="Q130" s="194"/>
      <c r="R130" s="194"/>
      <c r="S130" s="194"/>
      <c r="T130" s="179"/>
      <c r="U130" s="194"/>
      <c r="V130" s="195"/>
      <c r="W130" s="178"/>
      <c r="X130" s="170"/>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00"/>
      <c r="BM130" s="27"/>
      <c r="BN130" s="27"/>
      <c r="BO130" s="34"/>
      <c r="BQ130" s="73"/>
      <c r="BT130" s="155"/>
      <c r="CA130" s="171"/>
    </row>
    <row r="131" spans="1:79" s="35" customFormat="1" ht="24" customHeight="1" x14ac:dyDescent="0.15">
      <c r="A131" s="23"/>
      <c r="B131" s="103"/>
      <c r="C131" s="186"/>
      <c r="D131" s="125"/>
      <c r="E131" s="125"/>
      <c r="F131" s="125"/>
      <c r="G131" s="125"/>
      <c r="H131" s="126"/>
      <c r="I131" s="126"/>
      <c r="J131" s="126"/>
      <c r="K131" s="126"/>
      <c r="L131" s="126"/>
      <c r="M131" s="126"/>
      <c r="N131" s="126"/>
      <c r="O131" s="126"/>
      <c r="P131" s="126"/>
      <c r="Q131" s="126"/>
      <c r="R131" s="126"/>
      <c r="S131" s="126"/>
      <c r="T131" s="196"/>
      <c r="U131" s="126"/>
      <c r="V131" s="197"/>
      <c r="W131" s="180"/>
      <c r="X131" s="170"/>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00"/>
      <c r="BM131" s="27"/>
      <c r="BN131" s="27"/>
      <c r="BO131" s="34"/>
      <c r="BQ131" s="73"/>
      <c r="BT131" s="155"/>
      <c r="CA131" s="171"/>
    </row>
    <row r="132" spans="1:79" s="35" customFormat="1" x14ac:dyDescent="0.2">
      <c r="A132" s="164"/>
      <c r="D132" s="39"/>
      <c r="E132" s="39"/>
      <c r="F132" s="39"/>
      <c r="G132" s="39"/>
      <c r="H132" s="39"/>
      <c r="I132" s="39"/>
      <c r="J132" s="39"/>
      <c r="K132" s="39"/>
      <c r="L132" s="39"/>
      <c r="M132" s="39"/>
      <c r="N132" s="39"/>
      <c r="O132" s="157"/>
      <c r="BA132" s="3"/>
      <c r="BB132" s="3"/>
      <c r="BC132" s="3"/>
      <c r="BD132" s="3"/>
      <c r="BE132" s="3"/>
      <c r="BF132" s="3"/>
      <c r="BL132" s="171"/>
      <c r="CA132" s="171"/>
    </row>
    <row r="133" spans="1:79" s="35" customFormat="1" ht="33.75" customHeight="1" x14ac:dyDescent="0.2">
      <c r="A133" s="63"/>
      <c r="B133" s="1"/>
      <c r="C133" s="1"/>
      <c r="D133" s="14"/>
      <c r="E133" s="39"/>
      <c r="F133" s="39"/>
      <c r="G133" s="39"/>
      <c r="H133" s="39"/>
      <c r="I133" s="39"/>
      <c r="J133" s="39"/>
      <c r="K133" s="39"/>
      <c r="L133" s="39"/>
      <c r="M133" s="39"/>
      <c r="N133" s="39"/>
      <c r="O133" s="157"/>
      <c r="BA133" s="3"/>
      <c r="BB133" s="3"/>
      <c r="BC133" s="3"/>
      <c r="BD133" s="3"/>
      <c r="BE133" s="3"/>
      <c r="BF133" s="3"/>
      <c r="BG133" s="1"/>
      <c r="BL133" s="171"/>
      <c r="CA133" s="171"/>
    </row>
    <row r="134" spans="1:79" s="35" customFormat="1" x14ac:dyDescent="0.2">
      <c r="A134" s="710"/>
      <c r="B134" s="713"/>
      <c r="C134" s="709"/>
      <c r="D134" s="247"/>
      <c r="E134" s="39"/>
      <c r="F134" s="39"/>
      <c r="G134" s="39"/>
      <c r="H134" s="39"/>
      <c r="I134" s="39"/>
      <c r="J134" s="39"/>
      <c r="K134" s="39"/>
      <c r="L134" s="39"/>
      <c r="M134" s="39"/>
      <c r="N134" s="39"/>
      <c r="O134" s="157"/>
      <c r="BL134" s="171"/>
      <c r="CA134" s="171"/>
    </row>
    <row r="135" spans="1:79" s="35" customFormat="1" x14ac:dyDescent="0.2">
      <c r="A135" s="724"/>
      <c r="B135" s="741"/>
      <c r="C135" s="742"/>
      <c r="D135" s="102"/>
      <c r="E135" s="39"/>
      <c r="F135" s="39"/>
      <c r="G135" s="39"/>
      <c r="H135" s="39"/>
      <c r="I135" s="39"/>
      <c r="J135" s="39"/>
      <c r="K135" s="39"/>
      <c r="L135" s="39"/>
      <c r="M135" s="39"/>
      <c r="N135" s="39"/>
      <c r="O135" s="157"/>
      <c r="BL135" s="171"/>
      <c r="CA135" s="171"/>
    </row>
    <row r="136" spans="1:79" s="35" customFormat="1" x14ac:dyDescent="0.2">
      <c r="A136" s="724"/>
      <c r="B136" s="742"/>
      <c r="C136" s="252"/>
      <c r="D136" s="219"/>
      <c r="E136" s="39"/>
      <c r="F136" s="39"/>
      <c r="G136" s="39"/>
      <c r="H136" s="39"/>
      <c r="I136" s="39"/>
      <c r="J136" s="39"/>
      <c r="K136" s="39"/>
      <c r="L136" s="39"/>
      <c r="M136" s="39"/>
      <c r="N136" s="39"/>
      <c r="O136" s="157"/>
      <c r="BL136" s="171"/>
      <c r="CA136" s="171"/>
    </row>
    <row r="137" spans="1:79" s="35" customFormat="1" x14ac:dyDescent="0.2">
      <c r="A137" s="777"/>
      <c r="B137" s="778"/>
      <c r="C137" s="253"/>
      <c r="D137" s="220"/>
      <c r="E137" s="39"/>
      <c r="F137" s="39"/>
      <c r="G137" s="39"/>
      <c r="H137" s="39"/>
      <c r="M137" s="39"/>
      <c r="N137" s="39"/>
      <c r="O137" s="157"/>
      <c r="BL137" s="171"/>
      <c r="CA137" s="171"/>
    </row>
    <row r="138" spans="1:79" s="35" customFormat="1" x14ac:dyDescent="0.2">
      <c r="A138" s="725"/>
      <c r="B138" s="744"/>
      <c r="C138" s="254"/>
      <c r="D138" s="221"/>
      <c r="E138" s="39"/>
      <c r="F138" s="39"/>
      <c r="G138" s="39"/>
      <c r="H138" s="39"/>
      <c r="M138" s="39"/>
      <c r="N138" s="39"/>
      <c r="O138" s="157"/>
      <c r="BL138" s="171"/>
      <c r="CA138" s="171"/>
    </row>
    <row r="139" spans="1:79" s="35" customFormat="1" x14ac:dyDescent="0.2">
      <c r="A139" s="785"/>
      <c r="B139" s="785"/>
      <c r="C139" s="786"/>
      <c r="D139" s="786"/>
      <c r="E139" s="786"/>
      <c r="F139" s="786"/>
      <c r="G139" s="39"/>
      <c r="H139" s="39"/>
      <c r="M139" s="39"/>
      <c r="N139" s="39"/>
      <c r="O139" s="157"/>
      <c r="BL139" s="171"/>
      <c r="CA139" s="171"/>
    </row>
    <row r="140" spans="1:79" s="35" customFormat="1" ht="24.75" customHeight="1" x14ac:dyDescent="0.15">
      <c r="A140" s="642"/>
      <c r="B140" s="644"/>
      <c r="BL140" s="171"/>
      <c r="CA140" s="171"/>
    </row>
    <row r="141" spans="1:79" s="35" customFormat="1" ht="24.75" customHeight="1" x14ac:dyDescent="0.15">
      <c r="A141" s="643"/>
      <c r="B141" s="645"/>
      <c r="BL141" s="171"/>
      <c r="CA141" s="171"/>
    </row>
    <row r="142" spans="1:79" s="35" customFormat="1" ht="32.25" customHeight="1" x14ac:dyDescent="0.15">
      <c r="A142" s="30"/>
      <c r="B142" s="222"/>
      <c r="C142" s="223"/>
      <c r="BL142" s="171"/>
      <c r="BQ142" s="73"/>
      <c r="BT142" s="155"/>
      <c r="CA142" s="171"/>
    </row>
    <row r="143" spans="1:79" s="35" customFormat="1" ht="33" customHeight="1" x14ac:dyDescent="0.15">
      <c r="A143" s="32"/>
      <c r="B143" s="224"/>
      <c r="C143" s="223"/>
      <c r="F143" s="223"/>
      <c r="BL143" s="171"/>
      <c r="BQ143" s="19"/>
      <c r="BT143" s="19"/>
      <c r="CA143" s="171"/>
    </row>
    <row r="144" spans="1:79" s="35" customFormat="1" x14ac:dyDescent="0.2">
      <c r="A144" s="787"/>
      <c r="B144" s="787"/>
      <c r="C144" s="785"/>
      <c r="D144" s="785"/>
      <c r="E144" s="45"/>
      <c r="F144" s="9"/>
      <c r="G144" s="6"/>
      <c r="H144" s="6"/>
      <c r="I144" s="25"/>
      <c r="J144" s="25"/>
      <c r="K144" s="25"/>
      <c r="M144" s="39"/>
      <c r="N144" s="39"/>
      <c r="O144" s="157"/>
      <c r="BL144" s="171"/>
      <c r="CA144" s="171"/>
    </row>
    <row r="145" spans="1:79" s="35" customFormat="1" ht="26.25" customHeight="1" x14ac:dyDescent="0.15">
      <c r="A145" s="788"/>
      <c r="B145" s="788"/>
      <c r="C145" s="788"/>
      <c r="D145" s="642"/>
      <c r="E145" s="653"/>
      <c r="F145" s="654"/>
      <c r="G145" s="654"/>
      <c r="H145" s="654"/>
      <c r="I145" s="654"/>
      <c r="J145" s="654"/>
      <c r="K145" s="654"/>
      <c r="L145" s="654"/>
      <c r="M145" s="654"/>
      <c r="N145" s="654"/>
      <c r="O145" s="654"/>
      <c r="P145" s="654"/>
      <c r="Q145" s="654"/>
      <c r="R145" s="654"/>
      <c r="S145" s="654"/>
      <c r="T145" s="654"/>
      <c r="U145" s="655"/>
      <c r="V145" s="689"/>
      <c r="W145" s="690"/>
      <c r="X145" s="659"/>
      <c r="Y145" s="662"/>
      <c r="Z145" s="658"/>
      <c r="AA145" s="658"/>
      <c r="AB145" s="658"/>
      <c r="AC145" s="658"/>
      <c r="BL145" s="171"/>
      <c r="CA145" s="171"/>
    </row>
    <row r="146" spans="1:79" s="35" customFormat="1" ht="26.25" customHeight="1" x14ac:dyDescent="0.15">
      <c r="A146" s="788"/>
      <c r="B146" s="788"/>
      <c r="C146" s="788"/>
      <c r="D146" s="646"/>
      <c r="E146" s="645"/>
      <c r="F146" s="645"/>
      <c r="G146" s="667"/>
      <c r="H146" s="667"/>
      <c r="I146" s="645"/>
      <c r="J146" s="645"/>
      <c r="K146" s="645"/>
      <c r="L146" s="645"/>
      <c r="M146" s="645"/>
      <c r="N146" s="645"/>
      <c r="O146" s="668"/>
      <c r="P146" s="668"/>
      <c r="Q146" s="668"/>
      <c r="R146" s="668"/>
      <c r="S146" s="668"/>
      <c r="T146" s="668"/>
      <c r="U146" s="669"/>
      <c r="V146" s="689"/>
      <c r="W146" s="690"/>
      <c r="X146" s="660"/>
      <c r="Y146" s="663"/>
      <c r="Z146" s="817"/>
      <c r="AA146" s="817"/>
      <c r="AB146" s="817"/>
      <c r="AC146" s="817"/>
      <c r="BM146" s="171"/>
      <c r="CA146" s="171"/>
    </row>
    <row r="147" spans="1:79" s="35" customFormat="1" ht="17.25" customHeight="1" x14ac:dyDescent="0.15">
      <c r="A147" s="788"/>
      <c r="B147" s="788"/>
      <c r="C147" s="788"/>
      <c r="D147" s="646"/>
      <c r="E147" s="11"/>
      <c r="F147" s="29"/>
      <c r="G147" s="11"/>
      <c r="H147" s="29"/>
      <c r="I147" s="11"/>
      <c r="J147" s="29"/>
      <c r="K147" s="11"/>
      <c r="L147" s="29"/>
      <c r="M147" s="11"/>
      <c r="N147" s="29"/>
      <c r="O147" s="11"/>
      <c r="P147" s="29"/>
      <c r="Q147" s="11"/>
      <c r="R147" s="29"/>
      <c r="S147" s="11"/>
      <c r="T147" s="29"/>
      <c r="U147" s="670"/>
      <c r="V147" s="689"/>
      <c r="W147" s="690"/>
      <c r="X147" s="661"/>
      <c r="Y147" s="664"/>
      <c r="Z147" s="818"/>
      <c r="AA147" s="818"/>
      <c r="AB147" s="818"/>
      <c r="AC147" s="818"/>
      <c r="BM147" s="171"/>
      <c r="CA147" s="171"/>
    </row>
    <row r="148" spans="1:79" s="35" customFormat="1" ht="21" customHeight="1" x14ac:dyDescent="0.15">
      <c r="A148" s="640"/>
      <c r="B148" s="640"/>
      <c r="C148" s="225"/>
      <c r="D148" s="226"/>
      <c r="E148" s="174"/>
      <c r="F148" s="175"/>
      <c r="G148" s="175"/>
      <c r="H148" s="175"/>
      <c r="I148" s="175"/>
      <c r="J148" s="175"/>
      <c r="K148" s="175"/>
      <c r="L148" s="175"/>
      <c r="M148" s="175"/>
      <c r="N148" s="175"/>
      <c r="O148" s="175"/>
      <c r="P148" s="175"/>
      <c r="Q148" s="175"/>
      <c r="R148" s="175"/>
      <c r="S148" s="175"/>
      <c r="T148" s="177"/>
      <c r="U148" s="222"/>
      <c r="V148" s="174"/>
      <c r="W148" s="175"/>
      <c r="X148" s="175"/>
      <c r="Y148" s="176"/>
      <c r="Z148" s="174"/>
      <c r="AA148" s="176"/>
      <c r="AB148" s="177"/>
      <c r="AC148" s="176"/>
      <c r="AD148" s="223"/>
      <c r="BM148" s="171"/>
      <c r="BQ148" s="73"/>
      <c r="BR148" s="73"/>
      <c r="BS148" s="73"/>
      <c r="BT148" s="73"/>
      <c r="BU148" s="73"/>
      <c r="BV148" s="155"/>
      <c r="BW148" s="155"/>
      <c r="BX148" s="155"/>
      <c r="BY148" s="155"/>
      <c r="CA148" s="171"/>
    </row>
    <row r="149" spans="1:79" s="35" customFormat="1" ht="24.75" customHeight="1" x14ac:dyDescent="0.15">
      <c r="A149" s="640"/>
      <c r="B149" s="640"/>
      <c r="C149" s="227"/>
      <c r="D149" s="102"/>
      <c r="E149" s="228"/>
      <c r="F149" s="229"/>
      <c r="G149" s="229"/>
      <c r="H149" s="229"/>
      <c r="I149" s="229"/>
      <c r="J149" s="229"/>
      <c r="K149" s="229"/>
      <c r="L149" s="229"/>
      <c r="M149" s="229"/>
      <c r="N149" s="229"/>
      <c r="O149" s="229"/>
      <c r="P149" s="229"/>
      <c r="Q149" s="229"/>
      <c r="R149" s="229"/>
      <c r="S149" s="229"/>
      <c r="T149" s="230"/>
      <c r="U149" s="231"/>
      <c r="V149" s="228"/>
      <c r="W149" s="229"/>
      <c r="X149" s="229"/>
      <c r="Y149" s="178"/>
      <c r="Z149" s="228"/>
      <c r="AA149" s="178"/>
      <c r="AB149" s="230"/>
      <c r="AC149" s="178"/>
      <c r="AD149" s="223"/>
      <c r="BM149" s="171"/>
      <c r="BQ149" s="73"/>
      <c r="BR149" s="73"/>
      <c r="BS149" s="73"/>
      <c r="BT149" s="73"/>
      <c r="BU149" s="73"/>
      <c r="BV149" s="155"/>
      <c r="BW149" s="155"/>
      <c r="BX149" s="155"/>
      <c r="BY149" s="155"/>
      <c r="CA149" s="171"/>
    </row>
    <row r="150" spans="1:79" s="35" customFormat="1" ht="16.5" customHeight="1" x14ac:dyDescent="0.15">
      <c r="A150" s="640"/>
      <c r="B150" s="641"/>
      <c r="C150" s="189"/>
      <c r="D150" s="110"/>
      <c r="E150" s="232"/>
      <c r="F150" s="233"/>
      <c r="G150" s="233"/>
      <c r="H150" s="233"/>
      <c r="I150" s="233"/>
      <c r="J150" s="233"/>
      <c r="K150" s="233"/>
      <c r="L150" s="233"/>
      <c r="M150" s="233"/>
      <c r="N150" s="233"/>
      <c r="O150" s="233"/>
      <c r="P150" s="233"/>
      <c r="Q150" s="233"/>
      <c r="R150" s="233"/>
      <c r="S150" s="233"/>
      <c r="T150" s="234"/>
      <c r="U150" s="235"/>
      <c r="V150" s="232"/>
      <c r="W150" s="233"/>
      <c r="X150" s="233"/>
      <c r="Y150" s="236"/>
      <c r="Z150" s="232"/>
      <c r="AA150" s="236"/>
      <c r="AB150" s="234"/>
      <c r="AC150" s="236"/>
      <c r="AD150" s="223"/>
      <c r="BM150" s="171"/>
      <c r="BQ150" s="73"/>
      <c r="BR150" s="73"/>
      <c r="BS150" s="73"/>
      <c r="BT150" s="73"/>
      <c r="BU150" s="73"/>
      <c r="BV150" s="155"/>
      <c r="BW150" s="155"/>
      <c r="BX150" s="155"/>
      <c r="BY150" s="155"/>
      <c r="CA150" s="171"/>
    </row>
    <row r="151" spans="1:79" s="35" customFormat="1" ht="24.75" customHeight="1" x14ac:dyDescent="0.15">
      <c r="A151" s="640"/>
      <c r="B151" s="640"/>
      <c r="C151" s="225"/>
      <c r="D151" s="101"/>
      <c r="E151" s="174"/>
      <c r="F151" s="175"/>
      <c r="G151" s="175"/>
      <c r="H151" s="175"/>
      <c r="I151" s="175"/>
      <c r="J151" s="175"/>
      <c r="K151" s="175"/>
      <c r="L151" s="175"/>
      <c r="M151" s="175"/>
      <c r="N151" s="175"/>
      <c r="O151" s="175"/>
      <c r="P151" s="175"/>
      <c r="Q151" s="175"/>
      <c r="R151" s="175"/>
      <c r="S151" s="175"/>
      <c r="T151" s="177"/>
      <c r="U151" s="222"/>
      <c r="V151" s="174"/>
      <c r="W151" s="175"/>
      <c r="X151" s="175"/>
      <c r="Y151" s="176"/>
      <c r="Z151" s="174"/>
      <c r="AA151" s="176"/>
      <c r="AB151" s="177"/>
      <c r="AC151" s="176"/>
      <c r="AD151" s="223"/>
      <c r="BM151" s="171"/>
      <c r="BQ151" s="73"/>
      <c r="BR151" s="73"/>
      <c r="BS151" s="73"/>
      <c r="BT151" s="73"/>
      <c r="BU151" s="73"/>
      <c r="BV151" s="155"/>
      <c r="BW151" s="155"/>
      <c r="BX151" s="155"/>
      <c r="BY151" s="155"/>
      <c r="CA151" s="171"/>
    </row>
    <row r="152" spans="1:79" s="35" customFormat="1" ht="27.75" customHeight="1" x14ac:dyDescent="0.15">
      <c r="A152" s="640"/>
      <c r="B152" s="640"/>
      <c r="C152" s="225"/>
      <c r="D152" s="102"/>
      <c r="E152" s="228"/>
      <c r="F152" s="229"/>
      <c r="G152" s="229"/>
      <c r="H152" s="229"/>
      <c r="I152" s="229"/>
      <c r="J152" s="229"/>
      <c r="K152" s="229"/>
      <c r="L152" s="229"/>
      <c r="M152" s="229"/>
      <c r="N152" s="229"/>
      <c r="O152" s="229"/>
      <c r="P152" s="229"/>
      <c r="Q152" s="229"/>
      <c r="R152" s="229"/>
      <c r="S152" s="229"/>
      <c r="T152" s="230"/>
      <c r="U152" s="231"/>
      <c r="V152" s="228"/>
      <c r="W152" s="229"/>
      <c r="X152" s="229"/>
      <c r="Y152" s="178"/>
      <c r="Z152" s="228"/>
      <c r="AA152" s="178"/>
      <c r="AB152" s="230"/>
      <c r="AC152" s="178"/>
      <c r="AD152" s="223"/>
      <c r="BM152" s="171"/>
      <c r="BQ152" s="73"/>
      <c r="BR152" s="73"/>
      <c r="BS152" s="73"/>
      <c r="BT152" s="73"/>
      <c r="BU152" s="73"/>
      <c r="BV152" s="155"/>
      <c r="BW152" s="155"/>
      <c r="BX152" s="155"/>
      <c r="BY152" s="155"/>
      <c r="CA152" s="171"/>
    </row>
    <row r="153" spans="1:79" s="35" customFormat="1" ht="16.5" customHeight="1" x14ac:dyDescent="0.15">
      <c r="A153" s="640"/>
      <c r="B153" s="640"/>
      <c r="C153" s="187"/>
      <c r="D153" s="103"/>
      <c r="E153" s="237"/>
      <c r="F153" s="238"/>
      <c r="G153" s="238"/>
      <c r="H153" s="238"/>
      <c r="I153" s="238"/>
      <c r="J153" s="238"/>
      <c r="K153" s="238"/>
      <c r="L153" s="125"/>
      <c r="M153" s="125"/>
      <c r="N153" s="125"/>
      <c r="O153" s="125"/>
      <c r="P153" s="125"/>
      <c r="Q153" s="125"/>
      <c r="R153" s="125"/>
      <c r="S153" s="125"/>
      <c r="T153" s="239"/>
      <c r="U153" s="240"/>
      <c r="V153" s="237"/>
      <c r="W153" s="238"/>
      <c r="X153" s="238"/>
      <c r="Y153" s="241"/>
      <c r="Z153" s="237"/>
      <c r="AA153" s="241"/>
      <c r="AB153" s="239"/>
      <c r="AC153" s="241"/>
      <c r="AD153" s="223"/>
      <c r="BM153" s="171"/>
      <c r="BQ153" s="73"/>
      <c r="BR153" s="73"/>
      <c r="BS153" s="73"/>
      <c r="BT153" s="73"/>
      <c r="BU153" s="73"/>
      <c r="BV153" s="155"/>
      <c r="BW153" s="155"/>
      <c r="BX153" s="155"/>
      <c r="BY153" s="155"/>
      <c r="CA153" s="171"/>
    </row>
    <row r="154" spans="1:79" s="35" customFormat="1" x14ac:dyDescent="0.2">
      <c r="A154" s="242"/>
      <c r="B154" s="242"/>
      <c r="C154" s="242"/>
      <c r="D154" s="242"/>
      <c r="E154" s="39"/>
      <c r="F154" s="39"/>
      <c r="G154" s="39"/>
      <c r="H154" s="39"/>
      <c r="I154" s="39"/>
      <c r="J154" s="39"/>
      <c r="L154" s="188"/>
      <c r="M154" s="188"/>
      <c r="N154" s="188"/>
      <c r="O154" s="188"/>
      <c r="P154" s="188"/>
      <c r="Q154" s="188"/>
      <c r="R154" s="188"/>
      <c r="S154" s="188"/>
      <c r="T154" s="39"/>
      <c r="U154" s="39"/>
      <c r="V154" s="39"/>
      <c r="W154" s="157"/>
      <c r="CA154" s="171"/>
    </row>
    <row r="155" spans="1:79" s="35" customFormat="1" ht="26.25" customHeight="1" x14ac:dyDescent="0.15">
      <c r="A155" s="642"/>
      <c r="B155" s="642"/>
      <c r="C155" s="653"/>
      <c r="D155" s="654"/>
      <c r="E155" s="654"/>
      <c r="F155" s="654"/>
      <c r="G155" s="654"/>
      <c r="H155" s="654"/>
      <c r="I155" s="654"/>
      <c r="J155" s="654"/>
      <c r="K155" s="654"/>
      <c r="L155" s="654"/>
      <c r="M155" s="654"/>
      <c r="N155" s="654"/>
      <c r="O155" s="654"/>
      <c r="P155" s="654"/>
      <c r="Q155" s="654"/>
      <c r="R155" s="654"/>
      <c r="S155" s="654"/>
      <c r="T155" s="655"/>
      <c r="CA155" s="171"/>
    </row>
    <row r="156" spans="1:79" s="35" customFormat="1" ht="26.25" customHeight="1" x14ac:dyDescent="0.15">
      <c r="A156" s="646"/>
      <c r="B156" s="646"/>
      <c r="C156" s="656"/>
      <c r="D156" s="656"/>
      <c r="E156" s="657"/>
      <c r="F156" s="656"/>
      <c r="G156" s="656"/>
      <c r="H156" s="656"/>
      <c r="I156" s="656"/>
      <c r="J156" s="656"/>
      <c r="K156" s="656"/>
      <c r="L156" s="656"/>
      <c r="M156" s="658"/>
      <c r="N156" s="658"/>
      <c r="O156" s="658"/>
      <c r="P156" s="658"/>
      <c r="Q156" s="658"/>
      <c r="R156" s="658"/>
      <c r="S156" s="658"/>
      <c r="T156" s="658"/>
      <c r="CA156" s="171"/>
    </row>
    <row r="157" spans="1:79" s="35" customFormat="1" ht="17.25" customHeight="1" x14ac:dyDescent="0.15">
      <c r="A157" s="643"/>
      <c r="B157" s="646"/>
      <c r="C157" s="11"/>
      <c r="D157" s="29"/>
      <c r="E157" s="11"/>
      <c r="F157" s="29"/>
      <c r="G157" s="11"/>
      <c r="H157" s="29"/>
      <c r="I157" s="11"/>
      <c r="J157" s="29"/>
      <c r="K157" s="11"/>
      <c r="L157" s="29"/>
      <c r="M157" s="11"/>
      <c r="N157" s="29"/>
      <c r="O157" s="11"/>
      <c r="P157" s="29"/>
      <c r="Q157" s="11"/>
      <c r="R157" s="29"/>
      <c r="S157" s="11"/>
      <c r="T157" s="29"/>
      <c r="CA157" s="171"/>
    </row>
    <row r="158" spans="1:79" s="35" customFormat="1" ht="24" customHeight="1" x14ac:dyDescent="0.15">
      <c r="A158" s="187"/>
      <c r="B158" s="243"/>
      <c r="C158" s="181"/>
      <c r="D158" s="182"/>
      <c r="E158" s="182"/>
      <c r="F158" s="182"/>
      <c r="G158" s="182"/>
      <c r="H158" s="182"/>
      <c r="I158" s="182"/>
      <c r="J158" s="182"/>
      <c r="K158" s="182"/>
      <c r="L158" s="182"/>
      <c r="M158" s="182"/>
      <c r="N158" s="182"/>
      <c r="O158" s="182"/>
      <c r="P158" s="182"/>
      <c r="Q158" s="182"/>
      <c r="R158" s="182"/>
      <c r="S158" s="191"/>
      <c r="T158" s="244"/>
      <c r="U158" s="223"/>
      <c r="CA158" s="171"/>
    </row>
    <row r="159" spans="1:79" s="35" customFormat="1" x14ac:dyDescent="0.2">
      <c r="D159" s="39"/>
      <c r="E159" s="39"/>
      <c r="F159" s="39"/>
      <c r="G159" s="39"/>
      <c r="H159" s="39"/>
      <c r="I159" s="39"/>
      <c r="J159" s="39"/>
      <c r="K159" s="39"/>
      <c r="L159" s="39"/>
      <c r="M159" s="39"/>
      <c r="N159" s="39"/>
      <c r="O159" s="157"/>
      <c r="BL159" s="171"/>
      <c r="CA159" s="171"/>
    </row>
    <row r="160" spans="1:79" s="35" customFormat="1" x14ac:dyDescent="0.2">
      <c r="D160" s="39"/>
      <c r="E160" s="39"/>
      <c r="F160" s="39"/>
      <c r="G160" s="39"/>
      <c r="H160" s="39"/>
      <c r="I160" s="39"/>
      <c r="J160" s="39"/>
      <c r="K160" s="39"/>
      <c r="L160" s="39"/>
      <c r="M160" s="39"/>
      <c r="N160" s="39"/>
      <c r="O160" s="157"/>
      <c r="BL160" s="171"/>
      <c r="CA160" s="171"/>
    </row>
    <row r="161" spans="4:79" s="35" customFormat="1" x14ac:dyDescent="0.2">
      <c r="D161" s="39"/>
      <c r="E161" s="39"/>
      <c r="F161" s="39"/>
      <c r="G161" s="39"/>
      <c r="H161" s="39"/>
      <c r="I161" s="39"/>
      <c r="J161" s="39"/>
      <c r="K161" s="39"/>
      <c r="L161" s="39"/>
      <c r="M161" s="39"/>
      <c r="N161" s="39"/>
      <c r="O161" s="157"/>
      <c r="BL161" s="171"/>
      <c r="CA161" s="171"/>
    </row>
    <row r="162" spans="4:79" s="35" customFormat="1" x14ac:dyDescent="0.2">
      <c r="D162" s="39"/>
      <c r="E162" s="39"/>
      <c r="F162" s="39"/>
      <c r="G162" s="39"/>
      <c r="H162" s="39"/>
      <c r="I162" s="39"/>
      <c r="J162" s="39"/>
      <c r="K162" s="39"/>
      <c r="L162" s="39"/>
      <c r="M162" s="39"/>
      <c r="N162" s="39"/>
      <c r="O162" s="157"/>
      <c r="BL162" s="171"/>
      <c r="CA162" s="171"/>
    </row>
    <row r="163" spans="4:79" s="35" customFormat="1" x14ac:dyDescent="0.2">
      <c r="D163" s="39"/>
      <c r="E163" s="39"/>
      <c r="F163" s="39"/>
      <c r="G163" s="39"/>
      <c r="H163" s="39"/>
      <c r="I163" s="39"/>
      <c r="J163" s="39"/>
      <c r="K163" s="39"/>
      <c r="L163" s="39"/>
      <c r="M163" s="39"/>
      <c r="N163" s="39"/>
      <c r="O163" s="157"/>
      <c r="BL163" s="171"/>
      <c r="CA163" s="171"/>
    </row>
    <row r="164" spans="4:79" s="35" customFormat="1" x14ac:dyDescent="0.2">
      <c r="D164" s="39"/>
      <c r="E164" s="39"/>
      <c r="F164" s="39"/>
      <c r="G164" s="39"/>
      <c r="H164" s="39"/>
      <c r="I164" s="39"/>
      <c r="J164" s="39"/>
      <c r="K164" s="39"/>
      <c r="L164" s="39"/>
      <c r="M164" s="39"/>
      <c r="N164" s="39"/>
      <c r="O164" s="157"/>
      <c r="BL164" s="171"/>
      <c r="CA164" s="171"/>
    </row>
    <row r="165" spans="4:79" s="35" customFormat="1" x14ac:dyDescent="0.2">
      <c r="D165" s="39"/>
      <c r="E165" s="39"/>
      <c r="F165" s="39"/>
      <c r="G165" s="39"/>
      <c r="H165" s="39"/>
      <c r="I165" s="39"/>
      <c r="J165" s="39"/>
      <c r="K165" s="39"/>
      <c r="L165" s="39"/>
      <c r="M165" s="39"/>
      <c r="N165" s="39"/>
      <c r="O165" s="157"/>
      <c r="BL165" s="171"/>
      <c r="CA165" s="171"/>
    </row>
    <row r="166" spans="4:79" s="35" customFormat="1" x14ac:dyDescent="0.2">
      <c r="D166" s="39"/>
      <c r="E166" s="39"/>
      <c r="F166" s="39"/>
      <c r="G166" s="39"/>
      <c r="H166" s="39"/>
      <c r="I166" s="39"/>
      <c r="J166" s="39"/>
      <c r="K166" s="39"/>
      <c r="L166" s="39"/>
      <c r="M166" s="39"/>
      <c r="N166" s="39"/>
      <c r="O166" s="157"/>
      <c r="BL166" s="171"/>
      <c r="CA166" s="171"/>
    </row>
    <row r="167" spans="4:79" s="35" customFormat="1" x14ac:dyDescent="0.2">
      <c r="D167" s="39"/>
      <c r="E167" s="39"/>
      <c r="F167" s="39"/>
      <c r="G167" s="39"/>
      <c r="H167" s="39"/>
      <c r="I167" s="39"/>
      <c r="J167" s="39"/>
      <c r="K167" s="39"/>
      <c r="L167" s="39"/>
      <c r="M167" s="39"/>
      <c r="N167" s="39"/>
      <c r="O167" s="157"/>
      <c r="BL167" s="171"/>
      <c r="CA167" s="171"/>
    </row>
    <row r="168" spans="4:79" s="35" customFormat="1" x14ac:dyDescent="0.2">
      <c r="D168" s="39"/>
      <c r="E168" s="39"/>
      <c r="F168" s="39"/>
      <c r="G168" s="39"/>
      <c r="H168" s="39"/>
      <c r="I168" s="39"/>
      <c r="J168" s="39"/>
      <c r="K168" s="39"/>
      <c r="L168" s="39"/>
      <c r="M168" s="39"/>
      <c r="N168" s="39"/>
      <c r="O168" s="157"/>
      <c r="BL168" s="171"/>
      <c r="CA168" s="171"/>
    </row>
    <row r="169" spans="4:79" s="35" customFormat="1" x14ac:dyDescent="0.2">
      <c r="D169" s="39"/>
      <c r="E169" s="39"/>
      <c r="F169" s="39"/>
      <c r="G169" s="39"/>
      <c r="H169" s="39"/>
      <c r="I169" s="39"/>
      <c r="J169" s="39"/>
      <c r="K169" s="39"/>
      <c r="L169" s="39"/>
      <c r="M169" s="39"/>
      <c r="N169" s="39"/>
      <c r="O169" s="157"/>
      <c r="BL169" s="171"/>
      <c r="CA169" s="171"/>
    </row>
    <row r="170" spans="4:79" s="35" customFormat="1" x14ac:dyDescent="0.2">
      <c r="D170" s="39"/>
      <c r="E170" s="39"/>
      <c r="F170" s="39"/>
      <c r="G170" s="39"/>
      <c r="H170" s="39"/>
      <c r="I170" s="39"/>
      <c r="J170" s="39"/>
      <c r="K170" s="39"/>
      <c r="L170" s="39"/>
      <c r="M170" s="39"/>
      <c r="N170" s="39"/>
      <c r="O170" s="157"/>
      <c r="BL170" s="171"/>
      <c r="CA170" s="171"/>
    </row>
    <row r="171" spans="4:79" s="35" customFormat="1" x14ac:dyDescent="0.2">
      <c r="D171" s="39"/>
      <c r="E171" s="39"/>
      <c r="F171" s="39"/>
      <c r="G171" s="39"/>
      <c r="H171" s="39"/>
      <c r="I171" s="39"/>
      <c r="J171" s="39"/>
      <c r="K171" s="39"/>
      <c r="L171" s="39"/>
      <c r="M171" s="39"/>
      <c r="N171" s="39"/>
      <c r="O171" s="157"/>
      <c r="BL171" s="171"/>
      <c r="CA171" s="171"/>
    </row>
    <row r="172" spans="4:79" s="35" customFormat="1" x14ac:dyDescent="0.2">
      <c r="D172" s="39"/>
      <c r="E172" s="39"/>
      <c r="F172" s="39"/>
      <c r="G172" s="39"/>
      <c r="H172" s="39"/>
      <c r="I172" s="39"/>
      <c r="J172" s="39"/>
      <c r="K172" s="39"/>
      <c r="L172" s="39"/>
      <c r="M172" s="39"/>
      <c r="N172" s="39"/>
      <c r="O172" s="157"/>
      <c r="BL172" s="171"/>
      <c r="CA172" s="171"/>
    </row>
    <row r="173" spans="4:79" s="35" customFormat="1" x14ac:dyDescent="0.2">
      <c r="D173" s="39"/>
      <c r="E173" s="39"/>
      <c r="F173" s="39"/>
      <c r="G173" s="39"/>
      <c r="H173" s="39"/>
      <c r="I173" s="39"/>
      <c r="J173" s="39"/>
      <c r="K173" s="39"/>
      <c r="L173" s="39"/>
      <c r="M173" s="39"/>
      <c r="N173" s="39"/>
      <c r="O173" s="157"/>
      <c r="BL173" s="171"/>
      <c r="CA173" s="171"/>
    </row>
    <row r="174" spans="4:79" s="35" customFormat="1" x14ac:dyDescent="0.2">
      <c r="D174" s="39"/>
      <c r="E174" s="39"/>
      <c r="F174" s="39"/>
      <c r="G174" s="39"/>
      <c r="H174" s="39"/>
      <c r="I174" s="39"/>
      <c r="J174" s="39"/>
      <c r="K174" s="39"/>
      <c r="L174" s="39"/>
      <c r="M174" s="39"/>
      <c r="N174" s="39"/>
      <c r="O174" s="157"/>
      <c r="BL174" s="171"/>
      <c r="CA174" s="171"/>
    </row>
    <row r="175" spans="4:79" s="35" customFormat="1" x14ac:dyDescent="0.2">
      <c r="D175" s="39"/>
      <c r="E175" s="39"/>
      <c r="F175" s="39"/>
      <c r="G175" s="39"/>
      <c r="H175" s="39"/>
      <c r="I175" s="39"/>
      <c r="J175" s="39"/>
      <c r="K175" s="39"/>
      <c r="L175" s="39"/>
      <c r="M175" s="39"/>
      <c r="N175" s="39"/>
      <c r="O175" s="157"/>
      <c r="BL175" s="171"/>
      <c r="CA175" s="171"/>
    </row>
    <row r="176" spans="4:79" s="35" customFormat="1" x14ac:dyDescent="0.2">
      <c r="D176" s="39"/>
      <c r="E176" s="39"/>
      <c r="F176" s="39"/>
      <c r="G176" s="39"/>
      <c r="H176" s="39"/>
      <c r="I176" s="39"/>
      <c r="J176" s="39"/>
      <c r="K176" s="39"/>
      <c r="L176" s="39"/>
      <c r="M176" s="39"/>
      <c r="N176" s="39"/>
      <c r="O176" s="157"/>
      <c r="BL176" s="171"/>
      <c r="CA176" s="171"/>
    </row>
    <row r="177" spans="1:79" s="35" customFormat="1" x14ac:dyDescent="0.2">
      <c r="D177" s="39"/>
      <c r="E177" s="39"/>
      <c r="F177" s="39"/>
      <c r="G177" s="39"/>
      <c r="H177" s="39"/>
      <c r="I177" s="39"/>
      <c r="J177" s="39"/>
      <c r="K177" s="39"/>
      <c r="L177" s="39"/>
      <c r="M177" s="39"/>
      <c r="N177" s="39"/>
      <c r="O177" s="157"/>
      <c r="BL177" s="171"/>
      <c r="CA177" s="171"/>
    </row>
    <row r="178" spans="1:79" s="35" customFormat="1" x14ac:dyDescent="0.2">
      <c r="D178" s="39"/>
      <c r="E178" s="39"/>
      <c r="F178" s="39"/>
      <c r="G178" s="39"/>
      <c r="H178" s="39"/>
      <c r="I178" s="39"/>
      <c r="J178" s="39"/>
      <c r="K178" s="39"/>
      <c r="L178" s="39"/>
      <c r="M178" s="39"/>
      <c r="N178" s="39"/>
      <c r="O178" s="157"/>
      <c r="BL178" s="171"/>
      <c r="CA178" s="171"/>
    </row>
    <row r="179" spans="1:79" s="35" customFormat="1" x14ac:dyDescent="0.2">
      <c r="D179" s="39"/>
      <c r="E179" s="39"/>
      <c r="F179" s="39"/>
      <c r="G179" s="39"/>
      <c r="H179" s="39"/>
      <c r="I179" s="39"/>
      <c r="J179" s="39"/>
      <c r="K179" s="39"/>
      <c r="L179" s="39"/>
      <c r="M179" s="39"/>
      <c r="N179" s="39"/>
      <c r="O179" s="157"/>
      <c r="BL179" s="171"/>
      <c r="CA179" s="171"/>
    </row>
    <row r="180" spans="1:79" s="35" customFormat="1" x14ac:dyDescent="0.2">
      <c r="D180" s="39"/>
      <c r="E180" s="39"/>
      <c r="F180" s="39"/>
      <c r="G180" s="39"/>
      <c r="H180" s="39"/>
      <c r="I180" s="39"/>
      <c r="J180" s="39"/>
      <c r="K180" s="39"/>
      <c r="L180" s="39"/>
      <c r="M180" s="39"/>
      <c r="N180" s="39"/>
      <c r="O180" s="157"/>
      <c r="BL180" s="171"/>
      <c r="CA180" s="171"/>
    </row>
    <row r="181" spans="1:79" s="35" customFormat="1" x14ac:dyDescent="0.2">
      <c r="D181" s="39"/>
      <c r="E181" s="39"/>
      <c r="F181" s="39"/>
      <c r="G181" s="39"/>
      <c r="H181" s="39"/>
      <c r="I181" s="39"/>
      <c r="J181" s="39"/>
      <c r="K181" s="39"/>
      <c r="L181" s="39"/>
      <c r="M181" s="39"/>
      <c r="N181" s="39"/>
      <c r="O181" s="157"/>
      <c r="BL181" s="171"/>
      <c r="CA181" s="171"/>
    </row>
    <row r="182" spans="1:79" s="35" customFormat="1" x14ac:dyDescent="0.2">
      <c r="D182" s="39"/>
      <c r="E182" s="39"/>
      <c r="F182" s="39"/>
      <c r="G182" s="39"/>
      <c r="H182" s="39"/>
      <c r="I182" s="39"/>
      <c r="J182" s="39"/>
      <c r="K182" s="39"/>
      <c r="L182" s="39"/>
      <c r="M182" s="39"/>
      <c r="N182" s="39"/>
      <c r="O182" s="157"/>
      <c r="BL182" s="171"/>
      <c r="CA182" s="171"/>
    </row>
    <row r="183" spans="1:79" s="35" customFormat="1" x14ac:dyDescent="0.2">
      <c r="D183" s="39"/>
      <c r="E183" s="39"/>
      <c r="F183" s="39"/>
      <c r="G183" s="39"/>
      <c r="H183" s="39"/>
      <c r="I183" s="39"/>
      <c r="J183" s="39"/>
      <c r="K183" s="39"/>
      <c r="L183" s="39"/>
      <c r="M183" s="39"/>
      <c r="N183" s="39"/>
      <c r="O183" s="157"/>
      <c r="BL183" s="171"/>
      <c r="CA183" s="171"/>
    </row>
    <row r="184" spans="1:79" s="35" customFormat="1" ht="18" customHeight="1" x14ac:dyDescent="0.2">
      <c r="D184" s="39"/>
      <c r="E184" s="39"/>
      <c r="F184" s="39"/>
      <c r="G184" s="39"/>
      <c r="H184" s="39"/>
      <c r="I184" s="39"/>
      <c r="J184" s="39"/>
      <c r="K184" s="39"/>
      <c r="L184" s="39"/>
      <c r="M184" s="39"/>
      <c r="N184" s="39"/>
      <c r="O184" s="157"/>
      <c r="BL184" s="171"/>
      <c r="CA184" s="171"/>
    </row>
    <row r="185" spans="1:79" s="35" customFormat="1" ht="18" customHeight="1" x14ac:dyDescent="0.2">
      <c r="A185" s="156"/>
      <c r="D185" s="39"/>
      <c r="E185" s="39"/>
      <c r="F185" s="39"/>
      <c r="G185" s="39"/>
      <c r="H185" s="39"/>
      <c r="I185" s="39"/>
      <c r="J185" s="39"/>
      <c r="K185" s="39"/>
      <c r="L185" s="39"/>
      <c r="M185" s="39"/>
      <c r="N185" s="39"/>
      <c r="O185" s="157"/>
      <c r="BL185" s="171"/>
      <c r="BT185" s="156"/>
      <c r="CA185" s="171"/>
    </row>
    <row r="186" spans="1:79" s="35" customFormat="1" ht="20.25" customHeight="1" x14ac:dyDescent="0.2">
      <c r="D186" s="39"/>
      <c r="E186" s="39"/>
      <c r="F186" s="39"/>
      <c r="G186" s="39"/>
      <c r="H186" s="39"/>
      <c r="I186" s="39"/>
      <c r="J186" s="39"/>
      <c r="K186" s="39"/>
      <c r="L186" s="39"/>
      <c r="M186" s="39"/>
      <c r="N186" s="39"/>
      <c r="O186" s="157"/>
      <c r="BL186" s="171"/>
      <c r="CA186" s="171"/>
    </row>
    <row r="187" spans="1:79" s="35" customFormat="1" ht="20.25" customHeight="1" x14ac:dyDescent="0.2">
      <c r="D187" s="39"/>
      <c r="E187" s="39"/>
      <c r="F187" s="39"/>
      <c r="G187" s="39"/>
      <c r="H187" s="39"/>
      <c r="I187" s="39"/>
      <c r="J187" s="39"/>
      <c r="K187" s="39"/>
      <c r="L187" s="39"/>
      <c r="M187" s="39"/>
      <c r="N187" s="39"/>
      <c r="O187" s="157"/>
      <c r="BL187" s="171"/>
      <c r="CA187" s="171"/>
    </row>
    <row r="188" spans="1:79" s="35" customFormat="1" ht="20.25" customHeight="1" x14ac:dyDescent="0.2">
      <c r="D188" s="39"/>
      <c r="E188" s="39"/>
      <c r="F188" s="39"/>
      <c r="G188" s="39"/>
      <c r="H188" s="39"/>
      <c r="I188" s="39"/>
      <c r="J188" s="39"/>
      <c r="K188" s="39"/>
      <c r="L188" s="39"/>
      <c r="M188" s="39"/>
      <c r="N188" s="39"/>
      <c r="O188" s="157"/>
      <c r="BL188" s="171"/>
      <c r="CA188" s="171"/>
    </row>
    <row r="189" spans="1:79" s="35" customFormat="1" x14ac:dyDescent="0.2">
      <c r="D189" s="39"/>
      <c r="E189" s="39"/>
      <c r="F189" s="39"/>
      <c r="G189" s="39"/>
      <c r="H189" s="39"/>
      <c r="I189" s="39"/>
      <c r="J189" s="39"/>
      <c r="K189" s="39"/>
      <c r="L189" s="39"/>
      <c r="M189" s="39"/>
      <c r="N189" s="39"/>
      <c r="O189" s="157"/>
      <c r="BL189" s="171"/>
      <c r="CA189" s="171"/>
    </row>
    <row r="190" spans="1:79" s="35" customFormat="1" x14ac:dyDescent="0.2">
      <c r="D190" s="39"/>
      <c r="E190" s="39"/>
      <c r="F190" s="39"/>
      <c r="G190" s="39"/>
      <c r="H190" s="39"/>
      <c r="I190" s="39"/>
      <c r="J190" s="39"/>
      <c r="K190" s="39"/>
      <c r="L190" s="39"/>
      <c r="M190" s="39"/>
      <c r="N190" s="39"/>
      <c r="O190" s="157"/>
      <c r="BL190" s="171"/>
      <c r="CA190" s="171"/>
    </row>
    <row r="191" spans="1:79" s="35" customFormat="1" x14ac:dyDescent="0.2">
      <c r="D191" s="39"/>
      <c r="E191" s="39"/>
      <c r="F191" s="39"/>
      <c r="G191" s="39"/>
      <c r="H191" s="39"/>
      <c r="I191" s="39"/>
      <c r="J191" s="39"/>
      <c r="K191" s="39"/>
      <c r="L191" s="39"/>
      <c r="M191" s="39"/>
      <c r="N191" s="39"/>
      <c r="O191" s="157"/>
      <c r="BL191" s="171"/>
      <c r="CA191" s="171"/>
    </row>
    <row r="192" spans="1:79" s="35" customFormat="1" x14ac:dyDescent="0.2">
      <c r="D192" s="39"/>
      <c r="E192" s="39"/>
      <c r="F192" s="39"/>
      <c r="G192" s="39"/>
      <c r="H192" s="39"/>
      <c r="I192" s="39"/>
      <c r="J192" s="39"/>
      <c r="K192" s="39"/>
      <c r="L192" s="39"/>
      <c r="M192" s="39"/>
      <c r="N192" s="39"/>
      <c r="O192" s="157"/>
      <c r="BL192" s="171"/>
      <c r="CA192" s="171"/>
    </row>
    <row r="193" spans="4:79" s="35" customFormat="1" x14ac:dyDescent="0.2">
      <c r="D193" s="39"/>
      <c r="E193" s="39"/>
      <c r="F193" s="39"/>
      <c r="G193" s="39"/>
      <c r="H193" s="39"/>
      <c r="I193" s="39"/>
      <c r="J193" s="39"/>
      <c r="K193" s="39"/>
      <c r="L193" s="39"/>
      <c r="M193" s="39"/>
      <c r="N193" s="39"/>
      <c r="O193" s="157"/>
      <c r="BL193" s="171"/>
      <c r="CA193" s="171"/>
    </row>
    <row r="194" spans="4:79" s="35" customFormat="1" x14ac:dyDescent="0.2">
      <c r="D194" s="39"/>
      <c r="E194" s="39"/>
      <c r="F194" s="39"/>
      <c r="G194" s="39"/>
      <c r="H194" s="39"/>
      <c r="I194" s="39"/>
      <c r="J194" s="39"/>
      <c r="K194" s="39"/>
      <c r="L194" s="39"/>
      <c r="M194" s="39"/>
      <c r="N194" s="39"/>
      <c r="O194" s="157"/>
      <c r="BL194" s="171"/>
      <c r="CA194" s="171"/>
    </row>
    <row r="195" spans="4:79" s="35" customFormat="1" x14ac:dyDescent="0.2">
      <c r="D195" s="39"/>
      <c r="E195" s="39"/>
      <c r="F195" s="39"/>
      <c r="G195" s="39"/>
      <c r="H195" s="39"/>
      <c r="I195" s="39"/>
      <c r="J195" s="39"/>
      <c r="K195" s="39"/>
      <c r="L195" s="39"/>
      <c r="M195" s="39"/>
      <c r="N195" s="39"/>
      <c r="O195" s="157"/>
      <c r="BL195" s="171"/>
      <c r="CA195" s="171"/>
    </row>
    <row r="196" spans="4:79" s="35" customFormat="1" x14ac:dyDescent="0.2">
      <c r="D196" s="39"/>
      <c r="E196" s="39"/>
      <c r="F196" s="39"/>
      <c r="G196" s="39"/>
      <c r="H196" s="39"/>
      <c r="I196" s="39"/>
      <c r="J196" s="39"/>
      <c r="K196" s="39"/>
      <c r="L196" s="39"/>
      <c r="M196" s="39"/>
      <c r="N196" s="39"/>
      <c r="O196" s="157"/>
      <c r="BL196" s="171"/>
      <c r="CA196" s="171"/>
    </row>
    <row r="197" spans="4:79" s="35" customFormat="1" x14ac:dyDescent="0.2">
      <c r="D197" s="39"/>
      <c r="E197" s="39"/>
      <c r="F197" s="39"/>
      <c r="G197" s="39"/>
      <c r="H197" s="39"/>
      <c r="I197" s="39"/>
      <c r="J197" s="39"/>
      <c r="K197" s="39"/>
      <c r="L197" s="39"/>
      <c r="M197" s="39"/>
      <c r="N197" s="39"/>
      <c r="O197" s="157"/>
      <c r="BL197" s="171"/>
      <c r="CA197" s="171"/>
    </row>
    <row r="198" spans="4:79" s="35" customFormat="1" x14ac:dyDescent="0.2">
      <c r="D198" s="39"/>
      <c r="E198" s="39"/>
      <c r="F198" s="39"/>
      <c r="G198" s="39"/>
      <c r="H198" s="39"/>
      <c r="I198" s="39"/>
      <c r="J198" s="39"/>
      <c r="K198" s="39"/>
      <c r="L198" s="39"/>
      <c r="M198" s="39"/>
      <c r="N198" s="39"/>
      <c r="O198" s="157"/>
      <c r="BL198" s="171"/>
      <c r="CA198" s="171"/>
    </row>
    <row r="199" spans="4:79" s="35" customFormat="1" x14ac:dyDescent="0.2">
      <c r="D199" s="39"/>
      <c r="E199" s="39"/>
      <c r="F199" s="39"/>
      <c r="G199" s="39"/>
      <c r="H199" s="39"/>
      <c r="I199" s="39"/>
      <c r="J199" s="39"/>
      <c r="K199" s="39"/>
      <c r="L199" s="39"/>
      <c r="M199" s="39"/>
      <c r="N199" s="39"/>
      <c r="O199" s="157"/>
      <c r="BL199" s="171"/>
      <c r="CA199" s="171"/>
    </row>
    <row r="200" spans="4:79" s="35" customFormat="1" x14ac:dyDescent="0.2">
      <c r="D200" s="39"/>
      <c r="E200" s="39"/>
      <c r="F200" s="39"/>
      <c r="G200" s="39"/>
      <c r="H200" s="39"/>
      <c r="I200" s="39"/>
      <c r="J200" s="39"/>
      <c r="K200" s="39"/>
      <c r="L200" s="39"/>
      <c r="M200" s="39"/>
      <c r="N200" s="39"/>
      <c r="O200" s="157"/>
      <c r="BL200" s="171"/>
      <c r="CA200" s="171"/>
    </row>
    <row r="201" spans="4:79" s="35" customFormat="1" x14ac:dyDescent="0.2">
      <c r="D201" s="39"/>
      <c r="E201" s="39"/>
      <c r="F201" s="39"/>
      <c r="G201" s="39"/>
      <c r="H201" s="39"/>
      <c r="I201" s="39"/>
      <c r="J201" s="39"/>
      <c r="K201" s="39"/>
      <c r="L201" s="39"/>
      <c r="M201" s="39"/>
      <c r="N201" s="39"/>
      <c r="O201" s="157"/>
      <c r="BL201" s="171"/>
      <c r="CA201" s="171"/>
    </row>
    <row r="202" spans="4:79" s="35" customFormat="1" x14ac:dyDescent="0.2">
      <c r="D202" s="39"/>
      <c r="E202" s="39"/>
      <c r="F202" s="39"/>
      <c r="G202" s="39"/>
      <c r="H202" s="39"/>
      <c r="I202" s="39"/>
      <c r="J202" s="39"/>
      <c r="K202" s="39"/>
      <c r="L202" s="39"/>
      <c r="M202" s="39"/>
      <c r="N202" s="39"/>
      <c r="O202" s="157"/>
      <c r="BL202" s="171"/>
      <c r="CA202" s="171"/>
    </row>
    <row r="203" spans="4:79" s="35" customFormat="1" x14ac:dyDescent="0.2">
      <c r="D203" s="39"/>
      <c r="E203" s="39"/>
      <c r="F203" s="39"/>
      <c r="G203" s="39"/>
      <c r="H203" s="39"/>
      <c r="I203" s="39"/>
      <c r="J203" s="39"/>
      <c r="K203" s="39"/>
      <c r="L203" s="39"/>
      <c r="M203" s="39"/>
      <c r="N203" s="39"/>
      <c r="O203" s="157"/>
      <c r="BL203" s="171"/>
      <c r="CA203" s="171"/>
    </row>
    <row r="204" spans="4:79" s="35" customFormat="1" x14ac:dyDescent="0.2">
      <c r="D204" s="39"/>
      <c r="E204" s="39"/>
      <c r="F204" s="39"/>
      <c r="G204" s="39"/>
      <c r="H204" s="39"/>
      <c r="I204" s="39"/>
      <c r="J204" s="39"/>
      <c r="K204" s="39"/>
      <c r="L204" s="39"/>
      <c r="M204" s="39"/>
      <c r="N204" s="39"/>
      <c r="O204" s="157"/>
      <c r="BL204" s="171"/>
      <c r="CA204" s="171"/>
    </row>
    <row r="205" spans="4:79" s="35" customFormat="1" x14ac:dyDescent="0.2">
      <c r="D205" s="39"/>
      <c r="E205" s="39"/>
      <c r="F205" s="39"/>
      <c r="G205" s="39"/>
      <c r="H205" s="39"/>
      <c r="I205" s="39"/>
      <c r="J205" s="39"/>
      <c r="K205" s="39"/>
      <c r="L205" s="39"/>
      <c r="M205" s="39"/>
      <c r="N205" s="39"/>
      <c r="O205" s="157"/>
      <c r="BL205" s="171"/>
      <c r="CA205" s="171"/>
    </row>
    <row r="206" spans="4:79" s="35" customFormat="1" x14ac:dyDescent="0.2">
      <c r="D206" s="39"/>
      <c r="E206" s="39"/>
      <c r="F206" s="39"/>
      <c r="G206" s="39"/>
      <c r="H206" s="39"/>
      <c r="I206" s="39"/>
      <c r="J206" s="39"/>
      <c r="K206" s="39"/>
      <c r="L206" s="39"/>
      <c r="M206" s="39"/>
      <c r="N206" s="39"/>
      <c r="O206" s="157"/>
      <c r="BL206" s="171"/>
      <c r="CA206" s="171"/>
    </row>
    <row r="207" spans="4:79" s="35" customFormat="1" x14ac:dyDescent="0.2">
      <c r="D207" s="39"/>
      <c r="E207" s="39"/>
      <c r="F207" s="39"/>
      <c r="G207" s="39"/>
      <c r="H207" s="39"/>
      <c r="I207" s="39"/>
      <c r="J207" s="39"/>
      <c r="K207" s="39"/>
      <c r="L207" s="39"/>
      <c r="M207" s="39"/>
      <c r="N207" s="39"/>
      <c r="O207" s="157"/>
      <c r="BL207" s="171"/>
      <c r="CA207" s="171"/>
    </row>
    <row r="208" spans="4:79" s="35" customFormat="1" x14ac:dyDescent="0.2">
      <c r="D208" s="39"/>
      <c r="E208" s="39"/>
      <c r="F208" s="39"/>
      <c r="G208" s="39"/>
      <c r="H208" s="39"/>
      <c r="I208" s="39"/>
      <c r="J208" s="39"/>
      <c r="K208" s="39"/>
      <c r="L208" s="39"/>
      <c r="M208" s="39"/>
      <c r="N208" s="39"/>
      <c r="O208" s="157"/>
      <c r="BL208" s="171"/>
      <c r="CA208" s="171"/>
    </row>
    <row r="209" spans="4:79" s="35" customFormat="1" x14ac:dyDescent="0.2">
      <c r="D209" s="39"/>
      <c r="E209" s="39"/>
      <c r="F209" s="39"/>
      <c r="G209" s="39"/>
      <c r="H209" s="39"/>
      <c r="I209" s="39"/>
      <c r="J209" s="39"/>
      <c r="K209" s="39"/>
      <c r="L209" s="39"/>
      <c r="M209" s="39"/>
      <c r="N209" s="39"/>
      <c r="O209" s="157"/>
      <c r="BL209" s="171"/>
      <c r="CA209" s="171"/>
    </row>
    <row r="210" spans="4:79" s="35" customFormat="1" ht="16.5" customHeight="1" x14ac:dyDescent="0.2">
      <c r="D210" s="39"/>
      <c r="E210" s="39"/>
      <c r="F210" s="39"/>
      <c r="G210" s="39"/>
      <c r="H210" s="39"/>
      <c r="I210" s="39"/>
      <c r="J210" s="39"/>
      <c r="K210" s="39"/>
      <c r="L210" s="39"/>
      <c r="M210" s="39"/>
      <c r="N210" s="39"/>
      <c r="O210" s="157"/>
      <c r="BL210" s="171"/>
      <c r="CA210" s="171"/>
    </row>
    <row r="211" spans="4:79" s="35" customFormat="1" x14ac:dyDescent="0.2">
      <c r="D211" s="39"/>
      <c r="E211" s="39"/>
      <c r="F211" s="39"/>
      <c r="G211" s="39"/>
      <c r="H211" s="39"/>
      <c r="I211" s="39"/>
      <c r="J211" s="39"/>
      <c r="K211" s="39"/>
      <c r="L211" s="39"/>
      <c r="M211" s="39"/>
      <c r="N211" s="39"/>
      <c r="O211" s="157"/>
      <c r="BL211" s="171"/>
      <c r="CA211" s="171"/>
    </row>
    <row r="212" spans="4:79" s="35" customFormat="1" x14ac:dyDescent="0.2">
      <c r="D212" s="39"/>
      <c r="E212" s="39"/>
      <c r="F212" s="39"/>
      <c r="G212" s="39"/>
      <c r="H212" s="39"/>
      <c r="I212" s="39"/>
      <c r="J212" s="39"/>
      <c r="K212" s="39"/>
      <c r="L212" s="39"/>
      <c r="M212" s="39"/>
      <c r="N212" s="39"/>
      <c r="O212" s="157"/>
      <c r="BL212" s="171"/>
      <c r="CA212" s="171"/>
    </row>
    <row r="213" spans="4:79" s="35" customFormat="1" x14ac:dyDescent="0.2">
      <c r="D213" s="39"/>
      <c r="E213" s="39"/>
      <c r="F213" s="39"/>
      <c r="G213" s="39"/>
      <c r="H213" s="39"/>
      <c r="I213" s="39"/>
      <c r="J213" s="39"/>
      <c r="K213" s="39"/>
      <c r="L213" s="39"/>
      <c r="M213" s="39"/>
      <c r="N213" s="39"/>
      <c r="O213" s="157"/>
      <c r="BL213" s="171"/>
      <c r="CA213" s="171"/>
    </row>
    <row r="214" spans="4:79" s="35" customFormat="1" x14ac:dyDescent="0.2">
      <c r="D214" s="39"/>
      <c r="E214" s="39"/>
      <c r="F214" s="39"/>
      <c r="G214" s="39"/>
      <c r="H214" s="39"/>
      <c r="I214" s="39"/>
      <c r="J214" s="39"/>
      <c r="K214" s="39"/>
      <c r="L214" s="39"/>
      <c r="M214" s="39"/>
      <c r="N214" s="39"/>
      <c r="O214" s="157"/>
      <c r="BL214" s="171"/>
      <c r="CA214" s="171"/>
    </row>
    <row r="215" spans="4:79" s="35" customFormat="1" x14ac:dyDescent="0.2">
      <c r="D215" s="39"/>
      <c r="E215" s="39"/>
      <c r="F215" s="39"/>
      <c r="G215" s="39"/>
      <c r="H215" s="39"/>
      <c r="I215" s="39"/>
      <c r="J215" s="39"/>
      <c r="K215" s="39"/>
      <c r="L215" s="39"/>
      <c r="M215" s="39"/>
      <c r="N215" s="39"/>
      <c r="O215" s="157"/>
      <c r="BL215" s="171"/>
      <c r="CA215" s="171"/>
    </row>
    <row r="216" spans="4:79" s="35" customFormat="1" x14ac:dyDescent="0.2">
      <c r="D216" s="39"/>
      <c r="E216" s="39"/>
      <c r="F216" s="39"/>
      <c r="G216" s="39"/>
      <c r="H216" s="39"/>
      <c r="I216" s="39"/>
      <c r="J216" s="39"/>
      <c r="K216" s="39"/>
      <c r="L216" s="39"/>
      <c r="M216" s="39"/>
      <c r="N216" s="39"/>
      <c r="O216" s="157"/>
      <c r="BL216" s="171"/>
      <c r="BP216" s="40"/>
      <c r="BQ216" s="40"/>
      <c r="BR216" s="40"/>
      <c r="BS216" s="40"/>
      <c r="BT216" s="40"/>
      <c r="BU216" s="40"/>
      <c r="BV216" s="40"/>
      <c r="BW216" s="40"/>
      <c r="CA216" s="171"/>
    </row>
    <row r="217" spans="4:79" s="35" customFormat="1" x14ac:dyDescent="0.2">
      <c r="D217" s="39"/>
      <c r="E217" s="39"/>
      <c r="F217" s="39"/>
      <c r="G217" s="39"/>
      <c r="H217" s="39"/>
      <c r="I217" s="39"/>
      <c r="J217" s="39"/>
      <c r="K217" s="39"/>
      <c r="L217" s="39"/>
      <c r="M217" s="39"/>
      <c r="N217" s="39"/>
      <c r="O217" s="157"/>
      <c r="BL217" s="171"/>
      <c r="BP217" s="40"/>
      <c r="BQ217" s="40"/>
      <c r="BR217" s="40"/>
      <c r="BS217" s="40"/>
      <c r="BT217" s="40"/>
      <c r="BU217" s="40"/>
      <c r="BV217" s="40"/>
      <c r="BW217" s="40"/>
      <c r="CA217" s="171"/>
    </row>
  </sheetData>
  <mergeCells count="141">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72:B72"/>
    <mergeCell ref="A49:B49"/>
    <mergeCell ref="A51:B52"/>
    <mergeCell ref="C51:C52"/>
    <mergeCell ref="D51:T51"/>
    <mergeCell ref="A44:B45"/>
    <mergeCell ref="C44:C45"/>
    <mergeCell ref="D44:T44"/>
    <mergeCell ref="A57:B57"/>
    <mergeCell ref="A59:B60"/>
    <mergeCell ref="C59:C60"/>
    <mergeCell ref="D59:T59"/>
    <mergeCell ref="A61:B61"/>
    <mergeCell ref="A62:B62"/>
    <mergeCell ref="A64:B64"/>
    <mergeCell ref="A67:B67"/>
    <mergeCell ref="A68:B68"/>
    <mergeCell ref="A69:A71"/>
    <mergeCell ref="U59:V59"/>
    <mergeCell ref="W59:W60"/>
    <mergeCell ref="U51:V51"/>
    <mergeCell ref="W51:W52"/>
    <mergeCell ref="A53:B53"/>
    <mergeCell ref="A54:B54"/>
    <mergeCell ref="A55:B55"/>
    <mergeCell ref="A56:B56"/>
    <mergeCell ref="A119:B119"/>
    <mergeCell ref="T78:U78"/>
    <mergeCell ref="V78:V79"/>
    <mergeCell ref="W78:Z78"/>
    <mergeCell ref="P83:P84"/>
    <mergeCell ref="A85:A86"/>
    <mergeCell ref="B88:B89"/>
    <mergeCell ref="A104:D104"/>
    <mergeCell ref="B105:D105"/>
    <mergeCell ref="A108:A110"/>
    <mergeCell ref="B109:D109"/>
    <mergeCell ref="B110:D110"/>
    <mergeCell ref="B108:D108"/>
    <mergeCell ref="A88:A89"/>
    <mergeCell ref="A107:D107"/>
    <mergeCell ref="A83:B83"/>
    <mergeCell ref="A123:A125"/>
    <mergeCell ref="A120:A122"/>
    <mergeCell ref="A127:A128"/>
    <mergeCell ref="B127:B128"/>
    <mergeCell ref="C127:S127"/>
    <mergeCell ref="A73:B73"/>
    <mergeCell ref="A74:B74"/>
    <mergeCell ref="A75:B75"/>
    <mergeCell ref="A76:B76"/>
    <mergeCell ref="A78:B79"/>
    <mergeCell ref="C114:D114"/>
    <mergeCell ref="C115:D115"/>
    <mergeCell ref="C116:D116"/>
    <mergeCell ref="C117:D117"/>
    <mergeCell ref="A111:A117"/>
    <mergeCell ref="B111:B113"/>
    <mergeCell ref="C111:D111"/>
    <mergeCell ref="C112:D112"/>
    <mergeCell ref="C113:D113"/>
    <mergeCell ref="B114:B117"/>
    <mergeCell ref="N78:O78"/>
    <mergeCell ref="P78:Q78"/>
    <mergeCell ref="R78:S78"/>
    <mergeCell ref="N83:O83"/>
    <mergeCell ref="T127:U127"/>
    <mergeCell ref="V127:W127"/>
    <mergeCell ref="A134:C134"/>
    <mergeCell ref="A135:C135"/>
    <mergeCell ref="A144:D144"/>
    <mergeCell ref="A145:C147"/>
    <mergeCell ref="D145:D147"/>
    <mergeCell ref="E145:U145"/>
    <mergeCell ref="Q146:R146"/>
    <mergeCell ref="S146:T146"/>
    <mergeCell ref="U146:U147"/>
    <mergeCell ref="A136:B138"/>
    <mergeCell ref="A139:F139"/>
    <mergeCell ref="A140:A141"/>
    <mergeCell ref="B140:B141"/>
    <mergeCell ref="Z146:Z147"/>
    <mergeCell ref="AA146:AA147"/>
    <mergeCell ref="V145:V147"/>
    <mergeCell ref="W145:W147"/>
    <mergeCell ref="X145:X147"/>
    <mergeCell ref="Y145:Y147"/>
    <mergeCell ref="Z145:AC145"/>
    <mergeCell ref="E146:F146"/>
    <mergeCell ref="G146:H146"/>
    <mergeCell ref="I146:J146"/>
    <mergeCell ref="K146:L146"/>
    <mergeCell ref="M146:N146"/>
    <mergeCell ref="O146:P146"/>
    <mergeCell ref="AB146:AB147"/>
    <mergeCell ref="AC146:AC147"/>
    <mergeCell ref="A148:A153"/>
    <mergeCell ref="B148:B150"/>
    <mergeCell ref="B151:B153"/>
    <mergeCell ref="A155:A157"/>
    <mergeCell ref="B155:B157"/>
    <mergeCell ref="C155:T155"/>
    <mergeCell ref="C156:D156"/>
    <mergeCell ref="E156:F156"/>
    <mergeCell ref="G156:H156"/>
    <mergeCell ref="I156:J156"/>
    <mergeCell ref="K156:L156"/>
    <mergeCell ref="M156:N156"/>
    <mergeCell ref="O156:P156"/>
    <mergeCell ref="Q156:R156"/>
    <mergeCell ref="S156:T156"/>
    <mergeCell ref="C83:C84"/>
    <mergeCell ref="D83:M83"/>
    <mergeCell ref="AA78:AD78"/>
    <mergeCell ref="A80:B80"/>
    <mergeCell ref="A81:B81"/>
    <mergeCell ref="C78:C79"/>
    <mergeCell ref="D78:E78"/>
    <mergeCell ref="F78:G78"/>
    <mergeCell ref="H78:I78"/>
    <mergeCell ref="J78:K78"/>
    <mergeCell ref="L78:M78"/>
  </mergeCells>
  <pageMargins left="0.7" right="0.7" top="0.75" bottom="0.75" header="0.3" footer="0.3"/>
  <extLst>
    <ext xmlns:x14="http://schemas.microsoft.com/office/spreadsheetml/2009/9/main" uri="{CCE6A557-97BC-4b89-ADB6-D9C93CAAB3DF}">
      <x14:dataValidations xmlns:xm="http://schemas.microsoft.com/office/excel/2006/main" count="2">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O144:BK65536 JK144:LG65536 TG144:VC65536 ADC144:AEY65536 AMY144:AOU65536 AWU144:AYQ65536 BGQ144:BIM65536 BQM144:BSI65536 CAI144:CCE65536 CKE144:CMA65536 CUA144:CVW65536 DDW144:DFS65536 DNS144:DPO65536 DXO144:DZK65536 EHK144:EJG65536 ERG144:ETC65536 FBC144:FCY65536 FKY144:FMU65536 FUU144:FWQ65536 GEQ144:GGM65536 GOM144:GQI65536 GYI144:HAE65536 HIE144:HKA65536 HSA144:HTW65536 IBW144:IDS65536 ILS144:INO65536 IVO144:IXK65536 JFK144:JHG65536 JPG144:JRC65536 JZC144:KAY65536 KIY144:KKU65536 KSU144:KUQ65536 LCQ144:LEM65536 LMM144:LOI65536 LWI144:LYE65536 MGE144:MIA65536 MQA144:MRW65536 MZW144:NBS65536 NJS144:NLO65536 NTO144:NVK65536 ODK144:OFG65536 ONG144:OPC65536 OXC144:OYY65536 PGY144:PIU65536 PQU144:PSQ65536 QAQ144:QCM65536 QKM144:QMI65536 QUI144:QWE65536 REE144:RGA65536 ROA144:RPW65536 RXW144:RZS65536 SHS144:SJO65536 SRO144:STK65536 TBK144:TDG65536 TLG144:TNC65536 TVC144:TWY65536 UEY144:UGU65536 UOU144:UQQ65536 UYQ144:VAM65536 VIM144:VKI65536 VSI144:VUE65536 WCE144:WEA65536 WMA144:WNW65536 WVW144:WXS65536 O65680:BK131072 JK65680:LG131072 TG65680:VC131072 ADC65680:AEY131072 AMY65680:AOU131072 AWU65680:AYQ131072 BGQ65680:BIM131072 BQM65680:BSI131072 CAI65680:CCE131072 CKE65680:CMA131072 CUA65680:CVW131072 DDW65680:DFS131072 DNS65680:DPO131072 DXO65680:DZK131072 EHK65680:EJG131072 ERG65680:ETC131072 FBC65680:FCY131072 FKY65680:FMU131072 FUU65680:FWQ131072 GEQ65680:GGM131072 GOM65680:GQI131072 GYI65680:HAE131072 HIE65680:HKA131072 HSA65680:HTW131072 IBW65680:IDS131072 ILS65680:INO131072 IVO65680:IXK131072 JFK65680:JHG131072 JPG65680:JRC131072 JZC65680:KAY131072 KIY65680:KKU131072 KSU65680:KUQ131072 LCQ65680:LEM131072 LMM65680:LOI131072 LWI65680:LYE131072 MGE65680:MIA131072 MQA65680:MRW131072 MZW65680:NBS131072 NJS65680:NLO131072 NTO65680:NVK131072 ODK65680:OFG131072 ONG65680:OPC131072 OXC65680:OYY131072 PGY65680:PIU131072 PQU65680:PSQ131072 QAQ65680:QCM131072 QKM65680:QMI131072 QUI65680:QWE131072 REE65680:RGA131072 ROA65680:RPW131072 RXW65680:RZS131072 SHS65680:SJO131072 SRO65680:STK131072 TBK65680:TDG131072 TLG65680:TNC131072 TVC65680:TWY131072 UEY65680:UGU131072 UOU65680:UQQ131072 UYQ65680:VAM131072 VIM65680:VKI131072 VSI65680:VUE131072 WCE65680:WEA131072 WMA65680:WNW131072 WVW65680:WXS131072 O131216:BK196608 JK131216:LG196608 TG131216:VC196608 ADC131216:AEY196608 AMY131216:AOU196608 AWU131216:AYQ196608 BGQ131216:BIM196608 BQM131216:BSI196608 CAI131216:CCE196608 CKE131216:CMA196608 CUA131216:CVW196608 DDW131216:DFS196608 DNS131216:DPO196608 DXO131216:DZK196608 EHK131216:EJG196608 ERG131216:ETC196608 FBC131216:FCY196608 FKY131216:FMU196608 FUU131216:FWQ196608 GEQ131216:GGM196608 GOM131216:GQI196608 GYI131216:HAE196608 HIE131216:HKA196608 HSA131216:HTW196608 IBW131216:IDS196608 ILS131216:INO196608 IVO131216:IXK196608 JFK131216:JHG196608 JPG131216:JRC196608 JZC131216:KAY196608 KIY131216:KKU196608 KSU131216:KUQ196608 LCQ131216:LEM196608 LMM131216:LOI196608 LWI131216:LYE196608 MGE131216:MIA196608 MQA131216:MRW196608 MZW131216:NBS196608 NJS131216:NLO196608 NTO131216:NVK196608 ODK131216:OFG196608 ONG131216:OPC196608 OXC131216:OYY196608 PGY131216:PIU196608 PQU131216:PSQ196608 QAQ131216:QCM196608 QKM131216:QMI196608 QUI131216:QWE196608 REE131216:RGA196608 ROA131216:RPW196608 RXW131216:RZS196608 SHS131216:SJO196608 SRO131216:STK196608 TBK131216:TDG196608 TLG131216:TNC196608 TVC131216:TWY196608 UEY131216:UGU196608 UOU131216:UQQ196608 UYQ131216:VAM196608 VIM131216:VKI196608 VSI131216:VUE196608 WCE131216:WEA196608 WMA131216:WNW196608 WVW131216:WXS196608 O196752:BK262144 JK196752:LG262144 TG196752:VC262144 ADC196752:AEY262144 AMY196752:AOU262144 AWU196752:AYQ262144 BGQ196752:BIM262144 BQM196752:BSI262144 CAI196752:CCE262144 CKE196752:CMA262144 CUA196752:CVW262144 DDW196752:DFS262144 DNS196752:DPO262144 DXO196752:DZK262144 EHK196752:EJG262144 ERG196752:ETC262144 FBC196752:FCY262144 FKY196752:FMU262144 FUU196752:FWQ262144 GEQ196752:GGM262144 GOM196752:GQI262144 GYI196752:HAE262144 HIE196752:HKA262144 HSA196752:HTW262144 IBW196752:IDS262144 ILS196752:INO262144 IVO196752:IXK262144 JFK196752:JHG262144 JPG196752:JRC262144 JZC196752:KAY262144 KIY196752:KKU262144 KSU196752:KUQ262144 LCQ196752:LEM262144 LMM196752:LOI262144 LWI196752:LYE262144 MGE196752:MIA262144 MQA196752:MRW262144 MZW196752:NBS262144 NJS196752:NLO262144 NTO196752:NVK262144 ODK196752:OFG262144 ONG196752:OPC262144 OXC196752:OYY262144 PGY196752:PIU262144 PQU196752:PSQ262144 QAQ196752:QCM262144 QKM196752:QMI262144 QUI196752:QWE262144 REE196752:RGA262144 ROA196752:RPW262144 RXW196752:RZS262144 SHS196752:SJO262144 SRO196752:STK262144 TBK196752:TDG262144 TLG196752:TNC262144 TVC196752:TWY262144 UEY196752:UGU262144 UOU196752:UQQ262144 UYQ196752:VAM262144 VIM196752:VKI262144 VSI196752:VUE262144 WCE196752:WEA262144 WMA196752:WNW262144 WVW196752:WXS262144 O262288:BK327680 JK262288:LG327680 TG262288:VC327680 ADC262288:AEY327680 AMY262288:AOU327680 AWU262288:AYQ327680 BGQ262288:BIM327680 BQM262288:BSI327680 CAI262288:CCE327680 CKE262288:CMA327680 CUA262288:CVW327680 DDW262288:DFS327680 DNS262288:DPO327680 DXO262288:DZK327680 EHK262288:EJG327680 ERG262288:ETC327680 FBC262288:FCY327680 FKY262288:FMU327680 FUU262288:FWQ327680 GEQ262288:GGM327680 GOM262288:GQI327680 GYI262288:HAE327680 HIE262288:HKA327680 HSA262288:HTW327680 IBW262288:IDS327680 ILS262288:INO327680 IVO262288:IXK327680 JFK262288:JHG327680 JPG262288:JRC327680 JZC262288:KAY327680 KIY262288:KKU327680 KSU262288:KUQ327680 LCQ262288:LEM327680 LMM262288:LOI327680 LWI262288:LYE327680 MGE262288:MIA327680 MQA262288:MRW327680 MZW262288:NBS327680 NJS262288:NLO327680 NTO262288:NVK327680 ODK262288:OFG327680 ONG262288:OPC327680 OXC262288:OYY327680 PGY262288:PIU327680 PQU262288:PSQ327680 QAQ262288:QCM327680 QKM262288:QMI327680 QUI262288:QWE327680 REE262288:RGA327680 ROA262288:RPW327680 RXW262288:RZS327680 SHS262288:SJO327680 SRO262288:STK327680 TBK262288:TDG327680 TLG262288:TNC327680 TVC262288:TWY327680 UEY262288:UGU327680 UOU262288:UQQ327680 UYQ262288:VAM327680 VIM262288:VKI327680 VSI262288:VUE327680 WCE262288:WEA327680 WMA262288:WNW327680 WVW262288:WXS327680 O327824:BK393216 JK327824:LG393216 TG327824:VC393216 ADC327824:AEY393216 AMY327824:AOU393216 AWU327824:AYQ393216 BGQ327824:BIM393216 BQM327824:BSI393216 CAI327824:CCE393216 CKE327824:CMA393216 CUA327824:CVW393216 DDW327824:DFS393216 DNS327824:DPO393216 DXO327824:DZK393216 EHK327824:EJG393216 ERG327824:ETC393216 FBC327824:FCY393216 FKY327824:FMU393216 FUU327824:FWQ393216 GEQ327824:GGM393216 GOM327824:GQI393216 GYI327824:HAE393216 HIE327824:HKA393216 HSA327824:HTW393216 IBW327824:IDS393216 ILS327824:INO393216 IVO327824:IXK393216 JFK327824:JHG393216 JPG327824:JRC393216 JZC327824:KAY393216 KIY327824:KKU393216 KSU327824:KUQ393216 LCQ327824:LEM393216 LMM327824:LOI393216 LWI327824:LYE393216 MGE327824:MIA393216 MQA327824:MRW393216 MZW327824:NBS393216 NJS327824:NLO393216 NTO327824:NVK393216 ODK327824:OFG393216 ONG327824:OPC393216 OXC327824:OYY393216 PGY327824:PIU393216 PQU327824:PSQ393216 QAQ327824:QCM393216 QKM327824:QMI393216 QUI327824:QWE393216 REE327824:RGA393216 ROA327824:RPW393216 RXW327824:RZS393216 SHS327824:SJO393216 SRO327824:STK393216 TBK327824:TDG393216 TLG327824:TNC393216 TVC327824:TWY393216 UEY327824:UGU393216 UOU327824:UQQ393216 UYQ327824:VAM393216 VIM327824:VKI393216 VSI327824:VUE393216 WCE327824:WEA393216 WMA327824:WNW393216 WVW327824:WXS393216 O393360:BK458752 JK393360:LG458752 TG393360:VC458752 ADC393360:AEY458752 AMY393360:AOU458752 AWU393360:AYQ458752 BGQ393360:BIM458752 BQM393360:BSI458752 CAI393360:CCE458752 CKE393360:CMA458752 CUA393360:CVW458752 DDW393360:DFS458752 DNS393360:DPO458752 DXO393360:DZK458752 EHK393360:EJG458752 ERG393360:ETC458752 FBC393360:FCY458752 FKY393360:FMU458752 FUU393360:FWQ458752 GEQ393360:GGM458752 GOM393360:GQI458752 GYI393360:HAE458752 HIE393360:HKA458752 HSA393360:HTW458752 IBW393360:IDS458752 ILS393360:INO458752 IVO393360:IXK458752 JFK393360:JHG458752 JPG393360:JRC458752 JZC393360:KAY458752 KIY393360:KKU458752 KSU393360:KUQ458752 LCQ393360:LEM458752 LMM393360:LOI458752 LWI393360:LYE458752 MGE393360:MIA458752 MQA393360:MRW458752 MZW393360:NBS458752 NJS393360:NLO458752 NTO393360:NVK458752 ODK393360:OFG458752 ONG393360:OPC458752 OXC393360:OYY458752 PGY393360:PIU458752 PQU393360:PSQ458752 QAQ393360:QCM458752 QKM393360:QMI458752 QUI393360:QWE458752 REE393360:RGA458752 ROA393360:RPW458752 RXW393360:RZS458752 SHS393360:SJO458752 SRO393360:STK458752 TBK393360:TDG458752 TLG393360:TNC458752 TVC393360:TWY458752 UEY393360:UGU458752 UOU393360:UQQ458752 UYQ393360:VAM458752 VIM393360:VKI458752 VSI393360:VUE458752 WCE393360:WEA458752 WMA393360:WNW458752 WVW393360:WXS458752 O458896:BK524288 JK458896:LG524288 TG458896:VC524288 ADC458896:AEY524288 AMY458896:AOU524288 AWU458896:AYQ524288 BGQ458896:BIM524288 BQM458896:BSI524288 CAI458896:CCE524288 CKE458896:CMA524288 CUA458896:CVW524288 DDW458896:DFS524288 DNS458896:DPO524288 DXO458896:DZK524288 EHK458896:EJG524288 ERG458896:ETC524288 FBC458896:FCY524288 FKY458896:FMU524288 FUU458896:FWQ524288 GEQ458896:GGM524288 GOM458896:GQI524288 GYI458896:HAE524288 HIE458896:HKA524288 HSA458896:HTW524288 IBW458896:IDS524288 ILS458896:INO524288 IVO458896:IXK524288 JFK458896:JHG524288 JPG458896:JRC524288 JZC458896:KAY524288 KIY458896:KKU524288 KSU458896:KUQ524288 LCQ458896:LEM524288 LMM458896:LOI524288 LWI458896:LYE524288 MGE458896:MIA524288 MQA458896:MRW524288 MZW458896:NBS524288 NJS458896:NLO524288 NTO458896:NVK524288 ODK458896:OFG524288 ONG458896:OPC524288 OXC458896:OYY524288 PGY458896:PIU524288 PQU458896:PSQ524288 QAQ458896:QCM524288 QKM458896:QMI524288 QUI458896:QWE524288 REE458896:RGA524288 ROA458896:RPW524288 RXW458896:RZS524288 SHS458896:SJO524288 SRO458896:STK524288 TBK458896:TDG524288 TLG458896:TNC524288 TVC458896:TWY524288 UEY458896:UGU524288 UOU458896:UQQ524288 UYQ458896:VAM524288 VIM458896:VKI524288 VSI458896:VUE524288 WCE458896:WEA524288 WMA458896:WNW524288 WVW458896:WXS524288 O524432:BK589824 JK524432:LG589824 TG524432:VC589824 ADC524432:AEY589824 AMY524432:AOU589824 AWU524432:AYQ589824 BGQ524432:BIM589824 BQM524432:BSI589824 CAI524432:CCE589824 CKE524432:CMA589824 CUA524432:CVW589824 DDW524432:DFS589824 DNS524432:DPO589824 DXO524432:DZK589824 EHK524432:EJG589824 ERG524432:ETC589824 FBC524432:FCY589824 FKY524432:FMU589824 FUU524432:FWQ589824 GEQ524432:GGM589824 GOM524432:GQI589824 GYI524432:HAE589824 HIE524432:HKA589824 HSA524432:HTW589824 IBW524432:IDS589824 ILS524432:INO589824 IVO524432:IXK589824 JFK524432:JHG589824 JPG524432:JRC589824 JZC524432:KAY589824 KIY524432:KKU589824 KSU524432:KUQ589824 LCQ524432:LEM589824 LMM524432:LOI589824 LWI524432:LYE589824 MGE524432:MIA589824 MQA524432:MRW589824 MZW524432:NBS589824 NJS524432:NLO589824 NTO524432:NVK589824 ODK524432:OFG589824 ONG524432:OPC589824 OXC524432:OYY589824 PGY524432:PIU589824 PQU524432:PSQ589824 QAQ524432:QCM589824 QKM524432:QMI589824 QUI524432:QWE589824 REE524432:RGA589824 ROA524432:RPW589824 RXW524432:RZS589824 SHS524432:SJO589824 SRO524432:STK589824 TBK524432:TDG589824 TLG524432:TNC589824 TVC524432:TWY589824 UEY524432:UGU589824 UOU524432:UQQ589824 UYQ524432:VAM589824 VIM524432:VKI589824 VSI524432:VUE589824 WCE524432:WEA589824 WMA524432:WNW589824 WVW524432:WXS589824 O589968:BK655360 JK589968:LG655360 TG589968:VC655360 ADC589968:AEY655360 AMY589968:AOU655360 AWU589968:AYQ655360 BGQ589968:BIM655360 BQM589968:BSI655360 CAI589968:CCE655360 CKE589968:CMA655360 CUA589968:CVW655360 DDW589968:DFS655360 DNS589968:DPO655360 DXO589968:DZK655360 EHK589968:EJG655360 ERG589968:ETC655360 FBC589968:FCY655360 FKY589968:FMU655360 FUU589968:FWQ655360 GEQ589968:GGM655360 GOM589968:GQI655360 GYI589968:HAE655360 HIE589968:HKA655360 HSA589968:HTW655360 IBW589968:IDS655360 ILS589968:INO655360 IVO589968:IXK655360 JFK589968:JHG655360 JPG589968:JRC655360 JZC589968:KAY655360 KIY589968:KKU655360 KSU589968:KUQ655360 LCQ589968:LEM655360 LMM589968:LOI655360 LWI589968:LYE655360 MGE589968:MIA655360 MQA589968:MRW655360 MZW589968:NBS655360 NJS589968:NLO655360 NTO589968:NVK655360 ODK589968:OFG655360 ONG589968:OPC655360 OXC589968:OYY655360 PGY589968:PIU655360 PQU589968:PSQ655360 QAQ589968:QCM655360 QKM589968:QMI655360 QUI589968:QWE655360 REE589968:RGA655360 ROA589968:RPW655360 RXW589968:RZS655360 SHS589968:SJO655360 SRO589968:STK655360 TBK589968:TDG655360 TLG589968:TNC655360 TVC589968:TWY655360 UEY589968:UGU655360 UOU589968:UQQ655360 UYQ589968:VAM655360 VIM589968:VKI655360 VSI589968:VUE655360 WCE589968:WEA655360 WMA589968:WNW655360 WVW589968:WXS655360 O655504:BK720896 JK655504:LG720896 TG655504:VC720896 ADC655504:AEY720896 AMY655504:AOU720896 AWU655504:AYQ720896 BGQ655504:BIM720896 BQM655504:BSI720896 CAI655504:CCE720896 CKE655504:CMA720896 CUA655504:CVW720896 DDW655504:DFS720896 DNS655504:DPO720896 DXO655504:DZK720896 EHK655504:EJG720896 ERG655504:ETC720896 FBC655504:FCY720896 FKY655504:FMU720896 FUU655504:FWQ720896 GEQ655504:GGM720896 GOM655504:GQI720896 GYI655504:HAE720896 HIE655504:HKA720896 HSA655504:HTW720896 IBW655504:IDS720896 ILS655504:INO720896 IVO655504:IXK720896 JFK655504:JHG720896 JPG655504:JRC720896 JZC655504:KAY720896 KIY655504:KKU720896 KSU655504:KUQ720896 LCQ655504:LEM720896 LMM655504:LOI720896 LWI655504:LYE720896 MGE655504:MIA720896 MQA655504:MRW720896 MZW655504:NBS720896 NJS655504:NLO720896 NTO655504:NVK720896 ODK655504:OFG720896 ONG655504:OPC720896 OXC655504:OYY720896 PGY655504:PIU720896 PQU655504:PSQ720896 QAQ655504:QCM720896 QKM655504:QMI720896 QUI655504:QWE720896 REE655504:RGA720896 ROA655504:RPW720896 RXW655504:RZS720896 SHS655504:SJO720896 SRO655504:STK720896 TBK655504:TDG720896 TLG655504:TNC720896 TVC655504:TWY720896 UEY655504:UGU720896 UOU655504:UQQ720896 UYQ655504:VAM720896 VIM655504:VKI720896 VSI655504:VUE720896 WCE655504:WEA720896 WMA655504:WNW720896 WVW655504:WXS720896 O721040:BK786432 JK721040:LG786432 TG721040:VC786432 ADC721040:AEY786432 AMY721040:AOU786432 AWU721040:AYQ786432 BGQ721040:BIM786432 BQM721040:BSI786432 CAI721040:CCE786432 CKE721040:CMA786432 CUA721040:CVW786432 DDW721040:DFS786432 DNS721040:DPO786432 DXO721040:DZK786432 EHK721040:EJG786432 ERG721040:ETC786432 FBC721040:FCY786432 FKY721040:FMU786432 FUU721040:FWQ786432 GEQ721040:GGM786432 GOM721040:GQI786432 GYI721040:HAE786432 HIE721040:HKA786432 HSA721040:HTW786432 IBW721040:IDS786432 ILS721040:INO786432 IVO721040:IXK786432 JFK721040:JHG786432 JPG721040:JRC786432 JZC721040:KAY786432 KIY721040:KKU786432 KSU721040:KUQ786432 LCQ721040:LEM786432 LMM721040:LOI786432 LWI721040:LYE786432 MGE721040:MIA786432 MQA721040:MRW786432 MZW721040:NBS786432 NJS721040:NLO786432 NTO721040:NVK786432 ODK721040:OFG786432 ONG721040:OPC786432 OXC721040:OYY786432 PGY721040:PIU786432 PQU721040:PSQ786432 QAQ721040:QCM786432 QKM721040:QMI786432 QUI721040:QWE786432 REE721040:RGA786432 ROA721040:RPW786432 RXW721040:RZS786432 SHS721040:SJO786432 SRO721040:STK786432 TBK721040:TDG786432 TLG721040:TNC786432 TVC721040:TWY786432 UEY721040:UGU786432 UOU721040:UQQ786432 UYQ721040:VAM786432 VIM721040:VKI786432 VSI721040:VUE786432 WCE721040:WEA786432 WMA721040:WNW786432 WVW721040:WXS786432 O786576:BK851968 JK786576:LG851968 TG786576:VC851968 ADC786576:AEY851968 AMY786576:AOU851968 AWU786576:AYQ851968 BGQ786576:BIM851968 BQM786576:BSI851968 CAI786576:CCE851968 CKE786576:CMA851968 CUA786576:CVW851968 DDW786576:DFS851968 DNS786576:DPO851968 DXO786576:DZK851968 EHK786576:EJG851968 ERG786576:ETC851968 FBC786576:FCY851968 FKY786576:FMU851968 FUU786576:FWQ851968 GEQ786576:GGM851968 GOM786576:GQI851968 GYI786576:HAE851968 HIE786576:HKA851968 HSA786576:HTW851968 IBW786576:IDS851968 ILS786576:INO851968 IVO786576:IXK851968 JFK786576:JHG851968 JPG786576:JRC851968 JZC786576:KAY851968 KIY786576:KKU851968 KSU786576:KUQ851968 LCQ786576:LEM851968 LMM786576:LOI851968 LWI786576:LYE851968 MGE786576:MIA851968 MQA786576:MRW851968 MZW786576:NBS851968 NJS786576:NLO851968 NTO786576:NVK851968 ODK786576:OFG851968 ONG786576:OPC851968 OXC786576:OYY851968 PGY786576:PIU851968 PQU786576:PSQ851968 QAQ786576:QCM851968 QKM786576:QMI851968 QUI786576:QWE851968 REE786576:RGA851968 ROA786576:RPW851968 RXW786576:RZS851968 SHS786576:SJO851968 SRO786576:STK851968 TBK786576:TDG851968 TLG786576:TNC851968 TVC786576:TWY851968 UEY786576:UGU851968 UOU786576:UQQ851968 UYQ786576:VAM851968 VIM786576:VKI851968 VSI786576:VUE851968 WCE786576:WEA851968 WMA786576:WNW851968 WVW786576:WXS851968 O852112:BK917504 JK852112:LG917504 TG852112:VC917504 ADC852112:AEY917504 AMY852112:AOU917504 AWU852112:AYQ917504 BGQ852112:BIM917504 BQM852112:BSI917504 CAI852112:CCE917504 CKE852112:CMA917504 CUA852112:CVW917504 DDW852112:DFS917504 DNS852112:DPO917504 DXO852112:DZK917504 EHK852112:EJG917504 ERG852112:ETC917504 FBC852112:FCY917504 FKY852112:FMU917504 FUU852112:FWQ917504 GEQ852112:GGM917504 GOM852112:GQI917504 GYI852112:HAE917504 HIE852112:HKA917504 HSA852112:HTW917504 IBW852112:IDS917504 ILS852112:INO917504 IVO852112:IXK917504 JFK852112:JHG917504 JPG852112:JRC917504 JZC852112:KAY917504 KIY852112:KKU917504 KSU852112:KUQ917504 LCQ852112:LEM917504 LMM852112:LOI917504 LWI852112:LYE917504 MGE852112:MIA917504 MQA852112:MRW917504 MZW852112:NBS917504 NJS852112:NLO917504 NTO852112:NVK917504 ODK852112:OFG917504 ONG852112:OPC917504 OXC852112:OYY917504 PGY852112:PIU917504 PQU852112:PSQ917504 QAQ852112:QCM917504 QKM852112:QMI917504 QUI852112:QWE917504 REE852112:RGA917504 ROA852112:RPW917504 RXW852112:RZS917504 SHS852112:SJO917504 SRO852112:STK917504 TBK852112:TDG917504 TLG852112:TNC917504 TVC852112:TWY917504 UEY852112:UGU917504 UOU852112:UQQ917504 UYQ852112:VAM917504 VIM852112:VKI917504 VSI852112:VUE917504 WCE852112:WEA917504 WMA852112:WNW917504 WVW852112:WXS917504 O917648:BK983040 JK917648:LG983040 TG917648:VC983040 ADC917648:AEY983040 AMY917648:AOU983040 AWU917648:AYQ983040 BGQ917648:BIM983040 BQM917648:BSI983040 CAI917648:CCE983040 CKE917648:CMA983040 CUA917648:CVW983040 DDW917648:DFS983040 DNS917648:DPO983040 DXO917648:DZK983040 EHK917648:EJG983040 ERG917648:ETC983040 FBC917648:FCY983040 FKY917648:FMU983040 FUU917648:FWQ983040 GEQ917648:GGM983040 GOM917648:GQI983040 GYI917648:HAE983040 HIE917648:HKA983040 HSA917648:HTW983040 IBW917648:IDS983040 ILS917648:INO983040 IVO917648:IXK983040 JFK917648:JHG983040 JPG917648:JRC983040 JZC917648:KAY983040 KIY917648:KKU983040 KSU917648:KUQ983040 LCQ917648:LEM983040 LMM917648:LOI983040 LWI917648:LYE983040 MGE917648:MIA983040 MQA917648:MRW983040 MZW917648:NBS983040 NJS917648:NLO983040 NTO917648:NVK983040 ODK917648:OFG983040 ONG917648:OPC983040 OXC917648:OYY983040 PGY917648:PIU983040 PQU917648:PSQ983040 QAQ917648:QCM983040 QKM917648:QMI983040 QUI917648:QWE983040 REE917648:RGA983040 ROA917648:RPW983040 RXW917648:RZS983040 SHS917648:SJO983040 SRO917648:STK983040 TBK917648:TDG983040 TLG917648:TNC983040 TVC917648:TWY983040 UEY917648:UGU983040 UOU917648:UQQ983040 UYQ917648:VAM983040 VIM917648:VKI983040 VSI917648:VUE983040 WCE917648:WEA983040 WMA917648:WNW983040 WVW917648:WXS983040 O983184:BK1048576 JK983184:LG1048576 TG983184:VC1048576 ADC983184:AEY1048576 AMY983184:AOU1048576 AWU983184:AYQ1048576 BGQ983184:BIM1048576 BQM983184:BSI1048576 CAI983184:CCE1048576 CKE983184:CMA1048576 CUA983184:CVW1048576 DDW983184:DFS1048576 DNS983184:DPO1048576 DXO983184:DZK1048576 EHK983184:EJG1048576 ERG983184:ETC1048576 FBC983184:FCY1048576 FKY983184:FMU1048576 FUU983184:FWQ1048576 GEQ983184:GGM1048576 GOM983184:GQI1048576 GYI983184:HAE1048576 HIE983184:HKA1048576 HSA983184:HTW1048576 IBW983184:IDS1048576 ILS983184:INO1048576 IVO983184:IXK1048576 JFK983184:JHG1048576 JPG983184:JRC1048576 JZC983184:KAY1048576 KIY983184:KKU1048576 KSU983184:KUQ1048576 LCQ983184:LEM1048576 LMM983184:LOI1048576 LWI983184:LYE1048576 MGE983184:MIA1048576 MQA983184:MRW1048576 MZW983184:NBS1048576 NJS983184:NLO1048576 NTO983184:NVK1048576 ODK983184:OFG1048576 ONG983184:OPC1048576 OXC983184:OYY1048576 PGY983184:PIU1048576 PQU983184:PSQ1048576 QAQ983184:QCM1048576 QKM983184:QMI1048576 QUI983184:QWE1048576 REE983184:RGA1048576 ROA983184:RPW1048576 RXW983184:RZS1048576 SHS983184:SJO1048576 SRO983184:STK1048576 TBK983184:TDG1048576 TLG983184:TNC1048576 TVC983184:TWY1048576 UEY983184:UGU1048576 UOU983184:UQQ1048576 UYQ983184:VAM1048576 VIM983184:VKI1048576 VSI983184:VUE1048576 WCE983184:WEA1048576 WMA983184:WNW1048576 WVW983184:WXS1048576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U1:BK139 JQ1:LG139 TM1:VC139 ADI1:AEY139 ANE1:AOU139 AXA1:AYQ139 BGW1:BIM139 BQS1:BSI139 CAO1:CCE139 CKK1:CMA139 CUG1:CVW139 DEC1:DFS139 DNY1:DPO139 DXU1:DZK139 EHQ1:EJG139 ERM1:ETC139 FBI1:FCY139 FLE1:FMU139 FVA1:FWQ139 GEW1:GGM139 GOS1:GQI139 GYO1:HAE139 HIK1:HKA139 HSG1:HTW139 ICC1:IDS139 ILY1:INO139 IVU1:IXK139 JFQ1:JHG139 JPM1:JRC139 JZI1:KAY139 KJE1:KKU139 KTA1:KUQ139 LCW1:LEM139 LMS1:LOI139 LWO1:LYE139 MGK1:MIA139 MQG1:MRW139 NAC1:NBS139 NJY1:NLO139 NTU1:NVK139 ODQ1:OFG139 ONM1:OPC139 OXI1:OYY139 PHE1:PIU139 PRA1:PSQ139 QAW1:QCM139 QKS1:QMI139 QUO1:QWE139 REK1:RGA139 ROG1:RPW139 RYC1:RZS139 SHY1:SJO139 SRU1:STK139 TBQ1:TDG139 TLM1:TNC139 TVI1:TWY139 UFE1:UGU139 UPA1:UQQ139 UYW1:VAM139 VIS1:VKI139 VSO1:VUE139 WCK1:WEA139 WMG1:WNW139 WWC1:WXS139 U65537:BK65675 JQ65537:LG65675 TM65537:VC65675 ADI65537:AEY65675 ANE65537:AOU65675 AXA65537:AYQ65675 BGW65537:BIM65675 BQS65537:BSI65675 CAO65537:CCE65675 CKK65537:CMA65675 CUG65537:CVW65675 DEC65537:DFS65675 DNY65537:DPO65675 DXU65537:DZK65675 EHQ65537:EJG65675 ERM65537:ETC65675 FBI65537:FCY65675 FLE65537:FMU65675 FVA65537:FWQ65675 GEW65537:GGM65675 GOS65537:GQI65675 GYO65537:HAE65675 HIK65537:HKA65675 HSG65537:HTW65675 ICC65537:IDS65675 ILY65537:INO65675 IVU65537:IXK65675 JFQ65537:JHG65675 JPM65537:JRC65675 JZI65537:KAY65675 KJE65537:KKU65675 KTA65537:KUQ65675 LCW65537:LEM65675 LMS65537:LOI65675 LWO65537:LYE65675 MGK65537:MIA65675 MQG65537:MRW65675 NAC65537:NBS65675 NJY65537:NLO65675 NTU65537:NVK65675 ODQ65537:OFG65675 ONM65537:OPC65675 OXI65537:OYY65675 PHE65537:PIU65675 PRA65537:PSQ65675 QAW65537:QCM65675 QKS65537:QMI65675 QUO65537:QWE65675 REK65537:RGA65675 ROG65537:RPW65675 RYC65537:RZS65675 SHY65537:SJO65675 SRU65537:STK65675 TBQ65537:TDG65675 TLM65537:TNC65675 TVI65537:TWY65675 UFE65537:UGU65675 UPA65537:UQQ65675 UYW65537:VAM65675 VIS65537:VKI65675 VSO65537:VUE65675 WCK65537:WEA65675 WMG65537:WNW65675 WWC65537:WXS65675 U131073:BK131211 JQ131073:LG131211 TM131073:VC131211 ADI131073:AEY131211 ANE131073:AOU131211 AXA131073:AYQ131211 BGW131073:BIM131211 BQS131073:BSI131211 CAO131073:CCE131211 CKK131073:CMA131211 CUG131073:CVW131211 DEC131073:DFS131211 DNY131073:DPO131211 DXU131073:DZK131211 EHQ131073:EJG131211 ERM131073:ETC131211 FBI131073:FCY131211 FLE131073:FMU131211 FVA131073:FWQ131211 GEW131073:GGM131211 GOS131073:GQI131211 GYO131073:HAE131211 HIK131073:HKA131211 HSG131073:HTW131211 ICC131073:IDS131211 ILY131073:INO131211 IVU131073:IXK131211 JFQ131073:JHG131211 JPM131073:JRC131211 JZI131073:KAY131211 KJE131073:KKU131211 KTA131073:KUQ131211 LCW131073:LEM131211 LMS131073:LOI131211 LWO131073:LYE131211 MGK131073:MIA131211 MQG131073:MRW131211 NAC131073:NBS131211 NJY131073:NLO131211 NTU131073:NVK131211 ODQ131073:OFG131211 ONM131073:OPC131211 OXI131073:OYY131211 PHE131073:PIU131211 PRA131073:PSQ131211 QAW131073:QCM131211 QKS131073:QMI131211 QUO131073:QWE131211 REK131073:RGA131211 ROG131073:RPW131211 RYC131073:RZS131211 SHY131073:SJO131211 SRU131073:STK131211 TBQ131073:TDG131211 TLM131073:TNC131211 TVI131073:TWY131211 UFE131073:UGU131211 UPA131073:UQQ131211 UYW131073:VAM131211 VIS131073:VKI131211 VSO131073:VUE131211 WCK131073:WEA131211 WMG131073:WNW131211 WWC131073:WXS131211 U196609:BK196747 JQ196609:LG196747 TM196609:VC196747 ADI196609:AEY196747 ANE196609:AOU196747 AXA196609:AYQ196747 BGW196609:BIM196747 BQS196609:BSI196747 CAO196609:CCE196747 CKK196609:CMA196747 CUG196609:CVW196747 DEC196609:DFS196747 DNY196609:DPO196747 DXU196609:DZK196747 EHQ196609:EJG196747 ERM196609:ETC196747 FBI196609:FCY196747 FLE196609:FMU196747 FVA196609:FWQ196747 GEW196609:GGM196747 GOS196609:GQI196747 GYO196609:HAE196747 HIK196609:HKA196747 HSG196609:HTW196747 ICC196609:IDS196747 ILY196609:INO196747 IVU196609:IXK196747 JFQ196609:JHG196747 JPM196609:JRC196747 JZI196609:KAY196747 KJE196609:KKU196747 KTA196609:KUQ196747 LCW196609:LEM196747 LMS196609:LOI196747 LWO196609:LYE196747 MGK196609:MIA196747 MQG196609:MRW196747 NAC196609:NBS196747 NJY196609:NLO196747 NTU196609:NVK196747 ODQ196609:OFG196747 ONM196609:OPC196747 OXI196609:OYY196747 PHE196609:PIU196747 PRA196609:PSQ196747 QAW196609:QCM196747 QKS196609:QMI196747 QUO196609:QWE196747 REK196609:RGA196747 ROG196609:RPW196747 RYC196609:RZS196747 SHY196609:SJO196747 SRU196609:STK196747 TBQ196609:TDG196747 TLM196609:TNC196747 TVI196609:TWY196747 UFE196609:UGU196747 UPA196609:UQQ196747 UYW196609:VAM196747 VIS196609:VKI196747 VSO196609:VUE196747 WCK196609:WEA196747 WMG196609:WNW196747 WWC196609:WXS196747 U262145:BK262283 JQ262145:LG262283 TM262145:VC262283 ADI262145:AEY262283 ANE262145:AOU262283 AXA262145:AYQ262283 BGW262145:BIM262283 BQS262145:BSI262283 CAO262145:CCE262283 CKK262145:CMA262283 CUG262145:CVW262283 DEC262145:DFS262283 DNY262145:DPO262283 DXU262145:DZK262283 EHQ262145:EJG262283 ERM262145:ETC262283 FBI262145:FCY262283 FLE262145:FMU262283 FVA262145:FWQ262283 GEW262145:GGM262283 GOS262145:GQI262283 GYO262145:HAE262283 HIK262145:HKA262283 HSG262145:HTW262283 ICC262145:IDS262283 ILY262145:INO262283 IVU262145:IXK262283 JFQ262145:JHG262283 JPM262145:JRC262283 JZI262145:KAY262283 KJE262145:KKU262283 KTA262145:KUQ262283 LCW262145:LEM262283 LMS262145:LOI262283 LWO262145:LYE262283 MGK262145:MIA262283 MQG262145:MRW262283 NAC262145:NBS262283 NJY262145:NLO262283 NTU262145:NVK262283 ODQ262145:OFG262283 ONM262145:OPC262283 OXI262145:OYY262283 PHE262145:PIU262283 PRA262145:PSQ262283 QAW262145:QCM262283 QKS262145:QMI262283 QUO262145:QWE262283 REK262145:RGA262283 ROG262145:RPW262283 RYC262145:RZS262283 SHY262145:SJO262283 SRU262145:STK262283 TBQ262145:TDG262283 TLM262145:TNC262283 TVI262145:TWY262283 UFE262145:UGU262283 UPA262145:UQQ262283 UYW262145:VAM262283 VIS262145:VKI262283 VSO262145:VUE262283 WCK262145:WEA262283 WMG262145:WNW262283 WWC262145:WXS262283 U327681:BK327819 JQ327681:LG327819 TM327681:VC327819 ADI327681:AEY327819 ANE327681:AOU327819 AXA327681:AYQ327819 BGW327681:BIM327819 BQS327681:BSI327819 CAO327681:CCE327819 CKK327681:CMA327819 CUG327681:CVW327819 DEC327681:DFS327819 DNY327681:DPO327819 DXU327681:DZK327819 EHQ327681:EJG327819 ERM327681:ETC327819 FBI327681:FCY327819 FLE327681:FMU327819 FVA327681:FWQ327819 GEW327681:GGM327819 GOS327681:GQI327819 GYO327681:HAE327819 HIK327681:HKA327819 HSG327681:HTW327819 ICC327681:IDS327819 ILY327681:INO327819 IVU327681:IXK327819 JFQ327681:JHG327819 JPM327681:JRC327819 JZI327681:KAY327819 KJE327681:KKU327819 KTA327681:KUQ327819 LCW327681:LEM327819 LMS327681:LOI327819 LWO327681:LYE327819 MGK327681:MIA327819 MQG327681:MRW327819 NAC327681:NBS327819 NJY327681:NLO327819 NTU327681:NVK327819 ODQ327681:OFG327819 ONM327681:OPC327819 OXI327681:OYY327819 PHE327681:PIU327819 PRA327681:PSQ327819 QAW327681:QCM327819 QKS327681:QMI327819 QUO327681:QWE327819 REK327681:RGA327819 ROG327681:RPW327819 RYC327681:RZS327819 SHY327681:SJO327819 SRU327681:STK327819 TBQ327681:TDG327819 TLM327681:TNC327819 TVI327681:TWY327819 UFE327681:UGU327819 UPA327681:UQQ327819 UYW327681:VAM327819 VIS327681:VKI327819 VSO327681:VUE327819 WCK327681:WEA327819 WMG327681:WNW327819 WWC327681:WXS327819 U393217:BK393355 JQ393217:LG393355 TM393217:VC393355 ADI393217:AEY393355 ANE393217:AOU393355 AXA393217:AYQ393355 BGW393217:BIM393355 BQS393217:BSI393355 CAO393217:CCE393355 CKK393217:CMA393355 CUG393217:CVW393355 DEC393217:DFS393355 DNY393217:DPO393355 DXU393217:DZK393355 EHQ393217:EJG393355 ERM393217:ETC393355 FBI393217:FCY393355 FLE393217:FMU393355 FVA393217:FWQ393355 GEW393217:GGM393355 GOS393217:GQI393355 GYO393217:HAE393355 HIK393217:HKA393355 HSG393217:HTW393355 ICC393217:IDS393355 ILY393217:INO393355 IVU393217:IXK393355 JFQ393217:JHG393355 JPM393217:JRC393355 JZI393217:KAY393355 KJE393217:KKU393355 KTA393217:KUQ393355 LCW393217:LEM393355 LMS393217:LOI393355 LWO393217:LYE393355 MGK393217:MIA393355 MQG393217:MRW393355 NAC393217:NBS393355 NJY393217:NLO393355 NTU393217:NVK393355 ODQ393217:OFG393355 ONM393217:OPC393355 OXI393217:OYY393355 PHE393217:PIU393355 PRA393217:PSQ393355 QAW393217:QCM393355 QKS393217:QMI393355 QUO393217:QWE393355 REK393217:RGA393355 ROG393217:RPW393355 RYC393217:RZS393355 SHY393217:SJO393355 SRU393217:STK393355 TBQ393217:TDG393355 TLM393217:TNC393355 TVI393217:TWY393355 UFE393217:UGU393355 UPA393217:UQQ393355 UYW393217:VAM393355 VIS393217:VKI393355 VSO393217:VUE393355 WCK393217:WEA393355 WMG393217:WNW393355 WWC393217:WXS393355 U458753:BK458891 JQ458753:LG458891 TM458753:VC458891 ADI458753:AEY458891 ANE458753:AOU458891 AXA458753:AYQ458891 BGW458753:BIM458891 BQS458753:BSI458891 CAO458753:CCE458891 CKK458753:CMA458891 CUG458753:CVW458891 DEC458753:DFS458891 DNY458753:DPO458891 DXU458753:DZK458891 EHQ458753:EJG458891 ERM458753:ETC458891 FBI458753:FCY458891 FLE458753:FMU458891 FVA458753:FWQ458891 GEW458753:GGM458891 GOS458753:GQI458891 GYO458753:HAE458891 HIK458753:HKA458891 HSG458753:HTW458891 ICC458753:IDS458891 ILY458753:INO458891 IVU458753:IXK458891 JFQ458753:JHG458891 JPM458753:JRC458891 JZI458753:KAY458891 KJE458753:KKU458891 KTA458753:KUQ458891 LCW458753:LEM458891 LMS458753:LOI458891 LWO458753:LYE458891 MGK458753:MIA458891 MQG458753:MRW458891 NAC458753:NBS458891 NJY458753:NLO458891 NTU458753:NVK458891 ODQ458753:OFG458891 ONM458753:OPC458891 OXI458753:OYY458891 PHE458753:PIU458891 PRA458753:PSQ458891 QAW458753:QCM458891 QKS458753:QMI458891 QUO458753:QWE458891 REK458753:RGA458891 ROG458753:RPW458891 RYC458753:RZS458891 SHY458753:SJO458891 SRU458753:STK458891 TBQ458753:TDG458891 TLM458753:TNC458891 TVI458753:TWY458891 UFE458753:UGU458891 UPA458753:UQQ458891 UYW458753:VAM458891 VIS458753:VKI458891 VSO458753:VUE458891 WCK458753:WEA458891 WMG458753:WNW458891 WWC458753:WXS458891 U524289:BK524427 JQ524289:LG524427 TM524289:VC524427 ADI524289:AEY524427 ANE524289:AOU524427 AXA524289:AYQ524427 BGW524289:BIM524427 BQS524289:BSI524427 CAO524289:CCE524427 CKK524289:CMA524427 CUG524289:CVW524427 DEC524289:DFS524427 DNY524289:DPO524427 DXU524289:DZK524427 EHQ524289:EJG524427 ERM524289:ETC524427 FBI524289:FCY524427 FLE524289:FMU524427 FVA524289:FWQ524427 GEW524289:GGM524427 GOS524289:GQI524427 GYO524289:HAE524427 HIK524289:HKA524427 HSG524289:HTW524427 ICC524289:IDS524427 ILY524289:INO524427 IVU524289:IXK524427 JFQ524289:JHG524427 JPM524289:JRC524427 JZI524289:KAY524427 KJE524289:KKU524427 KTA524289:KUQ524427 LCW524289:LEM524427 LMS524289:LOI524427 LWO524289:LYE524427 MGK524289:MIA524427 MQG524289:MRW524427 NAC524289:NBS524427 NJY524289:NLO524427 NTU524289:NVK524427 ODQ524289:OFG524427 ONM524289:OPC524427 OXI524289:OYY524427 PHE524289:PIU524427 PRA524289:PSQ524427 QAW524289:QCM524427 QKS524289:QMI524427 QUO524289:QWE524427 REK524289:RGA524427 ROG524289:RPW524427 RYC524289:RZS524427 SHY524289:SJO524427 SRU524289:STK524427 TBQ524289:TDG524427 TLM524289:TNC524427 TVI524289:TWY524427 UFE524289:UGU524427 UPA524289:UQQ524427 UYW524289:VAM524427 VIS524289:VKI524427 VSO524289:VUE524427 WCK524289:WEA524427 WMG524289:WNW524427 WWC524289:WXS524427 U589825:BK589963 JQ589825:LG589963 TM589825:VC589963 ADI589825:AEY589963 ANE589825:AOU589963 AXA589825:AYQ589963 BGW589825:BIM589963 BQS589825:BSI589963 CAO589825:CCE589963 CKK589825:CMA589963 CUG589825:CVW589963 DEC589825:DFS589963 DNY589825:DPO589963 DXU589825:DZK589963 EHQ589825:EJG589963 ERM589825:ETC589963 FBI589825:FCY589963 FLE589825:FMU589963 FVA589825:FWQ589963 GEW589825:GGM589963 GOS589825:GQI589963 GYO589825:HAE589963 HIK589825:HKA589963 HSG589825:HTW589963 ICC589825:IDS589963 ILY589825:INO589963 IVU589825:IXK589963 JFQ589825:JHG589963 JPM589825:JRC589963 JZI589825:KAY589963 KJE589825:KKU589963 KTA589825:KUQ589963 LCW589825:LEM589963 LMS589825:LOI589963 LWO589825:LYE589963 MGK589825:MIA589963 MQG589825:MRW589963 NAC589825:NBS589963 NJY589825:NLO589963 NTU589825:NVK589963 ODQ589825:OFG589963 ONM589825:OPC589963 OXI589825:OYY589963 PHE589825:PIU589963 PRA589825:PSQ589963 QAW589825:QCM589963 QKS589825:QMI589963 QUO589825:QWE589963 REK589825:RGA589963 ROG589825:RPW589963 RYC589825:RZS589963 SHY589825:SJO589963 SRU589825:STK589963 TBQ589825:TDG589963 TLM589825:TNC589963 TVI589825:TWY589963 UFE589825:UGU589963 UPA589825:UQQ589963 UYW589825:VAM589963 VIS589825:VKI589963 VSO589825:VUE589963 WCK589825:WEA589963 WMG589825:WNW589963 WWC589825:WXS589963 U655361:BK655499 JQ655361:LG655499 TM655361:VC655499 ADI655361:AEY655499 ANE655361:AOU655499 AXA655361:AYQ655499 BGW655361:BIM655499 BQS655361:BSI655499 CAO655361:CCE655499 CKK655361:CMA655499 CUG655361:CVW655499 DEC655361:DFS655499 DNY655361:DPO655499 DXU655361:DZK655499 EHQ655361:EJG655499 ERM655361:ETC655499 FBI655361:FCY655499 FLE655361:FMU655499 FVA655361:FWQ655499 GEW655361:GGM655499 GOS655361:GQI655499 GYO655361:HAE655499 HIK655361:HKA655499 HSG655361:HTW655499 ICC655361:IDS655499 ILY655361:INO655499 IVU655361:IXK655499 JFQ655361:JHG655499 JPM655361:JRC655499 JZI655361:KAY655499 KJE655361:KKU655499 KTA655361:KUQ655499 LCW655361:LEM655499 LMS655361:LOI655499 LWO655361:LYE655499 MGK655361:MIA655499 MQG655361:MRW655499 NAC655361:NBS655499 NJY655361:NLO655499 NTU655361:NVK655499 ODQ655361:OFG655499 ONM655361:OPC655499 OXI655361:OYY655499 PHE655361:PIU655499 PRA655361:PSQ655499 QAW655361:QCM655499 QKS655361:QMI655499 QUO655361:QWE655499 REK655361:RGA655499 ROG655361:RPW655499 RYC655361:RZS655499 SHY655361:SJO655499 SRU655361:STK655499 TBQ655361:TDG655499 TLM655361:TNC655499 TVI655361:TWY655499 UFE655361:UGU655499 UPA655361:UQQ655499 UYW655361:VAM655499 VIS655361:VKI655499 VSO655361:VUE655499 WCK655361:WEA655499 WMG655361:WNW655499 WWC655361:WXS655499 U720897:BK721035 JQ720897:LG721035 TM720897:VC721035 ADI720897:AEY721035 ANE720897:AOU721035 AXA720897:AYQ721035 BGW720897:BIM721035 BQS720897:BSI721035 CAO720897:CCE721035 CKK720897:CMA721035 CUG720897:CVW721035 DEC720897:DFS721035 DNY720897:DPO721035 DXU720897:DZK721035 EHQ720897:EJG721035 ERM720897:ETC721035 FBI720897:FCY721035 FLE720897:FMU721035 FVA720897:FWQ721035 GEW720897:GGM721035 GOS720897:GQI721035 GYO720897:HAE721035 HIK720897:HKA721035 HSG720897:HTW721035 ICC720897:IDS721035 ILY720897:INO721035 IVU720897:IXK721035 JFQ720897:JHG721035 JPM720897:JRC721035 JZI720897:KAY721035 KJE720897:KKU721035 KTA720897:KUQ721035 LCW720897:LEM721035 LMS720897:LOI721035 LWO720897:LYE721035 MGK720897:MIA721035 MQG720897:MRW721035 NAC720897:NBS721035 NJY720897:NLO721035 NTU720897:NVK721035 ODQ720897:OFG721035 ONM720897:OPC721035 OXI720897:OYY721035 PHE720897:PIU721035 PRA720897:PSQ721035 QAW720897:QCM721035 QKS720897:QMI721035 QUO720897:QWE721035 REK720897:RGA721035 ROG720897:RPW721035 RYC720897:RZS721035 SHY720897:SJO721035 SRU720897:STK721035 TBQ720897:TDG721035 TLM720897:TNC721035 TVI720897:TWY721035 UFE720897:UGU721035 UPA720897:UQQ721035 UYW720897:VAM721035 VIS720897:VKI721035 VSO720897:VUE721035 WCK720897:WEA721035 WMG720897:WNW721035 WWC720897:WXS721035 U786433:BK786571 JQ786433:LG786571 TM786433:VC786571 ADI786433:AEY786571 ANE786433:AOU786571 AXA786433:AYQ786571 BGW786433:BIM786571 BQS786433:BSI786571 CAO786433:CCE786571 CKK786433:CMA786571 CUG786433:CVW786571 DEC786433:DFS786571 DNY786433:DPO786571 DXU786433:DZK786571 EHQ786433:EJG786571 ERM786433:ETC786571 FBI786433:FCY786571 FLE786433:FMU786571 FVA786433:FWQ786571 GEW786433:GGM786571 GOS786433:GQI786571 GYO786433:HAE786571 HIK786433:HKA786571 HSG786433:HTW786571 ICC786433:IDS786571 ILY786433:INO786571 IVU786433:IXK786571 JFQ786433:JHG786571 JPM786433:JRC786571 JZI786433:KAY786571 KJE786433:KKU786571 KTA786433:KUQ786571 LCW786433:LEM786571 LMS786433:LOI786571 LWO786433:LYE786571 MGK786433:MIA786571 MQG786433:MRW786571 NAC786433:NBS786571 NJY786433:NLO786571 NTU786433:NVK786571 ODQ786433:OFG786571 ONM786433:OPC786571 OXI786433:OYY786571 PHE786433:PIU786571 PRA786433:PSQ786571 QAW786433:QCM786571 QKS786433:QMI786571 QUO786433:QWE786571 REK786433:RGA786571 ROG786433:RPW786571 RYC786433:RZS786571 SHY786433:SJO786571 SRU786433:STK786571 TBQ786433:TDG786571 TLM786433:TNC786571 TVI786433:TWY786571 UFE786433:UGU786571 UPA786433:UQQ786571 UYW786433:VAM786571 VIS786433:VKI786571 VSO786433:VUE786571 WCK786433:WEA786571 WMG786433:WNW786571 WWC786433:WXS786571 U851969:BK852107 JQ851969:LG852107 TM851969:VC852107 ADI851969:AEY852107 ANE851969:AOU852107 AXA851969:AYQ852107 BGW851969:BIM852107 BQS851969:BSI852107 CAO851969:CCE852107 CKK851969:CMA852107 CUG851969:CVW852107 DEC851969:DFS852107 DNY851969:DPO852107 DXU851969:DZK852107 EHQ851969:EJG852107 ERM851969:ETC852107 FBI851969:FCY852107 FLE851969:FMU852107 FVA851969:FWQ852107 GEW851969:GGM852107 GOS851969:GQI852107 GYO851969:HAE852107 HIK851969:HKA852107 HSG851969:HTW852107 ICC851969:IDS852107 ILY851969:INO852107 IVU851969:IXK852107 JFQ851969:JHG852107 JPM851969:JRC852107 JZI851969:KAY852107 KJE851969:KKU852107 KTA851969:KUQ852107 LCW851969:LEM852107 LMS851969:LOI852107 LWO851969:LYE852107 MGK851969:MIA852107 MQG851969:MRW852107 NAC851969:NBS852107 NJY851969:NLO852107 NTU851969:NVK852107 ODQ851969:OFG852107 ONM851969:OPC852107 OXI851969:OYY852107 PHE851969:PIU852107 PRA851969:PSQ852107 QAW851969:QCM852107 QKS851969:QMI852107 QUO851969:QWE852107 REK851969:RGA852107 ROG851969:RPW852107 RYC851969:RZS852107 SHY851969:SJO852107 SRU851969:STK852107 TBQ851969:TDG852107 TLM851969:TNC852107 TVI851969:TWY852107 UFE851969:UGU852107 UPA851969:UQQ852107 UYW851969:VAM852107 VIS851969:VKI852107 VSO851969:VUE852107 WCK851969:WEA852107 WMG851969:WNW852107 WWC851969:WXS852107 U917505:BK917643 JQ917505:LG917643 TM917505:VC917643 ADI917505:AEY917643 ANE917505:AOU917643 AXA917505:AYQ917643 BGW917505:BIM917643 BQS917505:BSI917643 CAO917505:CCE917643 CKK917505:CMA917643 CUG917505:CVW917643 DEC917505:DFS917643 DNY917505:DPO917643 DXU917505:DZK917643 EHQ917505:EJG917643 ERM917505:ETC917643 FBI917505:FCY917643 FLE917505:FMU917643 FVA917505:FWQ917643 GEW917505:GGM917643 GOS917505:GQI917643 GYO917505:HAE917643 HIK917505:HKA917643 HSG917505:HTW917643 ICC917505:IDS917643 ILY917505:INO917643 IVU917505:IXK917643 JFQ917505:JHG917643 JPM917505:JRC917643 JZI917505:KAY917643 KJE917505:KKU917643 KTA917505:KUQ917643 LCW917505:LEM917643 LMS917505:LOI917643 LWO917505:LYE917643 MGK917505:MIA917643 MQG917505:MRW917643 NAC917505:NBS917643 NJY917505:NLO917643 NTU917505:NVK917643 ODQ917505:OFG917643 ONM917505:OPC917643 OXI917505:OYY917643 PHE917505:PIU917643 PRA917505:PSQ917643 QAW917505:QCM917643 QKS917505:QMI917643 QUO917505:QWE917643 REK917505:RGA917643 ROG917505:RPW917643 RYC917505:RZS917643 SHY917505:SJO917643 SRU917505:STK917643 TBQ917505:TDG917643 TLM917505:TNC917643 TVI917505:TWY917643 UFE917505:UGU917643 UPA917505:UQQ917643 UYW917505:VAM917643 VIS917505:VKI917643 VSO917505:VUE917643 WCK917505:WEA917643 WMG917505:WNW917643 WWC917505:WXS917643 U983041:BK983179 JQ983041:LG983179 TM983041:VC983179 ADI983041:AEY983179 ANE983041:AOU983179 AXA983041:AYQ983179 BGW983041:BIM983179 BQS983041:BSI983179 CAO983041:CCE983179 CKK983041:CMA983179 CUG983041:CVW983179 DEC983041:DFS983179 DNY983041:DPO983179 DXU983041:DZK983179 EHQ983041:EJG983179 ERM983041:ETC983179 FBI983041:FCY983179 FLE983041:FMU983179 FVA983041:FWQ983179 GEW983041:GGM983179 GOS983041:GQI983179 GYO983041:HAE983179 HIK983041:HKA983179 HSG983041:HTW983179 ICC983041:IDS983179 ILY983041:INO983179 IVU983041:IXK983179 JFQ983041:JHG983179 JPM983041:JRC983179 JZI983041:KAY983179 KJE983041:KKU983179 KTA983041:KUQ983179 LCW983041:LEM983179 LMS983041:LOI983179 LWO983041:LYE983179 MGK983041:MIA983179 MQG983041:MRW983179 NAC983041:NBS983179 NJY983041:NLO983179 NTU983041:NVK983179 ODQ983041:OFG983179 ONM983041:OPC983179 OXI983041:OYY983179 PHE983041:PIU983179 PRA983041:PSQ983179 QAW983041:QCM983179 QKS983041:QMI983179 QUO983041:QWE983179 REK983041:RGA983179 ROG983041:RPW983179 RYC983041:RZS983179 SHY983041:SJO983179 SRU983041:STK983179 TBQ983041:TDG983179 TLM983041:TNC983179 TVI983041:TWY983179 UFE983041:UGU983179 UPA983041:UQQ983179 UYW983041:VAM983179 VIS983041:VKI983179 VSO983041:VUE983179 WCK983041:WEA983179 WMG983041:WNW983179 WWC983041:WXS983179 CB1:IV1048576 LX1:SR1048576 VT1:ACN1048576 AFP1:AMJ1048576 APL1:AWF1048576 AZH1:BGB1048576 BJD1:BPX1048576 BSZ1:BZT1048576 CCV1:CJP1048576 CMR1:CTL1048576 CWN1:DDH1048576 DGJ1:DND1048576 DQF1:DWZ1048576 EAB1:EGV1048576 EJX1:EQR1048576 ETT1:FAN1048576 FDP1:FKJ1048576 FNL1:FUF1048576 FXH1:GEB1048576 GHD1:GNX1048576 GQZ1:GXT1048576 HAV1:HHP1048576 HKR1:HRL1048576 HUN1:IBH1048576 IEJ1:ILD1048576 IOF1:IUZ1048576 IYB1:JEV1048576 JHX1:JOR1048576 JRT1:JYN1048576 KBP1:KIJ1048576 KLL1:KSF1048576 KVH1:LCB1048576 LFD1:LLX1048576 LOZ1:LVT1048576 LYV1:MFP1048576 MIR1:MPL1048576 MSN1:MZH1048576 NCJ1:NJD1048576 NMF1:NSZ1048576 NWB1:OCV1048576 OFX1:OMR1048576 OPT1:OWN1048576 OZP1:PGJ1048576 PJL1:PQF1048576 PTH1:QAB1048576 QDD1:QJX1048576 QMZ1:QTT1048576 QWV1:RDP1048576 RGR1:RNL1048576 RQN1:RXH1048576 SAJ1:SHD1048576 SKF1:SQZ1048576 SUB1:TAV1048576 TDX1:TKR1048576 TNT1:TUN1048576 TXP1:UEJ1048576 UHL1:UOF1048576 URH1:UYB1048576 VBD1:VHX1048576 VKZ1:VRT1048576 VUV1:WBP1048576 WER1:WLL1048576 WON1:WVH1048576 WYJ1:XFD1048576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217"/>
  <sheetViews>
    <sheetView zoomScaleNormal="100" workbookViewId="0">
      <selection sqref="A1:XFD1048576"/>
    </sheetView>
  </sheetViews>
  <sheetFormatPr baseColWidth="10" defaultRowHeight="15" x14ac:dyDescent="0.2"/>
  <cols>
    <col min="1" max="1" width="33.5703125" style="35" customWidth="1"/>
    <col min="2" max="2" width="19.28515625" style="35" customWidth="1"/>
    <col min="3" max="3" width="10.7109375" style="35" customWidth="1"/>
    <col min="4" max="4" width="11.42578125" style="39"/>
    <col min="5" max="5" width="11.42578125" style="39" customWidth="1"/>
    <col min="6" max="6" width="9.85546875" style="39" customWidth="1"/>
    <col min="7" max="7" width="10.7109375" style="39" customWidth="1"/>
    <col min="8" max="8" width="9.85546875" style="39" customWidth="1"/>
    <col min="9" max="9" width="10.28515625" style="39" customWidth="1"/>
    <col min="10" max="10" width="8.28515625" style="39" customWidth="1"/>
    <col min="11" max="11" width="10.28515625" style="39" customWidth="1"/>
    <col min="12" max="13" width="10.7109375" style="39" customWidth="1"/>
    <col min="14" max="14" width="9.85546875" style="39" customWidth="1"/>
    <col min="15" max="15" width="8.7109375" style="158" customWidth="1"/>
    <col min="16" max="16" width="9.42578125" style="40" customWidth="1"/>
    <col min="17" max="18" width="9" style="40" customWidth="1"/>
    <col min="19" max="20" width="9.28515625" style="40" customWidth="1"/>
    <col min="21" max="21" width="10.28515625" style="40" customWidth="1"/>
    <col min="22" max="22" width="11.7109375" style="40" customWidth="1"/>
    <col min="23" max="25" width="10.7109375" style="40" customWidth="1"/>
    <col min="26" max="42" width="9.28515625" style="40" customWidth="1"/>
    <col min="43" max="46" width="10.85546875" style="40" customWidth="1"/>
    <col min="47" max="47" width="10.85546875" style="35" customWidth="1"/>
    <col min="48" max="59" width="10.85546875" style="40" customWidth="1"/>
    <col min="60" max="63" width="12.7109375" style="40" customWidth="1"/>
    <col min="64" max="64" width="12.7109375" style="245" hidden="1" customWidth="1"/>
    <col min="65" max="78" width="12.7109375" style="40" hidden="1" customWidth="1"/>
    <col min="79" max="79" width="12.7109375" style="245" hidden="1" customWidth="1"/>
    <col min="80" max="88" width="12.7109375" style="40" customWidth="1"/>
    <col min="89" max="91" width="10.85546875" style="40" customWidth="1"/>
    <col min="92" max="256" width="11.42578125" style="40"/>
    <col min="257" max="257" width="33.5703125" style="40" customWidth="1"/>
    <col min="258" max="258" width="19.28515625" style="40" customWidth="1"/>
    <col min="259" max="259" width="10.7109375" style="40" customWidth="1"/>
    <col min="260" max="260" width="11.42578125" style="40"/>
    <col min="261" max="261" width="11.42578125" style="40" customWidth="1"/>
    <col min="262" max="262" width="9.85546875" style="40" customWidth="1"/>
    <col min="263" max="263" width="10.7109375" style="40" customWidth="1"/>
    <col min="264" max="264" width="9.85546875" style="40" customWidth="1"/>
    <col min="265" max="265" width="10.28515625" style="40" customWidth="1"/>
    <col min="266" max="266" width="8.28515625" style="40" customWidth="1"/>
    <col min="267" max="267" width="10.28515625" style="40" customWidth="1"/>
    <col min="268" max="269" width="10.7109375" style="40" customWidth="1"/>
    <col min="270" max="270" width="9.85546875" style="40" customWidth="1"/>
    <col min="271" max="271" width="8.7109375" style="40" customWidth="1"/>
    <col min="272" max="272" width="9.42578125" style="40" customWidth="1"/>
    <col min="273" max="274" width="9" style="40" customWidth="1"/>
    <col min="275" max="276" width="9.28515625" style="40" customWidth="1"/>
    <col min="277" max="277" width="10.28515625" style="40" customWidth="1"/>
    <col min="278" max="278" width="11.7109375" style="40" customWidth="1"/>
    <col min="279" max="281" width="10.7109375" style="40" customWidth="1"/>
    <col min="282" max="298" width="9.28515625" style="40" customWidth="1"/>
    <col min="299" max="315" width="10.85546875" style="40" customWidth="1"/>
    <col min="316" max="319" width="12.7109375" style="40" customWidth="1"/>
    <col min="320" max="335" width="0" style="40" hidden="1" customWidth="1"/>
    <col min="336" max="344" width="12.7109375" style="40" customWidth="1"/>
    <col min="345" max="347" width="10.85546875" style="40" customWidth="1"/>
    <col min="348" max="512" width="11.42578125" style="40"/>
    <col min="513" max="513" width="33.5703125" style="40" customWidth="1"/>
    <col min="514" max="514" width="19.28515625" style="40" customWidth="1"/>
    <col min="515" max="515" width="10.7109375" style="40" customWidth="1"/>
    <col min="516" max="516" width="11.42578125" style="40"/>
    <col min="517" max="517" width="11.42578125" style="40" customWidth="1"/>
    <col min="518" max="518" width="9.85546875" style="40" customWidth="1"/>
    <col min="519" max="519" width="10.7109375" style="40" customWidth="1"/>
    <col min="520" max="520" width="9.85546875" style="40" customWidth="1"/>
    <col min="521" max="521" width="10.28515625" style="40" customWidth="1"/>
    <col min="522" max="522" width="8.28515625" style="40" customWidth="1"/>
    <col min="523" max="523" width="10.28515625" style="40" customWidth="1"/>
    <col min="524" max="525" width="10.7109375" style="40" customWidth="1"/>
    <col min="526" max="526" width="9.85546875" style="40" customWidth="1"/>
    <col min="527" max="527" width="8.7109375" style="40" customWidth="1"/>
    <col min="528" max="528" width="9.42578125" style="40" customWidth="1"/>
    <col min="529" max="530" width="9" style="40" customWidth="1"/>
    <col min="531" max="532" width="9.28515625" style="40" customWidth="1"/>
    <col min="533" max="533" width="10.28515625" style="40" customWidth="1"/>
    <col min="534" max="534" width="11.7109375" style="40" customWidth="1"/>
    <col min="535" max="537" width="10.7109375" style="40" customWidth="1"/>
    <col min="538" max="554" width="9.28515625" style="40" customWidth="1"/>
    <col min="555" max="571" width="10.85546875" style="40" customWidth="1"/>
    <col min="572" max="575" width="12.7109375" style="40" customWidth="1"/>
    <col min="576" max="591" width="0" style="40" hidden="1" customWidth="1"/>
    <col min="592" max="600" width="12.7109375" style="40" customWidth="1"/>
    <col min="601" max="603" width="10.85546875" style="40" customWidth="1"/>
    <col min="604" max="768" width="11.42578125" style="40"/>
    <col min="769" max="769" width="33.5703125" style="40" customWidth="1"/>
    <col min="770" max="770" width="19.28515625" style="40" customWidth="1"/>
    <col min="771" max="771" width="10.7109375" style="40" customWidth="1"/>
    <col min="772" max="772" width="11.42578125" style="40"/>
    <col min="773" max="773" width="11.42578125" style="40" customWidth="1"/>
    <col min="774" max="774" width="9.85546875" style="40" customWidth="1"/>
    <col min="775" max="775" width="10.7109375" style="40" customWidth="1"/>
    <col min="776" max="776" width="9.85546875" style="40" customWidth="1"/>
    <col min="777" max="777" width="10.28515625" style="40" customWidth="1"/>
    <col min="778" max="778" width="8.28515625" style="40" customWidth="1"/>
    <col min="779" max="779" width="10.28515625" style="40" customWidth="1"/>
    <col min="780" max="781" width="10.7109375" style="40" customWidth="1"/>
    <col min="782" max="782" width="9.85546875" style="40" customWidth="1"/>
    <col min="783" max="783" width="8.7109375" style="40" customWidth="1"/>
    <col min="784" max="784" width="9.42578125" style="40" customWidth="1"/>
    <col min="785" max="786" width="9" style="40" customWidth="1"/>
    <col min="787" max="788" width="9.28515625" style="40" customWidth="1"/>
    <col min="789" max="789" width="10.28515625" style="40" customWidth="1"/>
    <col min="790" max="790" width="11.7109375" style="40" customWidth="1"/>
    <col min="791" max="793" width="10.7109375" style="40" customWidth="1"/>
    <col min="794" max="810" width="9.28515625" style="40" customWidth="1"/>
    <col min="811" max="827" width="10.85546875" style="40" customWidth="1"/>
    <col min="828" max="831" width="12.7109375" style="40" customWidth="1"/>
    <col min="832" max="847" width="0" style="40" hidden="1" customWidth="1"/>
    <col min="848" max="856" width="12.7109375" style="40" customWidth="1"/>
    <col min="857" max="859" width="10.85546875" style="40" customWidth="1"/>
    <col min="860" max="1024" width="11.42578125" style="40"/>
    <col min="1025" max="1025" width="33.5703125" style="40" customWidth="1"/>
    <col min="1026" max="1026" width="19.28515625" style="40" customWidth="1"/>
    <col min="1027" max="1027" width="10.7109375" style="40" customWidth="1"/>
    <col min="1028" max="1028" width="11.42578125" style="40"/>
    <col min="1029" max="1029" width="11.42578125" style="40" customWidth="1"/>
    <col min="1030" max="1030" width="9.85546875" style="40" customWidth="1"/>
    <col min="1031" max="1031" width="10.7109375" style="40" customWidth="1"/>
    <col min="1032" max="1032" width="9.85546875" style="40" customWidth="1"/>
    <col min="1033" max="1033" width="10.28515625" style="40" customWidth="1"/>
    <col min="1034" max="1034" width="8.28515625" style="40" customWidth="1"/>
    <col min="1035" max="1035" width="10.28515625" style="40" customWidth="1"/>
    <col min="1036" max="1037" width="10.7109375" style="40" customWidth="1"/>
    <col min="1038" max="1038" width="9.85546875" style="40" customWidth="1"/>
    <col min="1039" max="1039" width="8.7109375" style="40" customWidth="1"/>
    <col min="1040" max="1040" width="9.42578125" style="40" customWidth="1"/>
    <col min="1041" max="1042" width="9" style="40" customWidth="1"/>
    <col min="1043" max="1044" width="9.28515625" style="40" customWidth="1"/>
    <col min="1045" max="1045" width="10.28515625" style="40" customWidth="1"/>
    <col min="1046" max="1046" width="11.7109375" style="40" customWidth="1"/>
    <col min="1047" max="1049" width="10.7109375" style="40" customWidth="1"/>
    <col min="1050" max="1066" width="9.28515625" style="40" customWidth="1"/>
    <col min="1067" max="1083" width="10.85546875" style="40" customWidth="1"/>
    <col min="1084" max="1087" width="12.7109375" style="40" customWidth="1"/>
    <col min="1088" max="1103" width="0" style="40" hidden="1" customWidth="1"/>
    <col min="1104" max="1112" width="12.7109375" style="40" customWidth="1"/>
    <col min="1113" max="1115" width="10.85546875" style="40" customWidth="1"/>
    <col min="1116" max="1280" width="11.42578125" style="40"/>
    <col min="1281" max="1281" width="33.5703125" style="40" customWidth="1"/>
    <col min="1282" max="1282" width="19.28515625" style="40" customWidth="1"/>
    <col min="1283" max="1283" width="10.7109375" style="40" customWidth="1"/>
    <col min="1284" max="1284" width="11.42578125" style="40"/>
    <col min="1285" max="1285" width="11.42578125" style="40" customWidth="1"/>
    <col min="1286" max="1286" width="9.85546875" style="40" customWidth="1"/>
    <col min="1287" max="1287" width="10.7109375" style="40" customWidth="1"/>
    <col min="1288" max="1288" width="9.85546875" style="40" customWidth="1"/>
    <col min="1289" max="1289" width="10.28515625" style="40" customWidth="1"/>
    <col min="1290" max="1290" width="8.28515625" style="40" customWidth="1"/>
    <col min="1291" max="1291" width="10.28515625" style="40" customWidth="1"/>
    <col min="1292" max="1293" width="10.7109375" style="40" customWidth="1"/>
    <col min="1294" max="1294" width="9.85546875" style="40" customWidth="1"/>
    <col min="1295" max="1295" width="8.7109375" style="40" customWidth="1"/>
    <col min="1296" max="1296" width="9.42578125" style="40" customWidth="1"/>
    <col min="1297" max="1298" width="9" style="40" customWidth="1"/>
    <col min="1299" max="1300" width="9.28515625" style="40" customWidth="1"/>
    <col min="1301" max="1301" width="10.28515625" style="40" customWidth="1"/>
    <col min="1302" max="1302" width="11.7109375" style="40" customWidth="1"/>
    <col min="1303" max="1305" width="10.7109375" style="40" customWidth="1"/>
    <col min="1306" max="1322" width="9.28515625" style="40" customWidth="1"/>
    <col min="1323" max="1339" width="10.85546875" style="40" customWidth="1"/>
    <col min="1340" max="1343" width="12.7109375" style="40" customWidth="1"/>
    <col min="1344" max="1359" width="0" style="40" hidden="1" customWidth="1"/>
    <col min="1360" max="1368" width="12.7109375" style="40" customWidth="1"/>
    <col min="1369" max="1371" width="10.85546875" style="40" customWidth="1"/>
    <col min="1372" max="1536" width="11.42578125" style="40"/>
    <col min="1537" max="1537" width="33.5703125" style="40" customWidth="1"/>
    <col min="1538" max="1538" width="19.28515625" style="40" customWidth="1"/>
    <col min="1539" max="1539" width="10.7109375" style="40" customWidth="1"/>
    <col min="1540" max="1540" width="11.42578125" style="40"/>
    <col min="1541" max="1541" width="11.42578125" style="40" customWidth="1"/>
    <col min="1542" max="1542" width="9.85546875" style="40" customWidth="1"/>
    <col min="1543" max="1543" width="10.7109375" style="40" customWidth="1"/>
    <col min="1544" max="1544" width="9.85546875" style="40" customWidth="1"/>
    <col min="1545" max="1545" width="10.28515625" style="40" customWidth="1"/>
    <col min="1546" max="1546" width="8.28515625" style="40" customWidth="1"/>
    <col min="1547" max="1547" width="10.28515625" style="40" customWidth="1"/>
    <col min="1548" max="1549" width="10.7109375" style="40" customWidth="1"/>
    <col min="1550" max="1550" width="9.85546875" style="40" customWidth="1"/>
    <col min="1551" max="1551" width="8.7109375" style="40" customWidth="1"/>
    <col min="1552" max="1552" width="9.42578125" style="40" customWidth="1"/>
    <col min="1553" max="1554" width="9" style="40" customWidth="1"/>
    <col min="1555" max="1556" width="9.28515625" style="40" customWidth="1"/>
    <col min="1557" max="1557" width="10.28515625" style="40" customWidth="1"/>
    <col min="1558" max="1558" width="11.7109375" style="40" customWidth="1"/>
    <col min="1559" max="1561" width="10.7109375" style="40" customWidth="1"/>
    <col min="1562" max="1578" width="9.28515625" style="40" customWidth="1"/>
    <col min="1579" max="1595" width="10.85546875" style="40" customWidth="1"/>
    <col min="1596" max="1599" width="12.7109375" style="40" customWidth="1"/>
    <col min="1600" max="1615" width="0" style="40" hidden="1" customWidth="1"/>
    <col min="1616" max="1624" width="12.7109375" style="40" customWidth="1"/>
    <col min="1625" max="1627" width="10.85546875" style="40" customWidth="1"/>
    <col min="1628" max="1792" width="11.42578125" style="40"/>
    <col min="1793" max="1793" width="33.5703125" style="40" customWidth="1"/>
    <col min="1794" max="1794" width="19.28515625" style="40" customWidth="1"/>
    <col min="1795" max="1795" width="10.7109375" style="40" customWidth="1"/>
    <col min="1796" max="1796" width="11.42578125" style="40"/>
    <col min="1797" max="1797" width="11.42578125" style="40" customWidth="1"/>
    <col min="1798" max="1798" width="9.85546875" style="40" customWidth="1"/>
    <col min="1799" max="1799" width="10.7109375" style="40" customWidth="1"/>
    <col min="1800" max="1800" width="9.85546875" style="40" customWidth="1"/>
    <col min="1801" max="1801" width="10.28515625" style="40" customWidth="1"/>
    <col min="1802" max="1802" width="8.28515625" style="40" customWidth="1"/>
    <col min="1803" max="1803" width="10.28515625" style="40" customWidth="1"/>
    <col min="1804" max="1805" width="10.7109375" style="40" customWidth="1"/>
    <col min="1806" max="1806" width="9.85546875" style="40" customWidth="1"/>
    <col min="1807" max="1807" width="8.7109375" style="40" customWidth="1"/>
    <col min="1808" max="1808" width="9.42578125" style="40" customWidth="1"/>
    <col min="1809" max="1810" width="9" style="40" customWidth="1"/>
    <col min="1811" max="1812" width="9.28515625" style="40" customWidth="1"/>
    <col min="1813" max="1813" width="10.28515625" style="40" customWidth="1"/>
    <col min="1814" max="1814" width="11.7109375" style="40" customWidth="1"/>
    <col min="1815" max="1817" width="10.7109375" style="40" customWidth="1"/>
    <col min="1818" max="1834" width="9.28515625" style="40" customWidth="1"/>
    <col min="1835" max="1851" width="10.85546875" style="40" customWidth="1"/>
    <col min="1852" max="1855" width="12.7109375" style="40" customWidth="1"/>
    <col min="1856" max="1871" width="0" style="40" hidden="1" customWidth="1"/>
    <col min="1872" max="1880" width="12.7109375" style="40" customWidth="1"/>
    <col min="1881" max="1883" width="10.85546875" style="40" customWidth="1"/>
    <col min="1884" max="2048" width="11.42578125" style="40"/>
    <col min="2049" max="2049" width="33.5703125" style="40" customWidth="1"/>
    <col min="2050" max="2050" width="19.28515625" style="40" customWidth="1"/>
    <col min="2051" max="2051" width="10.7109375" style="40" customWidth="1"/>
    <col min="2052" max="2052" width="11.42578125" style="40"/>
    <col min="2053" max="2053" width="11.42578125" style="40" customWidth="1"/>
    <col min="2054" max="2054" width="9.85546875" style="40" customWidth="1"/>
    <col min="2055" max="2055" width="10.7109375" style="40" customWidth="1"/>
    <col min="2056" max="2056" width="9.85546875" style="40" customWidth="1"/>
    <col min="2057" max="2057" width="10.28515625" style="40" customWidth="1"/>
    <col min="2058" max="2058" width="8.28515625" style="40" customWidth="1"/>
    <col min="2059" max="2059" width="10.28515625" style="40" customWidth="1"/>
    <col min="2060" max="2061" width="10.7109375" style="40" customWidth="1"/>
    <col min="2062" max="2062" width="9.85546875" style="40" customWidth="1"/>
    <col min="2063" max="2063" width="8.7109375" style="40" customWidth="1"/>
    <col min="2064" max="2064" width="9.42578125" style="40" customWidth="1"/>
    <col min="2065" max="2066" width="9" style="40" customWidth="1"/>
    <col min="2067" max="2068" width="9.28515625" style="40" customWidth="1"/>
    <col min="2069" max="2069" width="10.28515625" style="40" customWidth="1"/>
    <col min="2070" max="2070" width="11.7109375" style="40" customWidth="1"/>
    <col min="2071" max="2073" width="10.7109375" style="40" customWidth="1"/>
    <col min="2074" max="2090" width="9.28515625" style="40" customWidth="1"/>
    <col min="2091" max="2107" width="10.85546875" style="40" customWidth="1"/>
    <col min="2108" max="2111" width="12.7109375" style="40" customWidth="1"/>
    <col min="2112" max="2127" width="0" style="40" hidden="1" customWidth="1"/>
    <col min="2128" max="2136" width="12.7109375" style="40" customWidth="1"/>
    <col min="2137" max="2139" width="10.85546875" style="40" customWidth="1"/>
    <col min="2140" max="2304" width="11.42578125" style="40"/>
    <col min="2305" max="2305" width="33.5703125" style="40" customWidth="1"/>
    <col min="2306" max="2306" width="19.28515625" style="40" customWidth="1"/>
    <col min="2307" max="2307" width="10.7109375" style="40" customWidth="1"/>
    <col min="2308" max="2308" width="11.42578125" style="40"/>
    <col min="2309" max="2309" width="11.42578125" style="40" customWidth="1"/>
    <col min="2310" max="2310" width="9.85546875" style="40" customWidth="1"/>
    <col min="2311" max="2311" width="10.7109375" style="40" customWidth="1"/>
    <col min="2312" max="2312" width="9.85546875" style="40" customWidth="1"/>
    <col min="2313" max="2313" width="10.28515625" style="40" customWidth="1"/>
    <col min="2314" max="2314" width="8.28515625" style="40" customWidth="1"/>
    <col min="2315" max="2315" width="10.28515625" style="40" customWidth="1"/>
    <col min="2316" max="2317" width="10.7109375" style="40" customWidth="1"/>
    <col min="2318" max="2318" width="9.85546875" style="40" customWidth="1"/>
    <col min="2319" max="2319" width="8.7109375" style="40" customWidth="1"/>
    <col min="2320" max="2320" width="9.42578125" style="40" customWidth="1"/>
    <col min="2321" max="2322" width="9" style="40" customWidth="1"/>
    <col min="2323" max="2324" width="9.28515625" style="40" customWidth="1"/>
    <col min="2325" max="2325" width="10.28515625" style="40" customWidth="1"/>
    <col min="2326" max="2326" width="11.7109375" style="40" customWidth="1"/>
    <col min="2327" max="2329" width="10.7109375" style="40" customWidth="1"/>
    <col min="2330" max="2346" width="9.28515625" style="40" customWidth="1"/>
    <col min="2347" max="2363" width="10.85546875" style="40" customWidth="1"/>
    <col min="2364" max="2367" width="12.7109375" style="40" customWidth="1"/>
    <col min="2368" max="2383" width="0" style="40" hidden="1" customWidth="1"/>
    <col min="2384" max="2392" width="12.7109375" style="40" customWidth="1"/>
    <col min="2393" max="2395" width="10.85546875" style="40" customWidth="1"/>
    <col min="2396" max="2560" width="11.42578125" style="40"/>
    <col min="2561" max="2561" width="33.5703125" style="40" customWidth="1"/>
    <col min="2562" max="2562" width="19.28515625" style="40" customWidth="1"/>
    <col min="2563" max="2563" width="10.7109375" style="40" customWidth="1"/>
    <col min="2564" max="2564" width="11.42578125" style="40"/>
    <col min="2565" max="2565" width="11.42578125" style="40" customWidth="1"/>
    <col min="2566" max="2566" width="9.85546875" style="40" customWidth="1"/>
    <col min="2567" max="2567" width="10.7109375" style="40" customWidth="1"/>
    <col min="2568" max="2568" width="9.85546875" style="40" customWidth="1"/>
    <col min="2569" max="2569" width="10.28515625" style="40" customWidth="1"/>
    <col min="2570" max="2570" width="8.28515625" style="40" customWidth="1"/>
    <col min="2571" max="2571" width="10.28515625" style="40" customWidth="1"/>
    <col min="2572" max="2573" width="10.7109375" style="40" customWidth="1"/>
    <col min="2574" max="2574" width="9.85546875" style="40" customWidth="1"/>
    <col min="2575" max="2575" width="8.7109375" style="40" customWidth="1"/>
    <col min="2576" max="2576" width="9.42578125" style="40" customWidth="1"/>
    <col min="2577" max="2578" width="9" style="40" customWidth="1"/>
    <col min="2579" max="2580" width="9.28515625" style="40" customWidth="1"/>
    <col min="2581" max="2581" width="10.28515625" style="40" customWidth="1"/>
    <col min="2582" max="2582" width="11.7109375" style="40" customWidth="1"/>
    <col min="2583" max="2585" width="10.7109375" style="40" customWidth="1"/>
    <col min="2586" max="2602" width="9.28515625" style="40" customWidth="1"/>
    <col min="2603" max="2619" width="10.85546875" style="40" customWidth="1"/>
    <col min="2620" max="2623" width="12.7109375" style="40" customWidth="1"/>
    <col min="2624" max="2639" width="0" style="40" hidden="1" customWidth="1"/>
    <col min="2640" max="2648" width="12.7109375" style="40" customWidth="1"/>
    <col min="2649" max="2651" width="10.85546875" style="40" customWidth="1"/>
    <col min="2652" max="2816" width="11.42578125" style="40"/>
    <col min="2817" max="2817" width="33.5703125" style="40" customWidth="1"/>
    <col min="2818" max="2818" width="19.28515625" style="40" customWidth="1"/>
    <col min="2819" max="2819" width="10.7109375" style="40" customWidth="1"/>
    <col min="2820" max="2820" width="11.42578125" style="40"/>
    <col min="2821" max="2821" width="11.42578125" style="40" customWidth="1"/>
    <col min="2822" max="2822" width="9.85546875" style="40" customWidth="1"/>
    <col min="2823" max="2823" width="10.7109375" style="40" customWidth="1"/>
    <col min="2824" max="2824" width="9.85546875" style="40" customWidth="1"/>
    <col min="2825" max="2825" width="10.28515625" style="40" customWidth="1"/>
    <col min="2826" max="2826" width="8.28515625" style="40" customWidth="1"/>
    <col min="2827" max="2827" width="10.28515625" style="40" customWidth="1"/>
    <col min="2828" max="2829" width="10.7109375" style="40" customWidth="1"/>
    <col min="2830" max="2830" width="9.85546875" style="40" customWidth="1"/>
    <col min="2831" max="2831" width="8.7109375" style="40" customWidth="1"/>
    <col min="2832" max="2832" width="9.42578125" style="40" customWidth="1"/>
    <col min="2833" max="2834" width="9" style="40" customWidth="1"/>
    <col min="2835" max="2836" width="9.28515625" style="40" customWidth="1"/>
    <col min="2837" max="2837" width="10.28515625" style="40" customWidth="1"/>
    <col min="2838" max="2838" width="11.7109375" style="40" customWidth="1"/>
    <col min="2839" max="2841" width="10.7109375" style="40" customWidth="1"/>
    <col min="2842" max="2858" width="9.28515625" style="40" customWidth="1"/>
    <col min="2859" max="2875" width="10.85546875" style="40" customWidth="1"/>
    <col min="2876" max="2879" width="12.7109375" style="40" customWidth="1"/>
    <col min="2880" max="2895" width="0" style="40" hidden="1" customWidth="1"/>
    <col min="2896" max="2904" width="12.7109375" style="40" customWidth="1"/>
    <col min="2905" max="2907" width="10.85546875" style="40" customWidth="1"/>
    <col min="2908" max="3072" width="11.42578125" style="40"/>
    <col min="3073" max="3073" width="33.5703125" style="40" customWidth="1"/>
    <col min="3074" max="3074" width="19.28515625" style="40" customWidth="1"/>
    <col min="3075" max="3075" width="10.7109375" style="40" customWidth="1"/>
    <col min="3076" max="3076" width="11.42578125" style="40"/>
    <col min="3077" max="3077" width="11.42578125" style="40" customWidth="1"/>
    <col min="3078" max="3078" width="9.85546875" style="40" customWidth="1"/>
    <col min="3079" max="3079" width="10.7109375" style="40" customWidth="1"/>
    <col min="3080" max="3080" width="9.85546875" style="40" customWidth="1"/>
    <col min="3081" max="3081" width="10.28515625" style="40" customWidth="1"/>
    <col min="3082" max="3082" width="8.28515625" style="40" customWidth="1"/>
    <col min="3083" max="3083" width="10.28515625" style="40" customWidth="1"/>
    <col min="3084" max="3085" width="10.7109375" style="40" customWidth="1"/>
    <col min="3086" max="3086" width="9.85546875" style="40" customWidth="1"/>
    <col min="3087" max="3087" width="8.7109375" style="40" customWidth="1"/>
    <col min="3088" max="3088" width="9.42578125" style="40" customWidth="1"/>
    <col min="3089" max="3090" width="9" style="40" customWidth="1"/>
    <col min="3091" max="3092" width="9.28515625" style="40" customWidth="1"/>
    <col min="3093" max="3093" width="10.28515625" style="40" customWidth="1"/>
    <col min="3094" max="3094" width="11.7109375" style="40" customWidth="1"/>
    <col min="3095" max="3097" width="10.7109375" style="40" customWidth="1"/>
    <col min="3098" max="3114" width="9.28515625" style="40" customWidth="1"/>
    <col min="3115" max="3131" width="10.85546875" style="40" customWidth="1"/>
    <col min="3132" max="3135" width="12.7109375" style="40" customWidth="1"/>
    <col min="3136" max="3151" width="0" style="40" hidden="1" customWidth="1"/>
    <col min="3152" max="3160" width="12.7109375" style="40" customWidth="1"/>
    <col min="3161" max="3163" width="10.85546875" style="40" customWidth="1"/>
    <col min="3164" max="3328" width="11.42578125" style="40"/>
    <col min="3329" max="3329" width="33.5703125" style="40" customWidth="1"/>
    <col min="3330" max="3330" width="19.28515625" style="40" customWidth="1"/>
    <col min="3331" max="3331" width="10.7109375" style="40" customWidth="1"/>
    <col min="3332" max="3332" width="11.42578125" style="40"/>
    <col min="3333" max="3333" width="11.42578125" style="40" customWidth="1"/>
    <col min="3334" max="3334" width="9.85546875" style="40" customWidth="1"/>
    <col min="3335" max="3335" width="10.7109375" style="40" customWidth="1"/>
    <col min="3336" max="3336" width="9.85546875" style="40" customWidth="1"/>
    <col min="3337" max="3337" width="10.28515625" style="40" customWidth="1"/>
    <col min="3338" max="3338" width="8.28515625" style="40" customWidth="1"/>
    <col min="3339" max="3339" width="10.28515625" style="40" customWidth="1"/>
    <col min="3340" max="3341" width="10.7109375" style="40" customWidth="1"/>
    <col min="3342" max="3342" width="9.85546875" style="40" customWidth="1"/>
    <col min="3343" max="3343" width="8.7109375" style="40" customWidth="1"/>
    <col min="3344" max="3344" width="9.42578125" style="40" customWidth="1"/>
    <col min="3345" max="3346" width="9" style="40" customWidth="1"/>
    <col min="3347" max="3348" width="9.28515625" style="40" customWidth="1"/>
    <col min="3349" max="3349" width="10.28515625" style="40" customWidth="1"/>
    <col min="3350" max="3350" width="11.7109375" style="40" customWidth="1"/>
    <col min="3351" max="3353" width="10.7109375" style="40" customWidth="1"/>
    <col min="3354" max="3370" width="9.28515625" style="40" customWidth="1"/>
    <col min="3371" max="3387" width="10.85546875" style="40" customWidth="1"/>
    <col min="3388" max="3391" width="12.7109375" style="40" customWidth="1"/>
    <col min="3392" max="3407" width="0" style="40" hidden="1" customWidth="1"/>
    <col min="3408" max="3416" width="12.7109375" style="40" customWidth="1"/>
    <col min="3417" max="3419" width="10.85546875" style="40" customWidth="1"/>
    <col min="3420" max="3584" width="11.42578125" style="40"/>
    <col min="3585" max="3585" width="33.5703125" style="40" customWidth="1"/>
    <col min="3586" max="3586" width="19.28515625" style="40" customWidth="1"/>
    <col min="3587" max="3587" width="10.7109375" style="40" customWidth="1"/>
    <col min="3588" max="3588" width="11.42578125" style="40"/>
    <col min="3589" max="3589" width="11.42578125" style="40" customWidth="1"/>
    <col min="3590" max="3590" width="9.85546875" style="40" customWidth="1"/>
    <col min="3591" max="3591" width="10.7109375" style="40" customWidth="1"/>
    <col min="3592" max="3592" width="9.85546875" style="40" customWidth="1"/>
    <col min="3593" max="3593" width="10.28515625" style="40" customWidth="1"/>
    <col min="3594" max="3594" width="8.28515625" style="40" customWidth="1"/>
    <col min="3595" max="3595" width="10.28515625" style="40" customWidth="1"/>
    <col min="3596" max="3597" width="10.7109375" style="40" customWidth="1"/>
    <col min="3598" max="3598" width="9.85546875" style="40" customWidth="1"/>
    <col min="3599" max="3599" width="8.7109375" style="40" customWidth="1"/>
    <col min="3600" max="3600" width="9.42578125" style="40" customWidth="1"/>
    <col min="3601" max="3602" width="9" style="40" customWidth="1"/>
    <col min="3603" max="3604" width="9.28515625" style="40" customWidth="1"/>
    <col min="3605" max="3605" width="10.28515625" style="40" customWidth="1"/>
    <col min="3606" max="3606" width="11.7109375" style="40" customWidth="1"/>
    <col min="3607" max="3609" width="10.7109375" style="40" customWidth="1"/>
    <col min="3610" max="3626" width="9.28515625" style="40" customWidth="1"/>
    <col min="3627" max="3643" width="10.85546875" style="40" customWidth="1"/>
    <col min="3644" max="3647" width="12.7109375" style="40" customWidth="1"/>
    <col min="3648" max="3663" width="0" style="40" hidden="1" customWidth="1"/>
    <col min="3664" max="3672" width="12.7109375" style="40" customWidth="1"/>
    <col min="3673" max="3675" width="10.85546875" style="40" customWidth="1"/>
    <col min="3676" max="3840" width="11.42578125" style="40"/>
    <col min="3841" max="3841" width="33.5703125" style="40" customWidth="1"/>
    <col min="3842" max="3842" width="19.28515625" style="40" customWidth="1"/>
    <col min="3843" max="3843" width="10.7109375" style="40" customWidth="1"/>
    <col min="3844" max="3844" width="11.42578125" style="40"/>
    <col min="3845" max="3845" width="11.42578125" style="40" customWidth="1"/>
    <col min="3846" max="3846" width="9.85546875" style="40" customWidth="1"/>
    <col min="3847" max="3847" width="10.7109375" style="40" customWidth="1"/>
    <col min="3848" max="3848" width="9.85546875" style="40" customWidth="1"/>
    <col min="3849" max="3849" width="10.28515625" style="40" customWidth="1"/>
    <col min="3850" max="3850" width="8.28515625" style="40" customWidth="1"/>
    <col min="3851" max="3851" width="10.28515625" style="40" customWidth="1"/>
    <col min="3852" max="3853" width="10.7109375" style="40" customWidth="1"/>
    <col min="3854" max="3854" width="9.85546875" style="40" customWidth="1"/>
    <col min="3855" max="3855" width="8.7109375" style="40" customWidth="1"/>
    <col min="3856" max="3856" width="9.42578125" style="40" customWidth="1"/>
    <col min="3857" max="3858" width="9" style="40" customWidth="1"/>
    <col min="3859" max="3860" width="9.28515625" style="40" customWidth="1"/>
    <col min="3861" max="3861" width="10.28515625" style="40" customWidth="1"/>
    <col min="3862" max="3862" width="11.7109375" style="40" customWidth="1"/>
    <col min="3863" max="3865" width="10.7109375" style="40" customWidth="1"/>
    <col min="3866" max="3882" width="9.28515625" style="40" customWidth="1"/>
    <col min="3883" max="3899" width="10.85546875" style="40" customWidth="1"/>
    <col min="3900" max="3903" width="12.7109375" style="40" customWidth="1"/>
    <col min="3904" max="3919" width="0" style="40" hidden="1" customWidth="1"/>
    <col min="3920" max="3928" width="12.7109375" style="40" customWidth="1"/>
    <col min="3929" max="3931" width="10.85546875" style="40" customWidth="1"/>
    <col min="3932" max="4096" width="11.42578125" style="40"/>
    <col min="4097" max="4097" width="33.5703125" style="40" customWidth="1"/>
    <col min="4098" max="4098" width="19.28515625" style="40" customWidth="1"/>
    <col min="4099" max="4099" width="10.7109375" style="40" customWidth="1"/>
    <col min="4100" max="4100" width="11.42578125" style="40"/>
    <col min="4101" max="4101" width="11.42578125" style="40" customWidth="1"/>
    <col min="4102" max="4102" width="9.85546875" style="40" customWidth="1"/>
    <col min="4103" max="4103" width="10.7109375" style="40" customWidth="1"/>
    <col min="4104" max="4104" width="9.85546875" style="40" customWidth="1"/>
    <col min="4105" max="4105" width="10.28515625" style="40" customWidth="1"/>
    <col min="4106" max="4106" width="8.28515625" style="40" customWidth="1"/>
    <col min="4107" max="4107" width="10.28515625" style="40" customWidth="1"/>
    <col min="4108" max="4109" width="10.7109375" style="40" customWidth="1"/>
    <col min="4110" max="4110" width="9.85546875" style="40" customWidth="1"/>
    <col min="4111" max="4111" width="8.7109375" style="40" customWidth="1"/>
    <col min="4112" max="4112" width="9.42578125" style="40" customWidth="1"/>
    <col min="4113" max="4114" width="9" style="40" customWidth="1"/>
    <col min="4115" max="4116" width="9.28515625" style="40" customWidth="1"/>
    <col min="4117" max="4117" width="10.28515625" style="40" customWidth="1"/>
    <col min="4118" max="4118" width="11.7109375" style="40" customWidth="1"/>
    <col min="4119" max="4121" width="10.7109375" style="40" customWidth="1"/>
    <col min="4122" max="4138" width="9.28515625" style="40" customWidth="1"/>
    <col min="4139" max="4155" width="10.85546875" style="40" customWidth="1"/>
    <col min="4156" max="4159" width="12.7109375" style="40" customWidth="1"/>
    <col min="4160" max="4175" width="0" style="40" hidden="1" customWidth="1"/>
    <col min="4176" max="4184" width="12.7109375" style="40" customWidth="1"/>
    <col min="4185" max="4187" width="10.85546875" style="40" customWidth="1"/>
    <col min="4188" max="4352" width="11.42578125" style="40"/>
    <col min="4353" max="4353" width="33.5703125" style="40" customWidth="1"/>
    <col min="4354" max="4354" width="19.28515625" style="40" customWidth="1"/>
    <col min="4355" max="4355" width="10.7109375" style="40" customWidth="1"/>
    <col min="4356" max="4356" width="11.42578125" style="40"/>
    <col min="4357" max="4357" width="11.42578125" style="40" customWidth="1"/>
    <col min="4358" max="4358" width="9.85546875" style="40" customWidth="1"/>
    <col min="4359" max="4359" width="10.7109375" style="40" customWidth="1"/>
    <col min="4360" max="4360" width="9.85546875" style="40" customWidth="1"/>
    <col min="4361" max="4361" width="10.28515625" style="40" customWidth="1"/>
    <col min="4362" max="4362" width="8.28515625" style="40" customWidth="1"/>
    <col min="4363" max="4363" width="10.28515625" style="40" customWidth="1"/>
    <col min="4364" max="4365" width="10.7109375" style="40" customWidth="1"/>
    <col min="4366" max="4366" width="9.85546875" style="40" customWidth="1"/>
    <col min="4367" max="4367" width="8.7109375" style="40" customWidth="1"/>
    <col min="4368" max="4368" width="9.42578125" style="40" customWidth="1"/>
    <col min="4369" max="4370" width="9" style="40" customWidth="1"/>
    <col min="4371" max="4372" width="9.28515625" style="40" customWidth="1"/>
    <col min="4373" max="4373" width="10.28515625" style="40" customWidth="1"/>
    <col min="4374" max="4374" width="11.7109375" style="40" customWidth="1"/>
    <col min="4375" max="4377" width="10.7109375" style="40" customWidth="1"/>
    <col min="4378" max="4394" width="9.28515625" style="40" customWidth="1"/>
    <col min="4395" max="4411" width="10.85546875" style="40" customWidth="1"/>
    <col min="4412" max="4415" width="12.7109375" style="40" customWidth="1"/>
    <col min="4416" max="4431" width="0" style="40" hidden="1" customWidth="1"/>
    <col min="4432" max="4440" width="12.7109375" style="40" customWidth="1"/>
    <col min="4441" max="4443" width="10.85546875" style="40" customWidth="1"/>
    <col min="4444" max="4608" width="11.42578125" style="40"/>
    <col min="4609" max="4609" width="33.5703125" style="40" customWidth="1"/>
    <col min="4610" max="4610" width="19.28515625" style="40" customWidth="1"/>
    <col min="4611" max="4611" width="10.7109375" style="40" customWidth="1"/>
    <col min="4612" max="4612" width="11.42578125" style="40"/>
    <col min="4613" max="4613" width="11.42578125" style="40" customWidth="1"/>
    <col min="4614" max="4614" width="9.85546875" style="40" customWidth="1"/>
    <col min="4615" max="4615" width="10.7109375" style="40" customWidth="1"/>
    <col min="4616" max="4616" width="9.85546875" style="40" customWidth="1"/>
    <col min="4617" max="4617" width="10.28515625" style="40" customWidth="1"/>
    <col min="4618" max="4618" width="8.28515625" style="40" customWidth="1"/>
    <col min="4619" max="4619" width="10.28515625" style="40" customWidth="1"/>
    <col min="4620" max="4621" width="10.7109375" style="40" customWidth="1"/>
    <col min="4622" max="4622" width="9.85546875" style="40" customWidth="1"/>
    <col min="4623" max="4623" width="8.7109375" style="40" customWidth="1"/>
    <col min="4624" max="4624" width="9.42578125" style="40" customWidth="1"/>
    <col min="4625" max="4626" width="9" style="40" customWidth="1"/>
    <col min="4627" max="4628" width="9.28515625" style="40" customWidth="1"/>
    <col min="4629" max="4629" width="10.28515625" style="40" customWidth="1"/>
    <col min="4630" max="4630" width="11.7109375" style="40" customWidth="1"/>
    <col min="4631" max="4633" width="10.7109375" style="40" customWidth="1"/>
    <col min="4634" max="4650" width="9.28515625" style="40" customWidth="1"/>
    <col min="4651" max="4667" width="10.85546875" style="40" customWidth="1"/>
    <col min="4668" max="4671" width="12.7109375" style="40" customWidth="1"/>
    <col min="4672" max="4687" width="0" style="40" hidden="1" customWidth="1"/>
    <col min="4688" max="4696" width="12.7109375" style="40" customWidth="1"/>
    <col min="4697" max="4699" width="10.85546875" style="40" customWidth="1"/>
    <col min="4700" max="4864" width="11.42578125" style="40"/>
    <col min="4865" max="4865" width="33.5703125" style="40" customWidth="1"/>
    <col min="4866" max="4866" width="19.28515625" style="40" customWidth="1"/>
    <col min="4867" max="4867" width="10.7109375" style="40" customWidth="1"/>
    <col min="4868" max="4868" width="11.42578125" style="40"/>
    <col min="4869" max="4869" width="11.42578125" style="40" customWidth="1"/>
    <col min="4870" max="4870" width="9.85546875" style="40" customWidth="1"/>
    <col min="4871" max="4871" width="10.7109375" style="40" customWidth="1"/>
    <col min="4872" max="4872" width="9.85546875" style="40" customWidth="1"/>
    <col min="4873" max="4873" width="10.28515625" style="40" customWidth="1"/>
    <col min="4874" max="4874" width="8.28515625" style="40" customWidth="1"/>
    <col min="4875" max="4875" width="10.28515625" style="40" customWidth="1"/>
    <col min="4876" max="4877" width="10.7109375" style="40" customWidth="1"/>
    <col min="4878" max="4878" width="9.85546875" style="40" customWidth="1"/>
    <col min="4879" max="4879" width="8.7109375" style="40" customWidth="1"/>
    <col min="4880" max="4880" width="9.42578125" style="40" customWidth="1"/>
    <col min="4881" max="4882" width="9" style="40" customWidth="1"/>
    <col min="4883" max="4884" width="9.28515625" style="40" customWidth="1"/>
    <col min="4885" max="4885" width="10.28515625" style="40" customWidth="1"/>
    <col min="4886" max="4886" width="11.7109375" style="40" customWidth="1"/>
    <col min="4887" max="4889" width="10.7109375" style="40" customWidth="1"/>
    <col min="4890" max="4906" width="9.28515625" style="40" customWidth="1"/>
    <col min="4907" max="4923" width="10.85546875" style="40" customWidth="1"/>
    <col min="4924" max="4927" width="12.7109375" style="40" customWidth="1"/>
    <col min="4928" max="4943" width="0" style="40" hidden="1" customWidth="1"/>
    <col min="4944" max="4952" width="12.7109375" style="40" customWidth="1"/>
    <col min="4953" max="4955" width="10.85546875" style="40" customWidth="1"/>
    <col min="4956" max="5120" width="11.42578125" style="40"/>
    <col min="5121" max="5121" width="33.5703125" style="40" customWidth="1"/>
    <col min="5122" max="5122" width="19.28515625" style="40" customWidth="1"/>
    <col min="5123" max="5123" width="10.7109375" style="40" customWidth="1"/>
    <col min="5124" max="5124" width="11.42578125" style="40"/>
    <col min="5125" max="5125" width="11.42578125" style="40" customWidth="1"/>
    <col min="5126" max="5126" width="9.85546875" style="40" customWidth="1"/>
    <col min="5127" max="5127" width="10.7109375" style="40" customWidth="1"/>
    <col min="5128" max="5128" width="9.85546875" style="40" customWidth="1"/>
    <col min="5129" max="5129" width="10.28515625" style="40" customWidth="1"/>
    <col min="5130" max="5130" width="8.28515625" style="40" customWidth="1"/>
    <col min="5131" max="5131" width="10.28515625" style="40" customWidth="1"/>
    <col min="5132" max="5133" width="10.7109375" style="40" customWidth="1"/>
    <col min="5134" max="5134" width="9.85546875" style="40" customWidth="1"/>
    <col min="5135" max="5135" width="8.7109375" style="40" customWidth="1"/>
    <col min="5136" max="5136" width="9.42578125" style="40" customWidth="1"/>
    <col min="5137" max="5138" width="9" style="40" customWidth="1"/>
    <col min="5139" max="5140" width="9.28515625" style="40" customWidth="1"/>
    <col min="5141" max="5141" width="10.28515625" style="40" customWidth="1"/>
    <col min="5142" max="5142" width="11.7109375" style="40" customWidth="1"/>
    <col min="5143" max="5145" width="10.7109375" style="40" customWidth="1"/>
    <col min="5146" max="5162" width="9.28515625" style="40" customWidth="1"/>
    <col min="5163" max="5179" width="10.85546875" style="40" customWidth="1"/>
    <col min="5180" max="5183" width="12.7109375" style="40" customWidth="1"/>
    <col min="5184" max="5199" width="0" style="40" hidden="1" customWidth="1"/>
    <col min="5200" max="5208" width="12.7109375" style="40" customWidth="1"/>
    <col min="5209" max="5211" width="10.85546875" style="40" customWidth="1"/>
    <col min="5212" max="5376" width="11.42578125" style="40"/>
    <col min="5377" max="5377" width="33.5703125" style="40" customWidth="1"/>
    <col min="5378" max="5378" width="19.28515625" style="40" customWidth="1"/>
    <col min="5379" max="5379" width="10.7109375" style="40" customWidth="1"/>
    <col min="5380" max="5380" width="11.42578125" style="40"/>
    <col min="5381" max="5381" width="11.42578125" style="40" customWidth="1"/>
    <col min="5382" max="5382" width="9.85546875" style="40" customWidth="1"/>
    <col min="5383" max="5383" width="10.7109375" style="40" customWidth="1"/>
    <col min="5384" max="5384" width="9.85546875" style="40" customWidth="1"/>
    <col min="5385" max="5385" width="10.28515625" style="40" customWidth="1"/>
    <col min="5386" max="5386" width="8.28515625" style="40" customWidth="1"/>
    <col min="5387" max="5387" width="10.28515625" style="40" customWidth="1"/>
    <col min="5388" max="5389" width="10.7109375" style="40" customWidth="1"/>
    <col min="5390" max="5390" width="9.85546875" style="40" customWidth="1"/>
    <col min="5391" max="5391" width="8.7109375" style="40" customWidth="1"/>
    <col min="5392" max="5392" width="9.42578125" style="40" customWidth="1"/>
    <col min="5393" max="5394" width="9" style="40" customWidth="1"/>
    <col min="5395" max="5396" width="9.28515625" style="40" customWidth="1"/>
    <col min="5397" max="5397" width="10.28515625" style="40" customWidth="1"/>
    <col min="5398" max="5398" width="11.7109375" style="40" customWidth="1"/>
    <col min="5399" max="5401" width="10.7109375" style="40" customWidth="1"/>
    <col min="5402" max="5418" width="9.28515625" style="40" customWidth="1"/>
    <col min="5419" max="5435" width="10.85546875" style="40" customWidth="1"/>
    <col min="5436" max="5439" width="12.7109375" style="40" customWidth="1"/>
    <col min="5440" max="5455" width="0" style="40" hidden="1" customWidth="1"/>
    <col min="5456" max="5464" width="12.7109375" style="40" customWidth="1"/>
    <col min="5465" max="5467" width="10.85546875" style="40" customWidth="1"/>
    <col min="5468" max="5632" width="11.42578125" style="40"/>
    <col min="5633" max="5633" width="33.5703125" style="40" customWidth="1"/>
    <col min="5634" max="5634" width="19.28515625" style="40" customWidth="1"/>
    <col min="5635" max="5635" width="10.7109375" style="40" customWidth="1"/>
    <col min="5636" max="5636" width="11.42578125" style="40"/>
    <col min="5637" max="5637" width="11.42578125" style="40" customWidth="1"/>
    <col min="5638" max="5638" width="9.85546875" style="40" customWidth="1"/>
    <col min="5639" max="5639" width="10.7109375" style="40" customWidth="1"/>
    <col min="5640" max="5640" width="9.85546875" style="40" customWidth="1"/>
    <col min="5641" max="5641" width="10.28515625" style="40" customWidth="1"/>
    <col min="5642" max="5642" width="8.28515625" style="40" customWidth="1"/>
    <col min="5643" max="5643" width="10.28515625" style="40" customWidth="1"/>
    <col min="5644" max="5645" width="10.7109375" style="40" customWidth="1"/>
    <col min="5646" max="5646" width="9.85546875" style="40" customWidth="1"/>
    <col min="5647" max="5647" width="8.7109375" style="40" customWidth="1"/>
    <col min="5648" max="5648" width="9.42578125" style="40" customWidth="1"/>
    <col min="5649" max="5650" width="9" style="40" customWidth="1"/>
    <col min="5651" max="5652" width="9.28515625" style="40" customWidth="1"/>
    <col min="5653" max="5653" width="10.28515625" style="40" customWidth="1"/>
    <col min="5654" max="5654" width="11.7109375" style="40" customWidth="1"/>
    <col min="5655" max="5657" width="10.7109375" style="40" customWidth="1"/>
    <col min="5658" max="5674" width="9.28515625" style="40" customWidth="1"/>
    <col min="5675" max="5691" width="10.85546875" style="40" customWidth="1"/>
    <col min="5692" max="5695" width="12.7109375" style="40" customWidth="1"/>
    <col min="5696" max="5711" width="0" style="40" hidden="1" customWidth="1"/>
    <col min="5712" max="5720" width="12.7109375" style="40" customWidth="1"/>
    <col min="5721" max="5723" width="10.85546875" style="40" customWidth="1"/>
    <col min="5724" max="5888" width="11.42578125" style="40"/>
    <col min="5889" max="5889" width="33.5703125" style="40" customWidth="1"/>
    <col min="5890" max="5890" width="19.28515625" style="40" customWidth="1"/>
    <col min="5891" max="5891" width="10.7109375" style="40" customWidth="1"/>
    <col min="5892" max="5892" width="11.42578125" style="40"/>
    <col min="5893" max="5893" width="11.42578125" style="40" customWidth="1"/>
    <col min="5894" max="5894" width="9.85546875" style="40" customWidth="1"/>
    <col min="5895" max="5895" width="10.7109375" style="40" customWidth="1"/>
    <col min="5896" max="5896" width="9.85546875" style="40" customWidth="1"/>
    <col min="5897" max="5897" width="10.28515625" style="40" customWidth="1"/>
    <col min="5898" max="5898" width="8.28515625" style="40" customWidth="1"/>
    <col min="5899" max="5899" width="10.28515625" style="40" customWidth="1"/>
    <col min="5900" max="5901" width="10.7109375" style="40" customWidth="1"/>
    <col min="5902" max="5902" width="9.85546875" style="40" customWidth="1"/>
    <col min="5903" max="5903" width="8.7109375" style="40" customWidth="1"/>
    <col min="5904" max="5904" width="9.42578125" style="40" customWidth="1"/>
    <col min="5905" max="5906" width="9" style="40" customWidth="1"/>
    <col min="5907" max="5908" width="9.28515625" style="40" customWidth="1"/>
    <col min="5909" max="5909" width="10.28515625" style="40" customWidth="1"/>
    <col min="5910" max="5910" width="11.7109375" style="40" customWidth="1"/>
    <col min="5911" max="5913" width="10.7109375" style="40" customWidth="1"/>
    <col min="5914" max="5930" width="9.28515625" style="40" customWidth="1"/>
    <col min="5931" max="5947" width="10.85546875" style="40" customWidth="1"/>
    <col min="5948" max="5951" width="12.7109375" style="40" customWidth="1"/>
    <col min="5952" max="5967" width="0" style="40" hidden="1" customWidth="1"/>
    <col min="5968" max="5976" width="12.7109375" style="40" customWidth="1"/>
    <col min="5977" max="5979" width="10.85546875" style="40" customWidth="1"/>
    <col min="5980" max="6144" width="11.42578125" style="40"/>
    <col min="6145" max="6145" width="33.5703125" style="40" customWidth="1"/>
    <col min="6146" max="6146" width="19.28515625" style="40" customWidth="1"/>
    <col min="6147" max="6147" width="10.7109375" style="40" customWidth="1"/>
    <col min="6148" max="6148" width="11.42578125" style="40"/>
    <col min="6149" max="6149" width="11.42578125" style="40" customWidth="1"/>
    <col min="6150" max="6150" width="9.85546875" style="40" customWidth="1"/>
    <col min="6151" max="6151" width="10.7109375" style="40" customWidth="1"/>
    <col min="6152" max="6152" width="9.85546875" style="40" customWidth="1"/>
    <col min="6153" max="6153" width="10.28515625" style="40" customWidth="1"/>
    <col min="6154" max="6154" width="8.28515625" style="40" customWidth="1"/>
    <col min="6155" max="6155" width="10.28515625" style="40" customWidth="1"/>
    <col min="6156" max="6157" width="10.7109375" style="40" customWidth="1"/>
    <col min="6158" max="6158" width="9.85546875" style="40" customWidth="1"/>
    <col min="6159" max="6159" width="8.7109375" style="40" customWidth="1"/>
    <col min="6160" max="6160" width="9.42578125" style="40" customWidth="1"/>
    <col min="6161" max="6162" width="9" style="40" customWidth="1"/>
    <col min="6163" max="6164" width="9.28515625" style="40" customWidth="1"/>
    <col min="6165" max="6165" width="10.28515625" style="40" customWidth="1"/>
    <col min="6166" max="6166" width="11.7109375" style="40" customWidth="1"/>
    <col min="6167" max="6169" width="10.7109375" style="40" customWidth="1"/>
    <col min="6170" max="6186" width="9.28515625" style="40" customWidth="1"/>
    <col min="6187" max="6203" width="10.85546875" style="40" customWidth="1"/>
    <col min="6204" max="6207" width="12.7109375" style="40" customWidth="1"/>
    <col min="6208" max="6223" width="0" style="40" hidden="1" customWidth="1"/>
    <col min="6224" max="6232" width="12.7109375" style="40" customWidth="1"/>
    <col min="6233" max="6235" width="10.85546875" style="40" customWidth="1"/>
    <col min="6236" max="6400" width="11.42578125" style="40"/>
    <col min="6401" max="6401" width="33.5703125" style="40" customWidth="1"/>
    <col min="6402" max="6402" width="19.28515625" style="40" customWidth="1"/>
    <col min="6403" max="6403" width="10.7109375" style="40" customWidth="1"/>
    <col min="6404" max="6404" width="11.42578125" style="40"/>
    <col min="6405" max="6405" width="11.42578125" style="40" customWidth="1"/>
    <col min="6406" max="6406" width="9.85546875" style="40" customWidth="1"/>
    <col min="6407" max="6407" width="10.7109375" style="40" customWidth="1"/>
    <col min="6408" max="6408" width="9.85546875" style="40" customWidth="1"/>
    <col min="6409" max="6409" width="10.28515625" style="40" customWidth="1"/>
    <col min="6410" max="6410" width="8.28515625" style="40" customWidth="1"/>
    <col min="6411" max="6411" width="10.28515625" style="40" customWidth="1"/>
    <col min="6412" max="6413" width="10.7109375" style="40" customWidth="1"/>
    <col min="6414" max="6414" width="9.85546875" style="40" customWidth="1"/>
    <col min="6415" max="6415" width="8.7109375" style="40" customWidth="1"/>
    <col min="6416" max="6416" width="9.42578125" style="40" customWidth="1"/>
    <col min="6417" max="6418" width="9" style="40" customWidth="1"/>
    <col min="6419" max="6420" width="9.28515625" style="40" customWidth="1"/>
    <col min="6421" max="6421" width="10.28515625" style="40" customWidth="1"/>
    <col min="6422" max="6422" width="11.7109375" style="40" customWidth="1"/>
    <col min="6423" max="6425" width="10.7109375" style="40" customWidth="1"/>
    <col min="6426" max="6442" width="9.28515625" style="40" customWidth="1"/>
    <col min="6443" max="6459" width="10.85546875" style="40" customWidth="1"/>
    <col min="6460" max="6463" width="12.7109375" style="40" customWidth="1"/>
    <col min="6464" max="6479" width="0" style="40" hidden="1" customWidth="1"/>
    <col min="6480" max="6488" width="12.7109375" style="40" customWidth="1"/>
    <col min="6489" max="6491" width="10.85546875" style="40" customWidth="1"/>
    <col min="6492" max="6656" width="11.42578125" style="40"/>
    <col min="6657" max="6657" width="33.5703125" style="40" customWidth="1"/>
    <col min="6658" max="6658" width="19.28515625" style="40" customWidth="1"/>
    <col min="6659" max="6659" width="10.7109375" style="40" customWidth="1"/>
    <col min="6660" max="6660" width="11.42578125" style="40"/>
    <col min="6661" max="6661" width="11.42578125" style="40" customWidth="1"/>
    <col min="6662" max="6662" width="9.85546875" style="40" customWidth="1"/>
    <col min="6663" max="6663" width="10.7109375" style="40" customWidth="1"/>
    <col min="6664" max="6664" width="9.85546875" style="40" customWidth="1"/>
    <col min="6665" max="6665" width="10.28515625" style="40" customWidth="1"/>
    <col min="6666" max="6666" width="8.28515625" style="40" customWidth="1"/>
    <col min="6667" max="6667" width="10.28515625" style="40" customWidth="1"/>
    <col min="6668" max="6669" width="10.7109375" style="40" customWidth="1"/>
    <col min="6670" max="6670" width="9.85546875" style="40" customWidth="1"/>
    <col min="6671" max="6671" width="8.7109375" style="40" customWidth="1"/>
    <col min="6672" max="6672" width="9.42578125" style="40" customWidth="1"/>
    <col min="6673" max="6674" width="9" style="40" customWidth="1"/>
    <col min="6675" max="6676" width="9.28515625" style="40" customWidth="1"/>
    <col min="6677" max="6677" width="10.28515625" style="40" customWidth="1"/>
    <col min="6678" max="6678" width="11.7109375" style="40" customWidth="1"/>
    <col min="6679" max="6681" width="10.7109375" style="40" customWidth="1"/>
    <col min="6682" max="6698" width="9.28515625" style="40" customWidth="1"/>
    <col min="6699" max="6715" width="10.85546875" style="40" customWidth="1"/>
    <col min="6716" max="6719" width="12.7109375" style="40" customWidth="1"/>
    <col min="6720" max="6735" width="0" style="40" hidden="1" customWidth="1"/>
    <col min="6736" max="6744" width="12.7109375" style="40" customWidth="1"/>
    <col min="6745" max="6747" width="10.85546875" style="40" customWidth="1"/>
    <col min="6748" max="6912" width="11.42578125" style="40"/>
    <col min="6913" max="6913" width="33.5703125" style="40" customWidth="1"/>
    <col min="6914" max="6914" width="19.28515625" style="40" customWidth="1"/>
    <col min="6915" max="6915" width="10.7109375" style="40" customWidth="1"/>
    <col min="6916" max="6916" width="11.42578125" style="40"/>
    <col min="6917" max="6917" width="11.42578125" style="40" customWidth="1"/>
    <col min="6918" max="6918" width="9.85546875" style="40" customWidth="1"/>
    <col min="6919" max="6919" width="10.7109375" style="40" customWidth="1"/>
    <col min="6920" max="6920" width="9.85546875" style="40" customWidth="1"/>
    <col min="6921" max="6921" width="10.28515625" style="40" customWidth="1"/>
    <col min="6922" max="6922" width="8.28515625" style="40" customWidth="1"/>
    <col min="6923" max="6923" width="10.28515625" style="40" customWidth="1"/>
    <col min="6924" max="6925" width="10.7109375" style="40" customWidth="1"/>
    <col min="6926" max="6926" width="9.85546875" style="40" customWidth="1"/>
    <col min="6927" max="6927" width="8.7109375" style="40" customWidth="1"/>
    <col min="6928" max="6928" width="9.42578125" style="40" customWidth="1"/>
    <col min="6929" max="6930" width="9" style="40" customWidth="1"/>
    <col min="6931" max="6932" width="9.28515625" style="40" customWidth="1"/>
    <col min="6933" max="6933" width="10.28515625" style="40" customWidth="1"/>
    <col min="6934" max="6934" width="11.7109375" style="40" customWidth="1"/>
    <col min="6935" max="6937" width="10.7109375" style="40" customWidth="1"/>
    <col min="6938" max="6954" width="9.28515625" style="40" customWidth="1"/>
    <col min="6955" max="6971" width="10.85546875" style="40" customWidth="1"/>
    <col min="6972" max="6975" width="12.7109375" style="40" customWidth="1"/>
    <col min="6976" max="6991" width="0" style="40" hidden="1" customWidth="1"/>
    <col min="6992" max="7000" width="12.7109375" style="40" customWidth="1"/>
    <col min="7001" max="7003" width="10.85546875" style="40" customWidth="1"/>
    <col min="7004" max="7168" width="11.42578125" style="40"/>
    <col min="7169" max="7169" width="33.5703125" style="40" customWidth="1"/>
    <col min="7170" max="7170" width="19.28515625" style="40" customWidth="1"/>
    <col min="7171" max="7171" width="10.7109375" style="40" customWidth="1"/>
    <col min="7172" max="7172" width="11.42578125" style="40"/>
    <col min="7173" max="7173" width="11.42578125" style="40" customWidth="1"/>
    <col min="7174" max="7174" width="9.85546875" style="40" customWidth="1"/>
    <col min="7175" max="7175" width="10.7109375" style="40" customWidth="1"/>
    <col min="7176" max="7176" width="9.85546875" style="40" customWidth="1"/>
    <col min="7177" max="7177" width="10.28515625" style="40" customWidth="1"/>
    <col min="7178" max="7178" width="8.28515625" style="40" customWidth="1"/>
    <col min="7179" max="7179" width="10.28515625" style="40" customWidth="1"/>
    <col min="7180" max="7181" width="10.7109375" style="40" customWidth="1"/>
    <col min="7182" max="7182" width="9.85546875" style="40" customWidth="1"/>
    <col min="7183" max="7183" width="8.7109375" style="40" customWidth="1"/>
    <col min="7184" max="7184" width="9.42578125" style="40" customWidth="1"/>
    <col min="7185" max="7186" width="9" style="40" customWidth="1"/>
    <col min="7187" max="7188" width="9.28515625" style="40" customWidth="1"/>
    <col min="7189" max="7189" width="10.28515625" style="40" customWidth="1"/>
    <col min="7190" max="7190" width="11.7109375" style="40" customWidth="1"/>
    <col min="7191" max="7193" width="10.7109375" style="40" customWidth="1"/>
    <col min="7194" max="7210" width="9.28515625" style="40" customWidth="1"/>
    <col min="7211" max="7227" width="10.85546875" style="40" customWidth="1"/>
    <col min="7228" max="7231" width="12.7109375" style="40" customWidth="1"/>
    <col min="7232" max="7247" width="0" style="40" hidden="1" customWidth="1"/>
    <col min="7248" max="7256" width="12.7109375" style="40" customWidth="1"/>
    <col min="7257" max="7259" width="10.85546875" style="40" customWidth="1"/>
    <col min="7260" max="7424" width="11.42578125" style="40"/>
    <col min="7425" max="7425" width="33.5703125" style="40" customWidth="1"/>
    <col min="7426" max="7426" width="19.28515625" style="40" customWidth="1"/>
    <col min="7427" max="7427" width="10.7109375" style="40" customWidth="1"/>
    <col min="7428" max="7428" width="11.42578125" style="40"/>
    <col min="7429" max="7429" width="11.42578125" style="40" customWidth="1"/>
    <col min="7430" max="7430" width="9.85546875" style="40" customWidth="1"/>
    <col min="7431" max="7431" width="10.7109375" style="40" customWidth="1"/>
    <col min="7432" max="7432" width="9.85546875" style="40" customWidth="1"/>
    <col min="7433" max="7433" width="10.28515625" style="40" customWidth="1"/>
    <col min="7434" max="7434" width="8.28515625" style="40" customWidth="1"/>
    <col min="7435" max="7435" width="10.28515625" style="40" customWidth="1"/>
    <col min="7436" max="7437" width="10.7109375" style="40" customWidth="1"/>
    <col min="7438" max="7438" width="9.85546875" style="40" customWidth="1"/>
    <col min="7439" max="7439" width="8.7109375" style="40" customWidth="1"/>
    <col min="7440" max="7440" width="9.42578125" style="40" customWidth="1"/>
    <col min="7441" max="7442" width="9" style="40" customWidth="1"/>
    <col min="7443" max="7444" width="9.28515625" style="40" customWidth="1"/>
    <col min="7445" max="7445" width="10.28515625" style="40" customWidth="1"/>
    <col min="7446" max="7446" width="11.7109375" style="40" customWidth="1"/>
    <col min="7447" max="7449" width="10.7109375" style="40" customWidth="1"/>
    <col min="7450" max="7466" width="9.28515625" style="40" customWidth="1"/>
    <col min="7467" max="7483" width="10.85546875" style="40" customWidth="1"/>
    <col min="7484" max="7487" width="12.7109375" style="40" customWidth="1"/>
    <col min="7488" max="7503" width="0" style="40" hidden="1" customWidth="1"/>
    <col min="7504" max="7512" width="12.7109375" style="40" customWidth="1"/>
    <col min="7513" max="7515" width="10.85546875" style="40" customWidth="1"/>
    <col min="7516" max="7680" width="11.42578125" style="40"/>
    <col min="7681" max="7681" width="33.5703125" style="40" customWidth="1"/>
    <col min="7682" max="7682" width="19.28515625" style="40" customWidth="1"/>
    <col min="7683" max="7683" width="10.7109375" style="40" customWidth="1"/>
    <col min="7684" max="7684" width="11.42578125" style="40"/>
    <col min="7685" max="7685" width="11.42578125" style="40" customWidth="1"/>
    <col min="7686" max="7686" width="9.85546875" style="40" customWidth="1"/>
    <col min="7687" max="7687" width="10.7109375" style="40" customWidth="1"/>
    <col min="7688" max="7688" width="9.85546875" style="40" customWidth="1"/>
    <col min="7689" max="7689" width="10.28515625" style="40" customWidth="1"/>
    <col min="7690" max="7690" width="8.28515625" style="40" customWidth="1"/>
    <col min="7691" max="7691" width="10.28515625" style="40" customWidth="1"/>
    <col min="7692" max="7693" width="10.7109375" style="40" customWidth="1"/>
    <col min="7694" max="7694" width="9.85546875" style="40" customWidth="1"/>
    <col min="7695" max="7695" width="8.7109375" style="40" customWidth="1"/>
    <col min="7696" max="7696" width="9.42578125" style="40" customWidth="1"/>
    <col min="7697" max="7698" width="9" style="40" customWidth="1"/>
    <col min="7699" max="7700" width="9.28515625" style="40" customWidth="1"/>
    <col min="7701" max="7701" width="10.28515625" style="40" customWidth="1"/>
    <col min="7702" max="7702" width="11.7109375" style="40" customWidth="1"/>
    <col min="7703" max="7705" width="10.7109375" style="40" customWidth="1"/>
    <col min="7706" max="7722" width="9.28515625" style="40" customWidth="1"/>
    <col min="7723" max="7739" width="10.85546875" style="40" customWidth="1"/>
    <col min="7740" max="7743" width="12.7109375" style="40" customWidth="1"/>
    <col min="7744" max="7759" width="0" style="40" hidden="1" customWidth="1"/>
    <col min="7760" max="7768" width="12.7109375" style="40" customWidth="1"/>
    <col min="7769" max="7771" width="10.85546875" style="40" customWidth="1"/>
    <col min="7772" max="7936" width="11.42578125" style="40"/>
    <col min="7937" max="7937" width="33.5703125" style="40" customWidth="1"/>
    <col min="7938" max="7938" width="19.28515625" style="40" customWidth="1"/>
    <col min="7939" max="7939" width="10.7109375" style="40" customWidth="1"/>
    <col min="7940" max="7940" width="11.42578125" style="40"/>
    <col min="7941" max="7941" width="11.42578125" style="40" customWidth="1"/>
    <col min="7942" max="7942" width="9.85546875" style="40" customWidth="1"/>
    <col min="7943" max="7943" width="10.7109375" style="40" customWidth="1"/>
    <col min="7944" max="7944" width="9.85546875" style="40" customWidth="1"/>
    <col min="7945" max="7945" width="10.28515625" style="40" customWidth="1"/>
    <col min="7946" max="7946" width="8.28515625" style="40" customWidth="1"/>
    <col min="7947" max="7947" width="10.28515625" style="40" customWidth="1"/>
    <col min="7948" max="7949" width="10.7109375" style="40" customWidth="1"/>
    <col min="7950" max="7950" width="9.85546875" style="40" customWidth="1"/>
    <col min="7951" max="7951" width="8.7109375" style="40" customWidth="1"/>
    <col min="7952" max="7952" width="9.42578125" style="40" customWidth="1"/>
    <col min="7953" max="7954" width="9" style="40" customWidth="1"/>
    <col min="7955" max="7956" width="9.28515625" style="40" customWidth="1"/>
    <col min="7957" max="7957" width="10.28515625" style="40" customWidth="1"/>
    <col min="7958" max="7958" width="11.7109375" style="40" customWidth="1"/>
    <col min="7959" max="7961" width="10.7109375" style="40" customWidth="1"/>
    <col min="7962" max="7978" width="9.28515625" style="40" customWidth="1"/>
    <col min="7979" max="7995" width="10.85546875" style="40" customWidth="1"/>
    <col min="7996" max="7999" width="12.7109375" style="40" customWidth="1"/>
    <col min="8000" max="8015" width="0" style="40" hidden="1" customWidth="1"/>
    <col min="8016" max="8024" width="12.7109375" style="40" customWidth="1"/>
    <col min="8025" max="8027" width="10.85546875" style="40" customWidth="1"/>
    <col min="8028" max="8192" width="11.42578125" style="40"/>
    <col min="8193" max="8193" width="33.5703125" style="40" customWidth="1"/>
    <col min="8194" max="8194" width="19.28515625" style="40" customWidth="1"/>
    <col min="8195" max="8195" width="10.7109375" style="40" customWidth="1"/>
    <col min="8196" max="8196" width="11.42578125" style="40"/>
    <col min="8197" max="8197" width="11.42578125" style="40" customWidth="1"/>
    <col min="8198" max="8198" width="9.85546875" style="40" customWidth="1"/>
    <col min="8199" max="8199" width="10.7109375" style="40" customWidth="1"/>
    <col min="8200" max="8200" width="9.85546875" style="40" customWidth="1"/>
    <col min="8201" max="8201" width="10.28515625" style="40" customWidth="1"/>
    <col min="8202" max="8202" width="8.28515625" style="40" customWidth="1"/>
    <col min="8203" max="8203" width="10.28515625" style="40" customWidth="1"/>
    <col min="8204" max="8205" width="10.7109375" style="40" customWidth="1"/>
    <col min="8206" max="8206" width="9.85546875" style="40" customWidth="1"/>
    <col min="8207" max="8207" width="8.7109375" style="40" customWidth="1"/>
    <col min="8208" max="8208" width="9.42578125" style="40" customWidth="1"/>
    <col min="8209" max="8210" width="9" style="40" customWidth="1"/>
    <col min="8211" max="8212" width="9.28515625" style="40" customWidth="1"/>
    <col min="8213" max="8213" width="10.28515625" style="40" customWidth="1"/>
    <col min="8214" max="8214" width="11.7109375" style="40" customWidth="1"/>
    <col min="8215" max="8217" width="10.7109375" style="40" customWidth="1"/>
    <col min="8218" max="8234" width="9.28515625" style="40" customWidth="1"/>
    <col min="8235" max="8251" width="10.85546875" style="40" customWidth="1"/>
    <col min="8252" max="8255" width="12.7109375" style="40" customWidth="1"/>
    <col min="8256" max="8271" width="0" style="40" hidden="1" customWidth="1"/>
    <col min="8272" max="8280" width="12.7109375" style="40" customWidth="1"/>
    <col min="8281" max="8283" width="10.85546875" style="40" customWidth="1"/>
    <col min="8284" max="8448" width="11.42578125" style="40"/>
    <col min="8449" max="8449" width="33.5703125" style="40" customWidth="1"/>
    <col min="8450" max="8450" width="19.28515625" style="40" customWidth="1"/>
    <col min="8451" max="8451" width="10.7109375" style="40" customWidth="1"/>
    <col min="8452" max="8452" width="11.42578125" style="40"/>
    <col min="8453" max="8453" width="11.42578125" style="40" customWidth="1"/>
    <col min="8454" max="8454" width="9.85546875" style="40" customWidth="1"/>
    <col min="8455" max="8455" width="10.7109375" style="40" customWidth="1"/>
    <col min="8456" max="8456" width="9.85546875" style="40" customWidth="1"/>
    <col min="8457" max="8457" width="10.28515625" style="40" customWidth="1"/>
    <col min="8458" max="8458" width="8.28515625" style="40" customWidth="1"/>
    <col min="8459" max="8459" width="10.28515625" style="40" customWidth="1"/>
    <col min="8460" max="8461" width="10.7109375" style="40" customWidth="1"/>
    <col min="8462" max="8462" width="9.85546875" style="40" customWidth="1"/>
    <col min="8463" max="8463" width="8.7109375" style="40" customWidth="1"/>
    <col min="8464" max="8464" width="9.42578125" style="40" customWidth="1"/>
    <col min="8465" max="8466" width="9" style="40" customWidth="1"/>
    <col min="8467" max="8468" width="9.28515625" style="40" customWidth="1"/>
    <col min="8469" max="8469" width="10.28515625" style="40" customWidth="1"/>
    <col min="8470" max="8470" width="11.7109375" style="40" customWidth="1"/>
    <col min="8471" max="8473" width="10.7109375" style="40" customWidth="1"/>
    <col min="8474" max="8490" width="9.28515625" style="40" customWidth="1"/>
    <col min="8491" max="8507" width="10.85546875" style="40" customWidth="1"/>
    <col min="8508" max="8511" width="12.7109375" style="40" customWidth="1"/>
    <col min="8512" max="8527" width="0" style="40" hidden="1" customWidth="1"/>
    <col min="8528" max="8536" width="12.7109375" style="40" customWidth="1"/>
    <col min="8537" max="8539" width="10.85546875" style="40" customWidth="1"/>
    <col min="8540" max="8704" width="11.42578125" style="40"/>
    <col min="8705" max="8705" width="33.5703125" style="40" customWidth="1"/>
    <col min="8706" max="8706" width="19.28515625" style="40" customWidth="1"/>
    <col min="8707" max="8707" width="10.7109375" style="40" customWidth="1"/>
    <col min="8708" max="8708" width="11.42578125" style="40"/>
    <col min="8709" max="8709" width="11.42578125" style="40" customWidth="1"/>
    <col min="8710" max="8710" width="9.85546875" style="40" customWidth="1"/>
    <col min="8711" max="8711" width="10.7109375" style="40" customWidth="1"/>
    <col min="8712" max="8712" width="9.85546875" style="40" customWidth="1"/>
    <col min="8713" max="8713" width="10.28515625" style="40" customWidth="1"/>
    <col min="8714" max="8714" width="8.28515625" style="40" customWidth="1"/>
    <col min="8715" max="8715" width="10.28515625" style="40" customWidth="1"/>
    <col min="8716" max="8717" width="10.7109375" style="40" customWidth="1"/>
    <col min="8718" max="8718" width="9.85546875" style="40" customWidth="1"/>
    <col min="8719" max="8719" width="8.7109375" style="40" customWidth="1"/>
    <col min="8720" max="8720" width="9.42578125" style="40" customWidth="1"/>
    <col min="8721" max="8722" width="9" style="40" customWidth="1"/>
    <col min="8723" max="8724" width="9.28515625" style="40" customWidth="1"/>
    <col min="8725" max="8725" width="10.28515625" style="40" customWidth="1"/>
    <col min="8726" max="8726" width="11.7109375" style="40" customWidth="1"/>
    <col min="8727" max="8729" width="10.7109375" style="40" customWidth="1"/>
    <col min="8730" max="8746" width="9.28515625" style="40" customWidth="1"/>
    <col min="8747" max="8763" width="10.85546875" style="40" customWidth="1"/>
    <col min="8764" max="8767" width="12.7109375" style="40" customWidth="1"/>
    <col min="8768" max="8783" width="0" style="40" hidden="1" customWidth="1"/>
    <col min="8784" max="8792" width="12.7109375" style="40" customWidth="1"/>
    <col min="8793" max="8795" width="10.85546875" style="40" customWidth="1"/>
    <col min="8796" max="8960" width="11.42578125" style="40"/>
    <col min="8961" max="8961" width="33.5703125" style="40" customWidth="1"/>
    <col min="8962" max="8962" width="19.28515625" style="40" customWidth="1"/>
    <col min="8963" max="8963" width="10.7109375" style="40" customWidth="1"/>
    <col min="8964" max="8964" width="11.42578125" style="40"/>
    <col min="8965" max="8965" width="11.42578125" style="40" customWidth="1"/>
    <col min="8966" max="8966" width="9.85546875" style="40" customWidth="1"/>
    <col min="8967" max="8967" width="10.7109375" style="40" customWidth="1"/>
    <col min="8968" max="8968" width="9.85546875" style="40" customWidth="1"/>
    <col min="8969" max="8969" width="10.28515625" style="40" customWidth="1"/>
    <col min="8970" max="8970" width="8.28515625" style="40" customWidth="1"/>
    <col min="8971" max="8971" width="10.28515625" style="40" customWidth="1"/>
    <col min="8972" max="8973" width="10.7109375" style="40" customWidth="1"/>
    <col min="8974" max="8974" width="9.85546875" style="40" customWidth="1"/>
    <col min="8975" max="8975" width="8.7109375" style="40" customWidth="1"/>
    <col min="8976" max="8976" width="9.42578125" style="40" customWidth="1"/>
    <col min="8977" max="8978" width="9" style="40" customWidth="1"/>
    <col min="8979" max="8980" width="9.28515625" style="40" customWidth="1"/>
    <col min="8981" max="8981" width="10.28515625" style="40" customWidth="1"/>
    <col min="8982" max="8982" width="11.7109375" style="40" customWidth="1"/>
    <col min="8983" max="8985" width="10.7109375" style="40" customWidth="1"/>
    <col min="8986" max="9002" width="9.28515625" style="40" customWidth="1"/>
    <col min="9003" max="9019" width="10.85546875" style="40" customWidth="1"/>
    <col min="9020" max="9023" width="12.7109375" style="40" customWidth="1"/>
    <col min="9024" max="9039" width="0" style="40" hidden="1" customWidth="1"/>
    <col min="9040" max="9048" width="12.7109375" style="40" customWidth="1"/>
    <col min="9049" max="9051" width="10.85546875" style="40" customWidth="1"/>
    <col min="9052" max="9216" width="11.42578125" style="40"/>
    <col min="9217" max="9217" width="33.5703125" style="40" customWidth="1"/>
    <col min="9218" max="9218" width="19.28515625" style="40" customWidth="1"/>
    <col min="9219" max="9219" width="10.7109375" style="40" customWidth="1"/>
    <col min="9220" max="9220" width="11.42578125" style="40"/>
    <col min="9221" max="9221" width="11.42578125" style="40" customWidth="1"/>
    <col min="9222" max="9222" width="9.85546875" style="40" customWidth="1"/>
    <col min="9223" max="9223" width="10.7109375" style="40" customWidth="1"/>
    <col min="9224" max="9224" width="9.85546875" style="40" customWidth="1"/>
    <col min="9225" max="9225" width="10.28515625" style="40" customWidth="1"/>
    <col min="9226" max="9226" width="8.28515625" style="40" customWidth="1"/>
    <col min="9227" max="9227" width="10.28515625" style="40" customWidth="1"/>
    <col min="9228" max="9229" width="10.7109375" style="40" customWidth="1"/>
    <col min="9230" max="9230" width="9.85546875" style="40" customWidth="1"/>
    <col min="9231" max="9231" width="8.7109375" style="40" customWidth="1"/>
    <col min="9232" max="9232" width="9.42578125" style="40" customWidth="1"/>
    <col min="9233" max="9234" width="9" style="40" customWidth="1"/>
    <col min="9235" max="9236" width="9.28515625" style="40" customWidth="1"/>
    <col min="9237" max="9237" width="10.28515625" style="40" customWidth="1"/>
    <col min="9238" max="9238" width="11.7109375" style="40" customWidth="1"/>
    <col min="9239" max="9241" width="10.7109375" style="40" customWidth="1"/>
    <col min="9242" max="9258" width="9.28515625" style="40" customWidth="1"/>
    <col min="9259" max="9275" width="10.85546875" style="40" customWidth="1"/>
    <col min="9276" max="9279" width="12.7109375" style="40" customWidth="1"/>
    <col min="9280" max="9295" width="0" style="40" hidden="1" customWidth="1"/>
    <col min="9296" max="9304" width="12.7109375" style="40" customWidth="1"/>
    <col min="9305" max="9307" width="10.85546875" style="40" customWidth="1"/>
    <col min="9308" max="9472" width="11.42578125" style="40"/>
    <col min="9473" max="9473" width="33.5703125" style="40" customWidth="1"/>
    <col min="9474" max="9474" width="19.28515625" style="40" customWidth="1"/>
    <col min="9475" max="9475" width="10.7109375" style="40" customWidth="1"/>
    <col min="9476" max="9476" width="11.42578125" style="40"/>
    <col min="9477" max="9477" width="11.42578125" style="40" customWidth="1"/>
    <col min="9478" max="9478" width="9.85546875" style="40" customWidth="1"/>
    <col min="9479" max="9479" width="10.7109375" style="40" customWidth="1"/>
    <col min="9480" max="9480" width="9.85546875" style="40" customWidth="1"/>
    <col min="9481" max="9481" width="10.28515625" style="40" customWidth="1"/>
    <col min="9482" max="9482" width="8.28515625" style="40" customWidth="1"/>
    <col min="9483" max="9483" width="10.28515625" style="40" customWidth="1"/>
    <col min="9484" max="9485" width="10.7109375" style="40" customWidth="1"/>
    <col min="9486" max="9486" width="9.85546875" style="40" customWidth="1"/>
    <col min="9487" max="9487" width="8.7109375" style="40" customWidth="1"/>
    <col min="9488" max="9488" width="9.42578125" style="40" customWidth="1"/>
    <col min="9489" max="9490" width="9" style="40" customWidth="1"/>
    <col min="9491" max="9492" width="9.28515625" style="40" customWidth="1"/>
    <col min="9493" max="9493" width="10.28515625" style="40" customWidth="1"/>
    <col min="9494" max="9494" width="11.7109375" style="40" customWidth="1"/>
    <col min="9495" max="9497" width="10.7109375" style="40" customWidth="1"/>
    <col min="9498" max="9514" width="9.28515625" style="40" customWidth="1"/>
    <col min="9515" max="9531" width="10.85546875" style="40" customWidth="1"/>
    <col min="9532" max="9535" width="12.7109375" style="40" customWidth="1"/>
    <col min="9536" max="9551" width="0" style="40" hidden="1" customWidth="1"/>
    <col min="9552" max="9560" width="12.7109375" style="40" customWidth="1"/>
    <col min="9561" max="9563" width="10.85546875" style="40" customWidth="1"/>
    <col min="9564" max="9728" width="11.42578125" style="40"/>
    <col min="9729" max="9729" width="33.5703125" style="40" customWidth="1"/>
    <col min="9730" max="9730" width="19.28515625" style="40" customWidth="1"/>
    <col min="9731" max="9731" width="10.7109375" style="40" customWidth="1"/>
    <col min="9732" max="9732" width="11.42578125" style="40"/>
    <col min="9733" max="9733" width="11.42578125" style="40" customWidth="1"/>
    <col min="9734" max="9734" width="9.85546875" style="40" customWidth="1"/>
    <col min="9735" max="9735" width="10.7109375" style="40" customWidth="1"/>
    <col min="9736" max="9736" width="9.85546875" style="40" customWidth="1"/>
    <col min="9737" max="9737" width="10.28515625" style="40" customWidth="1"/>
    <col min="9738" max="9738" width="8.28515625" style="40" customWidth="1"/>
    <col min="9739" max="9739" width="10.28515625" style="40" customWidth="1"/>
    <col min="9740" max="9741" width="10.7109375" style="40" customWidth="1"/>
    <col min="9742" max="9742" width="9.85546875" style="40" customWidth="1"/>
    <col min="9743" max="9743" width="8.7109375" style="40" customWidth="1"/>
    <col min="9744" max="9744" width="9.42578125" style="40" customWidth="1"/>
    <col min="9745" max="9746" width="9" style="40" customWidth="1"/>
    <col min="9747" max="9748" width="9.28515625" style="40" customWidth="1"/>
    <col min="9749" max="9749" width="10.28515625" style="40" customWidth="1"/>
    <col min="9750" max="9750" width="11.7109375" style="40" customWidth="1"/>
    <col min="9751" max="9753" width="10.7109375" style="40" customWidth="1"/>
    <col min="9754" max="9770" width="9.28515625" style="40" customWidth="1"/>
    <col min="9771" max="9787" width="10.85546875" style="40" customWidth="1"/>
    <col min="9788" max="9791" width="12.7109375" style="40" customWidth="1"/>
    <col min="9792" max="9807" width="0" style="40" hidden="1" customWidth="1"/>
    <col min="9808" max="9816" width="12.7109375" style="40" customWidth="1"/>
    <col min="9817" max="9819" width="10.85546875" style="40" customWidth="1"/>
    <col min="9820" max="9984" width="11.42578125" style="40"/>
    <col min="9985" max="9985" width="33.5703125" style="40" customWidth="1"/>
    <col min="9986" max="9986" width="19.28515625" style="40" customWidth="1"/>
    <col min="9987" max="9987" width="10.7109375" style="40" customWidth="1"/>
    <col min="9988" max="9988" width="11.42578125" style="40"/>
    <col min="9989" max="9989" width="11.42578125" style="40" customWidth="1"/>
    <col min="9990" max="9990" width="9.85546875" style="40" customWidth="1"/>
    <col min="9991" max="9991" width="10.7109375" style="40" customWidth="1"/>
    <col min="9992" max="9992" width="9.85546875" style="40" customWidth="1"/>
    <col min="9993" max="9993" width="10.28515625" style="40" customWidth="1"/>
    <col min="9994" max="9994" width="8.28515625" style="40" customWidth="1"/>
    <col min="9995" max="9995" width="10.28515625" style="40" customWidth="1"/>
    <col min="9996" max="9997" width="10.7109375" style="40" customWidth="1"/>
    <col min="9998" max="9998" width="9.85546875" style="40" customWidth="1"/>
    <col min="9999" max="9999" width="8.7109375" style="40" customWidth="1"/>
    <col min="10000" max="10000" width="9.42578125" style="40" customWidth="1"/>
    <col min="10001" max="10002" width="9" style="40" customWidth="1"/>
    <col min="10003" max="10004" width="9.28515625" style="40" customWidth="1"/>
    <col min="10005" max="10005" width="10.28515625" style="40" customWidth="1"/>
    <col min="10006" max="10006" width="11.7109375" style="40" customWidth="1"/>
    <col min="10007" max="10009" width="10.7109375" style="40" customWidth="1"/>
    <col min="10010" max="10026" width="9.28515625" style="40" customWidth="1"/>
    <col min="10027" max="10043" width="10.85546875" style="40" customWidth="1"/>
    <col min="10044" max="10047" width="12.7109375" style="40" customWidth="1"/>
    <col min="10048" max="10063" width="0" style="40" hidden="1" customWidth="1"/>
    <col min="10064" max="10072" width="12.7109375" style="40" customWidth="1"/>
    <col min="10073" max="10075" width="10.85546875" style="40" customWidth="1"/>
    <col min="10076" max="10240" width="11.42578125" style="40"/>
    <col min="10241" max="10241" width="33.5703125" style="40" customWidth="1"/>
    <col min="10242" max="10242" width="19.28515625" style="40" customWidth="1"/>
    <col min="10243" max="10243" width="10.7109375" style="40" customWidth="1"/>
    <col min="10244" max="10244" width="11.42578125" style="40"/>
    <col min="10245" max="10245" width="11.42578125" style="40" customWidth="1"/>
    <col min="10246" max="10246" width="9.85546875" style="40" customWidth="1"/>
    <col min="10247" max="10247" width="10.7109375" style="40" customWidth="1"/>
    <col min="10248" max="10248" width="9.85546875" style="40" customWidth="1"/>
    <col min="10249" max="10249" width="10.28515625" style="40" customWidth="1"/>
    <col min="10250" max="10250" width="8.28515625" style="40" customWidth="1"/>
    <col min="10251" max="10251" width="10.28515625" style="40" customWidth="1"/>
    <col min="10252" max="10253" width="10.7109375" style="40" customWidth="1"/>
    <col min="10254" max="10254" width="9.85546875" style="40" customWidth="1"/>
    <col min="10255" max="10255" width="8.7109375" style="40" customWidth="1"/>
    <col min="10256" max="10256" width="9.42578125" style="40" customWidth="1"/>
    <col min="10257" max="10258" width="9" style="40" customWidth="1"/>
    <col min="10259" max="10260" width="9.28515625" style="40" customWidth="1"/>
    <col min="10261" max="10261" width="10.28515625" style="40" customWidth="1"/>
    <col min="10262" max="10262" width="11.7109375" style="40" customWidth="1"/>
    <col min="10263" max="10265" width="10.7109375" style="40" customWidth="1"/>
    <col min="10266" max="10282" width="9.28515625" style="40" customWidth="1"/>
    <col min="10283" max="10299" width="10.85546875" style="40" customWidth="1"/>
    <col min="10300" max="10303" width="12.7109375" style="40" customWidth="1"/>
    <col min="10304" max="10319" width="0" style="40" hidden="1" customWidth="1"/>
    <col min="10320" max="10328" width="12.7109375" style="40" customWidth="1"/>
    <col min="10329" max="10331" width="10.85546875" style="40" customWidth="1"/>
    <col min="10332" max="10496" width="11.42578125" style="40"/>
    <col min="10497" max="10497" width="33.5703125" style="40" customWidth="1"/>
    <col min="10498" max="10498" width="19.28515625" style="40" customWidth="1"/>
    <col min="10499" max="10499" width="10.7109375" style="40" customWidth="1"/>
    <col min="10500" max="10500" width="11.42578125" style="40"/>
    <col min="10501" max="10501" width="11.42578125" style="40" customWidth="1"/>
    <col min="10502" max="10502" width="9.85546875" style="40" customWidth="1"/>
    <col min="10503" max="10503" width="10.7109375" style="40" customWidth="1"/>
    <col min="10504" max="10504" width="9.85546875" style="40" customWidth="1"/>
    <col min="10505" max="10505" width="10.28515625" style="40" customWidth="1"/>
    <col min="10506" max="10506" width="8.28515625" style="40" customWidth="1"/>
    <col min="10507" max="10507" width="10.28515625" style="40" customWidth="1"/>
    <col min="10508" max="10509" width="10.7109375" style="40" customWidth="1"/>
    <col min="10510" max="10510" width="9.85546875" style="40" customWidth="1"/>
    <col min="10511" max="10511" width="8.7109375" style="40" customWidth="1"/>
    <col min="10512" max="10512" width="9.42578125" style="40" customWidth="1"/>
    <col min="10513" max="10514" width="9" style="40" customWidth="1"/>
    <col min="10515" max="10516" width="9.28515625" style="40" customWidth="1"/>
    <col min="10517" max="10517" width="10.28515625" style="40" customWidth="1"/>
    <col min="10518" max="10518" width="11.7109375" style="40" customWidth="1"/>
    <col min="10519" max="10521" width="10.7109375" style="40" customWidth="1"/>
    <col min="10522" max="10538" width="9.28515625" style="40" customWidth="1"/>
    <col min="10539" max="10555" width="10.85546875" style="40" customWidth="1"/>
    <col min="10556" max="10559" width="12.7109375" style="40" customWidth="1"/>
    <col min="10560" max="10575" width="0" style="40" hidden="1" customWidth="1"/>
    <col min="10576" max="10584" width="12.7109375" style="40" customWidth="1"/>
    <col min="10585" max="10587" width="10.85546875" style="40" customWidth="1"/>
    <col min="10588" max="10752" width="11.42578125" style="40"/>
    <col min="10753" max="10753" width="33.5703125" style="40" customWidth="1"/>
    <col min="10754" max="10754" width="19.28515625" style="40" customWidth="1"/>
    <col min="10755" max="10755" width="10.7109375" style="40" customWidth="1"/>
    <col min="10756" max="10756" width="11.42578125" style="40"/>
    <col min="10757" max="10757" width="11.42578125" style="40" customWidth="1"/>
    <col min="10758" max="10758" width="9.85546875" style="40" customWidth="1"/>
    <col min="10759" max="10759" width="10.7109375" style="40" customWidth="1"/>
    <col min="10760" max="10760" width="9.85546875" style="40" customWidth="1"/>
    <col min="10761" max="10761" width="10.28515625" style="40" customWidth="1"/>
    <col min="10762" max="10762" width="8.28515625" style="40" customWidth="1"/>
    <col min="10763" max="10763" width="10.28515625" style="40" customWidth="1"/>
    <col min="10764" max="10765" width="10.7109375" style="40" customWidth="1"/>
    <col min="10766" max="10766" width="9.85546875" style="40" customWidth="1"/>
    <col min="10767" max="10767" width="8.7109375" style="40" customWidth="1"/>
    <col min="10768" max="10768" width="9.42578125" style="40" customWidth="1"/>
    <col min="10769" max="10770" width="9" style="40" customWidth="1"/>
    <col min="10771" max="10772" width="9.28515625" style="40" customWidth="1"/>
    <col min="10773" max="10773" width="10.28515625" style="40" customWidth="1"/>
    <col min="10774" max="10774" width="11.7109375" style="40" customWidth="1"/>
    <col min="10775" max="10777" width="10.7109375" style="40" customWidth="1"/>
    <col min="10778" max="10794" width="9.28515625" style="40" customWidth="1"/>
    <col min="10795" max="10811" width="10.85546875" style="40" customWidth="1"/>
    <col min="10812" max="10815" width="12.7109375" style="40" customWidth="1"/>
    <col min="10816" max="10831" width="0" style="40" hidden="1" customWidth="1"/>
    <col min="10832" max="10840" width="12.7109375" style="40" customWidth="1"/>
    <col min="10841" max="10843" width="10.85546875" style="40" customWidth="1"/>
    <col min="10844" max="11008" width="11.42578125" style="40"/>
    <col min="11009" max="11009" width="33.5703125" style="40" customWidth="1"/>
    <col min="11010" max="11010" width="19.28515625" style="40" customWidth="1"/>
    <col min="11011" max="11011" width="10.7109375" style="40" customWidth="1"/>
    <col min="11012" max="11012" width="11.42578125" style="40"/>
    <col min="11013" max="11013" width="11.42578125" style="40" customWidth="1"/>
    <col min="11014" max="11014" width="9.85546875" style="40" customWidth="1"/>
    <col min="11015" max="11015" width="10.7109375" style="40" customWidth="1"/>
    <col min="11016" max="11016" width="9.85546875" style="40" customWidth="1"/>
    <col min="11017" max="11017" width="10.28515625" style="40" customWidth="1"/>
    <col min="11018" max="11018" width="8.28515625" style="40" customWidth="1"/>
    <col min="11019" max="11019" width="10.28515625" style="40" customWidth="1"/>
    <col min="11020" max="11021" width="10.7109375" style="40" customWidth="1"/>
    <col min="11022" max="11022" width="9.85546875" style="40" customWidth="1"/>
    <col min="11023" max="11023" width="8.7109375" style="40" customWidth="1"/>
    <col min="11024" max="11024" width="9.42578125" style="40" customWidth="1"/>
    <col min="11025" max="11026" width="9" style="40" customWidth="1"/>
    <col min="11027" max="11028" width="9.28515625" style="40" customWidth="1"/>
    <col min="11029" max="11029" width="10.28515625" style="40" customWidth="1"/>
    <col min="11030" max="11030" width="11.7109375" style="40" customWidth="1"/>
    <col min="11031" max="11033" width="10.7109375" style="40" customWidth="1"/>
    <col min="11034" max="11050" width="9.28515625" style="40" customWidth="1"/>
    <col min="11051" max="11067" width="10.85546875" style="40" customWidth="1"/>
    <col min="11068" max="11071" width="12.7109375" style="40" customWidth="1"/>
    <col min="11072" max="11087" width="0" style="40" hidden="1" customWidth="1"/>
    <col min="11088" max="11096" width="12.7109375" style="40" customWidth="1"/>
    <col min="11097" max="11099" width="10.85546875" style="40" customWidth="1"/>
    <col min="11100" max="11264" width="11.42578125" style="40"/>
    <col min="11265" max="11265" width="33.5703125" style="40" customWidth="1"/>
    <col min="11266" max="11266" width="19.28515625" style="40" customWidth="1"/>
    <col min="11267" max="11267" width="10.7109375" style="40" customWidth="1"/>
    <col min="11268" max="11268" width="11.42578125" style="40"/>
    <col min="11269" max="11269" width="11.42578125" style="40" customWidth="1"/>
    <col min="11270" max="11270" width="9.85546875" style="40" customWidth="1"/>
    <col min="11271" max="11271" width="10.7109375" style="40" customWidth="1"/>
    <col min="11272" max="11272" width="9.85546875" style="40" customWidth="1"/>
    <col min="11273" max="11273" width="10.28515625" style="40" customWidth="1"/>
    <col min="11274" max="11274" width="8.28515625" style="40" customWidth="1"/>
    <col min="11275" max="11275" width="10.28515625" style="40" customWidth="1"/>
    <col min="11276" max="11277" width="10.7109375" style="40" customWidth="1"/>
    <col min="11278" max="11278" width="9.85546875" style="40" customWidth="1"/>
    <col min="11279" max="11279" width="8.7109375" style="40" customWidth="1"/>
    <col min="11280" max="11280" width="9.42578125" style="40" customWidth="1"/>
    <col min="11281" max="11282" width="9" style="40" customWidth="1"/>
    <col min="11283" max="11284" width="9.28515625" style="40" customWidth="1"/>
    <col min="11285" max="11285" width="10.28515625" style="40" customWidth="1"/>
    <col min="11286" max="11286" width="11.7109375" style="40" customWidth="1"/>
    <col min="11287" max="11289" width="10.7109375" style="40" customWidth="1"/>
    <col min="11290" max="11306" width="9.28515625" style="40" customWidth="1"/>
    <col min="11307" max="11323" width="10.85546875" style="40" customWidth="1"/>
    <col min="11324" max="11327" width="12.7109375" style="40" customWidth="1"/>
    <col min="11328" max="11343" width="0" style="40" hidden="1" customWidth="1"/>
    <col min="11344" max="11352" width="12.7109375" style="40" customWidth="1"/>
    <col min="11353" max="11355" width="10.85546875" style="40" customWidth="1"/>
    <col min="11356" max="11520" width="11.42578125" style="40"/>
    <col min="11521" max="11521" width="33.5703125" style="40" customWidth="1"/>
    <col min="11522" max="11522" width="19.28515625" style="40" customWidth="1"/>
    <col min="11523" max="11523" width="10.7109375" style="40" customWidth="1"/>
    <col min="11524" max="11524" width="11.42578125" style="40"/>
    <col min="11525" max="11525" width="11.42578125" style="40" customWidth="1"/>
    <col min="11526" max="11526" width="9.85546875" style="40" customWidth="1"/>
    <col min="11527" max="11527" width="10.7109375" style="40" customWidth="1"/>
    <col min="11528" max="11528" width="9.85546875" style="40" customWidth="1"/>
    <col min="11529" max="11529" width="10.28515625" style="40" customWidth="1"/>
    <col min="11530" max="11530" width="8.28515625" style="40" customWidth="1"/>
    <col min="11531" max="11531" width="10.28515625" style="40" customWidth="1"/>
    <col min="11532" max="11533" width="10.7109375" style="40" customWidth="1"/>
    <col min="11534" max="11534" width="9.85546875" style="40" customWidth="1"/>
    <col min="11535" max="11535" width="8.7109375" style="40" customWidth="1"/>
    <col min="11536" max="11536" width="9.42578125" style="40" customWidth="1"/>
    <col min="11537" max="11538" width="9" style="40" customWidth="1"/>
    <col min="11539" max="11540" width="9.28515625" style="40" customWidth="1"/>
    <col min="11541" max="11541" width="10.28515625" style="40" customWidth="1"/>
    <col min="11542" max="11542" width="11.7109375" style="40" customWidth="1"/>
    <col min="11543" max="11545" width="10.7109375" style="40" customWidth="1"/>
    <col min="11546" max="11562" width="9.28515625" style="40" customWidth="1"/>
    <col min="11563" max="11579" width="10.85546875" style="40" customWidth="1"/>
    <col min="11580" max="11583" width="12.7109375" style="40" customWidth="1"/>
    <col min="11584" max="11599" width="0" style="40" hidden="1" customWidth="1"/>
    <col min="11600" max="11608" width="12.7109375" style="40" customWidth="1"/>
    <col min="11609" max="11611" width="10.85546875" style="40" customWidth="1"/>
    <col min="11612" max="11776" width="11.42578125" style="40"/>
    <col min="11777" max="11777" width="33.5703125" style="40" customWidth="1"/>
    <col min="11778" max="11778" width="19.28515625" style="40" customWidth="1"/>
    <col min="11779" max="11779" width="10.7109375" style="40" customWidth="1"/>
    <col min="11780" max="11780" width="11.42578125" style="40"/>
    <col min="11781" max="11781" width="11.42578125" style="40" customWidth="1"/>
    <col min="11782" max="11782" width="9.85546875" style="40" customWidth="1"/>
    <col min="11783" max="11783" width="10.7109375" style="40" customWidth="1"/>
    <col min="11784" max="11784" width="9.85546875" style="40" customWidth="1"/>
    <col min="11785" max="11785" width="10.28515625" style="40" customWidth="1"/>
    <col min="11786" max="11786" width="8.28515625" style="40" customWidth="1"/>
    <col min="11787" max="11787" width="10.28515625" style="40" customWidth="1"/>
    <col min="11788" max="11789" width="10.7109375" style="40" customWidth="1"/>
    <col min="11790" max="11790" width="9.85546875" style="40" customWidth="1"/>
    <col min="11791" max="11791" width="8.7109375" style="40" customWidth="1"/>
    <col min="11792" max="11792" width="9.42578125" style="40" customWidth="1"/>
    <col min="11793" max="11794" width="9" style="40" customWidth="1"/>
    <col min="11795" max="11796" width="9.28515625" style="40" customWidth="1"/>
    <col min="11797" max="11797" width="10.28515625" style="40" customWidth="1"/>
    <col min="11798" max="11798" width="11.7109375" style="40" customWidth="1"/>
    <col min="11799" max="11801" width="10.7109375" style="40" customWidth="1"/>
    <col min="11802" max="11818" width="9.28515625" style="40" customWidth="1"/>
    <col min="11819" max="11835" width="10.85546875" style="40" customWidth="1"/>
    <col min="11836" max="11839" width="12.7109375" style="40" customWidth="1"/>
    <col min="11840" max="11855" width="0" style="40" hidden="1" customWidth="1"/>
    <col min="11856" max="11864" width="12.7109375" style="40" customWidth="1"/>
    <col min="11865" max="11867" width="10.85546875" style="40" customWidth="1"/>
    <col min="11868" max="12032" width="11.42578125" style="40"/>
    <col min="12033" max="12033" width="33.5703125" style="40" customWidth="1"/>
    <col min="12034" max="12034" width="19.28515625" style="40" customWidth="1"/>
    <col min="12035" max="12035" width="10.7109375" style="40" customWidth="1"/>
    <col min="12036" max="12036" width="11.42578125" style="40"/>
    <col min="12037" max="12037" width="11.42578125" style="40" customWidth="1"/>
    <col min="12038" max="12038" width="9.85546875" style="40" customWidth="1"/>
    <col min="12039" max="12039" width="10.7109375" style="40" customWidth="1"/>
    <col min="12040" max="12040" width="9.85546875" style="40" customWidth="1"/>
    <col min="12041" max="12041" width="10.28515625" style="40" customWidth="1"/>
    <col min="12042" max="12042" width="8.28515625" style="40" customWidth="1"/>
    <col min="12043" max="12043" width="10.28515625" style="40" customWidth="1"/>
    <col min="12044" max="12045" width="10.7109375" style="40" customWidth="1"/>
    <col min="12046" max="12046" width="9.85546875" style="40" customWidth="1"/>
    <col min="12047" max="12047" width="8.7109375" style="40" customWidth="1"/>
    <col min="12048" max="12048" width="9.42578125" style="40" customWidth="1"/>
    <col min="12049" max="12050" width="9" style="40" customWidth="1"/>
    <col min="12051" max="12052" width="9.28515625" style="40" customWidth="1"/>
    <col min="12053" max="12053" width="10.28515625" style="40" customWidth="1"/>
    <col min="12054" max="12054" width="11.7109375" style="40" customWidth="1"/>
    <col min="12055" max="12057" width="10.7109375" style="40" customWidth="1"/>
    <col min="12058" max="12074" width="9.28515625" style="40" customWidth="1"/>
    <col min="12075" max="12091" width="10.85546875" style="40" customWidth="1"/>
    <col min="12092" max="12095" width="12.7109375" style="40" customWidth="1"/>
    <col min="12096" max="12111" width="0" style="40" hidden="1" customWidth="1"/>
    <col min="12112" max="12120" width="12.7109375" style="40" customWidth="1"/>
    <col min="12121" max="12123" width="10.85546875" style="40" customWidth="1"/>
    <col min="12124" max="12288" width="11.42578125" style="40"/>
    <col min="12289" max="12289" width="33.5703125" style="40" customWidth="1"/>
    <col min="12290" max="12290" width="19.28515625" style="40" customWidth="1"/>
    <col min="12291" max="12291" width="10.7109375" style="40" customWidth="1"/>
    <col min="12292" max="12292" width="11.42578125" style="40"/>
    <col min="12293" max="12293" width="11.42578125" style="40" customWidth="1"/>
    <col min="12294" max="12294" width="9.85546875" style="40" customWidth="1"/>
    <col min="12295" max="12295" width="10.7109375" style="40" customWidth="1"/>
    <col min="12296" max="12296" width="9.85546875" style="40" customWidth="1"/>
    <col min="12297" max="12297" width="10.28515625" style="40" customWidth="1"/>
    <col min="12298" max="12298" width="8.28515625" style="40" customWidth="1"/>
    <col min="12299" max="12299" width="10.28515625" style="40" customWidth="1"/>
    <col min="12300" max="12301" width="10.7109375" style="40" customWidth="1"/>
    <col min="12302" max="12302" width="9.85546875" style="40" customWidth="1"/>
    <col min="12303" max="12303" width="8.7109375" style="40" customWidth="1"/>
    <col min="12304" max="12304" width="9.42578125" style="40" customWidth="1"/>
    <col min="12305" max="12306" width="9" style="40" customWidth="1"/>
    <col min="12307" max="12308" width="9.28515625" style="40" customWidth="1"/>
    <col min="12309" max="12309" width="10.28515625" style="40" customWidth="1"/>
    <col min="12310" max="12310" width="11.7109375" style="40" customWidth="1"/>
    <col min="12311" max="12313" width="10.7109375" style="40" customWidth="1"/>
    <col min="12314" max="12330" width="9.28515625" style="40" customWidth="1"/>
    <col min="12331" max="12347" width="10.85546875" style="40" customWidth="1"/>
    <col min="12348" max="12351" width="12.7109375" style="40" customWidth="1"/>
    <col min="12352" max="12367" width="0" style="40" hidden="1" customWidth="1"/>
    <col min="12368" max="12376" width="12.7109375" style="40" customWidth="1"/>
    <col min="12377" max="12379" width="10.85546875" style="40" customWidth="1"/>
    <col min="12380" max="12544" width="11.42578125" style="40"/>
    <col min="12545" max="12545" width="33.5703125" style="40" customWidth="1"/>
    <col min="12546" max="12546" width="19.28515625" style="40" customWidth="1"/>
    <col min="12547" max="12547" width="10.7109375" style="40" customWidth="1"/>
    <col min="12548" max="12548" width="11.42578125" style="40"/>
    <col min="12549" max="12549" width="11.42578125" style="40" customWidth="1"/>
    <col min="12550" max="12550" width="9.85546875" style="40" customWidth="1"/>
    <col min="12551" max="12551" width="10.7109375" style="40" customWidth="1"/>
    <col min="12552" max="12552" width="9.85546875" style="40" customWidth="1"/>
    <col min="12553" max="12553" width="10.28515625" style="40" customWidth="1"/>
    <col min="12554" max="12554" width="8.28515625" style="40" customWidth="1"/>
    <col min="12555" max="12555" width="10.28515625" style="40" customWidth="1"/>
    <col min="12556" max="12557" width="10.7109375" style="40" customWidth="1"/>
    <col min="12558" max="12558" width="9.85546875" style="40" customWidth="1"/>
    <col min="12559" max="12559" width="8.7109375" style="40" customWidth="1"/>
    <col min="12560" max="12560" width="9.42578125" style="40" customWidth="1"/>
    <col min="12561" max="12562" width="9" style="40" customWidth="1"/>
    <col min="12563" max="12564" width="9.28515625" style="40" customWidth="1"/>
    <col min="12565" max="12565" width="10.28515625" style="40" customWidth="1"/>
    <col min="12566" max="12566" width="11.7109375" style="40" customWidth="1"/>
    <col min="12567" max="12569" width="10.7109375" style="40" customWidth="1"/>
    <col min="12570" max="12586" width="9.28515625" style="40" customWidth="1"/>
    <col min="12587" max="12603" width="10.85546875" style="40" customWidth="1"/>
    <col min="12604" max="12607" width="12.7109375" style="40" customWidth="1"/>
    <col min="12608" max="12623" width="0" style="40" hidden="1" customWidth="1"/>
    <col min="12624" max="12632" width="12.7109375" style="40" customWidth="1"/>
    <col min="12633" max="12635" width="10.85546875" style="40" customWidth="1"/>
    <col min="12636" max="12800" width="11.42578125" style="40"/>
    <col min="12801" max="12801" width="33.5703125" style="40" customWidth="1"/>
    <col min="12802" max="12802" width="19.28515625" style="40" customWidth="1"/>
    <col min="12803" max="12803" width="10.7109375" style="40" customWidth="1"/>
    <col min="12804" max="12804" width="11.42578125" style="40"/>
    <col min="12805" max="12805" width="11.42578125" style="40" customWidth="1"/>
    <col min="12806" max="12806" width="9.85546875" style="40" customWidth="1"/>
    <col min="12807" max="12807" width="10.7109375" style="40" customWidth="1"/>
    <col min="12808" max="12808" width="9.85546875" style="40" customWidth="1"/>
    <col min="12809" max="12809" width="10.28515625" style="40" customWidth="1"/>
    <col min="12810" max="12810" width="8.28515625" style="40" customWidth="1"/>
    <col min="12811" max="12811" width="10.28515625" style="40" customWidth="1"/>
    <col min="12812" max="12813" width="10.7109375" style="40" customWidth="1"/>
    <col min="12814" max="12814" width="9.85546875" style="40" customWidth="1"/>
    <col min="12815" max="12815" width="8.7109375" style="40" customWidth="1"/>
    <col min="12816" max="12816" width="9.42578125" style="40" customWidth="1"/>
    <col min="12817" max="12818" width="9" style="40" customWidth="1"/>
    <col min="12819" max="12820" width="9.28515625" style="40" customWidth="1"/>
    <col min="12821" max="12821" width="10.28515625" style="40" customWidth="1"/>
    <col min="12822" max="12822" width="11.7109375" style="40" customWidth="1"/>
    <col min="12823" max="12825" width="10.7109375" style="40" customWidth="1"/>
    <col min="12826" max="12842" width="9.28515625" style="40" customWidth="1"/>
    <col min="12843" max="12859" width="10.85546875" style="40" customWidth="1"/>
    <col min="12860" max="12863" width="12.7109375" style="40" customWidth="1"/>
    <col min="12864" max="12879" width="0" style="40" hidden="1" customWidth="1"/>
    <col min="12880" max="12888" width="12.7109375" style="40" customWidth="1"/>
    <col min="12889" max="12891" width="10.85546875" style="40" customWidth="1"/>
    <col min="12892" max="13056" width="11.42578125" style="40"/>
    <col min="13057" max="13057" width="33.5703125" style="40" customWidth="1"/>
    <col min="13058" max="13058" width="19.28515625" style="40" customWidth="1"/>
    <col min="13059" max="13059" width="10.7109375" style="40" customWidth="1"/>
    <col min="13060" max="13060" width="11.42578125" style="40"/>
    <col min="13061" max="13061" width="11.42578125" style="40" customWidth="1"/>
    <col min="13062" max="13062" width="9.85546875" style="40" customWidth="1"/>
    <col min="13063" max="13063" width="10.7109375" style="40" customWidth="1"/>
    <col min="13064" max="13064" width="9.85546875" style="40" customWidth="1"/>
    <col min="13065" max="13065" width="10.28515625" style="40" customWidth="1"/>
    <col min="13066" max="13066" width="8.28515625" style="40" customWidth="1"/>
    <col min="13067" max="13067" width="10.28515625" style="40" customWidth="1"/>
    <col min="13068" max="13069" width="10.7109375" style="40" customWidth="1"/>
    <col min="13070" max="13070" width="9.85546875" style="40" customWidth="1"/>
    <col min="13071" max="13071" width="8.7109375" style="40" customWidth="1"/>
    <col min="13072" max="13072" width="9.42578125" style="40" customWidth="1"/>
    <col min="13073" max="13074" width="9" style="40" customWidth="1"/>
    <col min="13075" max="13076" width="9.28515625" style="40" customWidth="1"/>
    <col min="13077" max="13077" width="10.28515625" style="40" customWidth="1"/>
    <col min="13078" max="13078" width="11.7109375" style="40" customWidth="1"/>
    <col min="13079" max="13081" width="10.7109375" style="40" customWidth="1"/>
    <col min="13082" max="13098" width="9.28515625" style="40" customWidth="1"/>
    <col min="13099" max="13115" width="10.85546875" style="40" customWidth="1"/>
    <col min="13116" max="13119" width="12.7109375" style="40" customWidth="1"/>
    <col min="13120" max="13135" width="0" style="40" hidden="1" customWidth="1"/>
    <col min="13136" max="13144" width="12.7109375" style="40" customWidth="1"/>
    <col min="13145" max="13147" width="10.85546875" style="40" customWidth="1"/>
    <col min="13148" max="13312" width="11.42578125" style="40"/>
    <col min="13313" max="13313" width="33.5703125" style="40" customWidth="1"/>
    <col min="13314" max="13314" width="19.28515625" style="40" customWidth="1"/>
    <col min="13315" max="13315" width="10.7109375" style="40" customWidth="1"/>
    <col min="13316" max="13316" width="11.42578125" style="40"/>
    <col min="13317" max="13317" width="11.42578125" style="40" customWidth="1"/>
    <col min="13318" max="13318" width="9.85546875" style="40" customWidth="1"/>
    <col min="13319" max="13319" width="10.7109375" style="40" customWidth="1"/>
    <col min="13320" max="13320" width="9.85546875" style="40" customWidth="1"/>
    <col min="13321" max="13321" width="10.28515625" style="40" customWidth="1"/>
    <col min="13322" max="13322" width="8.28515625" style="40" customWidth="1"/>
    <col min="13323" max="13323" width="10.28515625" style="40" customWidth="1"/>
    <col min="13324" max="13325" width="10.7109375" style="40" customWidth="1"/>
    <col min="13326" max="13326" width="9.85546875" style="40" customWidth="1"/>
    <col min="13327" max="13327" width="8.7109375" style="40" customWidth="1"/>
    <col min="13328" max="13328" width="9.42578125" style="40" customWidth="1"/>
    <col min="13329" max="13330" width="9" style="40" customWidth="1"/>
    <col min="13331" max="13332" width="9.28515625" style="40" customWidth="1"/>
    <col min="13333" max="13333" width="10.28515625" style="40" customWidth="1"/>
    <col min="13334" max="13334" width="11.7109375" style="40" customWidth="1"/>
    <col min="13335" max="13337" width="10.7109375" style="40" customWidth="1"/>
    <col min="13338" max="13354" width="9.28515625" style="40" customWidth="1"/>
    <col min="13355" max="13371" width="10.85546875" style="40" customWidth="1"/>
    <col min="13372" max="13375" width="12.7109375" style="40" customWidth="1"/>
    <col min="13376" max="13391" width="0" style="40" hidden="1" customWidth="1"/>
    <col min="13392" max="13400" width="12.7109375" style="40" customWidth="1"/>
    <col min="13401" max="13403" width="10.85546875" style="40" customWidth="1"/>
    <col min="13404" max="13568" width="11.42578125" style="40"/>
    <col min="13569" max="13569" width="33.5703125" style="40" customWidth="1"/>
    <col min="13570" max="13570" width="19.28515625" style="40" customWidth="1"/>
    <col min="13571" max="13571" width="10.7109375" style="40" customWidth="1"/>
    <col min="13572" max="13572" width="11.42578125" style="40"/>
    <col min="13573" max="13573" width="11.42578125" style="40" customWidth="1"/>
    <col min="13574" max="13574" width="9.85546875" style="40" customWidth="1"/>
    <col min="13575" max="13575" width="10.7109375" style="40" customWidth="1"/>
    <col min="13576" max="13576" width="9.85546875" style="40" customWidth="1"/>
    <col min="13577" max="13577" width="10.28515625" style="40" customWidth="1"/>
    <col min="13578" max="13578" width="8.28515625" style="40" customWidth="1"/>
    <col min="13579" max="13579" width="10.28515625" style="40" customWidth="1"/>
    <col min="13580" max="13581" width="10.7109375" style="40" customWidth="1"/>
    <col min="13582" max="13582" width="9.85546875" style="40" customWidth="1"/>
    <col min="13583" max="13583" width="8.7109375" style="40" customWidth="1"/>
    <col min="13584" max="13584" width="9.42578125" style="40" customWidth="1"/>
    <col min="13585" max="13586" width="9" style="40" customWidth="1"/>
    <col min="13587" max="13588" width="9.28515625" style="40" customWidth="1"/>
    <col min="13589" max="13589" width="10.28515625" style="40" customWidth="1"/>
    <col min="13590" max="13590" width="11.7109375" style="40" customWidth="1"/>
    <col min="13591" max="13593" width="10.7109375" style="40" customWidth="1"/>
    <col min="13594" max="13610" width="9.28515625" style="40" customWidth="1"/>
    <col min="13611" max="13627" width="10.85546875" style="40" customWidth="1"/>
    <col min="13628" max="13631" width="12.7109375" style="40" customWidth="1"/>
    <col min="13632" max="13647" width="0" style="40" hidden="1" customWidth="1"/>
    <col min="13648" max="13656" width="12.7109375" style="40" customWidth="1"/>
    <col min="13657" max="13659" width="10.85546875" style="40" customWidth="1"/>
    <col min="13660" max="13824" width="11.42578125" style="40"/>
    <col min="13825" max="13825" width="33.5703125" style="40" customWidth="1"/>
    <col min="13826" max="13826" width="19.28515625" style="40" customWidth="1"/>
    <col min="13827" max="13827" width="10.7109375" style="40" customWidth="1"/>
    <col min="13828" max="13828" width="11.42578125" style="40"/>
    <col min="13829" max="13829" width="11.42578125" style="40" customWidth="1"/>
    <col min="13830" max="13830" width="9.85546875" style="40" customWidth="1"/>
    <col min="13831" max="13831" width="10.7109375" style="40" customWidth="1"/>
    <col min="13832" max="13832" width="9.85546875" style="40" customWidth="1"/>
    <col min="13833" max="13833" width="10.28515625" style="40" customWidth="1"/>
    <col min="13834" max="13834" width="8.28515625" style="40" customWidth="1"/>
    <col min="13835" max="13835" width="10.28515625" style="40" customWidth="1"/>
    <col min="13836" max="13837" width="10.7109375" style="40" customWidth="1"/>
    <col min="13838" max="13838" width="9.85546875" style="40" customWidth="1"/>
    <col min="13839" max="13839" width="8.7109375" style="40" customWidth="1"/>
    <col min="13840" max="13840" width="9.42578125" style="40" customWidth="1"/>
    <col min="13841" max="13842" width="9" style="40" customWidth="1"/>
    <col min="13843" max="13844" width="9.28515625" style="40" customWidth="1"/>
    <col min="13845" max="13845" width="10.28515625" style="40" customWidth="1"/>
    <col min="13846" max="13846" width="11.7109375" style="40" customWidth="1"/>
    <col min="13847" max="13849" width="10.7109375" style="40" customWidth="1"/>
    <col min="13850" max="13866" width="9.28515625" style="40" customWidth="1"/>
    <col min="13867" max="13883" width="10.85546875" style="40" customWidth="1"/>
    <col min="13884" max="13887" width="12.7109375" style="40" customWidth="1"/>
    <col min="13888" max="13903" width="0" style="40" hidden="1" customWidth="1"/>
    <col min="13904" max="13912" width="12.7109375" style="40" customWidth="1"/>
    <col min="13913" max="13915" width="10.85546875" style="40" customWidth="1"/>
    <col min="13916" max="14080" width="11.42578125" style="40"/>
    <col min="14081" max="14081" width="33.5703125" style="40" customWidth="1"/>
    <col min="14082" max="14082" width="19.28515625" style="40" customWidth="1"/>
    <col min="14083" max="14083" width="10.7109375" style="40" customWidth="1"/>
    <col min="14084" max="14084" width="11.42578125" style="40"/>
    <col min="14085" max="14085" width="11.42578125" style="40" customWidth="1"/>
    <col min="14086" max="14086" width="9.85546875" style="40" customWidth="1"/>
    <col min="14087" max="14087" width="10.7109375" style="40" customWidth="1"/>
    <col min="14088" max="14088" width="9.85546875" style="40" customWidth="1"/>
    <col min="14089" max="14089" width="10.28515625" style="40" customWidth="1"/>
    <col min="14090" max="14090" width="8.28515625" style="40" customWidth="1"/>
    <col min="14091" max="14091" width="10.28515625" style="40" customWidth="1"/>
    <col min="14092" max="14093" width="10.7109375" style="40" customWidth="1"/>
    <col min="14094" max="14094" width="9.85546875" style="40" customWidth="1"/>
    <col min="14095" max="14095" width="8.7109375" style="40" customWidth="1"/>
    <col min="14096" max="14096" width="9.42578125" style="40" customWidth="1"/>
    <col min="14097" max="14098" width="9" style="40" customWidth="1"/>
    <col min="14099" max="14100" width="9.28515625" style="40" customWidth="1"/>
    <col min="14101" max="14101" width="10.28515625" style="40" customWidth="1"/>
    <col min="14102" max="14102" width="11.7109375" style="40" customWidth="1"/>
    <col min="14103" max="14105" width="10.7109375" style="40" customWidth="1"/>
    <col min="14106" max="14122" width="9.28515625" style="40" customWidth="1"/>
    <col min="14123" max="14139" width="10.85546875" style="40" customWidth="1"/>
    <col min="14140" max="14143" width="12.7109375" style="40" customWidth="1"/>
    <col min="14144" max="14159" width="0" style="40" hidden="1" customWidth="1"/>
    <col min="14160" max="14168" width="12.7109375" style="40" customWidth="1"/>
    <col min="14169" max="14171" width="10.85546875" style="40" customWidth="1"/>
    <col min="14172" max="14336" width="11.42578125" style="40"/>
    <col min="14337" max="14337" width="33.5703125" style="40" customWidth="1"/>
    <col min="14338" max="14338" width="19.28515625" style="40" customWidth="1"/>
    <col min="14339" max="14339" width="10.7109375" style="40" customWidth="1"/>
    <col min="14340" max="14340" width="11.42578125" style="40"/>
    <col min="14341" max="14341" width="11.42578125" style="40" customWidth="1"/>
    <col min="14342" max="14342" width="9.85546875" style="40" customWidth="1"/>
    <col min="14343" max="14343" width="10.7109375" style="40" customWidth="1"/>
    <col min="14344" max="14344" width="9.85546875" style="40" customWidth="1"/>
    <col min="14345" max="14345" width="10.28515625" style="40" customWidth="1"/>
    <col min="14346" max="14346" width="8.28515625" style="40" customWidth="1"/>
    <col min="14347" max="14347" width="10.28515625" style="40" customWidth="1"/>
    <col min="14348" max="14349" width="10.7109375" style="40" customWidth="1"/>
    <col min="14350" max="14350" width="9.85546875" style="40" customWidth="1"/>
    <col min="14351" max="14351" width="8.7109375" style="40" customWidth="1"/>
    <col min="14352" max="14352" width="9.42578125" style="40" customWidth="1"/>
    <col min="14353" max="14354" width="9" style="40" customWidth="1"/>
    <col min="14355" max="14356" width="9.28515625" style="40" customWidth="1"/>
    <col min="14357" max="14357" width="10.28515625" style="40" customWidth="1"/>
    <col min="14358" max="14358" width="11.7109375" style="40" customWidth="1"/>
    <col min="14359" max="14361" width="10.7109375" style="40" customWidth="1"/>
    <col min="14362" max="14378" width="9.28515625" style="40" customWidth="1"/>
    <col min="14379" max="14395" width="10.85546875" style="40" customWidth="1"/>
    <col min="14396" max="14399" width="12.7109375" style="40" customWidth="1"/>
    <col min="14400" max="14415" width="0" style="40" hidden="1" customWidth="1"/>
    <col min="14416" max="14424" width="12.7109375" style="40" customWidth="1"/>
    <col min="14425" max="14427" width="10.85546875" style="40" customWidth="1"/>
    <col min="14428" max="14592" width="11.42578125" style="40"/>
    <col min="14593" max="14593" width="33.5703125" style="40" customWidth="1"/>
    <col min="14594" max="14594" width="19.28515625" style="40" customWidth="1"/>
    <col min="14595" max="14595" width="10.7109375" style="40" customWidth="1"/>
    <col min="14596" max="14596" width="11.42578125" style="40"/>
    <col min="14597" max="14597" width="11.42578125" style="40" customWidth="1"/>
    <col min="14598" max="14598" width="9.85546875" style="40" customWidth="1"/>
    <col min="14599" max="14599" width="10.7109375" style="40" customWidth="1"/>
    <col min="14600" max="14600" width="9.85546875" style="40" customWidth="1"/>
    <col min="14601" max="14601" width="10.28515625" style="40" customWidth="1"/>
    <col min="14602" max="14602" width="8.28515625" style="40" customWidth="1"/>
    <col min="14603" max="14603" width="10.28515625" style="40" customWidth="1"/>
    <col min="14604" max="14605" width="10.7109375" style="40" customWidth="1"/>
    <col min="14606" max="14606" width="9.85546875" style="40" customWidth="1"/>
    <col min="14607" max="14607" width="8.7109375" style="40" customWidth="1"/>
    <col min="14608" max="14608" width="9.42578125" style="40" customWidth="1"/>
    <col min="14609" max="14610" width="9" style="40" customWidth="1"/>
    <col min="14611" max="14612" width="9.28515625" style="40" customWidth="1"/>
    <col min="14613" max="14613" width="10.28515625" style="40" customWidth="1"/>
    <col min="14614" max="14614" width="11.7109375" style="40" customWidth="1"/>
    <col min="14615" max="14617" width="10.7109375" style="40" customWidth="1"/>
    <col min="14618" max="14634" width="9.28515625" style="40" customWidth="1"/>
    <col min="14635" max="14651" width="10.85546875" style="40" customWidth="1"/>
    <col min="14652" max="14655" width="12.7109375" style="40" customWidth="1"/>
    <col min="14656" max="14671" width="0" style="40" hidden="1" customWidth="1"/>
    <col min="14672" max="14680" width="12.7109375" style="40" customWidth="1"/>
    <col min="14681" max="14683" width="10.85546875" style="40" customWidth="1"/>
    <col min="14684" max="14848" width="11.42578125" style="40"/>
    <col min="14849" max="14849" width="33.5703125" style="40" customWidth="1"/>
    <col min="14850" max="14850" width="19.28515625" style="40" customWidth="1"/>
    <col min="14851" max="14851" width="10.7109375" style="40" customWidth="1"/>
    <col min="14852" max="14852" width="11.42578125" style="40"/>
    <col min="14853" max="14853" width="11.42578125" style="40" customWidth="1"/>
    <col min="14854" max="14854" width="9.85546875" style="40" customWidth="1"/>
    <col min="14855" max="14855" width="10.7109375" style="40" customWidth="1"/>
    <col min="14856" max="14856" width="9.85546875" style="40" customWidth="1"/>
    <col min="14857" max="14857" width="10.28515625" style="40" customWidth="1"/>
    <col min="14858" max="14858" width="8.28515625" style="40" customWidth="1"/>
    <col min="14859" max="14859" width="10.28515625" style="40" customWidth="1"/>
    <col min="14860" max="14861" width="10.7109375" style="40" customWidth="1"/>
    <col min="14862" max="14862" width="9.85546875" style="40" customWidth="1"/>
    <col min="14863" max="14863" width="8.7109375" style="40" customWidth="1"/>
    <col min="14864" max="14864" width="9.42578125" style="40" customWidth="1"/>
    <col min="14865" max="14866" width="9" style="40" customWidth="1"/>
    <col min="14867" max="14868" width="9.28515625" style="40" customWidth="1"/>
    <col min="14869" max="14869" width="10.28515625" style="40" customWidth="1"/>
    <col min="14870" max="14870" width="11.7109375" style="40" customWidth="1"/>
    <col min="14871" max="14873" width="10.7109375" style="40" customWidth="1"/>
    <col min="14874" max="14890" width="9.28515625" style="40" customWidth="1"/>
    <col min="14891" max="14907" width="10.85546875" style="40" customWidth="1"/>
    <col min="14908" max="14911" width="12.7109375" style="40" customWidth="1"/>
    <col min="14912" max="14927" width="0" style="40" hidden="1" customWidth="1"/>
    <col min="14928" max="14936" width="12.7109375" style="40" customWidth="1"/>
    <col min="14937" max="14939" width="10.85546875" style="40" customWidth="1"/>
    <col min="14940" max="15104" width="11.42578125" style="40"/>
    <col min="15105" max="15105" width="33.5703125" style="40" customWidth="1"/>
    <col min="15106" max="15106" width="19.28515625" style="40" customWidth="1"/>
    <col min="15107" max="15107" width="10.7109375" style="40" customWidth="1"/>
    <col min="15108" max="15108" width="11.42578125" style="40"/>
    <col min="15109" max="15109" width="11.42578125" style="40" customWidth="1"/>
    <col min="15110" max="15110" width="9.85546875" style="40" customWidth="1"/>
    <col min="15111" max="15111" width="10.7109375" style="40" customWidth="1"/>
    <col min="15112" max="15112" width="9.85546875" style="40" customWidth="1"/>
    <col min="15113" max="15113" width="10.28515625" style="40" customWidth="1"/>
    <col min="15114" max="15114" width="8.28515625" style="40" customWidth="1"/>
    <col min="15115" max="15115" width="10.28515625" style="40" customWidth="1"/>
    <col min="15116" max="15117" width="10.7109375" style="40" customWidth="1"/>
    <col min="15118" max="15118" width="9.85546875" style="40" customWidth="1"/>
    <col min="15119" max="15119" width="8.7109375" style="40" customWidth="1"/>
    <col min="15120" max="15120" width="9.42578125" style="40" customWidth="1"/>
    <col min="15121" max="15122" width="9" style="40" customWidth="1"/>
    <col min="15123" max="15124" width="9.28515625" style="40" customWidth="1"/>
    <col min="15125" max="15125" width="10.28515625" style="40" customWidth="1"/>
    <col min="15126" max="15126" width="11.7109375" style="40" customWidth="1"/>
    <col min="15127" max="15129" width="10.7109375" style="40" customWidth="1"/>
    <col min="15130" max="15146" width="9.28515625" style="40" customWidth="1"/>
    <col min="15147" max="15163" width="10.85546875" style="40" customWidth="1"/>
    <col min="15164" max="15167" width="12.7109375" style="40" customWidth="1"/>
    <col min="15168" max="15183" width="0" style="40" hidden="1" customWidth="1"/>
    <col min="15184" max="15192" width="12.7109375" style="40" customWidth="1"/>
    <col min="15193" max="15195" width="10.85546875" style="40" customWidth="1"/>
    <col min="15196" max="15360" width="11.42578125" style="40"/>
    <col min="15361" max="15361" width="33.5703125" style="40" customWidth="1"/>
    <col min="15362" max="15362" width="19.28515625" style="40" customWidth="1"/>
    <col min="15363" max="15363" width="10.7109375" style="40" customWidth="1"/>
    <col min="15364" max="15364" width="11.42578125" style="40"/>
    <col min="15365" max="15365" width="11.42578125" style="40" customWidth="1"/>
    <col min="15366" max="15366" width="9.85546875" style="40" customWidth="1"/>
    <col min="15367" max="15367" width="10.7109375" style="40" customWidth="1"/>
    <col min="15368" max="15368" width="9.85546875" style="40" customWidth="1"/>
    <col min="15369" max="15369" width="10.28515625" style="40" customWidth="1"/>
    <col min="15370" max="15370" width="8.28515625" style="40" customWidth="1"/>
    <col min="15371" max="15371" width="10.28515625" style="40" customWidth="1"/>
    <col min="15372" max="15373" width="10.7109375" style="40" customWidth="1"/>
    <col min="15374" max="15374" width="9.85546875" style="40" customWidth="1"/>
    <col min="15375" max="15375" width="8.7109375" style="40" customWidth="1"/>
    <col min="15376" max="15376" width="9.42578125" style="40" customWidth="1"/>
    <col min="15377" max="15378" width="9" style="40" customWidth="1"/>
    <col min="15379" max="15380" width="9.28515625" style="40" customWidth="1"/>
    <col min="15381" max="15381" width="10.28515625" style="40" customWidth="1"/>
    <col min="15382" max="15382" width="11.7109375" style="40" customWidth="1"/>
    <col min="15383" max="15385" width="10.7109375" style="40" customWidth="1"/>
    <col min="15386" max="15402" width="9.28515625" style="40" customWidth="1"/>
    <col min="15403" max="15419" width="10.85546875" style="40" customWidth="1"/>
    <col min="15420" max="15423" width="12.7109375" style="40" customWidth="1"/>
    <col min="15424" max="15439" width="0" style="40" hidden="1" customWidth="1"/>
    <col min="15440" max="15448" width="12.7109375" style="40" customWidth="1"/>
    <col min="15449" max="15451" width="10.85546875" style="40" customWidth="1"/>
    <col min="15452" max="15616" width="11.42578125" style="40"/>
    <col min="15617" max="15617" width="33.5703125" style="40" customWidth="1"/>
    <col min="15618" max="15618" width="19.28515625" style="40" customWidth="1"/>
    <col min="15619" max="15619" width="10.7109375" style="40" customWidth="1"/>
    <col min="15620" max="15620" width="11.42578125" style="40"/>
    <col min="15621" max="15621" width="11.42578125" style="40" customWidth="1"/>
    <col min="15622" max="15622" width="9.85546875" style="40" customWidth="1"/>
    <col min="15623" max="15623" width="10.7109375" style="40" customWidth="1"/>
    <col min="15624" max="15624" width="9.85546875" style="40" customWidth="1"/>
    <col min="15625" max="15625" width="10.28515625" style="40" customWidth="1"/>
    <col min="15626" max="15626" width="8.28515625" style="40" customWidth="1"/>
    <col min="15627" max="15627" width="10.28515625" style="40" customWidth="1"/>
    <col min="15628" max="15629" width="10.7109375" style="40" customWidth="1"/>
    <col min="15630" max="15630" width="9.85546875" style="40" customWidth="1"/>
    <col min="15631" max="15631" width="8.7109375" style="40" customWidth="1"/>
    <col min="15632" max="15632" width="9.42578125" style="40" customWidth="1"/>
    <col min="15633" max="15634" width="9" style="40" customWidth="1"/>
    <col min="15635" max="15636" width="9.28515625" style="40" customWidth="1"/>
    <col min="15637" max="15637" width="10.28515625" style="40" customWidth="1"/>
    <col min="15638" max="15638" width="11.7109375" style="40" customWidth="1"/>
    <col min="15639" max="15641" width="10.7109375" style="40" customWidth="1"/>
    <col min="15642" max="15658" width="9.28515625" style="40" customWidth="1"/>
    <col min="15659" max="15675" width="10.85546875" style="40" customWidth="1"/>
    <col min="15676" max="15679" width="12.7109375" style="40" customWidth="1"/>
    <col min="15680" max="15695" width="0" style="40" hidden="1" customWidth="1"/>
    <col min="15696" max="15704" width="12.7109375" style="40" customWidth="1"/>
    <col min="15705" max="15707" width="10.85546875" style="40" customWidth="1"/>
    <col min="15708" max="15872" width="11.42578125" style="40"/>
    <col min="15873" max="15873" width="33.5703125" style="40" customWidth="1"/>
    <col min="15874" max="15874" width="19.28515625" style="40" customWidth="1"/>
    <col min="15875" max="15875" width="10.7109375" style="40" customWidth="1"/>
    <col min="15876" max="15876" width="11.42578125" style="40"/>
    <col min="15877" max="15877" width="11.42578125" style="40" customWidth="1"/>
    <col min="15878" max="15878" width="9.85546875" style="40" customWidth="1"/>
    <col min="15879" max="15879" width="10.7109375" style="40" customWidth="1"/>
    <col min="15880" max="15880" width="9.85546875" style="40" customWidth="1"/>
    <col min="15881" max="15881" width="10.28515625" style="40" customWidth="1"/>
    <col min="15882" max="15882" width="8.28515625" style="40" customWidth="1"/>
    <col min="15883" max="15883" width="10.28515625" style="40" customWidth="1"/>
    <col min="15884" max="15885" width="10.7109375" style="40" customWidth="1"/>
    <col min="15886" max="15886" width="9.85546875" style="40" customWidth="1"/>
    <col min="15887" max="15887" width="8.7109375" style="40" customWidth="1"/>
    <col min="15888" max="15888" width="9.42578125" style="40" customWidth="1"/>
    <col min="15889" max="15890" width="9" style="40" customWidth="1"/>
    <col min="15891" max="15892" width="9.28515625" style="40" customWidth="1"/>
    <col min="15893" max="15893" width="10.28515625" style="40" customWidth="1"/>
    <col min="15894" max="15894" width="11.7109375" style="40" customWidth="1"/>
    <col min="15895" max="15897" width="10.7109375" style="40" customWidth="1"/>
    <col min="15898" max="15914" width="9.28515625" style="40" customWidth="1"/>
    <col min="15915" max="15931" width="10.85546875" style="40" customWidth="1"/>
    <col min="15932" max="15935" width="12.7109375" style="40" customWidth="1"/>
    <col min="15936" max="15951" width="0" style="40" hidden="1" customWidth="1"/>
    <col min="15952" max="15960" width="12.7109375" style="40" customWidth="1"/>
    <col min="15961" max="15963" width="10.85546875" style="40" customWidth="1"/>
    <col min="15964" max="16128" width="11.42578125" style="40"/>
    <col min="16129" max="16129" width="33.5703125" style="40" customWidth="1"/>
    <col min="16130" max="16130" width="19.28515625" style="40" customWidth="1"/>
    <col min="16131" max="16131" width="10.7109375" style="40" customWidth="1"/>
    <col min="16132" max="16132" width="11.42578125" style="40"/>
    <col min="16133" max="16133" width="11.42578125" style="40" customWidth="1"/>
    <col min="16134" max="16134" width="9.85546875" style="40" customWidth="1"/>
    <col min="16135" max="16135" width="10.7109375" style="40" customWidth="1"/>
    <col min="16136" max="16136" width="9.85546875" style="40" customWidth="1"/>
    <col min="16137" max="16137" width="10.28515625" style="40" customWidth="1"/>
    <col min="16138" max="16138" width="8.28515625" style="40" customWidth="1"/>
    <col min="16139" max="16139" width="10.28515625" style="40" customWidth="1"/>
    <col min="16140" max="16141" width="10.7109375" style="40" customWidth="1"/>
    <col min="16142" max="16142" width="9.85546875" style="40" customWidth="1"/>
    <col min="16143" max="16143" width="8.7109375" style="40" customWidth="1"/>
    <col min="16144" max="16144" width="9.42578125" style="40" customWidth="1"/>
    <col min="16145" max="16146" width="9" style="40" customWidth="1"/>
    <col min="16147" max="16148" width="9.28515625" style="40" customWidth="1"/>
    <col min="16149" max="16149" width="10.28515625" style="40" customWidth="1"/>
    <col min="16150" max="16150" width="11.7109375" style="40" customWidth="1"/>
    <col min="16151" max="16153" width="10.7109375" style="40" customWidth="1"/>
    <col min="16154" max="16170" width="9.28515625" style="40" customWidth="1"/>
    <col min="16171" max="16187" width="10.85546875" style="40" customWidth="1"/>
    <col min="16188" max="16191" width="12.7109375" style="40" customWidth="1"/>
    <col min="16192" max="16207" width="0" style="40" hidden="1" customWidth="1"/>
    <col min="16208" max="16216" width="12.7109375" style="40" customWidth="1"/>
    <col min="16217" max="16219" width="10.85546875" style="40" customWidth="1"/>
    <col min="16220" max="16384" width="11.42578125" style="40"/>
  </cols>
  <sheetData>
    <row r="1" spans="1:79" s="6" customFormat="1" ht="12.75" customHeight="1" x14ac:dyDescent="0.2">
      <c r="A1" s="152"/>
      <c r="B1" s="5"/>
      <c r="C1" s="5"/>
      <c r="D1" s="5"/>
      <c r="E1" s="5"/>
      <c r="F1" s="5"/>
      <c r="G1" s="5"/>
      <c r="H1" s="5"/>
      <c r="I1" s="5"/>
      <c r="J1" s="5"/>
      <c r="K1" s="5"/>
      <c r="O1" s="10"/>
      <c r="BL1" s="200"/>
      <c r="CA1" s="200"/>
    </row>
    <row r="2" spans="1:79" s="6" customFormat="1" ht="12.75" customHeight="1" x14ac:dyDescent="0.2">
      <c r="A2" s="152"/>
      <c r="B2" s="5"/>
      <c r="C2" s="5"/>
      <c r="D2" s="5"/>
      <c r="E2" s="5"/>
      <c r="F2" s="5"/>
      <c r="G2" s="5"/>
      <c r="H2" s="5"/>
      <c r="I2" s="5"/>
      <c r="J2" s="5"/>
      <c r="K2" s="5"/>
      <c r="O2" s="10"/>
      <c r="BL2" s="200"/>
      <c r="CA2" s="200"/>
    </row>
    <row r="3" spans="1:79" s="6" customFormat="1" ht="12.75" customHeight="1" x14ac:dyDescent="0.2">
      <c r="A3" s="152"/>
      <c r="B3" s="5"/>
      <c r="C3" s="5"/>
      <c r="D3" s="7"/>
      <c r="E3" s="5"/>
      <c r="F3" s="5"/>
      <c r="G3" s="5"/>
      <c r="H3" s="5"/>
      <c r="I3" s="5"/>
      <c r="J3" s="5"/>
      <c r="K3" s="5"/>
      <c r="O3" s="10"/>
      <c r="BL3" s="200"/>
      <c r="CA3" s="200"/>
    </row>
    <row r="4" spans="1:79" s="6" customFormat="1" ht="12.75" customHeight="1" x14ac:dyDescent="0.2">
      <c r="A4" s="152"/>
      <c r="B4" s="5"/>
      <c r="C4" s="5"/>
      <c r="D4" s="5"/>
      <c r="E4" s="5"/>
      <c r="F4" s="5"/>
      <c r="G4" s="5"/>
      <c r="H4" s="5"/>
      <c r="I4" s="5"/>
      <c r="J4" s="5"/>
      <c r="K4" s="5"/>
      <c r="O4" s="10"/>
      <c r="BL4" s="200"/>
      <c r="CA4" s="200"/>
    </row>
    <row r="5" spans="1:79" s="6" customFormat="1" ht="12.75" customHeight="1" x14ac:dyDescent="0.2">
      <c r="A5" s="4"/>
      <c r="B5" s="5"/>
      <c r="C5" s="5"/>
      <c r="D5" s="5"/>
      <c r="E5" s="5"/>
      <c r="F5" s="5"/>
      <c r="G5" s="5"/>
      <c r="H5" s="5"/>
      <c r="I5" s="5"/>
      <c r="J5" s="5"/>
      <c r="K5" s="5"/>
      <c r="O5" s="10"/>
      <c r="BL5" s="200"/>
      <c r="CA5" s="200"/>
    </row>
    <row r="6" spans="1:79" s="1" customFormat="1" ht="39.75" customHeight="1" x14ac:dyDescent="0.15">
      <c r="A6" s="779"/>
      <c r="B6" s="779"/>
      <c r="C6" s="779"/>
      <c r="D6" s="779"/>
      <c r="E6" s="779"/>
      <c r="F6" s="779"/>
      <c r="G6" s="779"/>
      <c r="H6" s="779"/>
      <c r="I6" s="779"/>
      <c r="J6" s="779"/>
      <c r="K6" s="779"/>
      <c r="L6" s="779"/>
      <c r="M6" s="779"/>
      <c r="N6" s="779"/>
      <c r="O6" s="779"/>
      <c r="P6" s="33"/>
      <c r="Q6" s="33"/>
      <c r="R6" s="33"/>
      <c r="S6" s="33"/>
      <c r="T6" s="2"/>
      <c r="U6" s="2"/>
      <c r="V6" s="2"/>
      <c r="W6" s="2"/>
      <c r="X6" s="2"/>
      <c r="Y6" s="2"/>
      <c r="BL6" s="201"/>
      <c r="CA6" s="201"/>
    </row>
    <row r="7" spans="1:79" s="1" customFormat="1" ht="45" customHeight="1" x14ac:dyDescent="0.2">
      <c r="A7" s="47"/>
      <c r="B7" s="47"/>
      <c r="C7" s="47"/>
      <c r="D7" s="47"/>
      <c r="E7" s="47"/>
      <c r="F7" s="47"/>
      <c r="G7" s="47"/>
      <c r="H7" s="47"/>
      <c r="I7" s="47"/>
      <c r="J7" s="47"/>
      <c r="K7" s="47"/>
      <c r="L7" s="47"/>
      <c r="M7" s="47"/>
      <c r="N7" s="48"/>
      <c r="O7" s="48"/>
      <c r="P7" s="38"/>
      <c r="Q7" s="38"/>
      <c r="R7" s="38"/>
      <c r="S7" s="38"/>
      <c r="T7" s="2"/>
      <c r="U7" s="2"/>
      <c r="V7" s="2"/>
      <c r="W7" s="2"/>
      <c r="X7" s="2"/>
      <c r="Y7" s="2"/>
      <c r="BL7" s="201"/>
      <c r="CA7" s="201"/>
    </row>
    <row r="8" spans="1:79" s="3" customFormat="1" ht="47.25" customHeight="1" x14ac:dyDescent="0.15">
      <c r="A8" s="642"/>
      <c r="B8" s="644"/>
      <c r="C8" s="710"/>
      <c r="D8" s="713"/>
      <c r="E8" s="713"/>
      <c r="F8" s="713"/>
      <c r="G8" s="713"/>
      <c r="H8" s="713"/>
      <c r="I8" s="713"/>
      <c r="J8" s="713"/>
      <c r="K8" s="713"/>
      <c r="L8" s="713"/>
      <c r="M8" s="713"/>
      <c r="N8" s="713"/>
      <c r="O8" s="713"/>
      <c r="P8" s="713"/>
      <c r="Q8" s="713"/>
      <c r="R8" s="713"/>
      <c r="S8" s="709"/>
      <c r="T8" s="710"/>
      <c r="U8" s="709"/>
      <c r="V8" s="644"/>
      <c r="W8" s="710"/>
      <c r="X8" s="713"/>
      <c r="Y8" s="713"/>
      <c r="Z8" s="709"/>
      <c r="AA8" s="644"/>
      <c r="AB8" s="1"/>
      <c r="AC8" s="1"/>
      <c r="AD8" s="1"/>
      <c r="AE8" s="1"/>
      <c r="AF8" s="1"/>
      <c r="AG8" s="1"/>
      <c r="AH8" s="1"/>
      <c r="AI8" s="1"/>
      <c r="AJ8" s="1"/>
      <c r="AK8" s="1"/>
      <c r="AL8" s="1"/>
      <c r="AM8" s="1"/>
      <c r="BL8" s="201"/>
      <c r="CA8" s="201"/>
    </row>
    <row r="9" spans="1:79" s="3" customFormat="1" ht="53.25" customHeight="1" x14ac:dyDescent="0.15">
      <c r="A9" s="643"/>
      <c r="B9" s="645"/>
      <c r="C9" s="49"/>
      <c r="D9" s="166"/>
      <c r="E9" s="16"/>
      <c r="F9" s="16"/>
      <c r="G9" s="16"/>
      <c r="H9" s="12"/>
      <c r="I9" s="12"/>
      <c r="J9" s="12"/>
      <c r="K9" s="12"/>
      <c r="L9" s="12"/>
      <c r="M9" s="12"/>
      <c r="N9" s="12"/>
      <c r="O9" s="12"/>
      <c r="P9" s="12"/>
      <c r="Q9" s="12"/>
      <c r="R9" s="12"/>
      <c r="S9" s="13"/>
      <c r="T9" s="50"/>
      <c r="U9" s="18"/>
      <c r="V9" s="645"/>
      <c r="W9" s="17"/>
      <c r="X9" s="51"/>
      <c r="Y9" s="51"/>
      <c r="Z9" s="18"/>
      <c r="AA9" s="645"/>
      <c r="AB9" s="1"/>
      <c r="AC9" s="1"/>
      <c r="AD9" s="1"/>
      <c r="AE9" s="1"/>
      <c r="AF9" s="1"/>
      <c r="AG9" s="1"/>
      <c r="AH9" s="1"/>
      <c r="AI9" s="1"/>
      <c r="AJ9" s="1"/>
      <c r="AK9" s="1"/>
      <c r="AL9" s="1"/>
      <c r="AM9" s="1"/>
      <c r="BL9" s="201"/>
      <c r="CA9" s="201"/>
    </row>
    <row r="10" spans="1:79" s="3" customFormat="1" ht="15.75" customHeight="1" x14ac:dyDescent="0.15">
      <c r="A10" s="52"/>
      <c r="B10" s="101"/>
      <c r="C10" s="129"/>
      <c r="D10" s="129"/>
      <c r="E10" s="107"/>
      <c r="F10" s="107"/>
      <c r="G10" s="107"/>
      <c r="H10" s="107"/>
      <c r="I10" s="107"/>
      <c r="J10" s="107"/>
      <c r="K10" s="107"/>
      <c r="L10" s="107"/>
      <c r="M10" s="107"/>
      <c r="N10" s="107"/>
      <c r="O10" s="107"/>
      <c r="P10" s="107"/>
      <c r="Q10" s="107"/>
      <c r="R10" s="107"/>
      <c r="S10" s="115"/>
      <c r="T10" s="106"/>
      <c r="U10" s="124"/>
      <c r="V10" s="138"/>
      <c r="W10" s="106"/>
      <c r="X10" s="107"/>
      <c r="Y10" s="107"/>
      <c r="Z10" s="124"/>
      <c r="AA10" s="124"/>
      <c r="AB10" s="170"/>
      <c r="AE10" s="1"/>
      <c r="AF10" s="1"/>
      <c r="AM10" s="1"/>
      <c r="BL10" s="201"/>
      <c r="BP10" s="73"/>
      <c r="BQ10" s="36"/>
      <c r="BR10" s="36"/>
      <c r="BS10" s="154"/>
      <c r="BT10" s="155"/>
      <c r="BU10" s="155"/>
      <c r="BV10" s="155"/>
      <c r="BW10" s="155"/>
      <c r="BX10" s="19"/>
      <c r="CA10" s="201"/>
    </row>
    <row r="11" spans="1:79" s="3" customFormat="1" ht="21.75" customHeight="1" x14ac:dyDescent="0.15">
      <c r="A11" s="31"/>
      <c r="B11" s="109"/>
      <c r="C11" s="149"/>
      <c r="D11" s="149"/>
      <c r="E11" s="144"/>
      <c r="F11" s="144"/>
      <c r="G11" s="144"/>
      <c r="H11" s="144"/>
      <c r="I11" s="144"/>
      <c r="J11" s="144"/>
      <c r="K11" s="144"/>
      <c r="L11" s="144"/>
      <c r="M11" s="144"/>
      <c r="N11" s="144"/>
      <c r="O11" s="144"/>
      <c r="P11" s="144"/>
      <c r="Q11" s="144"/>
      <c r="R11" s="144"/>
      <c r="S11" s="132"/>
      <c r="T11" s="104"/>
      <c r="U11" s="133"/>
      <c r="V11" s="147"/>
      <c r="W11" s="143"/>
      <c r="X11" s="144"/>
      <c r="Y11" s="144"/>
      <c r="Z11" s="133"/>
      <c r="AA11" s="133"/>
      <c r="AB11" s="170"/>
      <c r="AC11" s="6"/>
      <c r="AD11" s="6"/>
      <c r="AE11" s="1"/>
      <c r="AF11" s="1"/>
      <c r="AM11" s="1"/>
      <c r="BL11" s="201"/>
      <c r="BP11" s="73"/>
      <c r="BQ11" s="36"/>
      <c r="BR11" s="36"/>
      <c r="BS11" s="154"/>
      <c r="BT11" s="155"/>
      <c r="BU11" s="155"/>
      <c r="BV11" s="155"/>
      <c r="BW11" s="155"/>
      <c r="BX11" s="19"/>
      <c r="CA11" s="201"/>
    </row>
    <row r="12" spans="1:79" s="3" customFormat="1" ht="15.75" customHeight="1" x14ac:dyDescent="0.15">
      <c r="A12" s="23"/>
      <c r="B12" s="103"/>
      <c r="C12" s="131"/>
      <c r="D12" s="131"/>
      <c r="E12" s="98"/>
      <c r="F12" s="98"/>
      <c r="G12" s="98"/>
      <c r="H12" s="98"/>
      <c r="I12" s="98"/>
      <c r="J12" s="98"/>
      <c r="K12" s="98"/>
      <c r="L12" s="98"/>
      <c r="M12" s="98"/>
      <c r="N12" s="98"/>
      <c r="O12" s="98"/>
      <c r="P12" s="98"/>
      <c r="Q12" s="98"/>
      <c r="R12" s="98"/>
      <c r="S12" s="99"/>
      <c r="T12" s="116"/>
      <c r="U12" s="100"/>
      <c r="V12" s="146"/>
      <c r="W12" s="116"/>
      <c r="X12" s="117"/>
      <c r="Y12" s="117"/>
      <c r="Z12" s="118"/>
      <c r="AA12" s="118"/>
      <c r="AB12" s="170"/>
      <c r="AC12" s="6"/>
      <c r="AD12" s="6"/>
      <c r="AE12" s="1"/>
      <c r="AF12" s="1"/>
      <c r="AM12" s="1"/>
      <c r="BL12" s="201"/>
      <c r="BP12" s="73"/>
      <c r="BQ12" s="36"/>
      <c r="BR12" s="36"/>
      <c r="BS12" s="154"/>
      <c r="BT12" s="155"/>
      <c r="BU12" s="155"/>
      <c r="BV12" s="155"/>
      <c r="BW12" s="155"/>
      <c r="BX12" s="19"/>
      <c r="CA12" s="201"/>
    </row>
    <row r="13" spans="1:79" s="1" customFormat="1" ht="30" customHeight="1" x14ac:dyDescent="0.2">
      <c r="A13" s="53"/>
      <c r="B13" s="53"/>
      <c r="C13" s="53"/>
      <c r="D13" s="53"/>
      <c r="E13" s="53"/>
      <c r="F13" s="53"/>
      <c r="G13" s="53"/>
      <c r="H13" s="53"/>
      <c r="I13" s="53"/>
      <c r="J13" s="53"/>
      <c r="K13" s="53"/>
      <c r="L13" s="53"/>
      <c r="M13" s="53"/>
      <c r="N13" s="54"/>
      <c r="O13" s="54"/>
      <c r="P13" s="42"/>
      <c r="Q13" s="42"/>
      <c r="R13" s="42"/>
      <c r="S13" s="42"/>
      <c r="T13" s="2"/>
      <c r="U13" s="2"/>
      <c r="V13" s="2"/>
      <c r="W13" s="2"/>
      <c r="X13" s="2"/>
      <c r="Y13" s="2"/>
      <c r="BL13" s="201"/>
      <c r="CA13" s="201"/>
    </row>
    <row r="14" spans="1:79" s="3" customFormat="1" ht="24" customHeight="1" x14ac:dyDescent="0.15">
      <c r="A14" s="44"/>
      <c r="B14" s="263"/>
      <c r="C14" s="49"/>
      <c r="D14" s="166"/>
      <c r="E14" s="16"/>
      <c r="F14" s="16"/>
      <c r="G14" s="16"/>
      <c r="H14" s="12"/>
      <c r="I14" s="12"/>
      <c r="J14" s="12"/>
      <c r="K14" s="12"/>
      <c r="L14" s="12"/>
      <c r="M14" s="12"/>
      <c r="N14" s="12"/>
      <c r="O14" s="12"/>
      <c r="P14" s="12"/>
      <c r="Q14" s="12"/>
      <c r="R14" s="12"/>
      <c r="S14" s="13"/>
      <c r="T14" s="2"/>
      <c r="U14" s="2"/>
      <c r="V14" s="2"/>
      <c r="W14" s="2"/>
      <c r="X14" s="2"/>
      <c r="Y14" s="2"/>
      <c r="Z14" s="1"/>
      <c r="AA14" s="1"/>
      <c r="AB14" s="1"/>
      <c r="AC14" s="1"/>
      <c r="AD14" s="1"/>
      <c r="AE14" s="1"/>
      <c r="AL14" s="1"/>
      <c r="BL14" s="201"/>
      <c r="BP14" s="1"/>
      <c r="BQ14" s="1"/>
      <c r="BR14" s="1"/>
      <c r="BS14" s="1"/>
      <c r="BT14" s="1"/>
      <c r="BU14" s="1"/>
      <c r="CA14" s="201"/>
    </row>
    <row r="15" spans="1:79" s="3" customFormat="1" ht="15.75" customHeight="1" x14ac:dyDescent="0.15">
      <c r="A15" s="74"/>
      <c r="B15" s="101"/>
      <c r="C15" s="106"/>
      <c r="D15" s="107"/>
      <c r="E15" s="107"/>
      <c r="F15" s="107"/>
      <c r="G15" s="107"/>
      <c r="H15" s="107"/>
      <c r="I15" s="107"/>
      <c r="J15" s="107"/>
      <c r="K15" s="107"/>
      <c r="L15" s="107"/>
      <c r="M15" s="107"/>
      <c r="N15" s="107"/>
      <c r="O15" s="107"/>
      <c r="P15" s="107"/>
      <c r="Q15" s="107"/>
      <c r="R15" s="107"/>
      <c r="S15" s="124"/>
      <c r="U15" s="2"/>
      <c r="V15" s="2"/>
      <c r="W15" s="2"/>
      <c r="X15" s="2"/>
      <c r="Y15" s="2"/>
      <c r="Z15" s="1"/>
      <c r="AA15" s="1"/>
      <c r="AB15" s="1"/>
      <c r="AC15" s="1"/>
      <c r="AD15" s="1"/>
      <c r="AE15" s="1"/>
      <c r="AL15" s="1"/>
      <c r="BL15" s="201"/>
      <c r="BP15" s="1"/>
      <c r="BQ15" s="19"/>
      <c r="BR15" s="1"/>
      <c r="BS15" s="1"/>
      <c r="BT15" s="19"/>
      <c r="BU15" s="1"/>
      <c r="CA15" s="201"/>
    </row>
    <row r="16" spans="1:79" s="3" customFormat="1" ht="15.75" customHeight="1" x14ac:dyDescent="0.15">
      <c r="A16" s="75"/>
      <c r="B16" s="102"/>
      <c r="C16" s="94"/>
      <c r="D16" s="95"/>
      <c r="E16" s="95"/>
      <c r="F16" s="95"/>
      <c r="G16" s="95"/>
      <c r="H16" s="95"/>
      <c r="I16" s="95"/>
      <c r="J16" s="95"/>
      <c r="K16" s="95"/>
      <c r="L16" s="95"/>
      <c r="M16" s="95"/>
      <c r="N16" s="95"/>
      <c r="O16" s="95"/>
      <c r="P16" s="95"/>
      <c r="Q16" s="95"/>
      <c r="R16" s="95"/>
      <c r="S16" s="90"/>
      <c r="T16" s="170"/>
      <c r="U16" s="2"/>
      <c r="V16" s="2"/>
      <c r="W16" s="2"/>
      <c r="X16" s="2"/>
      <c r="Y16" s="2"/>
      <c r="Z16" s="1"/>
      <c r="AA16" s="1"/>
      <c r="AB16" s="1"/>
      <c r="AC16" s="1"/>
      <c r="AD16" s="1"/>
      <c r="AE16" s="1"/>
      <c r="AL16" s="1"/>
      <c r="BL16" s="201"/>
      <c r="BP16" s="1"/>
      <c r="BQ16" s="73"/>
      <c r="BR16" s="1"/>
      <c r="BS16" s="1"/>
      <c r="BT16" s="19"/>
      <c r="BU16" s="1"/>
      <c r="CA16" s="201"/>
    </row>
    <row r="17" spans="1:79" s="3" customFormat="1" ht="15.75" customHeight="1" x14ac:dyDescent="0.15">
      <c r="A17" s="75"/>
      <c r="B17" s="102"/>
      <c r="C17" s="94"/>
      <c r="D17" s="95"/>
      <c r="E17" s="95"/>
      <c r="F17" s="95"/>
      <c r="G17" s="95"/>
      <c r="H17" s="95"/>
      <c r="I17" s="95"/>
      <c r="J17" s="95"/>
      <c r="K17" s="95"/>
      <c r="L17" s="95"/>
      <c r="M17" s="95"/>
      <c r="N17" s="95"/>
      <c r="O17" s="95"/>
      <c r="P17" s="95"/>
      <c r="Q17" s="95"/>
      <c r="R17" s="95"/>
      <c r="S17" s="90"/>
      <c r="T17" s="173"/>
      <c r="U17" s="2"/>
      <c r="V17" s="2"/>
      <c r="W17" s="2"/>
      <c r="X17" s="2"/>
      <c r="Y17" s="2"/>
      <c r="Z17" s="1"/>
      <c r="AA17" s="1"/>
      <c r="AB17" s="1"/>
      <c r="AC17" s="1"/>
      <c r="AD17" s="1"/>
      <c r="AE17" s="1"/>
      <c r="AL17" s="1"/>
      <c r="BL17" s="201"/>
      <c r="BP17" s="1"/>
      <c r="BQ17" s="73"/>
      <c r="BR17" s="1"/>
      <c r="BS17" s="1"/>
      <c r="BT17" s="19"/>
      <c r="BU17" s="1"/>
      <c r="CA17" s="201"/>
    </row>
    <row r="18" spans="1:79" s="3" customFormat="1" ht="15.75" customHeight="1" x14ac:dyDescent="0.15">
      <c r="A18" s="75"/>
      <c r="B18" s="102"/>
      <c r="C18" s="94"/>
      <c r="D18" s="95"/>
      <c r="E18" s="95"/>
      <c r="F18" s="95"/>
      <c r="G18" s="95"/>
      <c r="H18" s="95"/>
      <c r="I18" s="95"/>
      <c r="J18" s="95"/>
      <c r="K18" s="95"/>
      <c r="L18" s="95"/>
      <c r="M18" s="95"/>
      <c r="N18" s="95"/>
      <c r="O18" s="95"/>
      <c r="P18" s="95"/>
      <c r="Q18" s="95"/>
      <c r="R18" s="95"/>
      <c r="S18" s="90"/>
      <c r="T18" s="173"/>
      <c r="U18" s="2"/>
      <c r="V18" s="2"/>
      <c r="W18" s="2"/>
      <c r="X18" s="2"/>
      <c r="Y18" s="2"/>
      <c r="Z18" s="1"/>
      <c r="AA18" s="1"/>
      <c r="AB18" s="1"/>
      <c r="AC18" s="1"/>
      <c r="AD18" s="1"/>
      <c r="AE18" s="1"/>
      <c r="AL18" s="1"/>
      <c r="BL18" s="201"/>
      <c r="BP18" s="1"/>
      <c r="BQ18" s="19"/>
      <c r="BR18" s="1"/>
      <c r="BS18" s="1"/>
      <c r="BT18" s="19"/>
      <c r="BU18" s="1"/>
      <c r="CA18" s="201"/>
    </row>
    <row r="19" spans="1:79" s="3" customFormat="1" ht="15.75" customHeight="1" x14ac:dyDescent="0.15">
      <c r="A19" s="76"/>
      <c r="B19" s="110"/>
      <c r="C19" s="111"/>
      <c r="D19" s="112"/>
      <c r="E19" s="112"/>
      <c r="F19" s="112"/>
      <c r="G19" s="112"/>
      <c r="H19" s="112"/>
      <c r="I19" s="112"/>
      <c r="J19" s="112"/>
      <c r="K19" s="112"/>
      <c r="L19" s="112"/>
      <c r="M19" s="112"/>
      <c r="N19" s="112"/>
      <c r="O19" s="112"/>
      <c r="P19" s="112"/>
      <c r="Q19" s="112"/>
      <c r="R19" s="112"/>
      <c r="S19" s="91"/>
      <c r="T19" s="2"/>
      <c r="U19" s="2"/>
      <c r="V19" s="2"/>
      <c r="W19" s="2"/>
      <c r="X19" s="2"/>
      <c r="Y19" s="2"/>
      <c r="Z19" s="1"/>
      <c r="AA19" s="1"/>
      <c r="AB19" s="1"/>
      <c r="AC19" s="1"/>
      <c r="AD19" s="1"/>
      <c r="AE19" s="1"/>
      <c r="AL19" s="1"/>
      <c r="BL19" s="201"/>
      <c r="BP19" s="1"/>
      <c r="BQ19" s="73"/>
      <c r="BR19" s="1"/>
      <c r="BS19" s="1"/>
      <c r="BT19" s="19"/>
      <c r="BU19" s="1"/>
      <c r="CA19" s="201"/>
    </row>
    <row r="20" spans="1:79" s="3" customFormat="1" ht="15.75" customHeight="1" x14ac:dyDescent="0.15">
      <c r="A20" s="77"/>
      <c r="B20" s="103"/>
      <c r="C20" s="97"/>
      <c r="D20" s="98"/>
      <c r="E20" s="98"/>
      <c r="F20" s="98"/>
      <c r="G20" s="98"/>
      <c r="H20" s="98"/>
      <c r="I20" s="98"/>
      <c r="J20" s="98"/>
      <c r="K20" s="98"/>
      <c r="L20" s="98"/>
      <c r="M20" s="98"/>
      <c r="N20" s="98"/>
      <c r="O20" s="98"/>
      <c r="P20" s="98"/>
      <c r="Q20" s="98"/>
      <c r="R20" s="98"/>
      <c r="S20" s="100"/>
      <c r="T20" s="2"/>
      <c r="U20" s="2"/>
      <c r="V20" s="2"/>
      <c r="W20" s="2"/>
      <c r="X20" s="2"/>
      <c r="Y20" s="2"/>
      <c r="Z20" s="1"/>
      <c r="AA20" s="1"/>
      <c r="AB20" s="1"/>
      <c r="AC20" s="1"/>
      <c r="AD20" s="1"/>
      <c r="AE20" s="1"/>
      <c r="AL20" s="1"/>
      <c r="BL20" s="201"/>
      <c r="BP20" s="1"/>
      <c r="BQ20" s="19"/>
      <c r="BR20" s="1"/>
      <c r="BS20" s="1"/>
      <c r="BT20" s="19"/>
      <c r="BU20" s="1"/>
      <c r="CA20" s="201"/>
    </row>
    <row r="21" spans="1:79" s="3" customFormat="1" ht="15.75" customHeight="1" x14ac:dyDescent="0.15">
      <c r="A21" s="22"/>
      <c r="B21" s="119"/>
      <c r="C21" s="120"/>
      <c r="D21" s="121"/>
      <c r="E21" s="121"/>
      <c r="F21" s="121"/>
      <c r="G21" s="121"/>
      <c r="H21" s="121"/>
      <c r="I21" s="121"/>
      <c r="J21" s="121"/>
      <c r="K21" s="121"/>
      <c r="L21" s="121"/>
      <c r="M21" s="121"/>
      <c r="N21" s="121"/>
      <c r="O21" s="121"/>
      <c r="P21" s="121"/>
      <c r="Q21" s="121"/>
      <c r="R21" s="121"/>
      <c r="S21" s="122"/>
      <c r="T21" s="173"/>
      <c r="U21" s="2"/>
      <c r="V21" s="2"/>
      <c r="W21" s="2"/>
      <c r="Y21" s="2"/>
      <c r="Z21" s="1"/>
      <c r="AA21" s="1"/>
      <c r="AB21" s="6"/>
      <c r="AC21" s="1"/>
      <c r="AD21" s="1"/>
      <c r="AE21" s="1"/>
      <c r="AL21" s="1"/>
      <c r="BL21" s="201"/>
      <c r="BP21" s="19"/>
      <c r="BQ21" s="73"/>
      <c r="BR21" s="19"/>
      <c r="BS21" s="19"/>
      <c r="BT21" s="19"/>
      <c r="BU21" s="155"/>
      <c r="CA21" s="201"/>
    </row>
    <row r="22" spans="1:79" s="1" customFormat="1" ht="30" customHeight="1" x14ac:dyDescent="0.2">
      <c r="A22" s="47"/>
      <c r="B22" s="47"/>
      <c r="C22" s="47"/>
      <c r="D22" s="47"/>
      <c r="E22" s="47"/>
      <c r="F22" s="47"/>
      <c r="G22" s="47"/>
      <c r="H22" s="47"/>
      <c r="I22" s="47"/>
      <c r="J22" s="47"/>
      <c r="K22" s="47"/>
      <c r="L22" s="47"/>
      <c r="M22" s="47"/>
      <c r="N22" s="6"/>
      <c r="O22" s="6"/>
      <c r="P22" s="6"/>
      <c r="Q22" s="6"/>
      <c r="R22" s="6"/>
      <c r="S22" s="6"/>
      <c r="T22" s="2"/>
      <c r="U22" s="2"/>
      <c r="V22" s="2"/>
      <c r="W22" s="2"/>
      <c r="X22" s="2"/>
      <c r="Y22" s="2"/>
      <c r="BL22" s="201"/>
      <c r="CA22" s="201"/>
    </row>
    <row r="23" spans="1:79" s="3" customFormat="1" ht="29.25" customHeight="1" x14ac:dyDescent="0.15">
      <c r="A23" s="644"/>
      <c r="B23" s="644"/>
      <c r="C23" s="713"/>
      <c r="D23" s="713"/>
      <c r="E23" s="713"/>
      <c r="F23" s="713"/>
      <c r="G23" s="713"/>
      <c r="H23" s="713"/>
      <c r="I23" s="713"/>
      <c r="J23" s="713"/>
      <c r="K23" s="713"/>
      <c r="L23" s="713"/>
      <c r="M23" s="713"/>
      <c r="N23" s="713"/>
      <c r="O23" s="713"/>
      <c r="P23" s="713"/>
      <c r="Q23" s="713"/>
      <c r="R23" s="713"/>
      <c r="S23" s="709"/>
      <c r="T23" s="713"/>
      <c r="U23" s="709"/>
      <c r="V23" s="644"/>
      <c r="W23" s="710"/>
      <c r="X23" s="713"/>
      <c r="Y23" s="709"/>
      <c r="Z23" s="1"/>
      <c r="AA23" s="1"/>
      <c r="AB23" s="1"/>
      <c r="AC23" s="1"/>
      <c r="AD23" s="1"/>
      <c r="AE23" s="1"/>
      <c r="AL23" s="1"/>
      <c r="BL23" s="201"/>
      <c r="BP23" s="1"/>
      <c r="BQ23" s="1"/>
      <c r="BR23" s="1"/>
      <c r="BS23" s="1"/>
      <c r="BT23" s="1"/>
      <c r="BU23" s="1"/>
      <c r="CA23" s="201"/>
    </row>
    <row r="24" spans="1:79" s="3" customFormat="1" ht="33.75" customHeight="1" x14ac:dyDescent="0.15">
      <c r="A24" s="645"/>
      <c r="B24" s="645"/>
      <c r="C24" s="49"/>
      <c r="D24" s="166"/>
      <c r="E24" s="16"/>
      <c r="F24" s="16"/>
      <c r="G24" s="16"/>
      <c r="H24" s="12"/>
      <c r="I24" s="12"/>
      <c r="J24" s="12"/>
      <c r="K24" s="12"/>
      <c r="L24" s="12"/>
      <c r="M24" s="12"/>
      <c r="N24" s="12"/>
      <c r="O24" s="12"/>
      <c r="P24" s="12"/>
      <c r="Q24" s="12"/>
      <c r="R24" s="12"/>
      <c r="S24" s="13"/>
      <c r="T24" s="50"/>
      <c r="U24" s="18"/>
      <c r="V24" s="645"/>
      <c r="W24" s="17"/>
      <c r="X24" s="51"/>
      <c r="Y24" s="18"/>
      <c r="Z24" s="1"/>
      <c r="AA24" s="1"/>
      <c r="AB24" s="1"/>
      <c r="AC24" s="1"/>
      <c r="AD24" s="1"/>
      <c r="AE24" s="1"/>
      <c r="AL24" s="1"/>
      <c r="BL24" s="201"/>
      <c r="BP24" s="1"/>
      <c r="BQ24" s="1"/>
      <c r="BR24" s="1"/>
      <c r="BS24" s="1"/>
      <c r="BT24" s="1"/>
      <c r="BU24" s="1"/>
      <c r="CA24" s="201"/>
    </row>
    <row r="25" spans="1:79" s="3" customFormat="1" ht="15.75" customHeight="1" x14ac:dyDescent="0.15">
      <c r="A25" s="30"/>
      <c r="B25" s="150"/>
      <c r="C25" s="106"/>
      <c r="D25" s="129"/>
      <c r="E25" s="107"/>
      <c r="F25" s="107"/>
      <c r="G25" s="107"/>
      <c r="H25" s="115"/>
      <c r="I25" s="115"/>
      <c r="J25" s="115"/>
      <c r="K25" s="115"/>
      <c r="L25" s="115"/>
      <c r="M25" s="115"/>
      <c r="N25" s="115"/>
      <c r="O25" s="115"/>
      <c r="P25" s="115"/>
      <c r="Q25" s="115"/>
      <c r="R25" s="115"/>
      <c r="S25" s="124"/>
      <c r="T25" s="106"/>
      <c r="U25" s="107"/>
      <c r="V25" s="86"/>
      <c r="W25" s="106"/>
      <c r="X25" s="107"/>
      <c r="Y25" s="124"/>
      <c r="Z25" s="170"/>
      <c r="AA25" s="15"/>
      <c r="AD25" s="1"/>
      <c r="AE25" s="1"/>
      <c r="AL25" s="1"/>
      <c r="BL25" s="201"/>
      <c r="BP25" s="73"/>
      <c r="BQ25" s="73"/>
      <c r="BR25" s="73"/>
      <c r="BS25" s="73"/>
      <c r="BT25" s="155"/>
      <c r="BU25" s="155"/>
      <c r="BV25" s="155"/>
      <c r="BW25" s="155"/>
      <c r="CA25" s="201"/>
    </row>
    <row r="26" spans="1:79" s="3" customFormat="1" ht="15.75" customHeight="1" x14ac:dyDescent="0.15">
      <c r="A26" s="32"/>
      <c r="B26" s="140"/>
      <c r="C26" s="97"/>
      <c r="D26" s="131"/>
      <c r="E26" s="98"/>
      <c r="F26" s="98"/>
      <c r="G26" s="98"/>
      <c r="H26" s="99"/>
      <c r="I26" s="99"/>
      <c r="J26" s="99"/>
      <c r="K26" s="99"/>
      <c r="L26" s="99"/>
      <c r="M26" s="99"/>
      <c r="N26" s="99"/>
      <c r="O26" s="99"/>
      <c r="P26" s="99"/>
      <c r="Q26" s="99"/>
      <c r="R26" s="99"/>
      <c r="S26" s="100"/>
      <c r="T26" s="97"/>
      <c r="U26" s="98"/>
      <c r="V26" s="89"/>
      <c r="W26" s="97"/>
      <c r="X26" s="98"/>
      <c r="Y26" s="100"/>
      <c r="Z26" s="170"/>
      <c r="AA26" s="15"/>
      <c r="AB26" s="6"/>
      <c r="AC26" s="6"/>
      <c r="AD26" s="1"/>
      <c r="AE26" s="1"/>
      <c r="AL26" s="1"/>
      <c r="BL26" s="201"/>
      <c r="BP26" s="73"/>
      <c r="BQ26" s="73"/>
      <c r="BR26" s="73"/>
      <c r="BS26" s="73"/>
      <c r="BT26" s="155"/>
      <c r="BU26" s="155"/>
      <c r="BV26" s="155"/>
      <c r="BW26" s="155"/>
      <c r="CA26" s="201"/>
    </row>
    <row r="27" spans="1:79" s="1" customFormat="1" ht="30" customHeight="1" x14ac:dyDescent="0.2">
      <c r="A27" s="53"/>
      <c r="B27" s="53"/>
      <c r="C27" s="53"/>
      <c r="D27" s="53"/>
      <c r="E27" s="53"/>
      <c r="F27" s="53"/>
      <c r="G27" s="53"/>
      <c r="H27" s="53"/>
      <c r="I27" s="269"/>
      <c r="J27" s="269"/>
      <c r="K27" s="269"/>
      <c r="L27" s="269"/>
      <c r="M27" s="269"/>
      <c r="N27" s="269"/>
      <c r="O27" s="269"/>
      <c r="P27" s="42"/>
      <c r="Q27" s="42"/>
      <c r="R27" s="42"/>
      <c r="S27" s="42"/>
      <c r="T27" s="2"/>
      <c r="U27" s="2"/>
      <c r="V27" s="2"/>
      <c r="W27" s="2"/>
      <c r="X27" s="2"/>
      <c r="Y27" s="2"/>
      <c r="BL27" s="201"/>
      <c r="CA27" s="201"/>
    </row>
    <row r="28" spans="1:79" s="3" customFormat="1" ht="33" customHeight="1" x14ac:dyDescent="0.15">
      <c r="A28" s="44"/>
      <c r="B28" s="263"/>
      <c r="C28" s="263"/>
      <c r="D28" s="263"/>
      <c r="E28" s="263"/>
      <c r="F28" s="159"/>
      <c r="G28" s="5"/>
      <c r="H28" s="5"/>
      <c r="I28" s="5"/>
      <c r="J28" s="5"/>
      <c r="K28" s="5"/>
      <c r="L28" s="5"/>
      <c r="M28" s="5"/>
      <c r="N28" s="153"/>
      <c r="O28" s="5"/>
      <c r="P28" s="5"/>
      <c r="Q28" s="5"/>
      <c r="R28" s="2"/>
      <c r="S28" s="2"/>
      <c r="T28" s="2"/>
      <c r="U28" s="2"/>
      <c r="V28" s="2"/>
      <c r="W28" s="2"/>
      <c r="X28" s="1"/>
      <c r="Y28" s="1"/>
      <c r="Z28" s="1"/>
      <c r="AA28" s="1"/>
      <c r="AB28" s="1"/>
      <c r="AC28" s="1"/>
      <c r="AJ28" s="1"/>
      <c r="BL28" s="201"/>
      <c r="BN28" s="1"/>
      <c r="BO28" s="1"/>
      <c r="BP28" s="1"/>
      <c r="BQ28" s="1"/>
      <c r="BR28" s="1"/>
      <c r="BS28" s="1"/>
      <c r="BT28" s="1"/>
      <c r="BU28" s="1"/>
      <c r="CA28" s="201"/>
    </row>
    <row r="29" spans="1:79" s="3" customFormat="1" ht="15.75" customHeight="1" x14ac:dyDescent="0.15">
      <c r="A29" s="78"/>
      <c r="B29" s="134"/>
      <c r="C29" s="86"/>
      <c r="D29" s="86"/>
      <c r="E29" s="86"/>
      <c r="F29" s="5"/>
      <c r="G29" s="5"/>
      <c r="H29" s="6"/>
      <c r="I29" s="6"/>
      <c r="J29" s="6"/>
      <c r="K29" s="6"/>
      <c r="L29" s="6"/>
      <c r="M29" s="6"/>
      <c r="N29" s="6"/>
      <c r="O29" s="6"/>
      <c r="P29" s="6"/>
      <c r="Q29" s="6"/>
      <c r="R29" s="2"/>
      <c r="S29" s="2"/>
      <c r="T29" s="2"/>
      <c r="U29" s="2"/>
      <c r="V29" s="2"/>
      <c r="W29" s="2"/>
      <c r="X29" s="1"/>
      <c r="Y29" s="1"/>
      <c r="Z29" s="1"/>
      <c r="AA29" s="1"/>
      <c r="AB29" s="1"/>
      <c r="AC29" s="1"/>
      <c r="AJ29" s="1"/>
      <c r="BL29" s="201"/>
      <c r="BO29" s="1"/>
      <c r="BP29" s="19"/>
      <c r="BT29" s="19"/>
      <c r="CA29" s="201"/>
    </row>
    <row r="30" spans="1:79" s="3" customFormat="1" ht="15.75" customHeight="1" x14ac:dyDescent="0.15">
      <c r="A30" s="60"/>
      <c r="B30" s="93"/>
      <c r="C30" s="87"/>
      <c r="D30" s="87"/>
      <c r="E30" s="87"/>
      <c r="F30" s="5"/>
      <c r="G30" s="5"/>
      <c r="H30" s="6"/>
      <c r="I30" s="6"/>
      <c r="J30" s="6"/>
      <c r="K30" s="6"/>
      <c r="L30" s="6"/>
      <c r="M30" s="6"/>
      <c r="N30" s="6"/>
      <c r="O30" s="6"/>
      <c r="P30" s="6"/>
      <c r="Q30" s="6"/>
      <c r="R30" s="2"/>
      <c r="S30" s="2"/>
      <c r="T30" s="2"/>
      <c r="U30" s="2"/>
      <c r="V30" s="2"/>
      <c r="W30" s="2"/>
      <c r="X30" s="1"/>
      <c r="Y30" s="1"/>
      <c r="Z30" s="1"/>
      <c r="AA30" s="1"/>
      <c r="AB30" s="1"/>
      <c r="AC30" s="1"/>
      <c r="AJ30" s="1"/>
      <c r="BL30" s="201"/>
      <c r="BO30" s="1"/>
      <c r="BP30" s="19"/>
      <c r="BT30" s="19"/>
      <c r="CA30" s="201"/>
    </row>
    <row r="31" spans="1:79" s="3" customFormat="1" ht="15.75" customHeight="1" x14ac:dyDescent="0.15">
      <c r="A31" s="60"/>
      <c r="B31" s="93"/>
      <c r="C31" s="87"/>
      <c r="D31" s="87"/>
      <c r="E31" s="87"/>
      <c r="F31" s="5"/>
      <c r="G31" s="5"/>
      <c r="H31" s="6"/>
      <c r="I31" s="6"/>
      <c r="J31" s="6"/>
      <c r="K31" s="6"/>
      <c r="L31" s="6"/>
      <c r="M31" s="6"/>
      <c r="N31" s="6"/>
      <c r="O31" s="6"/>
      <c r="P31" s="6"/>
      <c r="Q31" s="6"/>
      <c r="R31" s="2"/>
      <c r="S31" s="2"/>
      <c r="T31" s="2"/>
      <c r="U31" s="2"/>
      <c r="V31" s="2"/>
      <c r="W31" s="2"/>
      <c r="X31" s="1"/>
      <c r="Y31" s="1"/>
      <c r="Z31" s="1"/>
      <c r="AA31" s="1"/>
      <c r="AB31" s="1"/>
      <c r="AC31" s="1"/>
      <c r="AJ31" s="1"/>
      <c r="BL31" s="201"/>
      <c r="BO31" s="1"/>
      <c r="BP31" s="19"/>
      <c r="BT31" s="19"/>
      <c r="CA31" s="201"/>
    </row>
    <row r="32" spans="1:79" s="3" customFormat="1" ht="15.75" customHeight="1" x14ac:dyDescent="0.15">
      <c r="A32" s="60"/>
      <c r="B32" s="93"/>
      <c r="C32" s="87"/>
      <c r="D32" s="87"/>
      <c r="E32" s="87"/>
      <c r="F32" s="5"/>
      <c r="G32" s="5"/>
      <c r="H32" s="6"/>
      <c r="I32" s="6"/>
      <c r="J32" s="6"/>
      <c r="K32" s="6"/>
      <c r="L32" s="6"/>
      <c r="M32" s="6"/>
      <c r="N32" s="6"/>
      <c r="O32" s="6"/>
      <c r="P32" s="6"/>
      <c r="Q32" s="6"/>
      <c r="R32" s="2"/>
      <c r="S32" s="2"/>
      <c r="T32" s="2"/>
      <c r="U32" s="2"/>
      <c r="V32" s="2"/>
      <c r="W32" s="2"/>
      <c r="X32" s="1"/>
      <c r="Y32" s="1"/>
      <c r="Z32" s="1"/>
      <c r="AA32" s="1"/>
      <c r="AB32" s="1"/>
      <c r="AC32" s="1"/>
      <c r="AJ32" s="1"/>
      <c r="BL32" s="201"/>
      <c r="BO32" s="1"/>
      <c r="BP32" s="19"/>
      <c r="BT32" s="19"/>
      <c r="CA32" s="201"/>
    </row>
    <row r="33" spans="1:79" s="3" customFormat="1" ht="15.75" customHeight="1" x14ac:dyDescent="0.15">
      <c r="A33" s="60"/>
      <c r="B33" s="93"/>
      <c r="C33" s="87"/>
      <c r="D33" s="87"/>
      <c r="E33" s="87"/>
      <c r="F33" s="5"/>
      <c r="G33" s="5"/>
      <c r="H33" s="6"/>
      <c r="I33" s="6"/>
      <c r="J33" s="6"/>
      <c r="K33" s="6"/>
      <c r="L33" s="6"/>
      <c r="M33" s="6"/>
      <c r="N33" s="6"/>
      <c r="O33" s="6"/>
      <c r="P33" s="6"/>
      <c r="Q33" s="6"/>
      <c r="R33" s="2"/>
      <c r="S33" s="2"/>
      <c r="T33" s="2"/>
      <c r="U33" s="2"/>
      <c r="V33" s="2"/>
      <c r="W33" s="2"/>
      <c r="X33" s="1"/>
      <c r="Y33" s="1"/>
      <c r="Z33" s="1"/>
      <c r="AA33" s="1"/>
      <c r="AB33" s="1"/>
      <c r="AC33" s="1"/>
      <c r="AJ33" s="1"/>
      <c r="BL33" s="201"/>
      <c r="BO33" s="1"/>
      <c r="BP33" s="19"/>
      <c r="BT33" s="19"/>
      <c r="CA33" s="201"/>
    </row>
    <row r="34" spans="1:79" s="3" customFormat="1" ht="15.75" customHeight="1" x14ac:dyDescent="0.15">
      <c r="A34" s="60"/>
      <c r="B34" s="93"/>
      <c r="C34" s="87"/>
      <c r="D34" s="87"/>
      <c r="E34" s="87"/>
      <c r="F34" s="5"/>
      <c r="G34" s="5"/>
      <c r="H34" s="6"/>
      <c r="I34" s="6"/>
      <c r="J34" s="6"/>
      <c r="K34" s="6"/>
      <c r="L34" s="6"/>
      <c r="M34" s="6"/>
      <c r="N34" s="6"/>
      <c r="O34" s="6"/>
      <c r="P34" s="6"/>
      <c r="Q34" s="6"/>
      <c r="R34" s="2"/>
      <c r="S34" s="2"/>
      <c r="T34" s="2"/>
      <c r="U34" s="2"/>
      <c r="V34" s="2"/>
      <c r="W34" s="2"/>
      <c r="X34" s="1"/>
      <c r="Y34" s="1"/>
      <c r="Z34" s="1"/>
      <c r="AA34" s="1"/>
      <c r="AB34" s="1"/>
      <c r="AC34" s="1"/>
      <c r="AJ34" s="1"/>
      <c r="BL34" s="201"/>
      <c r="BO34" s="1"/>
      <c r="BP34" s="19"/>
      <c r="BT34" s="19"/>
      <c r="CA34" s="201"/>
    </row>
    <row r="35" spans="1:79" s="3" customFormat="1" ht="15.75" customHeight="1" x14ac:dyDescent="0.15">
      <c r="A35" s="60"/>
      <c r="B35" s="93"/>
      <c r="C35" s="87"/>
      <c r="D35" s="87"/>
      <c r="E35" s="87"/>
      <c r="F35" s="5"/>
      <c r="G35" s="5"/>
      <c r="H35" s="6"/>
      <c r="I35" s="6"/>
      <c r="J35" s="6"/>
      <c r="K35" s="6"/>
      <c r="L35" s="6"/>
      <c r="M35" s="6"/>
      <c r="N35" s="6"/>
      <c r="O35" s="6"/>
      <c r="P35" s="6"/>
      <c r="Q35" s="6"/>
      <c r="R35" s="2"/>
      <c r="S35" s="2"/>
      <c r="T35" s="2"/>
      <c r="U35" s="2"/>
      <c r="V35" s="2"/>
      <c r="W35" s="2"/>
      <c r="X35" s="1"/>
      <c r="Y35" s="1"/>
      <c r="Z35" s="1"/>
      <c r="AA35" s="1"/>
      <c r="AB35" s="1"/>
      <c r="AC35" s="1"/>
      <c r="AJ35" s="1"/>
      <c r="BL35" s="201"/>
      <c r="BO35" s="1"/>
      <c r="BP35" s="19"/>
      <c r="BT35" s="19"/>
      <c r="BV35" s="1"/>
      <c r="BW35" s="1"/>
      <c r="CA35" s="201"/>
    </row>
    <row r="36" spans="1:79" s="3" customFormat="1" ht="15.75" customHeight="1" x14ac:dyDescent="0.15">
      <c r="A36" s="60"/>
      <c r="B36" s="93"/>
      <c r="C36" s="87"/>
      <c r="D36" s="87"/>
      <c r="E36" s="87"/>
      <c r="F36" s="5"/>
      <c r="G36" s="5"/>
      <c r="H36" s="6"/>
      <c r="I36" s="6"/>
      <c r="J36" s="6"/>
      <c r="K36" s="6"/>
      <c r="L36" s="6"/>
      <c r="M36" s="6"/>
      <c r="N36" s="6"/>
      <c r="O36" s="6"/>
      <c r="P36" s="6"/>
      <c r="Q36" s="6"/>
      <c r="R36" s="2"/>
      <c r="S36" s="2"/>
      <c r="T36" s="2"/>
      <c r="U36" s="2"/>
      <c r="V36" s="2"/>
      <c r="W36" s="2"/>
      <c r="X36" s="1"/>
      <c r="Y36" s="1"/>
      <c r="Z36" s="1"/>
      <c r="AA36" s="1"/>
      <c r="AB36" s="1"/>
      <c r="AC36" s="1"/>
      <c r="AJ36" s="1"/>
      <c r="BL36" s="201"/>
      <c r="BO36" s="1"/>
      <c r="BP36" s="19"/>
      <c r="BT36" s="19"/>
      <c r="CA36" s="201"/>
    </row>
    <row r="37" spans="1:79" s="3" customFormat="1" ht="15.75" customHeight="1" x14ac:dyDescent="0.15">
      <c r="A37" s="60"/>
      <c r="B37" s="93"/>
      <c r="C37" s="87"/>
      <c r="D37" s="87"/>
      <c r="E37" s="87"/>
      <c r="F37" s="5"/>
      <c r="G37" s="55"/>
      <c r="H37" s="55"/>
      <c r="I37" s="6"/>
      <c r="J37" s="6"/>
      <c r="K37" s="6"/>
      <c r="L37" s="6"/>
      <c r="M37" s="6"/>
      <c r="N37" s="6"/>
      <c r="O37" s="6"/>
      <c r="P37" s="6"/>
      <c r="Q37" s="6"/>
      <c r="R37" s="2"/>
      <c r="S37" s="2"/>
      <c r="T37" s="2"/>
      <c r="U37" s="2"/>
      <c r="V37" s="2"/>
      <c r="W37" s="2"/>
      <c r="X37" s="1"/>
      <c r="Y37" s="1"/>
      <c r="Z37" s="1"/>
      <c r="AA37" s="1"/>
      <c r="AB37" s="1"/>
      <c r="AC37" s="1"/>
      <c r="AJ37" s="1"/>
      <c r="BL37" s="201"/>
      <c r="BO37" s="1"/>
      <c r="BP37" s="19"/>
      <c r="BT37" s="19"/>
      <c r="CA37" s="201"/>
    </row>
    <row r="38" spans="1:79" s="3" customFormat="1" ht="15.75" customHeight="1" x14ac:dyDescent="0.15">
      <c r="A38" s="60"/>
      <c r="B38" s="93"/>
      <c r="C38" s="87"/>
      <c r="D38" s="87"/>
      <c r="E38" s="87"/>
      <c r="F38" s="5"/>
      <c r="G38" s="55"/>
      <c r="H38" s="55"/>
      <c r="I38" s="6"/>
      <c r="J38" s="6"/>
      <c r="K38" s="6"/>
      <c r="L38" s="6"/>
      <c r="M38" s="6"/>
      <c r="N38" s="6"/>
      <c r="O38" s="6"/>
      <c r="P38" s="6"/>
      <c r="Q38" s="6"/>
      <c r="R38" s="2"/>
      <c r="S38" s="2"/>
      <c r="T38" s="2"/>
      <c r="U38" s="2"/>
      <c r="V38" s="2"/>
      <c r="W38" s="2"/>
      <c r="X38" s="1"/>
      <c r="Y38" s="1"/>
      <c r="Z38" s="1"/>
      <c r="AA38" s="1"/>
      <c r="AB38" s="1"/>
      <c r="AC38" s="1"/>
      <c r="AJ38" s="1"/>
      <c r="BL38" s="201"/>
      <c r="BP38" s="19"/>
      <c r="BT38" s="19"/>
      <c r="CA38" s="201"/>
    </row>
    <row r="39" spans="1:79" s="3" customFormat="1" ht="24" customHeight="1" x14ac:dyDescent="0.15">
      <c r="A39" s="60"/>
      <c r="B39" s="93"/>
      <c r="C39" s="87"/>
      <c r="D39" s="87"/>
      <c r="E39" s="87"/>
      <c r="F39" s="5"/>
      <c r="G39" s="55"/>
      <c r="H39" s="55"/>
      <c r="I39" s="6"/>
      <c r="J39" s="6"/>
      <c r="K39" s="6"/>
      <c r="L39" s="6"/>
      <c r="M39" s="6"/>
      <c r="N39" s="6"/>
      <c r="O39" s="6"/>
      <c r="P39" s="6"/>
      <c r="Q39" s="6"/>
      <c r="R39" s="2"/>
      <c r="S39" s="2"/>
      <c r="T39" s="2"/>
      <c r="U39" s="2"/>
      <c r="V39" s="2"/>
      <c r="W39" s="2"/>
      <c r="X39" s="1"/>
      <c r="Y39" s="1"/>
      <c r="Z39" s="1"/>
      <c r="AA39" s="1"/>
      <c r="AB39" s="1"/>
      <c r="AC39" s="1"/>
      <c r="AJ39" s="1"/>
      <c r="BL39" s="201"/>
      <c r="BP39" s="19"/>
      <c r="BT39" s="19"/>
      <c r="CA39" s="201"/>
    </row>
    <row r="40" spans="1:79" s="3" customFormat="1" ht="16.5" customHeight="1" x14ac:dyDescent="0.15">
      <c r="A40" s="167"/>
      <c r="B40" s="93"/>
      <c r="C40" s="88"/>
      <c r="D40" s="88"/>
      <c r="E40" s="88"/>
      <c r="F40" s="5"/>
      <c r="G40" s="55"/>
      <c r="H40" s="55"/>
      <c r="I40" s="6"/>
      <c r="J40" s="6"/>
      <c r="K40" s="6"/>
      <c r="L40" s="6"/>
      <c r="M40" s="6"/>
      <c r="N40" s="6"/>
      <c r="O40" s="6"/>
      <c r="P40" s="6"/>
      <c r="Q40" s="6"/>
      <c r="R40" s="2"/>
      <c r="S40" s="2"/>
      <c r="T40" s="2"/>
      <c r="U40" s="2"/>
      <c r="V40" s="2"/>
      <c r="W40" s="2"/>
      <c r="X40" s="1"/>
      <c r="Y40" s="1"/>
      <c r="Z40" s="1"/>
      <c r="AA40" s="1"/>
      <c r="AB40" s="1"/>
      <c r="AC40" s="1"/>
      <c r="AJ40" s="1"/>
      <c r="BL40" s="201"/>
      <c r="BP40" s="19"/>
      <c r="BT40" s="19"/>
      <c r="CA40" s="201"/>
    </row>
    <row r="41" spans="1:79" s="3" customFormat="1" ht="16.5" customHeight="1" x14ac:dyDescent="0.15">
      <c r="A41" s="60"/>
      <c r="B41" s="93"/>
      <c r="C41" s="137"/>
      <c r="D41" s="137"/>
      <c r="E41" s="137"/>
      <c r="F41" s="5"/>
      <c r="G41" s="55"/>
      <c r="H41" s="55"/>
      <c r="I41" s="6"/>
      <c r="J41" s="6"/>
      <c r="K41" s="6"/>
      <c r="L41" s="6"/>
      <c r="M41" s="6"/>
      <c r="N41" s="6"/>
      <c r="O41" s="6"/>
      <c r="P41" s="6"/>
      <c r="Q41" s="6"/>
      <c r="R41" s="2"/>
      <c r="S41" s="2"/>
      <c r="T41" s="2"/>
      <c r="U41" s="2"/>
      <c r="V41" s="2"/>
      <c r="W41" s="2"/>
      <c r="X41" s="1"/>
      <c r="Y41" s="1"/>
      <c r="Z41" s="1"/>
      <c r="AA41" s="1"/>
      <c r="AB41" s="1"/>
      <c r="AC41" s="1"/>
      <c r="AJ41" s="1"/>
      <c r="BL41" s="201"/>
      <c r="BP41" s="19"/>
      <c r="BT41" s="19"/>
      <c r="CA41" s="201"/>
    </row>
    <row r="42" spans="1:79" s="3" customFormat="1" ht="15.75" customHeight="1" x14ac:dyDescent="0.15">
      <c r="A42" s="22"/>
      <c r="B42" s="119"/>
      <c r="C42" s="119"/>
      <c r="D42" s="119"/>
      <c r="E42" s="119"/>
      <c r="F42" s="5"/>
      <c r="G42" s="55"/>
      <c r="H42" s="55"/>
      <c r="I42" s="5"/>
      <c r="J42" s="6"/>
      <c r="K42" s="6"/>
      <c r="L42" s="6"/>
      <c r="M42" s="6"/>
      <c r="N42" s="6"/>
      <c r="O42" s="6"/>
      <c r="P42" s="6"/>
      <c r="Q42" s="6"/>
      <c r="R42" s="2"/>
      <c r="S42" s="2"/>
      <c r="T42" s="2"/>
      <c r="U42" s="2"/>
      <c r="W42" s="2"/>
      <c r="X42" s="1"/>
      <c r="Y42" s="1"/>
      <c r="AA42" s="1"/>
      <c r="AB42" s="1"/>
      <c r="AC42" s="1"/>
      <c r="AJ42" s="1"/>
      <c r="BL42" s="201"/>
      <c r="BN42" s="19"/>
      <c r="BQ42" s="19"/>
      <c r="BU42" s="19"/>
      <c r="CA42" s="201"/>
    </row>
    <row r="43" spans="1:79" s="1" customFormat="1" ht="30" customHeight="1" x14ac:dyDescent="0.2">
      <c r="A43" s="270"/>
      <c r="B43" s="56"/>
      <c r="C43" s="57"/>
      <c r="D43" s="57"/>
      <c r="E43" s="57"/>
      <c r="F43" s="57"/>
      <c r="G43" s="57"/>
      <c r="H43" s="57"/>
      <c r="I43" s="57"/>
      <c r="J43" s="57"/>
      <c r="K43" s="57"/>
      <c r="T43" s="2"/>
      <c r="U43" s="2"/>
      <c r="V43" s="2"/>
      <c r="W43" s="2"/>
      <c r="X43" s="2"/>
      <c r="Y43" s="2"/>
      <c r="BL43" s="201"/>
      <c r="CA43" s="201"/>
    </row>
    <row r="44" spans="1:79" s="3" customFormat="1" ht="15" customHeight="1" x14ac:dyDescent="0.15">
      <c r="A44" s="647"/>
      <c r="B44" s="649"/>
      <c r="C44" s="644"/>
      <c r="D44" s="710"/>
      <c r="E44" s="713"/>
      <c r="F44" s="713"/>
      <c r="G44" s="713"/>
      <c r="H44" s="713"/>
      <c r="I44" s="713"/>
      <c r="J44" s="713"/>
      <c r="K44" s="713"/>
      <c r="L44" s="713"/>
      <c r="M44" s="713"/>
      <c r="N44" s="713"/>
      <c r="O44" s="713"/>
      <c r="P44" s="713"/>
      <c r="Q44" s="713"/>
      <c r="R44" s="713"/>
      <c r="S44" s="713"/>
      <c r="T44" s="709"/>
      <c r="U44" s="710"/>
      <c r="V44" s="709"/>
      <c r="W44" s="644"/>
      <c r="X44" s="2"/>
      <c r="Y44" s="2"/>
      <c r="Z44" s="1"/>
      <c r="AA44" s="1"/>
      <c r="AB44" s="1"/>
      <c r="AC44" s="1"/>
      <c r="AD44" s="1"/>
      <c r="AE44" s="1"/>
      <c r="AL44" s="1"/>
      <c r="BL44" s="201"/>
      <c r="CA44" s="201"/>
    </row>
    <row r="45" spans="1:79" s="3" customFormat="1" ht="23.25" customHeight="1" x14ac:dyDescent="0.15">
      <c r="A45" s="650"/>
      <c r="B45" s="652"/>
      <c r="C45" s="691"/>
      <c r="D45" s="49"/>
      <c r="E45" s="166"/>
      <c r="F45" s="16"/>
      <c r="G45" s="16"/>
      <c r="H45" s="16"/>
      <c r="I45" s="12"/>
      <c r="J45" s="12"/>
      <c r="K45" s="12"/>
      <c r="L45" s="12"/>
      <c r="M45" s="12"/>
      <c r="N45" s="12"/>
      <c r="O45" s="12"/>
      <c r="P45" s="12"/>
      <c r="Q45" s="12"/>
      <c r="R45" s="12"/>
      <c r="S45" s="12"/>
      <c r="T45" s="13"/>
      <c r="U45" s="17"/>
      <c r="V45" s="18"/>
      <c r="W45" s="645"/>
      <c r="X45" s="2"/>
      <c r="Y45" s="2"/>
      <c r="Z45" s="1"/>
      <c r="AA45" s="1"/>
      <c r="AB45" s="1"/>
      <c r="AC45" s="1"/>
      <c r="AD45" s="1"/>
      <c r="AE45" s="1"/>
      <c r="AL45" s="1"/>
      <c r="BL45" s="201"/>
      <c r="CA45" s="201"/>
    </row>
    <row r="46" spans="1:79" s="3" customFormat="1" ht="15.75" customHeight="1" x14ac:dyDescent="0.15">
      <c r="A46" s="797"/>
      <c r="B46" s="798"/>
      <c r="C46" s="101"/>
      <c r="D46" s="106"/>
      <c r="E46" s="129"/>
      <c r="F46" s="107"/>
      <c r="G46" s="107"/>
      <c r="H46" s="107"/>
      <c r="I46" s="115"/>
      <c r="J46" s="115"/>
      <c r="K46" s="115"/>
      <c r="L46" s="115"/>
      <c r="M46" s="115"/>
      <c r="N46" s="115"/>
      <c r="O46" s="115"/>
      <c r="P46" s="115"/>
      <c r="Q46" s="115"/>
      <c r="R46" s="115"/>
      <c r="S46" s="115"/>
      <c r="T46" s="124"/>
      <c r="U46" s="106"/>
      <c r="V46" s="124"/>
      <c r="W46" s="86"/>
      <c r="X46" s="170"/>
      <c r="AA46" s="15"/>
      <c r="AD46" s="1"/>
      <c r="AE46" s="1"/>
      <c r="AL46" s="1"/>
      <c r="BL46" s="201"/>
      <c r="BO46" s="1"/>
      <c r="BP46" s="73"/>
      <c r="BQ46" s="73"/>
      <c r="BR46" s="73"/>
      <c r="BS46" s="73"/>
      <c r="BT46" s="155"/>
      <c r="BU46" s="155"/>
      <c r="BV46" s="155"/>
      <c r="BW46" s="155"/>
      <c r="CA46" s="201"/>
    </row>
    <row r="47" spans="1:79" s="3" customFormat="1" ht="15.75" customHeight="1" x14ac:dyDescent="0.15">
      <c r="A47" s="793"/>
      <c r="B47" s="794"/>
      <c r="C47" s="102"/>
      <c r="D47" s="94"/>
      <c r="E47" s="130"/>
      <c r="F47" s="95"/>
      <c r="G47" s="95"/>
      <c r="H47" s="95"/>
      <c r="I47" s="96"/>
      <c r="J47" s="96"/>
      <c r="K47" s="96"/>
      <c r="L47" s="96"/>
      <c r="M47" s="96"/>
      <c r="N47" s="96"/>
      <c r="O47" s="96"/>
      <c r="P47" s="96"/>
      <c r="Q47" s="96"/>
      <c r="R47" s="96"/>
      <c r="S47" s="96"/>
      <c r="T47" s="90"/>
      <c r="U47" s="94"/>
      <c r="V47" s="90"/>
      <c r="W47" s="87"/>
      <c r="X47" s="170"/>
      <c r="AA47" s="15"/>
      <c r="AD47" s="1"/>
      <c r="AE47" s="1"/>
      <c r="AL47" s="1"/>
      <c r="BL47" s="201"/>
      <c r="BO47" s="1"/>
      <c r="BP47" s="73"/>
      <c r="BQ47" s="73"/>
      <c r="BR47" s="73"/>
      <c r="BS47" s="73"/>
      <c r="BT47" s="155"/>
      <c r="BU47" s="155"/>
      <c r="BV47" s="155"/>
      <c r="BW47" s="155"/>
      <c r="CA47" s="201"/>
    </row>
    <row r="48" spans="1:79" s="3" customFormat="1" ht="15.75" customHeight="1" x14ac:dyDescent="0.15">
      <c r="A48" s="804"/>
      <c r="B48" s="805"/>
      <c r="C48" s="102"/>
      <c r="D48" s="94"/>
      <c r="E48" s="130"/>
      <c r="F48" s="95"/>
      <c r="G48" s="95"/>
      <c r="H48" s="95"/>
      <c r="I48" s="96"/>
      <c r="J48" s="96"/>
      <c r="K48" s="96"/>
      <c r="L48" s="96"/>
      <c r="M48" s="96"/>
      <c r="N48" s="96"/>
      <c r="O48" s="96"/>
      <c r="P48" s="96"/>
      <c r="Q48" s="96"/>
      <c r="R48" s="96"/>
      <c r="S48" s="96"/>
      <c r="T48" s="90"/>
      <c r="U48" s="94"/>
      <c r="V48" s="90"/>
      <c r="W48" s="87"/>
      <c r="X48" s="170"/>
      <c r="AA48" s="15"/>
      <c r="AD48" s="1"/>
      <c r="AE48" s="1"/>
      <c r="AL48" s="1"/>
      <c r="BL48" s="201"/>
      <c r="BO48" s="1"/>
      <c r="BP48" s="73"/>
      <c r="BQ48" s="73"/>
      <c r="BR48" s="73"/>
      <c r="BS48" s="73"/>
      <c r="BT48" s="155"/>
      <c r="BU48" s="155"/>
      <c r="BV48" s="155"/>
      <c r="BW48" s="155"/>
      <c r="CA48" s="201"/>
    </row>
    <row r="49" spans="1:79" s="3" customFormat="1" ht="15.75" customHeight="1" x14ac:dyDescent="0.15">
      <c r="A49" s="806"/>
      <c r="B49" s="807"/>
      <c r="C49" s="103"/>
      <c r="D49" s="97"/>
      <c r="E49" s="131"/>
      <c r="F49" s="98"/>
      <c r="G49" s="98"/>
      <c r="H49" s="98"/>
      <c r="I49" s="99"/>
      <c r="J49" s="99"/>
      <c r="K49" s="99"/>
      <c r="L49" s="99"/>
      <c r="M49" s="99"/>
      <c r="N49" s="99"/>
      <c r="O49" s="99"/>
      <c r="P49" s="99"/>
      <c r="Q49" s="99"/>
      <c r="R49" s="99"/>
      <c r="S49" s="99"/>
      <c r="T49" s="100"/>
      <c r="U49" s="97"/>
      <c r="V49" s="100"/>
      <c r="W49" s="89"/>
      <c r="X49" s="170"/>
      <c r="AA49" s="15"/>
      <c r="AD49" s="1"/>
      <c r="AE49" s="1"/>
      <c r="AL49" s="1"/>
      <c r="BL49" s="201"/>
      <c r="BO49" s="1"/>
      <c r="BP49" s="73"/>
      <c r="BQ49" s="73"/>
      <c r="BR49" s="73"/>
      <c r="BS49" s="73"/>
      <c r="BT49" s="155"/>
      <c r="BU49" s="155"/>
      <c r="BV49" s="155"/>
      <c r="BW49" s="155"/>
      <c r="CA49" s="201"/>
    </row>
    <row r="50" spans="1:79" s="3" customFormat="1" ht="30" customHeight="1" x14ac:dyDescent="0.2">
      <c r="A50" s="58"/>
      <c r="B50" s="58"/>
      <c r="C50" s="58"/>
      <c r="D50" s="58"/>
      <c r="E50" s="58"/>
      <c r="F50" s="58"/>
      <c r="G50" s="58"/>
      <c r="H50" s="58"/>
      <c r="I50" s="58"/>
      <c r="J50" s="58"/>
      <c r="K50" s="58"/>
      <c r="L50" s="59"/>
      <c r="M50" s="48"/>
      <c r="N50" s="48"/>
      <c r="O50" s="38"/>
      <c r="P50" s="38"/>
      <c r="Q50" s="38"/>
      <c r="R50" s="38"/>
      <c r="S50" s="2"/>
      <c r="T50" s="2"/>
      <c r="U50" s="2"/>
      <c r="V50" s="2"/>
      <c r="W50" s="2"/>
      <c r="X50" s="173"/>
      <c r="Y50" s="1"/>
      <c r="Z50" s="1"/>
      <c r="AA50" s="1"/>
      <c r="AB50" s="1"/>
      <c r="AC50" s="1"/>
      <c r="AD50" s="1"/>
      <c r="AK50" s="1"/>
      <c r="BL50" s="201"/>
      <c r="BO50" s="1"/>
      <c r="BP50" s="1"/>
      <c r="BQ50" s="1"/>
      <c r="BR50" s="1"/>
      <c r="BS50" s="1"/>
      <c r="BT50" s="1"/>
      <c r="BU50" s="1"/>
      <c r="CA50" s="201"/>
    </row>
    <row r="51" spans="1:79" s="3" customFormat="1" ht="15" customHeight="1" x14ac:dyDescent="0.15">
      <c r="A51" s="647"/>
      <c r="B51" s="649"/>
      <c r="C51" s="644"/>
      <c r="D51" s="710"/>
      <c r="E51" s="713"/>
      <c r="F51" s="713"/>
      <c r="G51" s="713"/>
      <c r="H51" s="713"/>
      <c r="I51" s="713"/>
      <c r="J51" s="713"/>
      <c r="K51" s="713"/>
      <c r="L51" s="713"/>
      <c r="M51" s="713"/>
      <c r="N51" s="713"/>
      <c r="O51" s="713"/>
      <c r="P51" s="713"/>
      <c r="Q51" s="713"/>
      <c r="R51" s="713"/>
      <c r="S51" s="713"/>
      <c r="T51" s="709"/>
      <c r="U51" s="710"/>
      <c r="V51" s="709"/>
      <c r="W51" s="644"/>
      <c r="X51" s="173"/>
      <c r="Y51" s="2"/>
      <c r="Z51" s="1"/>
      <c r="AA51" s="1"/>
      <c r="AB51" s="1"/>
      <c r="AC51" s="1"/>
      <c r="AD51" s="1"/>
      <c r="AE51" s="1"/>
      <c r="AL51" s="1"/>
      <c r="BL51" s="201"/>
      <c r="BO51" s="1"/>
      <c r="BP51" s="1"/>
      <c r="BQ51" s="1"/>
      <c r="BR51" s="1"/>
      <c r="BS51" s="1"/>
      <c r="BT51" s="1"/>
      <c r="BU51" s="1"/>
      <c r="CA51" s="201"/>
    </row>
    <row r="52" spans="1:79" s="3" customFormat="1" ht="25.5" customHeight="1" x14ac:dyDescent="0.15">
      <c r="A52" s="650"/>
      <c r="B52" s="652"/>
      <c r="C52" s="645"/>
      <c r="D52" s="49"/>
      <c r="E52" s="166"/>
      <c r="F52" s="16"/>
      <c r="G52" s="16"/>
      <c r="H52" s="16"/>
      <c r="I52" s="12"/>
      <c r="J52" s="12"/>
      <c r="K52" s="12"/>
      <c r="L52" s="12"/>
      <c r="M52" s="12"/>
      <c r="N52" s="12"/>
      <c r="O52" s="12"/>
      <c r="P52" s="12"/>
      <c r="Q52" s="12"/>
      <c r="R52" s="12"/>
      <c r="S52" s="12"/>
      <c r="T52" s="13"/>
      <c r="U52" s="11"/>
      <c r="V52" s="29"/>
      <c r="W52" s="645"/>
      <c r="X52" s="173"/>
      <c r="Y52" s="2"/>
      <c r="Z52" s="1"/>
      <c r="AA52" s="1"/>
      <c r="AB52" s="1"/>
      <c r="AC52" s="1"/>
      <c r="AD52" s="1"/>
      <c r="AE52" s="1"/>
      <c r="AL52" s="1"/>
      <c r="BL52" s="201"/>
      <c r="BP52" s="1"/>
      <c r="BQ52" s="1"/>
      <c r="BR52" s="1"/>
      <c r="BS52" s="1"/>
      <c r="BT52" s="1"/>
      <c r="BU52" s="1"/>
      <c r="CA52" s="201"/>
    </row>
    <row r="53" spans="1:79" s="3" customFormat="1" ht="15.75" customHeight="1" x14ac:dyDescent="0.15">
      <c r="A53" s="797"/>
      <c r="B53" s="798"/>
      <c r="C53" s="101"/>
      <c r="D53" s="106"/>
      <c r="E53" s="129"/>
      <c r="F53" s="107"/>
      <c r="G53" s="107"/>
      <c r="H53" s="107"/>
      <c r="I53" s="115"/>
      <c r="J53" s="115"/>
      <c r="K53" s="115"/>
      <c r="L53" s="115"/>
      <c r="M53" s="115"/>
      <c r="N53" s="115"/>
      <c r="O53" s="115"/>
      <c r="P53" s="115"/>
      <c r="Q53" s="115"/>
      <c r="R53" s="115"/>
      <c r="S53" s="115"/>
      <c r="T53" s="124"/>
      <c r="U53" s="106"/>
      <c r="V53" s="124"/>
      <c r="W53" s="86"/>
      <c r="X53" s="170"/>
      <c r="AA53" s="15"/>
      <c r="AD53" s="1"/>
      <c r="AE53" s="1"/>
      <c r="AL53" s="1"/>
      <c r="BL53" s="201"/>
      <c r="BP53" s="73"/>
      <c r="BQ53" s="73"/>
      <c r="BR53" s="73"/>
      <c r="BS53" s="73"/>
      <c r="BT53" s="155"/>
      <c r="BU53" s="155"/>
      <c r="BV53" s="155"/>
      <c r="BW53" s="155"/>
      <c r="CA53" s="201"/>
    </row>
    <row r="54" spans="1:79" s="3" customFormat="1" ht="15.75" customHeight="1" x14ac:dyDescent="0.15">
      <c r="A54" s="793"/>
      <c r="B54" s="794"/>
      <c r="C54" s="102"/>
      <c r="D54" s="94"/>
      <c r="E54" s="130"/>
      <c r="F54" s="95"/>
      <c r="G54" s="95"/>
      <c r="H54" s="95"/>
      <c r="I54" s="96"/>
      <c r="J54" s="96"/>
      <c r="K54" s="96"/>
      <c r="L54" s="96"/>
      <c r="M54" s="96"/>
      <c r="N54" s="96"/>
      <c r="O54" s="96"/>
      <c r="P54" s="96"/>
      <c r="Q54" s="96"/>
      <c r="R54" s="96"/>
      <c r="S54" s="96"/>
      <c r="T54" s="90"/>
      <c r="U54" s="94"/>
      <c r="V54" s="90"/>
      <c r="W54" s="87"/>
      <c r="X54" s="170"/>
      <c r="AA54" s="15"/>
      <c r="AD54" s="1"/>
      <c r="AE54" s="1"/>
      <c r="AL54" s="1"/>
      <c r="BL54" s="201"/>
      <c r="BP54" s="73"/>
      <c r="BQ54" s="73"/>
      <c r="BR54" s="73"/>
      <c r="BS54" s="73"/>
      <c r="BT54" s="155"/>
      <c r="BU54" s="155"/>
      <c r="BV54" s="155"/>
      <c r="BW54" s="155"/>
      <c r="CA54" s="201"/>
    </row>
    <row r="55" spans="1:79" s="3" customFormat="1" ht="15.75" customHeight="1" x14ac:dyDescent="0.15">
      <c r="A55" s="793"/>
      <c r="B55" s="794"/>
      <c r="C55" s="102"/>
      <c r="D55" s="94"/>
      <c r="E55" s="130"/>
      <c r="F55" s="95"/>
      <c r="G55" s="95"/>
      <c r="H55" s="95"/>
      <c r="I55" s="96"/>
      <c r="J55" s="96"/>
      <c r="K55" s="96"/>
      <c r="L55" s="96"/>
      <c r="M55" s="96"/>
      <c r="N55" s="96"/>
      <c r="O55" s="96"/>
      <c r="P55" s="96"/>
      <c r="Q55" s="96"/>
      <c r="R55" s="96"/>
      <c r="S55" s="96"/>
      <c r="T55" s="90"/>
      <c r="U55" s="94"/>
      <c r="V55" s="90"/>
      <c r="W55" s="87"/>
      <c r="X55" s="170"/>
      <c r="AA55" s="15"/>
      <c r="AD55" s="1"/>
      <c r="AE55" s="1"/>
      <c r="AL55" s="1"/>
      <c r="BL55" s="201"/>
      <c r="BP55" s="73"/>
      <c r="BQ55" s="73"/>
      <c r="BR55" s="73"/>
      <c r="BS55" s="73"/>
      <c r="BT55" s="155"/>
      <c r="BU55" s="155"/>
      <c r="BV55" s="155"/>
      <c r="BW55" s="155"/>
      <c r="CA55" s="201"/>
    </row>
    <row r="56" spans="1:79" s="3" customFormat="1" ht="15.75" customHeight="1" x14ac:dyDescent="0.15">
      <c r="A56" s="793"/>
      <c r="B56" s="794"/>
      <c r="C56" s="102"/>
      <c r="D56" s="94"/>
      <c r="E56" s="130"/>
      <c r="F56" s="95"/>
      <c r="G56" s="95"/>
      <c r="H56" s="95"/>
      <c r="I56" s="96"/>
      <c r="J56" s="96"/>
      <c r="K56" s="96"/>
      <c r="L56" s="96"/>
      <c r="M56" s="96"/>
      <c r="N56" s="96"/>
      <c r="O56" s="96"/>
      <c r="P56" s="96"/>
      <c r="Q56" s="96"/>
      <c r="R56" s="96"/>
      <c r="S56" s="96"/>
      <c r="T56" s="90"/>
      <c r="U56" s="94"/>
      <c r="V56" s="90"/>
      <c r="W56" s="87"/>
      <c r="X56" s="170"/>
      <c r="AA56" s="15"/>
      <c r="AD56" s="1"/>
      <c r="AE56" s="1"/>
      <c r="AL56" s="1"/>
      <c r="BL56" s="201"/>
      <c r="BP56" s="73"/>
      <c r="BQ56" s="73"/>
      <c r="BR56" s="73"/>
      <c r="BS56" s="73"/>
      <c r="BT56" s="155"/>
      <c r="BU56" s="155"/>
      <c r="BV56" s="155"/>
      <c r="BW56" s="155"/>
      <c r="CA56" s="201"/>
    </row>
    <row r="57" spans="1:79" s="3" customFormat="1" ht="15.75" customHeight="1" x14ac:dyDescent="0.15">
      <c r="A57" s="795"/>
      <c r="B57" s="796"/>
      <c r="C57" s="103"/>
      <c r="D57" s="97"/>
      <c r="E57" s="131"/>
      <c r="F57" s="98"/>
      <c r="G57" s="98"/>
      <c r="H57" s="98"/>
      <c r="I57" s="99"/>
      <c r="J57" s="99"/>
      <c r="K57" s="99"/>
      <c r="L57" s="99"/>
      <c r="M57" s="99"/>
      <c r="N57" s="99"/>
      <c r="O57" s="99"/>
      <c r="P57" s="99"/>
      <c r="Q57" s="99"/>
      <c r="R57" s="99"/>
      <c r="S57" s="99"/>
      <c r="T57" s="100"/>
      <c r="U57" s="97"/>
      <c r="V57" s="100"/>
      <c r="W57" s="89"/>
      <c r="X57" s="170"/>
      <c r="AA57" s="15"/>
      <c r="AD57" s="1"/>
      <c r="AE57" s="1"/>
      <c r="AL57" s="1"/>
      <c r="BL57" s="201"/>
      <c r="BP57" s="73"/>
      <c r="BQ57" s="73"/>
      <c r="BR57" s="73"/>
      <c r="BS57" s="73"/>
      <c r="BT57" s="155"/>
      <c r="BU57" s="155"/>
      <c r="BV57" s="155"/>
      <c r="BW57" s="155"/>
      <c r="CA57" s="201"/>
    </row>
    <row r="58" spans="1:79" s="3" customFormat="1" ht="30"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2"/>
      <c r="X58" s="173"/>
      <c r="Y58" s="1"/>
      <c r="Z58" s="1"/>
      <c r="AA58" s="1"/>
      <c r="AB58" s="1"/>
      <c r="AC58" s="1"/>
      <c r="AD58" s="1"/>
      <c r="AK58" s="1"/>
      <c r="BL58" s="201"/>
      <c r="BO58" s="1"/>
      <c r="BP58" s="1"/>
      <c r="BQ58" s="1"/>
      <c r="BR58" s="1"/>
      <c r="BS58" s="1"/>
      <c r="BT58" s="1"/>
      <c r="BU58" s="1"/>
      <c r="CA58" s="201"/>
    </row>
    <row r="59" spans="1:79" s="3" customFormat="1" ht="15" customHeight="1" x14ac:dyDescent="0.15">
      <c r="A59" s="647"/>
      <c r="B59" s="649"/>
      <c r="C59" s="644"/>
      <c r="D59" s="710"/>
      <c r="E59" s="713"/>
      <c r="F59" s="713"/>
      <c r="G59" s="713"/>
      <c r="H59" s="713"/>
      <c r="I59" s="713"/>
      <c r="J59" s="713"/>
      <c r="K59" s="713"/>
      <c r="L59" s="713"/>
      <c r="M59" s="713"/>
      <c r="N59" s="713"/>
      <c r="O59" s="713"/>
      <c r="P59" s="713"/>
      <c r="Q59" s="713"/>
      <c r="R59" s="713"/>
      <c r="S59" s="713"/>
      <c r="T59" s="709"/>
      <c r="U59" s="710"/>
      <c r="V59" s="709"/>
      <c r="W59" s="644"/>
      <c r="X59" s="173"/>
      <c r="Y59" s="2"/>
      <c r="Z59" s="1"/>
      <c r="AA59" s="1"/>
      <c r="AB59" s="1"/>
      <c r="AC59" s="1"/>
      <c r="AD59" s="1"/>
      <c r="AE59" s="1"/>
      <c r="AL59" s="1"/>
      <c r="BL59" s="201"/>
      <c r="BP59" s="1"/>
      <c r="BQ59" s="1"/>
      <c r="BR59" s="1"/>
      <c r="BS59" s="1"/>
      <c r="BT59" s="1"/>
      <c r="BU59" s="1"/>
      <c r="CA59" s="201"/>
    </row>
    <row r="60" spans="1:79" s="3" customFormat="1" ht="22.5" customHeight="1" x14ac:dyDescent="0.15">
      <c r="A60" s="650"/>
      <c r="B60" s="652"/>
      <c r="C60" s="691"/>
      <c r="D60" s="49"/>
      <c r="E60" s="166"/>
      <c r="F60" s="16"/>
      <c r="G60" s="16"/>
      <c r="H60" s="16"/>
      <c r="I60" s="12"/>
      <c r="J60" s="12"/>
      <c r="K60" s="12"/>
      <c r="L60" s="12"/>
      <c r="M60" s="12"/>
      <c r="N60" s="12"/>
      <c r="O60" s="12"/>
      <c r="P60" s="12"/>
      <c r="Q60" s="12"/>
      <c r="R60" s="12"/>
      <c r="S60" s="12"/>
      <c r="T60" s="13"/>
      <c r="U60" s="11"/>
      <c r="V60" s="29"/>
      <c r="W60" s="645"/>
      <c r="X60" s="173"/>
      <c r="Y60" s="2"/>
      <c r="Z60" s="1"/>
      <c r="AA60" s="1"/>
      <c r="AB60" s="1"/>
      <c r="AC60" s="1"/>
      <c r="AD60" s="1"/>
      <c r="AE60" s="1"/>
      <c r="AL60" s="1"/>
      <c r="BL60" s="201"/>
      <c r="BP60" s="1"/>
      <c r="BQ60" s="1"/>
      <c r="BR60" s="1"/>
      <c r="BS60" s="1"/>
      <c r="BT60" s="1"/>
      <c r="BU60" s="1"/>
      <c r="CA60" s="201"/>
    </row>
    <row r="61" spans="1:79" s="3" customFormat="1" ht="15.75" customHeight="1" x14ac:dyDescent="0.15">
      <c r="A61" s="801"/>
      <c r="B61" s="802"/>
      <c r="C61" s="123"/>
      <c r="D61" s="141"/>
      <c r="E61" s="162"/>
      <c r="F61" s="142"/>
      <c r="G61" s="142"/>
      <c r="H61" s="107"/>
      <c r="I61" s="115"/>
      <c r="J61" s="115"/>
      <c r="K61" s="115"/>
      <c r="L61" s="115"/>
      <c r="M61" s="115"/>
      <c r="N61" s="115"/>
      <c r="O61" s="115"/>
      <c r="P61" s="115"/>
      <c r="Q61" s="115"/>
      <c r="R61" s="115"/>
      <c r="S61" s="115"/>
      <c r="T61" s="124"/>
      <c r="U61" s="106"/>
      <c r="V61" s="124"/>
      <c r="W61" s="86"/>
      <c r="X61" s="170"/>
      <c r="AA61" s="15"/>
      <c r="AD61" s="1"/>
      <c r="AE61" s="1"/>
      <c r="AL61" s="1"/>
      <c r="BL61" s="201"/>
      <c r="BP61" s="73"/>
      <c r="BQ61" s="73"/>
      <c r="BR61" s="73"/>
      <c r="BS61" s="73"/>
      <c r="BT61" s="155"/>
      <c r="BU61" s="155"/>
      <c r="BV61" s="155"/>
      <c r="BW61" s="155"/>
      <c r="CA61" s="201"/>
    </row>
    <row r="62" spans="1:79" s="3" customFormat="1" ht="15.75" customHeight="1" x14ac:dyDescent="0.15">
      <c r="A62" s="793"/>
      <c r="B62" s="794"/>
      <c r="C62" s="102"/>
      <c r="D62" s="94"/>
      <c r="E62" s="130"/>
      <c r="F62" s="95"/>
      <c r="G62" s="95"/>
      <c r="H62" s="95"/>
      <c r="I62" s="96"/>
      <c r="J62" s="96"/>
      <c r="K62" s="96"/>
      <c r="L62" s="96"/>
      <c r="M62" s="96"/>
      <c r="N62" s="96"/>
      <c r="O62" s="96"/>
      <c r="P62" s="96"/>
      <c r="Q62" s="96"/>
      <c r="R62" s="96"/>
      <c r="S62" s="96"/>
      <c r="T62" s="90"/>
      <c r="U62" s="94"/>
      <c r="V62" s="90"/>
      <c r="W62" s="87"/>
      <c r="X62" s="170"/>
      <c r="AA62" s="15"/>
      <c r="AD62" s="1"/>
      <c r="AE62" s="1"/>
      <c r="AL62" s="1"/>
      <c r="BL62" s="201"/>
      <c r="BP62" s="73"/>
      <c r="BQ62" s="73"/>
      <c r="BR62" s="73"/>
      <c r="BS62" s="73"/>
      <c r="BT62" s="155"/>
      <c r="BU62" s="155"/>
      <c r="BV62" s="155"/>
      <c r="BW62" s="155"/>
      <c r="CA62" s="201"/>
    </row>
    <row r="63" spans="1:79" s="3" customFormat="1" ht="15.75" customHeight="1" x14ac:dyDescent="0.15">
      <c r="A63" s="60"/>
      <c r="B63" s="61"/>
      <c r="C63" s="102"/>
      <c r="D63" s="94"/>
      <c r="E63" s="130"/>
      <c r="F63" s="95"/>
      <c r="G63" s="95"/>
      <c r="H63" s="95"/>
      <c r="I63" s="96"/>
      <c r="J63" s="96"/>
      <c r="K63" s="96"/>
      <c r="L63" s="96"/>
      <c r="M63" s="96"/>
      <c r="N63" s="96"/>
      <c r="O63" s="96"/>
      <c r="P63" s="96"/>
      <c r="Q63" s="96"/>
      <c r="R63" s="96"/>
      <c r="S63" s="96"/>
      <c r="T63" s="90"/>
      <c r="U63" s="94"/>
      <c r="V63" s="90"/>
      <c r="W63" s="87"/>
      <c r="X63" s="170"/>
      <c r="AA63" s="15"/>
      <c r="AD63" s="1"/>
      <c r="AE63" s="1"/>
      <c r="AL63" s="1"/>
      <c r="BL63" s="201"/>
      <c r="BP63" s="73"/>
      <c r="BQ63" s="73"/>
      <c r="BR63" s="73"/>
      <c r="BS63" s="73"/>
      <c r="BT63" s="155"/>
      <c r="BU63" s="155"/>
      <c r="BV63" s="155"/>
      <c r="BW63" s="155"/>
      <c r="CA63" s="201"/>
    </row>
    <row r="64" spans="1:79" s="3" customFormat="1" ht="15.75" customHeight="1" x14ac:dyDescent="0.15">
      <c r="A64" s="799"/>
      <c r="B64" s="800"/>
      <c r="C64" s="110"/>
      <c r="D64" s="111"/>
      <c r="E64" s="139"/>
      <c r="F64" s="112"/>
      <c r="G64" s="112"/>
      <c r="H64" s="112"/>
      <c r="I64" s="113"/>
      <c r="J64" s="113"/>
      <c r="K64" s="113"/>
      <c r="L64" s="113"/>
      <c r="M64" s="113"/>
      <c r="N64" s="113"/>
      <c r="O64" s="113"/>
      <c r="P64" s="113"/>
      <c r="Q64" s="113"/>
      <c r="R64" s="113"/>
      <c r="S64" s="113"/>
      <c r="T64" s="91"/>
      <c r="U64" s="111"/>
      <c r="V64" s="91"/>
      <c r="W64" s="88"/>
      <c r="X64" s="170"/>
      <c r="AA64" s="15"/>
      <c r="AD64" s="1"/>
      <c r="AE64" s="1"/>
      <c r="AL64" s="1"/>
      <c r="BL64" s="201"/>
      <c r="BP64" s="73"/>
      <c r="BQ64" s="73"/>
      <c r="BR64" s="73"/>
      <c r="BS64" s="73"/>
      <c r="BT64" s="155"/>
      <c r="BU64" s="155"/>
      <c r="BV64" s="155"/>
      <c r="BW64" s="155"/>
      <c r="CA64" s="201"/>
    </row>
    <row r="65" spans="1:88" s="3" customFormat="1" ht="15.75" customHeight="1" x14ac:dyDescent="0.15">
      <c r="A65" s="198"/>
      <c r="B65" s="199"/>
      <c r="C65" s="103"/>
      <c r="D65" s="97"/>
      <c r="E65" s="131"/>
      <c r="F65" s="98"/>
      <c r="G65" s="98"/>
      <c r="H65" s="98"/>
      <c r="I65" s="99"/>
      <c r="J65" s="99"/>
      <c r="K65" s="99"/>
      <c r="L65" s="99"/>
      <c r="M65" s="99"/>
      <c r="N65" s="99"/>
      <c r="O65" s="99"/>
      <c r="P65" s="99"/>
      <c r="Q65" s="99"/>
      <c r="R65" s="99"/>
      <c r="S65" s="99"/>
      <c r="T65" s="100"/>
      <c r="U65" s="97"/>
      <c r="V65" s="100"/>
      <c r="W65" s="89"/>
      <c r="X65" s="170"/>
      <c r="AA65" s="15"/>
      <c r="AD65" s="1"/>
      <c r="AE65" s="1"/>
      <c r="AL65" s="1"/>
      <c r="BL65" s="201"/>
      <c r="BP65" s="73"/>
      <c r="BQ65" s="73"/>
      <c r="BR65" s="73"/>
      <c r="BS65" s="73"/>
      <c r="BT65" s="155"/>
      <c r="BU65" s="155"/>
      <c r="BV65" s="155"/>
      <c r="BW65" s="155"/>
      <c r="CA65" s="201"/>
    </row>
    <row r="66" spans="1:88" s="1" customFormat="1" ht="30" customHeight="1" x14ac:dyDescent="0.2">
      <c r="A66" s="63"/>
      <c r="D66" s="2"/>
      <c r="E66" s="2"/>
      <c r="P66" s="14"/>
      <c r="Q66" s="14"/>
      <c r="R66" s="14"/>
      <c r="S66" s="14"/>
      <c r="T66" s="2"/>
      <c r="U66" s="2"/>
      <c r="V66" s="2"/>
      <c r="W66" s="2"/>
      <c r="X66" s="173"/>
      <c r="Y66" s="2"/>
      <c r="BL66" s="201"/>
      <c r="CA66" s="201"/>
    </row>
    <row r="67" spans="1:88" s="3" customFormat="1" ht="35.25" customHeight="1" x14ac:dyDescent="0.15">
      <c r="A67" s="656"/>
      <c r="B67" s="656"/>
      <c r="C67" s="263"/>
      <c r="D67" s="1"/>
      <c r="E67" s="1"/>
      <c r="F67" s="1"/>
      <c r="G67" s="1"/>
      <c r="H67" s="26"/>
      <c r="I67" s="1"/>
      <c r="J67" s="1"/>
      <c r="K67" s="1"/>
      <c r="Q67" s="1"/>
      <c r="R67" s="1"/>
      <c r="S67" s="1"/>
      <c r="T67" s="2"/>
      <c r="U67" s="2"/>
      <c r="V67" s="2"/>
      <c r="W67" s="2"/>
      <c r="X67" s="2"/>
      <c r="Y67" s="2"/>
      <c r="Z67" s="1"/>
      <c r="AA67" s="1"/>
      <c r="AB67" s="1"/>
      <c r="AC67" s="1"/>
      <c r="AD67" s="1"/>
      <c r="AE67" s="1"/>
      <c r="AL67" s="1"/>
      <c r="BL67" s="201"/>
      <c r="BP67" s="1"/>
      <c r="BQ67" s="1"/>
      <c r="BR67" s="1"/>
      <c r="BS67" s="1"/>
      <c r="BT67" s="1"/>
      <c r="BU67" s="1"/>
      <c r="CA67" s="201"/>
    </row>
    <row r="68" spans="1:88" s="3" customFormat="1" ht="27.75" customHeight="1" x14ac:dyDescent="0.15">
      <c r="A68" s="803"/>
      <c r="B68" s="803"/>
      <c r="C68" s="102"/>
      <c r="D68" s="202"/>
      <c r="E68" s="1"/>
      <c r="F68" s="26"/>
      <c r="G68" s="1"/>
      <c r="H68" s="1"/>
      <c r="I68" s="1"/>
      <c r="J68" s="1"/>
      <c r="K68" s="1"/>
      <c r="Q68" s="1"/>
      <c r="R68" s="1"/>
      <c r="S68" s="1"/>
      <c r="T68" s="2"/>
      <c r="U68" s="2"/>
      <c r="V68" s="2"/>
      <c r="W68" s="2"/>
      <c r="X68" s="2"/>
      <c r="Y68" s="2"/>
      <c r="Z68" s="1"/>
      <c r="AA68" s="1"/>
      <c r="AB68" s="1"/>
      <c r="AC68" s="1"/>
      <c r="AD68" s="1"/>
      <c r="AE68" s="1"/>
      <c r="AL68" s="1"/>
      <c r="BL68" s="201"/>
      <c r="BP68" s="73"/>
      <c r="BQ68" s="1"/>
      <c r="BR68" s="1"/>
      <c r="BS68" s="1"/>
      <c r="BT68" s="155"/>
      <c r="BU68" s="1"/>
      <c r="CA68" s="201"/>
    </row>
    <row r="69" spans="1:88" s="3" customFormat="1" ht="20.25" customHeight="1" x14ac:dyDescent="0.2">
      <c r="A69" s="644"/>
      <c r="B69" s="79"/>
      <c r="C69" s="135"/>
      <c r="D69" s="203"/>
      <c r="E69" s="9"/>
      <c r="F69" s="62"/>
      <c r="G69" s="9"/>
      <c r="H69" s="9"/>
      <c r="I69" s="9"/>
      <c r="J69" s="9"/>
      <c r="K69" s="6"/>
      <c r="Q69" s="6"/>
      <c r="R69" s="6"/>
      <c r="S69" s="6"/>
      <c r="T69" s="2"/>
      <c r="U69" s="2"/>
      <c r="V69" s="2"/>
      <c r="W69" s="2"/>
      <c r="X69" s="2"/>
      <c r="Y69" s="2"/>
      <c r="Z69" s="1"/>
      <c r="AA69" s="1"/>
      <c r="AB69" s="1"/>
      <c r="AC69" s="1"/>
      <c r="AD69" s="1"/>
      <c r="AE69" s="1"/>
      <c r="AL69" s="1"/>
      <c r="BL69" s="201"/>
      <c r="CA69" s="201"/>
    </row>
    <row r="70" spans="1:88" s="3" customFormat="1" ht="19.5" customHeight="1" x14ac:dyDescent="0.2">
      <c r="A70" s="691"/>
      <c r="B70" s="266"/>
      <c r="C70" s="84"/>
      <c r="D70" s="203"/>
      <c r="E70" s="9"/>
      <c r="F70" s="62"/>
      <c r="G70" s="9"/>
      <c r="H70" s="9"/>
      <c r="I70" s="9"/>
      <c r="J70" s="9"/>
      <c r="K70" s="6"/>
      <c r="Q70" s="6"/>
      <c r="R70" s="6"/>
      <c r="S70" s="6"/>
      <c r="T70" s="2"/>
      <c r="U70" s="2"/>
      <c r="V70" s="2"/>
      <c r="W70" s="2"/>
      <c r="X70" s="2"/>
      <c r="Y70" s="2"/>
      <c r="Z70" s="1"/>
      <c r="AA70" s="1"/>
      <c r="AB70" s="1"/>
      <c r="AC70" s="1"/>
      <c r="AD70" s="1"/>
      <c r="AE70" s="1"/>
      <c r="AL70" s="1"/>
      <c r="BL70" s="201"/>
      <c r="BP70" s="1"/>
      <c r="BQ70" s="1"/>
      <c r="BR70" s="1"/>
      <c r="BS70" s="1"/>
      <c r="BT70" s="1"/>
      <c r="BU70" s="1"/>
      <c r="CA70" s="201"/>
    </row>
    <row r="71" spans="1:88" s="3" customFormat="1" ht="23.25" customHeight="1" thickBot="1" x14ac:dyDescent="0.25">
      <c r="A71" s="691"/>
      <c r="B71" s="268"/>
      <c r="C71" s="148"/>
      <c r="D71" s="203"/>
      <c r="E71" s="9"/>
      <c r="F71" s="62"/>
      <c r="G71" s="9"/>
      <c r="H71" s="9"/>
      <c r="I71" s="9"/>
      <c r="J71" s="9"/>
      <c r="K71" s="6"/>
      <c r="Q71" s="6"/>
      <c r="R71" s="6"/>
      <c r="S71" s="6"/>
      <c r="T71" s="2"/>
      <c r="U71" s="2"/>
      <c r="V71" s="2"/>
      <c r="W71" s="2"/>
      <c r="X71" s="2"/>
      <c r="Y71" s="2"/>
      <c r="Z71" s="1"/>
      <c r="AA71" s="1"/>
      <c r="AB71" s="1"/>
      <c r="AC71" s="1"/>
      <c r="AD71" s="1"/>
      <c r="AE71" s="1"/>
      <c r="AL71" s="1"/>
      <c r="BL71" s="201"/>
      <c r="BP71" s="1"/>
      <c r="BQ71" s="1"/>
      <c r="BR71" s="1"/>
      <c r="BS71" s="1"/>
      <c r="BT71" s="1"/>
      <c r="BU71" s="1"/>
      <c r="CA71" s="201"/>
    </row>
    <row r="72" spans="1:88" s="3" customFormat="1" ht="18" customHeight="1" thickTop="1" x14ac:dyDescent="0.2">
      <c r="A72" s="808"/>
      <c r="B72" s="809"/>
      <c r="C72" s="163"/>
      <c r="D72" s="204"/>
      <c r="E72" s="9"/>
      <c r="F72" s="9"/>
      <c r="G72" s="9"/>
      <c r="H72" s="9"/>
      <c r="I72" s="9"/>
      <c r="J72" s="6"/>
      <c r="K72" s="6"/>
      <c r="L72" s="25"/>
      <c r="M72" s="15"/>
      <c r="N72" s="15"/>
      <c r="O72" s="15"/>
      <c r="P72" s="15"/>
      <c r="Q72" s="2"/>
      <c r="R72" s="2"/>
      <c r="S72" s="2"/>
      <c r="T72" s="2"/>
      <c r="U72" s="2"/>
      <c r="V72" s="2"/>
      <c r="W72" s="1"/>
      <c r="X72" s="1"/>
      <c r="Y72" s="1"/>
      <c r="Z72" s="1"/>
      <c r="AA72" s="1"/>
      <c r="AB72" s="1"/>
      <c r="AI72" s="1"/>
      <c r="BL72" s="201"/>
      <c r="BM72" s="1"/>
      <c r="BN72" s="1"/>
      <c r="BO72" s="1"/>
      <c r="BP72" s="1"/>
      <c r="BQ72" s="1"/>
      <c r="BR72" s="1"/>
      <c r="CA72" s="201"/>
    </row>
    <row r="73" spans="1:88" s="3" customFormat="1" ht="20.25" customHeight="1" x14ac:dyDescent="0.2">
      <c r="A73" s="781"/>
      <c r="B73" s="782"/>
      <c r="C73" s="84"/>
      <c r="D73" s="204"/>
      <c r="E73" s="9"/>
      <c r="F73" s="9"/>
      <c r="G73" s="9"/>
      <c r="H73" s="9"/>
      <c r="I73" s="9"/>
      <c r="J73" s="6"/>
      <c r="K73" s="6"/>
      <c r="L73" s="25"/>
      <c r="M73" s="15"/>
      <c r="N73" s="15"/>
      <c r="O73" s="15"/>
      <c r="P73" s="15"/>
      <c r="Q73" s="2"/>
      <c r="R73" s="2"/>
      <c r="S73" s="2"/>
      <c r="T73" s="2"/>
      <c r="U73" s="2"/>
      <c r="V73" s="2"/>
      <c r="W73" s="1"/>
      <c r="X73" s="1"/>
      <c r="Y73" s="1"/>
      <c r="Z73" s="1"/>
      <c r="AA73" s="1"/>
      <c r="AB73" s="1"/>
      <c r="AI73" s="1"/>
      <c r="BL73" s="201"/>
      <c r="BM73" s="1"/>
      <c r="BN73" s="1"/>
      <c r="BO73" s="1"/>
      <c r="BP73" s="1"/>
      <c r="BQ73" s="1"/>
      <c r="BR73" s="1"/>
      <c r="CA73" s="201"/>
    </row>
    <row r="74" spans="1:88" s="3" customFormat="1" ht="20.25" customHeight="1" x14ac:dyDescent="0.2">
      <c r="A74" s="781"/>
      <c r="B74" s="782"/>
      <c r="C74" s="84"/>
      <c r="D74" s="204"/>
      <c r="E74" s="9"/>
      <c r="F74" s="9"/>
      <c r="G74" s="9"/>
      <c r="H74" s="9"/>
      <c r="I74" s="9"/>
      <c r="J74" s="6"/>
      <c r="K74" s="6"/>
      <c r="L74" s="25"/>
      <c r="M74" s="15"/>
      <c r="N74" s="15"/>
      <c r="O74" s="15"/>
      <c r="P74" s="15"/>
      <c r="Q74" s="2"/>
      <c r="R74" s="2"/>
      <c r="S74" s="2"/>
      <c r="T74" s="2"/>
      <c r="U74" s="2"/>
      <c r="V74" s="2"/>
      <c r="W74" s="1"/>
      <c r="X74" s="1"/>
      <c r="Y74" s="1"/>
      <c r="Z74" s="1"/>
      <c r="AA74" s="1"/>
      <c r="AB74" s="1"/>
      <c r="AI74" s="1"/>
      <c r="BL74" s="201"/>
      <c r="BM74" s="1"/>
      <c r="BN74" s="1"/>
      <c r="BO74" s="1"/>
      <c r="BP74" s="1"/>
      <c r="BQ74" s="1"/>
      <c r="BR74" s="1"/>
      <c r="CA74" s="201"/>
    </row>
    <row r="75" spans="1:88" s="3" customFormat="1" ht="28.5" customHeight="1" x14ac:dyDescent="0.2">
      <c r="A75" s="791"/>
      <c r="B75" s="792"/>
      <c r="C75" s="84"/>
      <c r="D75" s="204"/>
      <c r="E75" s="9"/>
      <c r="F75" s="9"/>
      <c r="G75" s="9"/>
      <c r="H75" s="9"/>
      <c r="I75" s="9"/>
      <c r="J75" s="6"/>
      <c r="K75" s="6"/>
      <c r="L75" s="25"/>
      <c r="M75" s="15"/>
      <c r="N75" s="15"/>
      <c r="O75" s="15"/>
      <c r="P75" s="15"/>
      <c r="Q75" s="2"/>
      <c r="R75" s="2"/>
      <c r="S75" s="2"/>
      <c r="T75" s="2"/>
      <c r="U75" s="2"/>
      <c r="V75" s="2"/>
      <c r="W75" s="1"/>
      <c r="X75" s="1"/>
      <c r="Y75" s="1"/>
      <c r="Z75" s="1"/>
      <c r="AA75" s="1"/>
      <c r="AB75" s="1"/>
      <c r="AI75" s="1"/>
      <c r="BL75" s="201"/>
      <c r="BM75" s="1"/>
      <c r="BN75" s="1"/>
      <c r="BO75" s="1"/>
      <c r="BP75" s="1"/>
      <c r="BQ75" s="1"/>
      <c r="BR75" s="1"/>
      <c r="BS75" s="1"/>
      <c r="BT75" s="1"/>
      <c r="CA75" s="201"/>
    </row>
    <row r="76" spans="1:88" s="3" customFormat="1" ht="26.25" customHeight="1" x14ac:dyDescent="0.2">
      <c r="A76" s="789"/>
      <c r="B76" s="790"/>
      <c r="C76" s="85"/>
      <c r="D76" s="204"/>
      <c r="E76" s="9"/>
      <c r="F76" s="9"/>
      <c r="G76" s="9"/>
      <c r="H76" s="9"/>
      <c r="I76" s="9"/>
      <c r="J76" s="6"/>
      <c r="K76" s="6"/>
      <c r="L76" s="25"/>
      <c r="M76" s="15"/>
      <c r="N76" s="15"/>
      <c r="O76" s="15"/>
      <c r="P76" s="15"/>
      <c r="Q76" s="2"/>
      <c r="R76" s="2"/>
      <c r="S76" s="2"/>
      <c r="T76" s="2"/>
      <c r="U76" s="2"/>
      <c r="V76" s="2"/>
      <c r="W76" s="1"/>
      <c r="X76" s="1"/>
      <c r="Y76" s="1"/>
      <c r="Z76" s="1"/>
      <c r="AA76" s="1"/>
      <c r="AB76" s="1"/>
      <c r="AI76" s="1"/>
      <c r="BL76" s="201"/>
      <c r="BM76" s="1"/>
      <c r="BN76" s="1"/>
      <c r="BO76" s="1"/>
      <c r="BP76" s="1"/>
      <c r="BQ76" s="1"/>
      <c r="BR76" s="1"/>
      <c r="CA76" s="201"/>
    </row>
    <row r="77" spans="1:88" s="1" customFormat="1" ht="30" customHeight="1" x14ac:dyDescent="0.2">
      <c r="A77" s="63"/>
      <c r="B77" s="45"/>
      <c r="C77" s="45"/>
      <c r="D77" s="45"/>
      <c r="E77" s="45"/>
      <c r="F77" s="9"/>
      <c r="G77" s="6"/>
      <c r="H77" s="6"/>
      <c r="I77" s="25"/>
      <c r="J77" s="25"/>
      <c r="K77" s="25"/>
      <c r="L77" s="25"/>
      <c r="M77" s="25"/>
      <c r="N77" s="25"/>
      <c r="O77" s="2"/>
      <c r="P77" s="2"/>
      <c r="Q77" s="2"/>
      <c r="R77" s="2"/>
      <c r="S77" s="2"/>
      <c r="T77" s="2"/>
      <c r="BL77" s="201"/>
      <c r="BV77" s="3"/>
      <c r="BW77" s="3"/>
      <c r="CA77" s="201"/>
      <c r="CE77" s="3"/>
      <c r="CF77" s="3"/>
      <c r="CG77" s="3"/>
      <c r="CH77" s="3"/>
      <c r="CI77" s="3"/>
      <c r="CJ77" s="3"/>
    </row>
    <row r="78" spans="1:88" s="1" customFormat="1" ht="30" customHeight="1" x14ac:dyDescent="0.15">
      <c r="A78" s="788"/>
      <c r="B78" s="788"/>
      <c r="C78" s="788"/>
      <c r="D78" s="710"/>
      <c r="E78" s="709"/>
      <c r="F78" s="740"/>
      <c r="G78" s="709"/>
      <c r="H78" s="710"/>
      <c r="I78" s="709"/>
      <c r="J78" s="710"/>
      <c r="K78" s="709"/>
      <c r="L78" s="710"/>
      <c r="M78" s="709"/>
      <c r="N78" s="712"/>
      <c r="O78" s="711"/>
      <c r="P78" s="712"/>
      <c r="Q78" s="711"/>
      <c r="R78" s="712"/>
      <c r="S78" s="733"/>
      <c r="T78" s="712"/>
      <c r="U78" s="733"/>
      <c r="V78" s="724"/>
      <c r="W78" s="734"/>
      <c r="X78" s="733"/>
      <c r="Y78" s="733"/>
      <c r="Z78" s="810"/>
      <c r="AA78" s="711"/>
      <c r="AB78" s="658"/>
      <c r="AC78" s="658"/>
      <c r="AD78" s="658"/>
      <c r="BP78" s="3"/>
      <c r="BQ78" s="3"/>
      <c r="BR78" s="3"/>
      <c r="CE78" s="3"/>
      <c r="CF78" s="3"/>
      <c r="CG78" s="3"/>
      <c r="CH78" s="3"/>
      <c r="CI78" s="3"/>
      <c r="CJ78" s="3"/>
    </row>
    <row r="79" spans="1:88" s="3" customFormat="1" ht="26.25" customHeight="1" x14ac:dyDescent="0.15">
      <c r="A79" s="788"/>
      <c r="B79" s="788"/>
      <c r="C79" s="788"/>
      <c r="D79" s="11"/>
      <c r="E79" s="29"/>
      <c r="F79" s="11"/>
      <c r="G79" s="29"/>
      <c r="H79" s="11"/>
      <c r="I79" s="29"/>
      <c r="J79" s="11"/>
      <c r="K79" s="29"/>
      <c r="L79" s="11"/>
      <c r="M79" s="29"/>
      <c r="N79" s="11"/>
      <c r="O79" s="29"/>
      <c r="P79" s="11"/>
      <c r="Q79" s="29"/>
      <c r="R79" s="11"/>
      <c r="S79" s="28"/>
      <c r="T79" s="11"/>
      <c r="U79" s="28"/>
      <c r="V79" s="725"/>
      <c r="W79" s="205"/>
      <c r="X79" s="206"/>
      <c r="Y79" s="259"/>
      <c r="Z79" s="207"/>
      <c r="AA79" s="208"/>
      <c r="AB79" s="206"/>
      <c r="AC79" s="259"/>
      <c r="AD79" s="259"/>
      <c r="AF79" s="1"/>
      <c r="AG79" s="1"/>
      <c r="AH79" s="1"/>
      <c r="AI79" s="1"/>
      <c r="AJ79" s="1"/>
      <c r="AK79" s="1"/>
      <c r="AL79" s="1"/>
      <c r="AM79" s="1"/>
      <c r="AN79" s="1"/>
      <c r="AO79" s="1"/>
      <c r="AP79" s="1"/>
      <c r="AQ79" s="1"/>
      <c r="AR79" s="1"/>
      <c r="AS79" s="1"/>
      <c r="BJ79" s="1"/>
      <c r="BK79" s="1"/>
      <c r="BL79" s="1"/>
      <c r="BM79" s="1"/>
      <c r="BN79" s="1"/>
      <c r="BO79" s="1"/>
      <c r="BP79" s="73"/>
      <c r="BQ79" s="73"/>
    </row>
    <row r="80" spans="1:88" s="3" customFormat="1" ht="21.75" customHeight="1" x14ac:dyDescent="0.15">
      <c r="A80" s="728"/>
      <c r="B80" s="729"/>
      <c r="C80" s="101"/>
      <c r="D80" s="185"/>
      <c r="E80" s="177"/>
      <c r="F80" s="174"/>
      <c r="G80" s="176"/>
      <c r="H80" s="185"/>
      <c r="I80" s="177"/>
      <c r="J80" s="174"/>
      <c r="K80" s="176"/>
      <c r="L80" s="185"/>
      <c r="M80" s="177"/>
      <c r="N80" s="174"/>
      <c r="O80" s="176"/>
      <c r="P80" s="185"/>
      <c r="Q80" s="177"/>
      <c r="R80" s="174"/>
      <c r="S80" s="176"/>
      <c r="T80" s="185"/>
      <c r="U80" s="209"/>
      <c r="V80" s="210"/>
      <c r="W80" s="211"/>
      <c r="X80" s="175"/>
      <c r="Y80" s="177"/>
      <c r="Z80" s="114"/>
      <c r="AA80" s="211"/>
      <c r="AB80" s="175"/>
      <c r="AC80" s="175"/>
      <c r="AD80" s="176"/>
      <c r="AE80" s="170"/>
      <c r="AG80" s="1"/>
      <c r="AH80" s="1"/>
      <c r="AI80" s="1"/>
      <c r="AJ80" s="1"/>
      <c r="AK80" s="1"/>
      <c r="AL80" s="1"/>
      <c r="AM80" s="1"/>
      <c r="AN80" s="1"/>
      <c r="AO80" s="1"/>
      <c r="AP80" s="1"/>
      <c r="AQ80" s="1"/>
      <c r="AR80" s="1"/>
      <c r="AS80" s="1"/>
      <c r="AT80" s="1"/>
      <c r="BK80" s="6"/>
      <c r="BL80" s="6"/>
      <c r="BM80" s="6"/>
      <c r="BN80" s="6"/>
      <c r="BO80" s="6"/>
      <c r="BP80" s="73"/>
      <c r="BQ80" s="73"/>
      <c r="BR80" s="19"/>
    </row>
    <row r="81" spans="1:88" s="3" customFormat="1" ht="22.5" customHeight="1" x14ac:dyDescent="0.15">
      <c r="A81" s="730"/>
      <c r="B81" s="731"/>
      <c r="C81" s="119"/>
      <c r="D81" s="190"/>
      <c r="E81" s="191"/>
      <c r="F81" s="181"/>
      <c r="G81" s="183"/>
      <c r="H81" s="190"/>
      <c r="I81" s="191"/>
      <c r="J81" s="181"/>
      <c r="K81" s="183"/>
      <c r="L81" s="190"/>
      <c r="M81" s="191"/>
      <c r="N81" s="181"/>
      <c r="O81" s="183"/>
      <c r="P81" s="190"/>
      <c r="Q81" s="191"/>
      <c r="R81" s="181"/>
      <c r="S81" s="183"/>
      <c r="T81" s="190"/>
      <c r="U81" s="212"/>
      <c r="V81" s="213"/>
      <c r="W81" s="214"/>
      <c r="X81" s="215"/>
      <c r="Y81" s="216"/>
      <c r="Z81" s="217"/>
      <c r="AA81" s="246"/>
      <c r="AB81" s="182"/>
      <c r="AC81" s="182"/>
      <c r="AD81" s="183"/>
      <c r="AE81" s="170"/>
      <c r="AG81" s="1"/>
      <c r="AH81" s="1"/>
      <c r="AI81" s="1"/>
      <c r="AJ81" s="1"/>
      <c r="AK81" s="1"/>
      <c r="AL81" s="1"/>
      <c r="AM81" s="1"/>
      <c r="AN81" s="1"/>
      <c r="AO81" s="1"/>
      <c r="AP81" s="1"/>
      <c r="AQ81" s="1"/>
      <c r="AR81" s="1"/>
      <c r="AS81" s="1"/>
      <c r="AT81" s="1"/>
      <c r="BK81" s="19"/>
      <c r="BL81" s="19"/>
      <c r="BM81" s="19"/>
      <c r="BN81" s="19"/>
      <c r="BO81" s="19"/>
      <c r="BP81" s="19"/>
      <c r="BQ81" s="19"/>
      <c r="BR81" s="19"/>
    </row>
    <row r="82" spans="1:88" s="1" customFormat="1" ht="30" customHeight="1" x14ac:dyDescent="0.2">
      <c r="A82" s="63"/>
      <c r="B82" s="45"/>
      <c r="C82" s="45"/>
      <c r="D82" s="63"/>
      <c r="E82" s="63"/>
      <c r="F82" s="63"/>
      <c r="G82" s="63"/>
      <c r="H82" s="63"/>
      <c r="I82" s="63"/>
      <c r="J82" s="63"/>
      <c r="K82" s="63"/>
      <c r="L82" s="63"/>
      <c r="M82" s="63"/>
      <c r="N82" s="63"/>
      <c r="O82" s="63"/>
      <c r="P82" s="63"/>
      <c r="Q82" s="63"/>
      <c r="R82" s="63"/>
      <c r="S82" s="63"/>
      <c r="T82" s="63"/>
      <c r="U82" s="2"/>
      <c r="V82" s="2"/>
      <c r="W82" s="2"/>
      <c r="X82" s="2"/>
      <c r="Y82" s="2"/>
      <c r="BL82" s="201"/>
      <c r="BP82" s="19"/>
      <c r="BQ82" s="19"/>
      <c r="BR82" s="19"/>
      <c r="BS82" s="19"/>
      <c r="BT82" s="19"/>
      <c r="BU82" s="19"/>
      <c r="BV82" s="72"/>
      <c r="BW82" s="72"/>
      <c r="CA82" s="201"/>
      <c r="CE82" s="3"/>
      <c r="CF82" s="3"/>
      <c r="CG82" s="3"/>
      <c r="CH82" s="3"/>
      <c r="CI82" s="3"/>
      <c r="CJ82" s="3"/>
    </row>
    <row r="83" spans="1:88" s="3" customFormat="1" ht="24" customHeight="1" x14ac:dyDescent="0.15">
      <c r="A83" s="686"/>
      <c r="B83" s="688"/>
      <c r="C83" s="642"/>
      <c r="D83" s="710"/>
      <c r="E83" s="713"/>
      <c r="F83" s="713"/>
      <c r="G83" s="713"/>
      <c r="H83" s="713"/>
      <c r="I83" s="713"/>
      <c r="J83" s="713"/>
      <c r="K83" s="713"/>
      <c r="L83" s="713"/>
      <c r="M83" s="709"/>
      <c r="N83" s="710"/>
      <c r="O83" s="709"/>
      <c r="P83" s="644"/>
      <c r="Q83" s="1"/>
      <c r="R83" s="2"/>
      <c r="S83" s="2"/>
      <c r="T83" s="2"/>
      <c r="U83" s="2"/>
      <c r="V83" s="2"/>
      <c r="W83" s="2"/>
      <c r="X83" s="1"/>
      <c r="Y83" s="1"/>
      <c r="Z83" s="1"/>
      <c r="AA83" s="1"/>
      <c r="AB83" s="1"/>
      <c r="AC83" s="1"/>
      <c r="AD83" s="1"/>
      <c r="AE83" s="1"/>
      <c r="AL83" s="1"/>
      <c r="AM83" s="1"/>
      <c r="AN83" s="1"/>
      <c r="AO83" s="1"/>
      <c r="AP83" s="1"/>
      <c r="AQ83" s="1"/>
      <c r="AR83" s="1"/>
      <c r="AS83" s="1"/>
      <c r="AT83" s="1"/>
      <c r="AU83" s="1"/>
      <c r="AV83" s="1"/>
      <c r="AW83" s="1"/>
      <c r="BL83" s="201"/>
      <c r="BP83" s="19"/>
      <c r="BQ83" s="19"/>
      <c r="BR83" s="19"/>
      <c r="BS83" s="19"/>
      <c r="BT83" s="19"/>
      <c r="BU83" s="19"/>
      <c r="BV83" s="72"/>
      <c r="BW83" s="72"/>
      <c r="CA83" s="201"/>
    </row>
    <row r="84" spans="1:88" s="3" customFormat="1" ht="24" customHeight="1" x14ac:dyDescent="0.15">
      <c r="A84" s="261"/>
      <c r="B84" s="262"/>
      <c r="C84" s="643"/>
      <c r="D84" s="49"/>
      <c r="E84" s="166"/>
      <c r="F84" s="16"/>
      <c r="G84" s="16"/>
      <c r="H84" s="16"/>
      <c r="I84" s="16"/>
      <c r="J84" s="16"/>
      <c r="K84" s="16"/>
      <c r="L84" s="16"/>
      <c r="M84" s="29"/>
      <c r="N84" s="11"/>
      <c r="O84" s="29"/>
      <c r="P84" s="645"/>
      <c r="Q84" s="1"/>
      <c r="R84" s="2"/>
      <c r="S84" s="2"/>
      <c r="T84" s="2"/>
      <c r="U84" s="2"/>
      <c r="V84" s="2"/>
      <c r="W84" s="2"/>
      <c r="X84" s="1"/>
      <c r="Y84" s="1"/>
      <c r="Z84" s="1"/>
      <c r="AA84" s="1"/>
      <c r="AB84" s="1"/>
      <c r="AC84" s="1"/>
      <c r="AD84" s="1"/>
      <c r="AE84" s="1"/>
      <c r="AL84" s="1"/>
      <c r="AM84" s="1"/>
      <c r="AN84" s="1"/>
      <c r="AO84" s="1"/>
      <c r="AP84" s="1"/>
      <c r="AQ84" s="1"/>
      <c r="AR84" s="1"/>
      <c r="AS84" s="1"/>
      <c r="AT84" s="1"/>
      <c r="AU84" s="1"/>
      <c r="AV84" s="1"/>
      <c r="AW84" s="1"/>
      <c r="BL84" s="201"/>
      <c r="BP84" s="19"/>
      <c r="BQ84" s="19"/>
      <c r="BR84" s="19"/>
      <c r="BS84" s="19"/>
      <c r="BT84" s="19"/>
      <c r="BU84" s="19"/>
      <c r="BV84" s="72"/>
      <c r="BW84" s="72"/>
      <c r="CA84" s="201"/>
    </row>
    <row r="85" spans="1:88" s="3" customFormat="1" ht="24" customHeight="1" x14ac:dyDescent="0.15">
      <c r="A85" s="641"/>
      <c r="B85" s="80"/>
      <c r="C85" s="101"/>
      <c r="D85" s="105"/>
      <c r="E85" s="105"/>
      <c r="F85" s="107"/>
      <c r="G85" s="107"/>
      <c r="H85" s="107"/>
      <c r="I85" s="107"/>
      <c r="J85" s="107"/>
      <c r="K85" s="107"/>
      <c r="L85" s="105"/>
      <c r="M85" s="145"/>
      <c r="N85" s="114"/>
      <c r="O85" s="124"/>
      <c r="P85" s="86"/>
      <c r="Q85" s="170"/>
      <c r="R85" s="2"/>
      <c r="S85" s="2"/>
      <c r="T85" s="2"/>
      <c r="U85" s="2"/>
      <c r="V85" s="2"/>
      <c r="W85" s="2"/>
      <c r="X85" s="1"/>
      <c r="Y85" s="1"/>
      <c r="Z85" s="1"/>
      <c r="AA85" s="1"/>
      <c r="AB85" s="1"/>
      <c r="AC85" s="1"/>
      <c r="AD85" s="1"/>
      <c r="AE85" s="1"/>
      <c r="AL85" s="1"/>
      <c r="AM85" s="1"/>
      <c r="AN85" s="1"/>
      <c r="AO85" s="1"/>
      <c r="AP85" s="1"/>
      <c r="AQ85" s="1"/>
      <c r="AR85" s="1"/>
      <c r="AS85" s="1"/>
      <c r="AT85" s="1"/>
      <c r="AU85" s="1"/>
      <c r="AV85" s="1"/>
      <c r="AW85" s="1"/>
      <c r="BL85" s="201"/>
      <c r="BP85" s="73"/>
      <c r="BQ85" s="73"/>
      <c r="BR85" s="73"/>
      <c r="BS85" s="73"/>
      <c r="BT85" s="155"/>
      <c r="BU85" s="155"/>
      <c r="BV85" s="155"/>
      <c r="BW85" s="155"/>
      <c r="CA85" s="201"/>
    </row>
    <row r="86" spans="1:88" s="3" customFormat="1" ht="24" customHeight="1" x14ac:dyDescent="0.15">
      <c r="A86" s="732"/>
      <c r="B86" s="81"/>
      <c r="C86" s="103"/>
      <c r="D86" s="117"/>
      <c r="E86" s="117"/>
      <c r="F86" s="131"/>
      <c r="G86" s="98"/>
      <c r="H86" s="98"/>
      <c r="I86" s="98"/>
      <c r="J86" s="98"/>
      <c r="K86" s="98"/>
      <c r="L86" s="117"/>
      <c r="M86" s="118"/>
      <c r="N86" s="117"/>
      <c r="O86" s="100"/>
      <c r="P86" s="89"/>
      <c r="Q86" s="170"/>
      <c r="R86" s="2"/>
      <c r="S86" s="2"/>
      <c r="T86" s="2"/>
      <c r="U86" s="2"/>
      <c r="V86" s="2"/>
      <c r="W86" s="2"/>
      <c r="X86" s="1"/>
      <c r="Y86" s="1"/>
      <c r="Z86" s="1"/>
      <c r="AA86" s="1"/>
      <c r="AB86" s="1"/>
      <c r="AC86" s="1"/>
      <c r="AD86" s="1"/>
      <c r="AE86" s="1"/>
      <c r="AL86" s="1"/>
      <c r="AM86" s="1"/>
      <c r="AN86" s="1"/>
      <c r="AO86" s="1"/>
      <c r="AP86" s="1"/>
      <c r="AQ86" s="1"/>
      <c r="AR86" s="1"/>
      <c r="AS86" s="1"/>
      <c r="AT86" s="1"/>
      <c r="AU86" s="1"/>
      <c r="AV86" s="1"/>
      <c r="AW86" s="1"/>
      <c r="BL86" s="201"/>
      <c r="BP86" s="73"/>
      <c r="BQ86" s="73"/>
      <c r="BR86" s="73"/>
      <c r="BS86" s="73"/>
      <c r="BT86" s="155"/>
      <c r="BU86" s="155"/>
      <c r="BV86" s="155"/>
      <c r="BW86" s="155"/>
      <c r="CA86" s="201"/>
    </row>
    <row r="87" spans="1:88" s="6" customFormat="1" ht="30" customHeight="1" x14ac:dyDescent="0.2">
      <c r="A87" s="37"/>
      <c r="B87" s="37"/>
      <c r="C87" s="37"/>
      <c r="D87" s="37"/>
      <c r="E87" s="37"/>
      <c r="F87" s="37"/>
      <c r="G87" s="37"/>
      <c r="H87" s="37"/>
      <c r="I87" s="8"/>
      <c r="J87" s="8"/>
      <c r="K87" s="8"/>
      <c r="L87" s="8"/>
      <c r="M87" s="8"/>
      <c r="N87" s="8"/>
      <c r="BL87" s="200"/>
      <c r="BP87" s="19"/>
      <c r="BQ87" s="19"/>
      <c r="BR87" s="19"/>
      <c r="BS87" s="19"/>
      <c r="BT87" s="19"/>
      <c r="BU87" s="19"/>
      <c r="BV87" s="72"/>
      <c r="BW87" s="72"/>
      <c r="CA87" s="200"/>
      <c r="CE87" s="19"/>
      <c r="CF87" s="19"/>
      <c r="CG87" s="19"/>
      <c r="CH87" s="19"/>
      <c r="CI87" s="19"/>
      <c r="CJ87" s="19"/>
    </row>
    <row r="88" spans="1:88" s="72" customFormat="1" ht="24" customHeight="1" x14ac:dyDescent="0.15">
      <c r="A88" s="714"/>
      <c r="B88" s="763"/>
      <c r="C88" s="5"/>
      <c r="D88" s="24"/>
      <c r="E88" s="6"/>
      <c r="F88" s="5"/>
      <c r="G88" s="5"/>
      <c r="H88" s="6"/>
      <c r="I88" s="6"/>
      <c r="J88" s="6"/>
      <c r="K88" s="6"/>
      <c r="L88" s="6"/>
      <c r="M88" s="6"/>
      <c r="N88" s="6"/>
      <c r="O88" s="6"/>
      <c r="P88" s="6"/>
      <c r="Q88" s="6"/>
      <c r="R88" s="6"/>
      <c r="S88" s="6"/>
      <c r="T88" s="6"/>
      <c r="U88" s="6"/>
      <c r="V88" s="6"/>
      <c r="W88" s="6"/>
      <c r="X88" s="6"/>
      <c r="Y88" s="6"/>
      <c r="Z88" s="6"/>
      <c r="AA88" s="6"/>
      <c r="AB88" s="6"/>
      <c r="AC88" s="6"/>
      <c r="AD88" s="6"/>
      <c r="AE88" s="6"/>
      <c r="AL88" s="19"/>
      <c r="AM88" s="19"/>
      <c r="AN88" s="19"/>
      <c r="AO88" s="19"/>
      <c r="AP88" s="19"/>
      <c r="AQ88" s="19"/>
      <c r="AR88" s="19"/>
      <c r="AS88" s="19"/>
      <c r="AT88" s="19"/>
      <c r="AU88" s="19"/>
      <c r="AV88" s="19"/>
      <c r="AW88" s="19"/>
      <c r="AX88" s="19"/>
      <c r="AY88" s="19"/>
      <c r="AZ88" s="19"/>
      <c r="BA88" s="19"/>
      <c r="BB88" s="19"/>
      <c r="BC88" s="19"/>
      <c r="BD88" s="19"/>
      <c r="BE88" s="19"/>
      <c r="BF88" s="19"/>
      <c r="BG88" s="19"/>
      <c r="BH88" s="19"/>
      <c r="BI88" s="19"/>
      <c r="BJ88" s="19"/>
      <c r="BK88" s="19"/>
      <c r="BL88" s="200"/>
      <c r="BM88" s="19"/>
      <c r="BN88" s="19"/>
      <c r="BO88" s="19"/>
      <c r="BP88" s="19"/>
      <c r="BQ88" s="19"/>
      <c r="BR88" s="19"/>
      <c r="BS88" s="19"/>
      <c r="BT88" s="19"/>
      <c r="BU88" s="19"/>
      <c r="CA88" s="200"/>
    </row>
    <row r="89" spans="1:88" s="72" customFormat="1" ht="24" customHeight="1" x14ac:dyDescent="0.15">
      <c r="A89" s="670"/>
      <c r="B89" s="764"/>
      <c r="C89" s="5"/>
      <c r="D89" s="24"/>
      <c r="E89" s="6"/>
      <c r="F89" s="5"/>
      <c r="G89" s="5"/>
      <c r="H89" s="6"/>
      <c r="I89" s="6"/>
      <c r="J89" s="6"/>
      <c r="K89" s="6"/>
      <c r="L89" s="6"/>
      <c r="M89" s="6"/>
      <c r="N89" s="6"/>
      <c r="O89" s="6"/>
      <c r="P89" s="6"/>
      <c r="Q89" s="6"/>
      <c r="R89" s="6"/>
      <c r="S89" s="6"/>
      <c r="T89" s="6"/>
      <c r="U89" s="6"/>
      <c r="V89" s="6"/>
      <c r="W89" s="6"/>
      <c r="X89" s="6"/>
      <c r="Y89" s="6"/>
      <c r="Z89" s="6"/>
      <c r="AA89" s="6"/>
      <c r="AB89" s="6"/>
      <c r="AC89" s="6"/>
      <c r="AD89" s="6"/>
      <c r="AE89" s="6"/>
      <c r="AL89" s="19"/>
      <c r="AM89" s="19"/>
      <c r="AN89" s="19"/>
      <c r="AO89" s="19"/>
      <c r="AP89" s="19"/>
      <c r="AQ89" s="19"/>
      <c r="AR89" s="19"/>
      <c r="AS89" s="19"/>
      <c r="AT89" s="19"/>
      <c r="AU89" s="19"/>
      <c r="AV89" s="19"/>
      <c r="AW89" s="19"/>
      <c r="AX89" s="19"/>
      <c r="AY89" s="19"/>
      <c r="AZ89" s="19"/>
      <c r="BA89" s="19"/>
      <c r="BB89" s="19"/>
      <c r="BC89" s="19"/>
      <c r="BD89" s="19"/>
      <c r="BE89" s="19"/>
      <c r="BF89" s="19"/>
      <c r="BG89" s="19"/>
      <c r="BH89" s="19"/>
      <c r="BI89" s="19"/>
      <c r="BJ89" s="19"/>
      <c r="BK89" s="19"/>
      <c r="BL89" s="200"/>
      <c r="BM89" s="19"/>
      <c r="BN89" s="19"/>
      <c r="BO89" s="19"/>
      <c r="BP89" s="19"/>
      <c r="BQ89" s="19"/>
      <c r="BR89" s="19"/>
      <c r="BS89" s="19"/>
      <c r="BT89" s="19"/>
      <c r="BU89" s="19"/>
      <c r="CA89" s="200"/>
    </row>
    <row r="90" spans="1:88" s="72" customFormat="1" ht="15" customHeight="1" x14ac:dyDescent="0.15">
      <c r="A90" s="82"/>
      <c r="B90" s="86"/>
      <c r="C90" s="5"/>
      <c r="D90" s="5"/>
      <c r="E90" s="5"/>
      <c r="F90" s="5"/>
      <c r="G90" s="5"/>
      <c r="H90" s="6"/>
      <c r="I90" s="6"/>
      <c r="J90" s="6"/>
      <c r="K90" s="6"/>
      <c r="L90" s="6"/>
      <c r="M90" s="6"/>
      <c r="N90" s="6"/>
      <c r="O90" s="6"/>
      <c r="P90" s="6"/>
      <c r="Q90" s="6"/>
      <c r="R90" s="6"/>
      <c r="S90" s="6"/>
      <c r="T90" s="6"/>
      <c r="U90" s="6"/>
      <c r="V90" s="6"/>
      <c r="W90" s="6"/>
      <c r="X90" s="6"/>
      <c r="Y90" s="6"/>
      <c r="Z90" s="6"/>
      <c r="AA90" s="6"/>
      <c r="AB90" s="6"/>
      <c r="AC90" s="6"/>
      <c r="AD90" s="6"/>
      <c r="AE90" s="6"/>
      <c r="AL90" s="19"/>
      <c r="AM90" s="19"/>
      <c r="AN90" s="19"/>
      <c r="AO90" s="19"/>
      <c r="AP90" s="19"/>
      <c r="AQ90" s="19"/>
      <c r="AR90" s="19"/>
      <c r="AS90" s="19"/>
      <c r="AT90" s="19"/>
      <c r="AU90" s="19"/>
      <c r="AV90" s="19"/>
      <c r="AW90" s="19"/>
      <c r="AX90" s="19"/>
      <c r="AY90" s="19"/>
      <c r="AZ90" s="19"/>
      <c r="BA90" s="19"/>
      <c r="BB90" s="19"/>
      <c r="BC90" s="19"/>
      <c r="BD90" s="19"/>
      <c r="BE90" s="19"/>
      <c r="BF90" s="19"/>
      <c r="BG90" s="19"/>
      <c r="BH90" s="19"/>
      <c r="BI90" s="19"/>
      <c r="BJ90" s="19"/>
      <c r="BK90" s="19"/>
      <c r="BL90" s="200"/>
      <c r="BM90" s="19"/>
      <c r="BN90" s="19"/>
      <c r="BO90" s="19"/>
      <c r="BP90" s="19"/>
      <c r="BQ90" s="19"/>
      <c r="BR90" s="19"/>
      <c r="BS90" s="19"/>
      <c r="BT90" s="19"/>
      <c r="BU90" s="19"/>
      <c r="CA90" s="200"/>
    </row>
    <row r="91" spans="1:88" s="72" customFormat="1" ht="15" customHeight="1" x14ac:dyDescent="0.15">
      <c r="A91" s="64"/>
      <c r="B91" s="92"/>
      <c r="C91" s="5"/>
      <c r="D91" s="5"/>
      <c r="E91" s="5"/>
      <c r="F91" s="5"/>
      <c r="G91" s="5"/>
      <c r="H91" s="6"/>
      <c r="I91" s="6"/>
      <c r="J91" s="6"/>
      <c r="K91" s="6"/>
      <c r="L91" s="6"/>
      <c r="M91" s="6"/>
      <c r="N91" s="6"/>
      <c r="O91" s="6"/>
      <c r="P91" s="6"/>
      <c r="Q91" s="6"/>
      <c r="R91" s="6"/>
      <c r="S91" s="6"/>
      <c r="T91" s="6"/>
      <c r="U91" s="6"/>
      <c r="V91" s="6"/>
      <c r="W91" s="6"/>
      <c r="X91" s="6"/>
      <c r="Y91" s="6"/>
      <c r="Z91" s="6"/>
      <c r="AA91" s="6"/>
      <c r="AB91" s="6"/>
      <c r="AC91" s="6"/>
      <c r="AD91" s="6"/>
      <c r="AE91" s="6"/>
      <c r="AL91" s="19"/>
      <c r="AM91" s="19"/>
      <c r="AN91" s="19"/>
      <c r="AO91" s="19"/>
      <c r="AP91" s="19"/>
      <c r="AQ91" s="19"/>
      <c r="AR91" s="19"/>
      <c r="AS91" s="19"/>
      <c r="AT91" s="19"/>
      <c r="AU91" s="19"/>
      <c r="AV91" s="19"/>
      <c r="AW91" s="19"/>
      <c r="AX91" s="19"/>
      <c r="AY91" s="19"/>
      <c r="AZ91" s="19"/>
      <c r="BA91" s="19"/>
      <c r="BB91" s="19"/>
      <c r="BC91" s="19"/>
      <c r="BD91" s="19"/>
      <c r="BE91" s="19"/>
      <c r="BF91" s="19"/>
      <c r="BG91" s="19"/>
      <c r="BH91" s="19"/>
      <c r="BI91" s="19"/>
      <c r="BJ91" s="19"/>
      <c r="BK91" s="19"/>
      <c r="BL91" s="200"/>
      <c r="BM91" s="19"/>
      <c r="BN91" s="19"/>
      <c r="BO91" s="19"/>
      <c r="BP91" s="19"/>
      <c r="BQ91" s="19"/>
      <c r="BR91" s="19"/>
      <c r="BS91" s="19"/>
      <c r="BT91" s="19"/>
      <c r="BU91" s="19"/>
      <c r="CA91" s="200"/>
    </row>
    <row r="92" spans="1:88" s="72" customFormat="1" ht="15" customHeight="1" x14ac:dyDescent="0.15">
      <c r="A92" s="64"/>
      <c r="B92" s="92"/>
      <c r="C92" s="5"/>
      <c r="D92" s="5"/>
      <c r="E92" s="5"/>
      <c r="F92" s="5"/>
      <c r="G92" s="5"/>
      <c r="H92" s="6"/>
      <c r="I92" s="6"/>
      <c r="J92" s="6"/>
      <c r="K92" s="6"/>
      <c r="L92" s="6"/>
      <c r="M92" s="6"/>
      <c r="N92" s="6"/>
      <c r="O92" s="6"/>
      <c r="P92" s="6"/>
      <c r="Q92" s="6"/>
      <c r="R92" s="6"/>
      <c r="S92" s="6"/>
      <c r="T92" s="6"/>
      <c r="U92" s="6"/>
      <c r="V92" s="6"/>
      <c r="W92" s="6"/>
      <c r="X92" s="6"/>
      <c r="Y92" s="6"/>
      <c r="Z92" s="6"/>
      <c r="AA92" s="6"/>
      <c r="AB92" s="6"/>
      <c r="AC92" s="6"/>
      <c r="AD92" s="6"/>
      <c r="AE92" s="6"/>
      <c r="AL92" s="19"/>
      <c r="AM92" s="19"/>
      <c r="AN92" s="19"/>
      <c r="AO92" s="19"/>
      <c r="AP92" s="19"/>
      <c r="AQ92" s="19"/>
      <c r="AR92" s="19"/>
      <c r="AS92" s="19"/>
      <c r="AT92" s="19"/>
      <c r="AU92" s="19"/>
      <c r="AV92" s="19"/>
      <c r="AW92" s="19"/>
      <c r="AX92" s="19"/>
      <c r="AY92" s="19"/>
      <c r="AZ92" s="19"/>
      <c r="BA92" s="19"/>
      <c r="BB92" s="19"/>
      <c r="BC92" s="19"/>
      <c r="BD92" s="19"/>
      <c r="BE92" s="19"/>
      <c r="BF92" s="19"/>
      <c r="BG92" s="19"/>
      <c r="BH92" s="19"/>
      <c r="BI92" s="19"/>
      <c r="BJ92" s="19"/>
      <c r="BK92" s="19"/>
      <c r="BL92" s="200"/>
      <c r="BM92" s="19"/>
      <c r="BN92" s="19"/>
      <c r="BO92" s="19"/>
      <c r="BP92" s="19"/>
      <c r="BQ92" s="19"/>
      <c r="BR92" s="19"/>
      <c r="BS92" s="19"/>
      <c r="BT92" s="19"/>
      <c r="BU92" s="19"/>
      <c r="CA92" s="200"/>
    </row>
    <row r="93" spans="1:88" s="72" customFormat="1" ht="15" customHeight="1" x14ac:dyDescent="0.15">
      <c r="A93" s="64"/>
      <c r="B93" s="92"/>
      <c r="C93" s="5"/>
      <c r="D93" s="5"/>
      <c r="E93" s="5"/>
      <c r="F93" s="5"/>
      <c r="G93" s="5"/>
      <c r="H93" s="6"/>
      <c r="I93" s="6"/>
      <c r="J93" s="6"/>
      <c r="K93" s="6"/>
      <c r="L93" s="6"/>
      <c r="M93" s="6"/>
      <c r="N93" s="6"/>
      <c r="O93" s="6"/>
      <c r="P93" s="6"/>
      <c r="Q93" s="6"/>
      <c r="R93" s="6"/>
      <c r="S93" s="6"/>
      <c r="T93" s="6"/>
      <c r="U93" s="6"/>
      <c r="V93" s="6"/>
      <c r="W93" s="6"/>
      <c r="X93" s="6"/>
      <c r="Y93" s="6"/>
      <c r="Z93" s="6"/>
      <c r="AA93" s="6"/>
      <c r="AB93" s="6"/>
      <c r="AC93" s="6"/>
      <c r="AD93" s="6"/>
      <c r="AE93" s="6"/>
      <c r="AL93" s="19"/>
      <c r="AM93" s="19"/>
      <c r="AN93" s="19"/>
      <c r="AO93" s="19"/>
      <c r="AP93" s="19"/>
      <c r="AQ93" s="19"/>
      <c r="AR93" s="19"/>
      <c r="AS93" s="19"/>
      <c r="AT93" s="19"/>
      <c r="AU93" s="19"/>
      <c r="AV93" s="19"/>
      <c r="AW93" s="19"/>
      <c r="AX93" s="19"/>
      <c r="AY93" s="19"/>
      <c r="AZ93" s="19"/>
      <c r="BA93" s="19"/>
      <c r="BB93" s="19"/>
      <c r="BC93" s="19"/>
      <c r="BD93" s="19"/>
      <c r="BE93" s="19"/>
      <c r="BF93" s="19"/>
      <c r="BG93" s="19"/>
      <c r="BH93" s="19"/>
      <c r="BI93" s="19"/>
      <c r="BJ93" s="19"/>
      <c r="BK93" s="19"/>
      <c r="BL93" s="200"/>
      <c r="BM93" s="19"/>
      <c r="BN93" s="19"/>
      <c r="BO93" s="19"/>
      <c r="BP93" s="73"/>
      <c r="BQ93" s="1"/>
      <c r="BR93" s="1"/>
      <c r="BS93" s="1"/>
      <c r="BT93" s="155"/>
      <c r="BU93" s="19"/>
      <c r="CA93" s="200"/>
    </row>
    <row r="94" spans="1:88" s="72" customFormat="1" ht="15" customHeight="1" x14ac:dyDescent="0.15">
      <c r="A94" s="64"/>
      <c r="B94" s="92"/>
      <c r="C94" s="5"/>
      <c r="D94" s="5"/>
      <c r="E94" s="5"/>
      <c r="F94" s="6"/>
      <c r="G94" s="6"/>
      <c r="H94" s="6"/>
      <c r="I94" s="6"/>
      <c r="J94" s="6"/>
      <c r="K94" s="6"/>
      <c r="L94" s="6"/>
      <c r="M94" s="6"/>
      <c r="N94" s="6"/>
      <c r="O94" s="6"/>
      <c r="P94" s="6"/>
      <c r="Q94" s="6"/>
      <c r="R94" s="6"/>
      <c r="S94" s="6"/>
      <c r="T94" s="6"/>
      <c r="U94" s="6"/>
      <c r="V94" s="6"/>
      <c r="W94" s="6"/>
      <c r="X94" s="6"/>
      <c r="Y94" s="6"/>
      <c r="Z94" s="6"/>
      <c r="AA94" s="6"/>
      <c r="AB94" s="6"/>
      <c r="AC94" s="6"/>
      <c r="AD94" s="6"/>
      <c r="AE94" s="6"/>
      <c r="AL94" s="19"/>
      <c r="AM94" s="19"/>
      <c r="AN94" s="19"/>
      <c r="AO94" s="19"/>
      <c r="AP94" s="19"/>
      <c r="AQ94" s="19"/>
      <c r="AR94" s="19"/>
      <c r="AS94" s="19"/>
      <c r="AT94" s="19"/>
      <c r="AU94" s="19"/>
      <c r="AV94" s="19"/>
      <c r="AW94" s="19"/>
      <c r="AX94" s="19"/>
      <c r="AY94" s="19"/>
      <c r="AZ94" s="19"/>
      <c r="BA94" s="19"/>
      <c r="BB94" s="19"/>
      <c r="BC94" s="19"/>
      <c r="BD94" s="19"/>
      <c r="BE94" s="19"/>
      <c r="BF94" s="19"/>
      <c r="BG94" s="19"/>
      <c r="BH94" s="19"/>
      <c r="BI94" s="19"/>
      <c r="BJ94" s="19"/>
      <c r="BK94" s="19"/>
      <c r="BL94" s="200"/>
      <c r="BM94" s="19"/>
      <c r="BN94" s="19"/>
      <c r="BO94" s="19"/>
      <c r="BP94" s="1"/>
      <c r="BQ94" s="1"/>
      <c r="BR94" s="1"/>
      <c r="BS94" s="1"/>
      <c r="BT94" s="1"/>
      <c r="BU94" s="1"/>
      <c r="BV94" s="1"/>
      <c r="BW94" s="1"/>
      <c r="CA94" s="200"/>
    </row>
    <row r="95" spans="1:88" s="72" customFormat="1" ht="15" customHeight="1" x14ac:dyDescent="0.15">
      <c r="A95" s="65"/>
      <c r="B95" s="87"/>
      <c r="C95" s="5"/>
      <c r="D95" s="5"/>
      <c r="E95" s="5"/>
      <c r="F95" s="6"/>
      <c r="G95" s="6"/>
      <c r="H95" s="6"/>
      <c r="I95" s="6"/>
      <c r="J95" s="6"/>
      <c r="K95" s="6"/>
      <c r="L95" s="6"/>
      <c r="M95" s="6"/>
      <c r="N95" s="6"/>
      <c r="O95" s="6"/>
      <c r="P95" s="6"/>
      <c r="Q95" s="6"/>
      <c r="R95" s="6"/>
      <c r="S95" s="6"/>
      <c r="T95" s="6"/>
      <c r="U95" s="6"/>
      <c r="V95" s="6"/>
      <c r="W95" s="6"/>
      <c r="X95" s="6"/>
      <c r="Y95" s="6"/>
      <c r="Z95" s="6"/>
      <c r="AA95" s="6"/>
      <c r="AB95" s="6"/>
      <c r="AC95" s="6"/>
      <c r="AD95" s="6"/>
      <c r="AE95" s="6"/>
      <c r="AL95" s="19"/>
      <c r="AM95" s="19"/>
      <c r="AN95" s="19"/>
      <c r="AO95" s="19"/>
      <c r="AP95" s="19"/>
      <c r="AQ95" s="19"/>
      <c r="AR95" s="19"/>
      <c r="AS95" s="19"/>
      <c r="AT95" s="19"/>
      <c r="AU95" s="19"/>
      <c r="AV95" s="19"/>
      <c r="AW95" s="19"/>
      <c r="AX95" s="19"/>
      <c r="AY95" s="19"/>
      <c r="AZ95" s="19"/>
      <c r="BA95" s="19"/>
      <c r="BB95" s="19"/>
      <c r="BC95" s="19"/>
      <c r="BD95" s="19"/>
      <c r="BE95" s="19"/>
      <c r="BF95" s="19"/>
      <c r="BG95" s="19"/>
      <c r="BH95" s="19"/>
      <c r="BI95" s="19"/>
      <c r="BJ95" s="19"/>
      <c r="BK95" s="19"/>
      <c r="BL95" s="200"/>
      <c r="BM95" s="19"/>
      <c r="BN95" s="19"/>
      <c r="BO95" s="19"/>
      <c r="BP95" s="1"/>
      <c r="BQ95" s="1"/>
      <c r="BR95" s="1"/>
      <c r="BS95" s="1"/>
      <c r="BT95" s="1"/>
      <c r="BU95" s="1"/>
      <c r="BV95" s="3"/>
      <c r="BW95" s="3"/>
      <c r="CA95" s="200"/>
    </row>
    <row r="96" spans="1:88" s="72" customFormat="1" ht="15" customHeight="1" x14ac:dyDescent="0.15">
      <c r="A96" s="65"/>
      <c r="B96" s="87"/>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200"/>
      <c r="BM96" s="19"/>
      <c r="BN96" s="19"/>
      <c r="BO96" s="19"/>
      <c r="BP96" s="1"/>
      <c r="BQ96" s="1"/>
      <c r="BR96" s="1"/>
      <c r="BS96" s="1"/>
      <c r="BT96" s="1"/>
      <c r="BU96" s="1"/>
      <c r="BV96" s="3"/>
      <c r="BW96" s="3"/>
      <c r="CA96" s="200"/>
    </row>
    <row r="97" spans="1:79" s="72" customFormat="1" ht="15" customHeight="1" x14ac:dyDescent="0.15">
      <c r="A97" s="65"/>
      <c r="B97" s="92"/>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200"/>
      <c r="BM97" s="19"/>
      <c r="BN97" s="19"/>
      <c r="BO97" s="19"/>
      <c r="BP97" s="1"/>
      <c r="BQ97" s="1"/>
      <c r="BR97" s="1"/>
      <c r="BS97" s="1"/>
      <c r="BT97" s="1"/>
      <c r="BU97" s="1"/>
      <c r="BV97" s="1"/>
      <c r="BW97" s="1"/>
      <c r="CA97" s="200"/>
    </row>
    <row r="98" spans="1:79" s="72" customFormat="1" ht="15" customHeight="1" x14ac:dyDescent="0.15">
      <c r="A98" s="65"/>
      <c r="B98" s="87"/>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200"/>
      <c r="BM98" s="19"/>
      <c r="BN98" s="19"/>
      <c r="BO98" s="19"/>
      <c r="BP98" s="1"/>
      <c r="BQ98" s="1"/>
      <c r="BR98" s="1"/>
      <c r="BS98" s="1"/>
      <c r="BT98" s="1"/>
      <c r="BU98" s="1"/>
      <c r="BV98" s="3"/>
      <c r="BW98" s="3"/>
      <c r="CA98" s="200"/>
    </row>
    <row r="99" spans="1:79" s="72" customFormat="1" ht="15" customHeight="1" x14ac:dyDescent="0.15">
      <c r="A99" s="83"/>
      <c r="B99" s="88"/>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L99" s="19"/>
      <c r="AM99" s="19"/>
      <c r="AN99" s="19"/>
      <c r="AO99" s="19"/>
      <c r="AP99" s="19"/>
      <c r="AQ99" s="19"/>
      <c r="AR99" s="19"/>
      <c r="AS99" s="19"/>
      <c r="AT99" s="19"/>
      <c r="AU99" s="19"/>
      <c r="AV99" s="19"/>
      <c r="AW99" s="19"/>
      <c r="AX99" s="19"/>
      <c r="AY99" s="19"/>
      <c r="AZ99" s="19"/>
      <c r="BA99" s="19"/>
      <c r="BB99" s="19"/>
      <c r="BC99" s="19"/>
      <c r="BD99" s="19"/>
      <c r="BE99" s="19"/>
      <c r="BF99" s="19"/>
      <c r="BG99" s="19"/>
      <c r="BH99" s="19"/>
      <c r="BI99" s="19"/>
      <c r="BJ99" s="19"/>
      <c r="BK99" s="19"/>
      <c r="BL99" s="200"/>
      <c r="BM99" s="19"/>
      <c r="BN99" s="19"/>
      <c r="BO99" s="19"/>
      <c r="BP99" s="19"/>
      <c r="BQ99" s="19"/>
      <c r="BR99" s="3"/>
      <c r="BS99" s="3"/>
      <c r="BT99" s="19"/>
      <c r="BU99" s="19"/>
      <c r="BV99" s="3"/>
      <c r="BW99" s="3"/>
      <c r="CA99" s="200"/>
    </row>
    <row r="100" spans="1:79" s="72" customFormat="1" ht="15" customHeight="1" x14ac:dyDescent="0.15">
      <c r="A100" s="66"/>
      <c r="B100" s="88"/>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L100" s="19"/>
      <c r="AM100" s="19"/>
      <c r="AN100" s="19"/>
      <c r="AO100" s="19"/>
      <c r="AP100" s="19"/>
      <c r="AQ100" s="19"/>
      <c r="AR100" s="19"/>
      <c r="AS100" s="19"/>
      <c r="AT100" s="19"/>
      <c r="AU100" s="19"/>
      <c r="AV100" s="19"/>
      <c r="AW100" s="19"/>
      <c r="AX100" s="19"/>
      <c r="AY100" s="19"/>
      <c r="AZ100" s="19"/>
      <c r="BA100" s="19"/>
      <c r="BB100" s="19"/>
      <c r="BC100" s="19"/>
      <c r="BD100" s="19"/>
      <c r="BE100" s="19"/>
      <c r="BF100" s="19"/>
      <c r="BG100" s="19"/>
      <c r="BH100" s="19"/>
      <c r="BI100" s="19"/>
      <c r="BJ100" s="19"/>
      <c r="BK100" s="19"/>
      <c r="BL100" s="200"/>
      <c r="BM100" s="19"/>
      <c r="BN100" s="19"/>
      <c r="BO100" s="19"/>
      <c r="BP100" s="19"/>
      <c r="BQ100" s="19"/>
      <c r="BR100" s="3"/>
      <c r="BS100" s="3"/>
      <c r="BT100" s="19"/>
      <c r="BU100" s="19"/>
      <c r="BV100" s="3"/>
      <c r="BW100" s="3"/>
      <c r="CA100" s="200"/>
    </row>
    <row r="101" spans="1:79" s="72" customFormat="1" ht="15" customHeight="1" x14ac:dyDescent="0.15">
      <c r="A101" s="66"/>
      <c r="B101" s="88"/>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L101" s="19"/>
      <c r="AM101" s="19"/>
      <c r="AN101" s="19"/>
      <c r="AO101" s="19"/>
      <c r="AP101" s="19"/>
      <c r="AQ101" s="19"/>
      <c r="AR101" s="19"/>
      <c r="AS101" s="19"/>
      <c r="AT101" s="19"/>
      <c r="AU101" s="19"/>
      <c r="AV101" s="19"/>
      <c r="AW101" s="19"/>
      <c r="AX101" s="19"/>
      <c r="AY101" s="19"/>
      <c r="AZ101" s="19"/>
      <c r="BA101" s="19"/>
      <c r="BB101" s="19"/>
      <c r="BC101" s="19"/>
      <c r="BD101" s="19"/>
      <c r="BE101" s="19"/>
      <c r="BF101" s="19"/>
      <c r="BG101" s="19"/>
      <c r="BH101" s="19"/>
      <c r="BI101" s="19"/>
      <c r="BJ101" s="19"/>
      <c r="BK101" s="19"/>
      <c r="BL101" s="200"/>
      <c r="BM101" s="19"/>
      <c r="BN101" s="19"/>
      <c r="BO101" s="19"/>
      <c r="BP101" s="19"/>
      <c r="BQ101" s="19"/>
      <c r="BR101" s="3"/>
      <c r="BS101" s="3"/>
      <c r="BT101" s="19"/>
      <c r="BU101" s="19"/>
      <c r="BV101" s="3"/>
      <c r="BW101" s="3"/>
      <c r="CA101" s="200"/>
    </row>
    <row r="102" spans="1:79" s="72" customFormat="1" ht="15.75" customHeight="1" x14ac:dyDescent="0.15">
      <c r="A102" s="67"/>
      <c r="B102" s="128"/>
      <c r="C102" s="169"/>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L102" s="19"/>
      <c r="AM102" s="19"/>
      <c r="AN102" s="19"/>
      <c r="AO102" s="19"/>
      <c r="AP102" s="19"/>
      <c r="AQ102" s="19"/>
      <c r="AR102" s="19"/>
      <c r="AS102" s="19"/>
      <c r="AT102" s="19"/>
      <c r="AU102" s="19"/>
      <c r="AV102" s="19"/>
      <c r="AW102" s="19"/>
      <c r="AX102" s="19"/>
      <c r="AY102" s="19"/>
      <c r="AZ102" s="19"/>
      <c r="BA102" s="19"/>
      <c r="BB102" s="19"/>
      <c r="BC102" s="19"/>
      <c r="BD102" s="19"/>
      <c r="BE102" s="19"/>
      <c r="BF102" s="19"/>
      <c r="BG102" s="19"/>
      <c r="BH102" s="19"/>
      <c r="BI102" s="19"/>
      <c r="BJ102" s="19"/>
      <c r="BK102" s="19"/>
      <c r="BL102" s="200"/>
      <c r="BM102" s="19"/>
      <c r="BN102" s="19"/>
      <c r="BO102" s="19"/>
      <c r="BP102" s="19"/>
      <c r="BQ102" s="19"/>
      <c r="BR102" s="3"/>
      <c r="BS102" s="3"/>
      <c r="BT102" s="19"/>
      <c r="BU102" s="19"/>
      <c r="BV102" s="3"/>
      <c r="BW102" s="3"/>
      <c r="CA102" s="200"/>
    </row>
    <row r="103" spans="1:79" s="1" customFormat="1" ht="30" customHeight="1" x14ac:dyDescent="0.2">
      <c r="A103" s="59"/>
      <c r="B103" s="41"/>
      <c r="C103" s="41"/>
      <c r="E103" s="218"/>
      <c r="F103" s="14"/>
      <c r="G103" s="21"/>
      <c r="I103" s="2"/>
      <c r="M103" s="20"/>
      <c r="N103" s="20"/>
      <c r="O103" s="20"/>
      <c r="T103" s="2"/>
      <c r="U103" s="2"/>
      <c r="V103" s="2"/>
      <c r="W103" s="2"/>
      <c r="X103" s="6"/>
      <c r="Y103" s="15"/>
      <c r="Z103" s="15"/>
      <c r="AA103" s="15"/>
      <c r="AB103" s="6"/>
      <c r="AC103" s="6"/>
      <c r="BL103" s="201"/>
      <c r="BP103" s="19"/>
      <c r="BQ103" s="19"/>
      <c r="BR103" s="3"/>
      <c r="BS103" s="3"/>
      <c r="BT103" s="19"/>
      <c r="BU103" s="19"/>
      <c r="BV103" s="3"/>
      <c r="BW103" s="3"/>
      <c r="CA103" s="201"/>
    </row>
    <row r="104" spans="1:79" s="3" customFormat="1" ht="30" customHeight="1" x14ac:dyDescent="0.2">
      <c r="A104" s="788"/>
      <c r="B104" s="788"/>
      <c r="C104" s="788"/>
      <c r="D104" s="788"/>
      <c r="E104" s="260"/>
      <c r="F104" s="68"/>
      <c r="G104" s="68"/>
      <c r="H104" s="43"/>
      <c r="I104" s="43"/>
      <c r="J104" s="43"/>
      <c r="K104" s="43"/>
      <c r="L104" s="1"/>
      <c r="M104" s="1"/>
      <c r="N104" s="1"/>
      <c r="O104" s="1"/>
      <c r="P104" s="1"/>
      <c r="Q104" s="1"/>
      <c r="R104" s="1"/>
      <c r="S104" s="1"/>
      <c r="T104" s="2"/>
      <c r="U104" s="2"/>
      <c r="V104" s="2"/>
      <c r="W104" s="2"/>
      <c r="X104" s="2"/>
      <c r="Y104" s="2"/>
      <c r="Z104" s="1"/>
      <c r="AA104" s="1"/>
      <c r="AB104" s="1"/>
      <c r="AC104" s="1"/>
      <c r="AD104" s="1"/>
      <c r="AE104" s="1"/>
      <c r="AL104" s="1"/>
      <c r="AM104" s="1"/>
      <c r="AN104" s="1"/>
      <c r="AO104" s="1"/>
      <c r="AP104" s="1"/>
      <c r="AQ104" s="1"/>
      <c r="AR104" s="1"/>
      <c r="AS104" s="1"/>
      <c r="AT104" s="1"/>
      <c r="AU104" s="1"/>
      <c r="AV104" s="1"/>
      <c r="AW104" s="1"/>
      <c r="AX104" s="1"/>
      <c r="AY104" s="1"/>
      <c r="BL104" s="201"/>
      <c r="BP104" s="19"/>
      <c r="BQ104" s="19"/>
      <c r="BT104" s="19"/>
      <c r="BU104" s="19"/>
      <c r="CA104" s="201"/>
    </row>
    <row r="105" spans="1:79" s="3" customFormat="1" ht="20.25" customHeight="1" x14ac:dyDescent="0.15">
      <c r="A105" s="263"/>
      <c r="B105" s="760"/>
      <c r="C105" s="761"/>
      <c r="D105" s="762"/>
      <c r="E105" s="136"/>
      <c r="F105" s="1"/>
      <c r="G105" s="1"/>
      <c r="H105" s="14"/>
      <c r="I105" s="1"/>
      <c r="J105" s="1"/>
      <c r="K105" s="1"/>
      <c r="L105" s="1"/>
      <c r="M105" s="1"/>
      <c r="N105" s="1"/>
      <c r="O105" s="1"/>
      <c r="P105" s="1"/>
      <c r="Q105" s="1"/>
      <c r="R105" s="1"/>
      <c r="S105" s="1"/>
      <c r="T105" s="2"/>
      <c r="U105" s="2"/>
      <c r="V105" s="2"/>
      <c r="W105" s="2"/>
      <c r="X105" s="2"/>
      <c r="Y105" s="2"/>
      <c r="Z105" s="1"/>
      <c r="AA105" s="1"/>
      <c r="AB105" s="1"/>
      <c r="AC105" s="1"/>
      <c r="AD105" s="1"/>
      <c r="AE105" s="1"/>
      <c r="AL105" s="1"/>
      <c r="AM105" s="1"/>
      <c r="AN105" s="1"/>
      <c r="AO105" s="1"/>
      <c r="AP105" s="1"/>
      <c r="AQ105" s="1"/>
      <c r="AR105" s="1"/>
      <c r="AS105" s="1"/>
      <c r="AT105" s="1"/>
      <c r="AU105" s="1"/>
      <c r="AV105" s="1"/>
      <c r="AW105" s="1"/>
      <c r="AX105" s="1"/>
      <c r="AY105" s="1"/>
      <c r="BL105" s="201"/>
      <c r="BP105" s="19"/>
      <c r="BQ105" s="19"/>
      <c r="BT105" s="19"/>
      <c r="BU105" s="19"/>
      <c r="CA105" s="201"/>
    </row>
    <row r="106" spans="1:79" s="1" customFormat="1" ht="30" customHeight="1" x14ac:dyDescent="0.2">
      <c r="A106" s="59"/>
      <c r="B106" s="59"/>
      <c r="C106" s="59"/>
      <c r="D106" s="59"/>
      <c r="E106" s="59"/>
      <c r="F106" s="59"/>
      <c r="G106" s="59"/>
      <c r="H106" s="59"/>
      <c r="I106" s="59"/>
      <c r="J106" s="59"/>
      <c r="K106" s="59"/>
      <c r="L106" s="9"/>
      <c r="M106" s="6"/>
      <c r="N106" s="6"/>
      <c r="O106" s="6"/>
      <c r="P106" s="6"/>
      <c r="Q106" s="6"/>
      <c r="R106" s="6"/>
      <c r="S106" s="6"/>
      <c r="T106" s="2"/>
      <c r="U106" s="2"/>
      <c r="V106" s="2"/>
      <c r="W106" s="2"/>
      <c r="X106" s="6"/>
      <c r="Z106" s="15"/>
      <c r="AA106" s="15"/>
      <c r="AB106" s="6"/>
      <c r="BL106" s="201"/>
      <c r="BP106" s="19"/>
      <c r="BQ106" s="19"/>
      <c r="BR106" s="3"/>
      <c r="BS106" s="3"/>
      <c r="BT106" s="19"/>
      <c r="BU106" s="19"/>
      <c r="BV106" s="3"/>
      <c r="BW106" s="3"/>
      <c r="CA106" s="201"/>
    </row>
    <row r="107" spans="1:79" s="3" customFormat="1" ht="36" customHeight="1" x14ac:dyDescent="0.2">
      <c r="A107" s="788"/>
      <c r="B107" s="788"/>
      <c r="C107" s="788"/>
      <c r="D107" s="788"/>
      <c r="E107" s="260"/>
      <c r="F107" s="263"/>
      <c r="G107" s="263"/>
      <c r="H107" s="21"/>
      <c r="I107" s="9"/>
      <c r="J107" s="9"/>
      <c r="K107" s="9"/>
      <c r="L107" s="9"/>
      <c r="M107" s="6"/>
      <c r="N107" s="6"/>
      <c r="O107" s="6"/>
      <c r="P107" s="6"/>
      <c r="Q107" s="6"/>
      <c r="R107" s="6"/>
      <c r="S107" s="6"/>
      <c r="T107" s="2"/>
      <c r="U107" s="2"/>
      <c r="V107" s="2"/>
      <c r="W107" s="2"/>
      <c r="X107" s="6"/>
      <c r="Z107" s="15"/>
      <c r="AA107" s="15"/>
      <c r="AB107" s="6"/>
      <c r="AD107" s="1"/>
      <c r="AE107" s="1"/>
      <c r="AL107" s="1"/>
      <c r="AM107" s="1"/>
      <c r="AN107" s="1"/>
      <c r="AO107" s="1"/>
      <c r="AP107" s="1"/>
      <c r="AQ107" s="1"/>
      <c r="AR107" s="1"/>
      <c r="AS107" s="1"/>
      <c r="AT107" s="1"/>
      <c r="AU107" s="1"/>
      <c r="AV107" s="1"/>
      <c r="AW107" s="1"/>
      <c r="AX107" s="1"/>
      <c r="AY107" s="1"/>
      <c r="BL107" s="201"/>
      <c r="BP107" s="19"/>
      <c r="BQ107" s="19"/>
      <c r="BT107" s="19"/>
      <c r="BU107" s="19"/>
      <c r="CA107" s="201"/>
    </row>
    <row r="108" spans="1:79" s="3" customFormat="1" ht="15" customHeight="1" x14ac:dyDescent="0.2">
      <c r="A108" s="715"/>
      <c r="B108" s="814"/>
      <c r="C108" s="815"/>
      <c r="D108" s="816"/>
      <c r="E108" s="86"/>
      <c r="F108" s="86"/>
      <c r="G108" s="86"/>
      <c r="H108" s="172"/>
      <c r="I108" s="9"/>
      <c r="J108" s="9"/>
      <c r="K108" s="9"/>
      <c r="L108" s="9"/>
      <c r="M108" s="6"/>
      <c r="N108" s="6"/>
      <c r="O108" s="6"/>
      <c r="P108" s="6"/>
      <c r="Q108" s="6"/>
      <c r="R108" s="6"/>
      <c r="S108" s="6"/>
      <c r="T108" s="2"/>
      <c r="U108" s="2"/>
      <c r="V108" s="2"/>
      <c r="W108" s="2"/>
      <c r="X108" s="6"/>
      <c r="AB108" s="6"/>
      <c r="AD108" s="1"/>
      <c r="AE108" s="1"/>
      <c r="AL108" s="1"/>
      <c r="AM108" s="1"/>
      <c r="AN108" s="1"/>
      <c r="AO108" s="1"/>
      <c r="AP108" s="1"/>
      <c r="AQ108" s="1"/>
      <c r="AR108" s="1"/>
      <c r="AS108" s="1"/>
      <c r="AT108" s="1"/>
      <c r="AU108" s="1"/>
      <c r="AV108" s="1"/>
      <c r="AW108" s="1"/>
      <c r="AX108" s="1"/>
      <c r="AY108" s="1"/>
      <c r="BL108" s="201"/>
      <c r="BP108" s="35"/>
      <c r="BQ108" s="73"/>
      <c r="BR108" s="36"/>
      <c r="BS108" s="73"/>
      <c r="BT108" s="73"/>
      <c r="BU108" s="36"/>
      <c r="BV108" s="73"/>
      <c r="BW108" s="35"/>
      <c r="CA108" s="201"/>
    </row>
    <row r="109" spans="1:79" s="3" customFormat="1" ht="15" customHeight="1" x14ac:dyDescent="0.2">
      <c r="A109" s="717"/>
      <c r="B109" s="781"/>
      <c r="C109" s="811"/>
      <c r="D109" s="782"/>
      <c r="E109" s="137"/>
      <c r="F109" s="137"/>
      <c r="G109" s="137"/>
      <c r="H109" s="172"/>
      <c r="I109" s="9"/>
      <c r="J109" s="9"/>
      <c r="K109" s="9"/>
      <c r="L109" s="9"/>
      <c r="M109" s="6"/>
      <c r="N109" s="6"/>
      <c r="O109" s="6"/>
      <c r="P109" s="6"/>
      <c r="Q109" s="6"/>
      <c r="R109" s="6"/>
      <c r="S109" s="6"/>
      <c r="T109" s="2"/>
      <c r="U109" s="2"/>
      <c r="V109" s="2"/>
      <c r="W109" s="2"/>
      <c r="X109" s="6"/>
      <c r="AB109" s="6"/>
      <c r="AD109" s="1"/>
      <c r="AE109" s="1"/>
      <c r="AL109" s="1"/>
      <c r="AM109" s="1"/>
      <c r="AN109" s="1"/>
      <c r="AO109" s="1"/>
      <c r="AP109" s="1"/>
      <c r="AQ109" s="1"/>
      <c r="AR109" s="1"/>
      <c r="AS109" s="1"/>
      <c r="AT109" s="1"/>
      <c r="AU109" s="1"/>
      <c r="AV109" s="1"/>
      <c r="AW109" s="1"/>
      <c r="AX109" s="1"/>
      <c r="AY109" s="1"/>
      <c r="BL109" s="201"/>
      <c r="BP109" s="35"/>
      <c r="BQ109" s="73"/>
      <c r="BR109" s="36"/>
      <c r="BS109" s="73"/>
      <c r="BT109" s="73"/>
      <c r="BU109" s="36"/>
      <c r="BV109" s="73"/>
      <c r="BW109" s="35"/>
      <c r="CA109" s="201"/>
    </row>
    <row r="110" spans="1:79" s="3" customFormat="1" ht="15" customHeight="1" x14ac:dyDescent="0.2">
      <c r="A110" s="716"/>
      <c r="B110" s="812"/>
      <c r="C110" s="812"/>
      <c r="D110" s="812"/>
      <c r="E110" s="88"/>
      <c r="F110" s="88"/>
      <c r="G110" s="88"/>
      <c r="H110" s="172"/>
      <c r="I110" s="9"/>
      <c r="J110" s="9"/>
      <c r="K110" s="9"/>
      <c r="L110" s="9"/>
      <c r="M110" s="6"/>
      <c r="N110" s="6"/>
      <c r="O110" s="6"/>
      <c r="P110" s="6"/>
      <c r="Q110" s="6"/>
      <c r="R110" s="6"/>
      <c r="S110" s="6"/>
      <c r="T110" s="2"/>
      <c r="U110" s="2"/>
      <c r="V110" s="2"/>
      <c r="W110" s="2"/>
      <c r="X110" s="6"/>
      <c r="AB110" s="6"/>
      <c r="AD110" s="1"/>
      <c r="AE110" s="1"/>
      <c r="AL110" s="1"/>
      <c r="AM110" s="1"/>
      <c r="AN110" s="1"/>
      <c r="AO110" s="1"/>
      <c r="AP110" s="1"/>
      <c r="AQ110" s="1"/>
      <c r="AR110" s="1"/>
      <c r="AS110" s="1"/>
      <c r="AT110" s="1"/>
      <c r="AU110" s="1"/>
      <c r="AV110" s="1"/>
      <c r="AW110" s="1"/>
      <c r="AX110" s="1"/>
      <c r="AY110" s="1"/>
      <c r="BL110" s="201"/>
      <c r="BP110" s="35"/>
      <c r="BQ110" s="73"/>
      <c r="BR110" s="36"/>
      <c r="BS110" s="73"/>
      <c r="BT110" s="73"/>
      <c r="BU110" s="36"/>
      <c r="BV110" s="73"/>
      <c r="BW110" s="35"/>
      <c r="CA110" s="201"/>
    </row>
    <row r="111" spans="1:79" s="3" customFormat="1" ht="15" customHeight="1" x14ac:dyDescent="0.2">
      <c r="A111" s="644"/>
      <c r="B111" s="757"/>
      <c r="C111" s="692"/>
      <c r="D111" s="693"/>
      <c r="E111" s="86"/>
      <c r="F111" s="86"/>
      <c r="G111" s="86"/>
      <c r="H111" s="172"/>
      <c r="I111" s="9"/>
      <c r="J111" s="9"/>
      <c r="K111" s="9"/>
      <c r="L111" s="9"/>
      <c r="M111" s="6"/>
      <c r="N111" s="6"/>
      <c r="O111" s="6"/>
      <c r="P111" s="6"/>
      <c r="Q111" s="6"/>
      <c r="R111" s="6"/>
      <c r="S111" s="6"/>
      <c r="T111" s="2"/>
      <c r="U111" s="2"/>
      <c r="V111" s="2"/>
      <c r="W111" s="2"/>
      <c r="X111" s="6"/>
      <c r="AB111" s="6"/>
      <c r="AD111" s="1"/>
      <c r="AE111" s="1"/>
      <c r="AL111" s="1"/>
      <c r="AM111" s="1"/>
      <c r="AN111" s="1"/>
      <c r="AO111" s="1"/>
      <c r="AP111" s="1"/>
      <c r="AQ111" s="1"/>
      <c r="AR111" s="1"/>
      <c r="AS111" s="1"/>
      <c r="AT111" s="1"/>
      <c r="AU111" s="1"/>
      <c r="AV111" s="1"/>
      <c r="AW111" s="1"/>
      <c r="AX111" s="1"/>
      <c r="AY111" s="1"/>
      <c r="BL111" s="201"/>
      <c r="BP111" s="35"/>
      <c r="BQ111" s="73"/>
      <c r="BR111" s="36"/>
      <c r="BS111" s="73"/>
      <c r="BT111" s="73"/>
      <c r="BU111" s="36"/>
      <c r="BV111" s="73"/>
      <c r="BW111" s="35"/>
      <c r="CA111" s="201"/>
    </row>
    <row r="112" spans="1:79" s="3" customFormat="1" ht="21.75" customHeight="1" x14ac:dyDescent="0.2">
      <c r="A112" s="691"/>
      <c r="B112" s="758"/>
      <c r="C112" s="694"/>
      <c r="D112" s="695"/>
      <c r="E112" s="87"/>
      <c r="F112" s="87"/>
      <c r="G112" s="87"/>
      <c r="H112" s="172"/>
      <c r="I112" s="9"/>
      <c r="J112" s="9"/>
      <c r="K112" s="9"/>
      <c r="L112" s="9"/>
      <c r="M112" s="6"/>
      <c r="N112" s="6"/>
      <c r="O112" s="6"/>
      <c r="P112" s="6"/>
      <c r="Q112" s="6"/>
      <c r="R112" s="6"/>
      <c r="S112" s="6"/>
      <c r="T112" s="2"/>
      <c r="U112" s="2"/>
      <c r="V112" s="2"/>
      <c r="W112" s="2"/>
      <c r="X112" s="6"/>
      <c r="AB112" s="6"/>
      <c r="AD112" s="1"/>
      <c r="AE112" s="1"/>
      <c r="AL112" s="1"/>
      <c r="AM112" s="1"/>
      <c r="AN112" s="1"/>
      <c r="AO112" s="1"/>
      <c r="AP112" s="1"/>
      <c r="AQ112" s="1"/>
      <c r="AR112" s="1"/>
      <c r="AS112" s="1"/>
      <c r="AT112" s="1"/>
      <c r="AU112" s="1"/>
      <c r="AV112" s="1"/>
      <c r="AW112" s="1"/>
      <c r="AX112" s="1"/>
      <c r="AY112" s="1"/>
      <c r="BL112" s="201"/>
      <c r="BP112" s="35"/>
      <c r="BQ112" s="73"/>
      <c r="BR112" s="36"/>
      <c r="BS112" s="73"/>
      <c r="BT112" s="73"/>
      <c r="BU112" s="36"/>
      <c r="BV112" s="73"/>
      <c r="BW112" s="35"/>
      <c r="CA112" s="201"/>
    </row>
    <row r="113" spans="1:79" s="3" customFormat="1" ht="15" customHeight="1" x14ac:dyDescent="0.2">
      <c r="A113" s="691"/>
      <c r="B113" s="759"/>
      <c r="C113" s="696"/>
      <c r="D113" s="697"/>
      <c r="E113" s="89"/>
      <c r="F113" s="89"/>
      <c r="G113" s="89"/>
      <c r="H113" s="172"/>
      <c r="I113" s="9"/>
      <c r="J113" s="9"/>
      <c r="K113" s="9"/>
      <c r="L113" s="9"/>
      <c r="M113" s="6"/>
      <c r="N113" s="6"/>
      <c r="O113" s="6"/>
      <c r="P113" s="6"/>
      <c r="Q113" s="6"/>
      <c r="R113" s="6"/>
      <c r="S113" s="6"/>
      <c r="T113" s="2"/>
      <c r="U113" s="2"/>
      <c r="V113" s="2"/>
      <c r="W113" s="2"/>
      <c r="X113" s="6"/>
      <c r="AB113" s="6"/>
      <c r="AD113" s="1"/>
      <c r="AE113" s="1"/>
      <c r="AL113" s="1"/>
      <c r="AM113" s="1"/>
      <c r="AN113" s="1"/>
      <c r="AO113" s="1"/>
      <c r="AP113" s="1"/>
      <c r="AQ113" s="1"/>
      <c r="AR113" s="1"/>
      <c r="AS113" s="1"/>
      <c r="AT113" s="1"/>
      <c r="AU113" s="1"/>
      <c r="AV113" s="1"/>
      <c r="AW113" s="1"/>
      <c r="AX113" s="1"/>
      <c r="AY113" s="1"/>
      <c r="BL113" s="201"/>
      <c r="BP113" s="35"/>
      <c r="BQ113" s="73"/>
      <c r="BR113" s="36"/>
      <c r="BS113" s="73"/>
      <c r="BT113" s="73"/>
      <c r="BU113" s="36"/>
      <c r="BV113" s="73"/>
      <c r="BW113" s="35"/>
      <c r="CA113" s="201"/>
    </row>
    <row r="114" spans="1:79" s="3" customFormat="1" ht="15" customHeight="1" x14ac:dyDescent="0.2">
      <c r="A114" s="691"/>
      <c r="B114" s="757"/>
      <c r="C114" s="692"/>
      <c r="D114" s="693"/>
      <c r="E114" s="86"/>
      <c r="F114" s="86"/>
      <c r="G114" s="86"/>
      <c r="H114" s="172"/>
      <c r="I114" s="9"/>
      <c r="J114" s="9"/>
      <c r="K114" s="9"/>
      <c r="L114" s="9"/>
      <c r="M114" s="6"/>
      <c r="N114" s="6"/>
      <c r="O114" s="6"/>
      <c r="P114" s="6"/>
      <c r="Q114" s="6"/>
      <c r="R114" s="6"/>
      <c r="S114" s="6"/>
      <c r="T114" s="2"/>
      <c r="U114" s="2"/>
      <c r="V114" s="2"/>
      <c r="W114" s="2"/>
      <c r="X114" s="6"/>
      <c r="AB114" s="6"/>
      <c r="AD114" s="1"/>
      <c r="AE114" s="1"/>
      <c r="AL114" s="1"/>
      <c r="AM114" s="1"/>
      <c r="AN114" s="1"/>
      <c r="AO114" s="1"/>
      <c r="AP114" s="1"/>
      <c r="AQ114" s="1"/>
      <c r="AR114" s="1"/>
      <c r="AS114" s="1"/>
      <c r="AT114" s="1"/>
      <c r="AU114" s="1"/>
      <c r="AV114" s="1"/>
      <c r="AW114" s="1"/>
      <c r="AX114" s="1"/>
      <c r="AY114" s="1"/>
      <c r="BL114" s="201"/>
      <c r="BP114" s="35"/>
      <c r="BQ114" s="73"/>
      <c r="BR114" s="36"/>
      <c r="BS114" s="73"/>
      <c r="BT114" s="73"/>
      <c r="BU114" s="36"/>
      <c r="BV114" s="73"/>
      <c r="BW114" s="35"/>
      <c r="CA114" s="201"/>
    </row>
    <row r="115" spans="1:79" s="3" customFormat="1" ht="15" customHeight="1" x14ac:dyDescent="0.2">
      <c r="A115" s="691"/>
      <c r="B115" s="758"/>
      <c r="C115" s="694"/>
      <c r="D115" s="695"/>
      <c r="E115" s="87"/>
      <c r="F115" s="87"/>
      <c r="G115" s="87"/>
      <c r="H115" s="172"/>
      <c r="I115" s="9"/>
      <c r="J115" s="9"/>
      <c r="K115" s="9"/>
      <c r="L115" s="9"/>
      <c r="M115" s="6"/>
      <c r="N115" s="6"/>
      <c r="O115" s="6"/>
      <c r="P115" s="6"/>
      <c r="Q115" s="6"/>
      <c r="R115" s="6"/>
      <c r="S115" s="6"/>
      <c r="T115" s="2"/>
      <c r="U115" s="2"/>
      <c r="V115" s="2"/>
      <c r="W115" s="2"/>
      <c r="X115" s="6"/>
      <c r="AB115" s="6"/>
      <c r="AD115" s="1"/>
      <c r="AE115" s="1"/>
      <c r="AL115" s="1"/>
      <c r="AM115" s="1"/>
      <c r="AN115" s="1"/>
      <c r="AO115" s="1"/>
      <c r="AP115" s="1"/>
      <c r="AQ115" s="1"/>
      <c r="AR115" s="1"/>
      <c r="AS115" s="1"/>
      <c r="AT115" s="1"/>
      <c r="AU115" s="1"/>
      <c r="AV115" s="1"/>
      <c r="AW115" s="1"/>
      <c r="AX115" s="1"/>
      <c r="AY115" s="1"/>
      <c r="BL115" s="201"/>
      <c r="BP115" s="35"/>
      <c r="BQ115" s="73"/>
      <c r="BR115" s="36"/>
      <c r="BS115" s="73"/>
      <c r="BT115" s="73"/>
      <c r="BU115" s="36"/>
      <c r="BV115" s="73"/>
      <c r="BW115" s="35"/>
      <c r="CA115" s="201"/>
    </row>
    <row r="116" spans="1:79" s="3" customFormat="1" ht="15" customHeight="1" x14ac:dyDescent="0.2">
      <c r="A116" s="691"/>
      <c r="B116" s="813"/>
      <c r="C116" s="694"/>
      <c r="D116" s="695"/>
      <c r="E116" s="88"/>
      <c r="F116" s="88"/>
      <c r="G116" s="88"/>
      <c r="H116" s="172"/>
      <c r="I116" s="9"/>
      <c r="J116" s="9"/>
      <c r="K116" s="9"/>
      <c r="L116" s="9"/>
      <c r="M116" s="6"/>
      <c r="N116" s="6"/>
      <c r="O116" s="6"/>
      <c r="P116" s="6"/>
      <c r="Q116" s="6"/>
      <c r="R116" s="6"/>
      <c r="S116" s="6"/>
      <c r="T116" s="2"/>
      <c r="U116" s="2"/>
      <c r="V116" s="2"/>
      <c r="W116" s="2"/>
      <c r="X116" s="6"/>
      <c r="AB116" s="6"/>
      <c r="AD116" s="1"/>
      <c r="AE116" s="1"/>
      <c r="AL116" s="1"/>
      <c r="AM116" s="1"/>
      <c r="AN116" s="1"/>
      <c r="AO116" s="1"/>
      <c r="AP116" s="1"/>
      <c r="AQ116" s="1"/>
      <c r="AR116" s="1"/>
      <c r="AS116" s="1"/>
      <c r="AT116" s="1"/>
      <c r="AU116" s="1"/>
      <c r="AV116" s="1"/>
      <c r="AW116" s="1"/>
      <c r="AX116" s="1"/>
      <c r="AY116" s="1"/>
      <c r="BL116" s="201"/>
      <c r="BP116" s="35"/>
      <c r="BQ116" s="73"/>
      <c r="BR116" s="36"/>
      <c r="BS116" s="73"/>
      <c r="BT116" s="73"/>
      <c r="BU116" s="36"/>
      <c r="BV116" s="73"/>
      <c r="BW116" s="35"/>
      <c r="CA116" s="201"/>
    </row>
    <row r="117" spans="1:79" s="3" customFormat="1" ht="15" customHeight="1" x14ac:dyDescent="0.2">
      <c r="A117" s="645"/>
      <c r="B117" s="759"/>
      <c r="C117" s="696"/>
      <c r="D117" s="697"/>
      <c r="E117" s="89"/>
      <c r="F117" s="89"/>
      <c r="G117" s="89"/>
      <c r="H117" s="172"/>
      <c r="I117" s="9"/>
      <c r="J117" s="9"/>
      <c r="K117" s="9"/>
      <c r="L117" s="9"/>
      <c r="M117" s="6"/>
      <c r="N117" s="6"/>
      <c r="O117" s="6"/>
      <c r="P117" s="6"/>
      <c r="Q117" s="6"/>
      <c r="R117" s="6"/>
      <c r="S117" s="6"/>
      <c r="T117" s="2"/>
      <c r="U117" s="2"/>
      <c r="V117" s="2"/>
      <c r="W117" s="2"/>
      <c r="X117" s="6"/>
      <c r="AB117" s="6"/>
      <c r="AD117" s="1"/>
      <c r="AE117" s="1"/>
      <c r="AL117" s="1"/>
      <c r="AM117" s="1"/>
      <c r="AN117" s="1"/>
      <c r="AO117" s="1"/>
      <c r="AP117" s="1"/>
      <c r="AQ117" s="1"/>
      <c r="AR117" s="1"/>
      <c r="AS117" s="1"/>
      <c r="AT117" s="1"/>
      <c r="AU117" s="1"/>
      <c r="AV117" s="1"/>
      <c r="AW117" s="1"/>
      <c r="AX117" s="1"/>
      <c r="AY117" s="1"/>
      <c r="BL117" s="201"/>
      <c r="BP117" s="35"/>
      <c r="BQ117" s="73"/>
      <c r="BR117" s="36"/>
      <c r="BS117" s="73"/>
      <c r="BT117" s="73"/>
      <c r="BU117" s="36"/>
      <c r="BV117" s="73"/>
      <c r="BW117" s="35"/>
      <c r="CA117" s="201"/>
    </row>
    <row r="118" spans="1:79" s="1" customFormat="1" ht="30.75" customHeight="1" x14ac:dyDescent="0.2">
      <c r="A118" s="269"/>
      <c r="B118" s="69"/>
      <c r="C118" s="43"/>
      <c r="D118" s="43"/>
      <c r="E118" s="70"/>
      <c r="F118" s="21"/>
      <c r="G118" s="2"/>
      <c r="H118" s="2"/>
      <c r="I118" s="2"/>
      <c r="J118" s="2"/>
      <c r="K118" s="2"/>
      <c r="L118" s="2"/>
      <c r="M118" s="2"/>
      <c r="N118" s="2"/>
      <c r="O118" s="46"/>
      <c r="BL118" s="201"/>
      <c r="BP118" s="35"/>
      <c r="BQ118" s="35"/>
      <c r="BR118" s="35"/>
      <c r="BS118" s="35"/>
      <c r="BT118" s="35"/>
      <c r="BU118" s="35"/>
      <c r="BV118" s="35"/>
      <c r="BW118" s="35"/>
      <c r="CA118" s="201"/>
    </row>
    <row r="119" spans="1:79" s="3" customFormat="1" ht="45" customHeight="1" x14ac:dyDescent="0.2">
      <c r="A119" s="686"/>
      <c r="B119" s="688"/>
      <c r="C119" s="263"/>
      <c r="D119" s="263"/>
      <c r="E119" s="263"/>
      <c r="F119" s="21"/>
      <c r="G119" s="2"/>
      <c r="H119" s="2"/>
      <c r="I119" s="2"/>
      <c r="J119" s="2"/>
      <c r="K119" s="2"/>
      <c r="L119" s="2"/>
      <c r="M119" s="2"/>
      <c r="N119" s="2"/>
      <c r="O119" s="46"/>
      <c r="P119" s="1"/>
      <c r="Q119" s="1"/>
      <c r="R119" s="1"/>
      <c r="S119" s="1"/>
      <c r="T119" s="1"/>
      <c r="U119" s="1"/>
      <c r="V119" s="1"/>
      <c r="W119" s="1"/>
      <c r="Z119" s="1"/>
      <c r="AA119" s="1"/>
      <c r="AB119" s="1"/>
      <c r="AD119" s="1"/>
      <c r="AE119" s="1"/>
      <c r="AL119" s="1"/>
      <c r="AM119" s="1"/>
      <c r="AN119" s="1"/>
      <c r="AO119" s="1"/>
      <c r="AP119" s="1"/>
      <c r="AQ119" s="1"/>
      <c r="AR119" s="1"/>
      <c r="AS119" s="1"/>
      <c r="AT119" s="1"/>
      <c r="AU119" s="1"/>
      <c r="AV119" s="1"/>
      <c r="AW119" s="1"/>
      <c r="AX119" s="1"/>
      <c r="AY119" s="1"/>
      <c r="BL119" s="201"/>
      <c r="BP119" s="35"/>
      <c r="BQ119" s="35"/>
      <c r="BR119" s="35"/>
      <c r="BS119" s="35"/>
      <c r="BT119" s="35"/>
      <c r="BU119" s="35"/>
      <c r="BV119" s="35"/>
      <c r="BW119" s="35"/>
      <c r="CA119" s="201"/>
    </row>
    <row r="120" spans="1:79" s="3" customFormat="1" ht="15.75" customHeight="1" x14ac:dyDescent="0.2">
      <c r="A120" s="715"/>
      <c r="B120" s="264"/>
      <c r="C120" s="137"/>
      <c r="D120" s="151"/>
      <c r="E120" s="151"/>
      <c r="F120" s="172"/>
      <c r="G120" s="2"/>
      <c r="H120" s="2"/>
      <c r="I120" s="2"/>
      <c r="J120" s="2"/>
      <c r="K120" s="2"/>
      <c r="L120" s="2"/>
      <c r="M120" s="2"/>
      <c r="N120" s="2"/>
      <c r="O120" s="46"/>
      <c r="P120" s="1"/>
      <c r="Q120" s="1"/>
      <c r="R120" s="1"/>
      <c r="S120" s="1"/>
      <c r="T120" s="1"/>
      <c r="U120" s="1"/>
      <c r="V120" s="1"/>
      <c r="W120" s="1"/>
      <c r="Z120" s="1"/>
      <c r="AA120" s="1"/>
      <c r="AB120" s="1"/>
      <c r="AD120" s="1"/>
      <c r="AE120" s="1"/>
      <c r="AL120" s="1"/>
      <c r="AM120" s="1"/>
      <c r="AN120" s="1"/>
      <c r="AO120" s="1"/>
      <c r="AP120" s="1"/>
      <c r="AQ120" s="1"/>
      <c r="AR120" s="1"/>
      <c r="AS120" s="1"/>
      <c r="AT120" s="1"/>
      <c r="AU120" s="1"/>
      <c r="AV120" s="1"/>
      <c r="AW120" s="1"/>
      <c r="AX120" s="1"/>
      <c r="AY120" s="1"/>
      <c r="BL120" s="201"/>
      <c r="BP120" s="35"/>
      <c r="BQ120" s="73"/>
      <c r="BR120" s="36"/>
      <c r="BS120" s="73"/>
      <c r="BT120" s="155"/>
      <c r="BU120" s="155"/>
      <c r="BV120" s="73"/>
      <c r="BW120" s="35"/>
      <c r="CA120" s="201"/>
    </row>
    <row r="121" spans="1:79" s="3" customFormat="1" ht="15.75" customHeight="1" x14ac:dyDescent="0.2">
      <c r="A121" s="717"/>
      <c r="B121" s="31"/>
      <c r="C121" s="87"/>
      <c r="D121" s="108"/>
      <c r="E121" s="108"/>
      <c r="F121" s="172"/>
      <c r="G121" s="2"/>
      <c r="H121" s="2"/>
      <c r="I121" s="2"/>
      <c r="J121" s="2"/>
      <c r="K121" s="2"/>
      <c r="L121" s="2"/>
      <c r="M121" s="2"/>
      <c r="N121" s="2"/>
      <c r="O121" s="46"/>
      <c r="P121" s="1"/>
      <c r="Q121" s="1"/>
      <c r="R121" s="1"/>
      <c r="S121" s="1"/>
      <c r="T121" s="1"/>
      <c r="U121" s="1"/>
      <c r="V121" s="1"/>
      <c r="W121" s="1"/>
      <c r="Z121" s="1"/>
      <c r="AA121" s="1"/>
      <c r="AB121" s="1"/>
      <c r="AD121" s="1"/>
      <c r="AE121" s="1"/>
      <c r="AL121" s="1"/>
      <c r="AM121" s="1"/>
      <c r="AN121" s="1"/>
      <c r="AO121" s="1"/>
      <c r="AP121" s="1"/>
      <c r="AQ121" s="1"/>
      <c r="AR121" s="1"/>
      <c r="AS121" s="1"/>
      <c r="AT121" s="1"/>
      <c r="AU121" s="1"/>
      <c r="AV121" s="1"/>
      <c r="AW121" s="1"/>
      <c r="AX121" s="1"/>
      <c r="AY121" s="1"/>
      <c r="BL121" s="201"/>
      <c r="BP121" s="35"/>
      <c r="BQ121" s="73"/>
      <c r="BR121" s="36"/>
      <c r="BS121" s="35"/>
      <c r="BT121" s="155"/>
      <c r="BU121" s="155"/>
      <c r="BV121" s="35"/>
      <c r="BW121" s="35"/>
      <c r="CA121" s="201"/>
    </row>
    <row r="122" spans="1:79" s="3" customFormat="1" ht="15.75" customHeight="1" x14ac:dyDescent="0.2">
      <c r="A122" s="716"/>
      <c r="B122" s="71"/>
      <c r="C122" s="89"/>
      <c r="D122" s="127"/>
      <c r="E122" s="127"/>
      <c r="F122" s="172"/>
      <c r="G122" s="2"/>
      <c r="H122" s="2"/>
      <c r="I122" s="2"/>
      <c r="J122" s="2"/>
      <c r="K122" s="2"/>
      <c r="L122" s="2"/>
      <c r="M122" s="2"/>
      <c r="N122" s="2"/>
      <c r="O122" s="46"/>
      <c r="P122" s="1"/>
      <c r="Q122" s="1"/>
      <c r="R122" s="1"/>
      <c r="S122" s="1"/>
      <c r="T122" s="1"/>
      <c r="U122" s="1"/>
      <c r="V122" s="1"/>
      <c r="W122" s="1"/>
      <c r="Z122" s="1"/>
      <c r="AA122" s="1"/>
      <c r="AB122" s="1"/>
      <c r="AD122" s="1"/>
      <c r="AE122" s="1"/>
      <c r="AL122" s="1"/>
      <c r="AM122" s="1"/>
      <c r="AN122" s="1"/>
      <c r="AO122" s="1"/>
      <c r="AP122" s="1"/>
      <c r="AQ122" s="1"/>
      <c r="AR122" s="1"/>
      <c r="AS122" s="1"/>
      <c r="AT122" s="1"/>
      <c r="AU122" s="1"/>
      <c r="AV122" s="1"/>
      <c r="AW122" s="1"/>
      <c r="AX122" s="1"/>
      <c r="AY122" s="1"/>
      <c r="BL122" s="201"/>
      <c r="BP122" s="35"/>
      <c r="BQ122" s="73"/>
      <c r="BR122" s="36"/>
      <c r="BS122" s="35"/>
      <c r="BT122" s="155"/>
      <c r="BU122" s="155"/>
      <c r="BV122" s="35"/>
      <c r="BW122" s="35"/>
      <c r="CA122" s="201"/>
    </row>
    <row r="123" spans="1:79" s="3" customFormat="1" ht="15.75" customHeight="1" x14ac:dyDescent="0.2">
      <c r="A123" s="715"/>
      <c r="B123" s="264"/>
      <c r="C123" s="137"/>
      <c r="D123" s="151"/>
      <c r="E123" s="151"/>
      <c r="F123" s="172"/>
      <c r="G123" s="2"/>
      <c r="H123" s="2"/>
      <c r="I123" s="2"/>
      <c r="J123" s="2"/>
      <c r="K123" s="2"/>
      <c r="L123" s="2"/>
      <c r="M123" s="2"/>
      <c r="N123" s="2"/>
      <c r="O123" s="46"/>
      <c r="P123" s="1"/>
      <c r="Q123" s="1"/>
      <c r="R123" s="1"/>
      <c r="S123" s="1"/>
      <c r="T123" s="1"/>
      <c r="U123" s="1"/>
      <c r="V123" s="1"/>
      <c r="W123" s="1"/>
      <c r="Z123" s="1"/>
      <c r="AA123" s="1"/>
      <c r="AB123" s="1"/>
      <c r="AD123" s="1"/>
      <c r="AE123" s="1"/>
      <c r="AL123" s="1"/>
      <c r="AM123" s="1"/>
      <c r="AN123" s="1"/>
      <c r="AO123" s="1"/>
      <c r="AP123" s="1"/>
      <c r="AQ123" s="1"/>
      <c r="AR123" s="1"/>
      <c r="AS123" s="1"/>
      <c r="AT123" s="1"/>
      <c r="AU123" s="1"/>
      <c r="AV123" s="1"/>
      <c r="AW123" s="1"/>
      <c r="AX123" s="1"/>
      <c r="AY123" s="1"/>
      <c r="BL123" s="201"/>
      <c r="BP123" s="35"/>
      <c r="BQ123" s="73"/>
      <c r="BR123" s="36"/>
      <c r="BS123" s="35"/>
      <c r="BT123" s="155"/>
      <c r="BU123" s="155"/>
      <c r="BV123" s="35"/>
      <c r="BW123" s="35"/>
      <c r="CA123" s="201"/>
    </row>
    <row r="124" spans="1:79" s="3" customFormat="1" x14ac:dyDescent="0.2">
      <c r="A124" s="717"/>
      <c r="B124" s="31"/>
      <c r="C124" s="87"/>
      <c r="D124" s="108"/>
      <c r="E124" s="108"/>
      <c r="F124" s="172"/>
      <c r="G124" s="2"/>
      <c r="H124" s="2"/>
      <c r="I124" s="2"/>
      <c r="J124" s="2"/>
      <c r="K124" s="2"/>
      <c r="L124" s="2"/>
      <c r="M124" s="2"/>
      <c r="N124" s="2"/>
      <c r="O124" s="46"/>
      <c r="P124" s="1"/>
      <c r="Q124" s="1"/>
      <c r="R124" s="1"/>
      <c r="S124" s="1"/>
      <c r="T124" s="1"/>
      <c r="U124" s="1"/>
      <c r="V124" s="1"/>
      <c r="W124" s="1"/>
      <c r="X124" s="1"/>
      <c r="Y124" s="1"/>
      <c r="Z124" s="1"/>
      <c r="AA124" s="1"/>
      <c r="AB124" s="1"/>
      <c r="AD124" s="1"/>
      <c r="AE124" s="1"/>
      <c r="AL124" s="1"/>
      <c r="AM124" s="1"/>
      <c r="AN124" s="1"/>
      <c r="AO124" s="1"/>
      <c r="AP124" s="1"/>
      <c r="AQ124" s="1"/>
      <c r="AR124" s="1"/>
      <c r="AS124" s="1"/>
      <c r="AT124" s="1"/>
      <c r="AU124" s="1"/>
      <c r="AV124" s="1"/>
      <c r="AW124" s="1"/>
      <c r="AX124" s="1"/>
      <c r="AY124" s="1"/>
      <c r="BL124" s="201"/>
      <c r="BP124" s="35"/>
      <c r="BQ124" s="73"/>
      <c r="BR124" s="36"/>
      <c r="BS124" s="35"/>
      <c r="BT124" s="155"/>
      <c r="BU124" s="155"/>
      <c r="BV124" s="35"/>
      <c r="BW124" s="35"/>
      <c r="CA124" s="201"/>
    </row>
    <row r="125" spans="1:79" s="3" customFormat="1" x14ac:dyDescent="0.2">
      <c r="A125" s="716"/>
      <c r="B125" s="32"/>
      <c r="C125" s="89"/>
      <c r="D125" s="127"/>
      <c r="E125" s="127"/>
      <c r="F125" s="172"/>
      <c r="G125" s="2"/>
      <c r="H125" s="2"/>
      <c r="I125" s="2"/>
      <c r="J125" s="2"/>
      <c r="K125" s="2"/>
      <c r="L125" s="2"/>
      <c r="M125" s="2"/>
      <c r="N125" s="2"/>
      <c r="O125" s="46"/>
      <c r="P125" s="1"/>
      <c r="Q125" s="1"/>
      <c r="R125" s="1"/>
      <c r="S125" s="1"/>
      <c r="T125" s="1"/>
      <c r="U125" s="1"/>
      <c r="V125" s="1"/>
      <c r="W125" s="1"/>
      <c r="X125" s="1"/>
      <c r="Y125" s="1"/>
      <c r="Z125" s="1"/>
      <c r="AA125" s="1"/>
      <c r="AB125" s="1"/>
      <c r="AD125" s="1"/>
      <c r="AE125" s="1"/>
      <c r="AL125" s="1"/>
      <c r="AM125" s="1"/>
      <c r="AN125" s="1"/>
      <c r="AO125" s="1"/>
      <c r="AP125" s="1"/>
      <c r="AQ125" s="1"/>
      <c r="AR125" s="1"/>
      <c r="AS125" s="1"/>
      <c r="AT125" s="1"/>
      <c r="AU125" s="1"/>
      <c r="AV125" s="1"/>
      <c r="AW125" s="1"/>
      <c r="AX125" s="1"/>
      <c r="AY125" s="1"/>
      <c r="BL125" s="201"/>
      <c r="BP125" s="35"/>
      <c r="BQ125" s="73"/>
      <c r="BR125" s="36"/>
      <c r="BS125" s="35"/>
      <c r="BT125" s="155"/>
      <c r="BU125" s="155"/>
      <c r="BV125" s="35"/>
      <c r="BW125" s="35"/>
      <c r="CA125" s="201"/>
    </row>
    <row r="126" spans="1:79" s="35" customFormat="1" ht="31.5" customHeight="1" x14ac:dyDescent="0.25">
      <c r="A126" s="161"/>
      <c r="B126" s="47"/>
      <c r="C126" s="59"/>
      <c r="D126" s="59"/>
      <c r="E126" s="59"/>
      <c r="F126" s="59"/>
      <c r="G126" s="59"/>
      <c r="H126" s="59"/>
      <c r="I126" s="59"/>
      <c r="J126" s="59"/>
      <c r="K126" s="168"/>
      <c r="L126" s="59"/>
      <c r="M126" s="59"/>
      <c r="N126" s="48"/>
      <c r="O126" s="48"/>
      <c r="P126" s="38"/>
      <c r="Q126" s="38"/>
      <c r="R126" s="38"/>
      <c r="S126" s="38"/>
      <c r="T126" s="2"/>
      <c r="U126" s="2"/>
      <c r="V126" s="2"/>
      <c r="W126" s="2"/>
      <c r="X126" s="2"/>
      <c r="Y126" s="2"/>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G126" s="1"/>
      <c r="BH126" s="1"/>
      <c r="BI126" s="1"/>
      <c r="BJ126" s="1"/>
      <c r="BK126" s="1"/>
      <c r="BL126" s="201"/>
      <c r="BM126" s="1"/>
      <c r="BN126" s="1"/>
      <c r="BO126" s="1"/>
      <c r="CA126" s="171"/>
    </row>
    <row r="127" spans="1:79" s="35" customFormat="1" ht="33" customHeight="1" x14ac:dyDescent="0.15">
      <c r="A127" s="642"/>
      <c r="B127" s="644"/>
      <c r="C127" s="710"/>
      <c r="D127" s="713"/>
      <c r="E127" s="713"/>
      <c r="F127" s="713"/>
      <c r="G127" s="713"/>
      <c r="H127" s="713"/>
      <c r="I127" s="713"/>
      <c r="J127" s="713"/>
      <c r="K127" s="713"/>
      <c r="L127" s="713"/>
      <c r="M127" s="713"/>
      <c r="N127" s="713"/>
      <c r="O127" s="713"/>
      <c r="P127" s="713"/>
      <c r="Q127" s="713"/>
      <c r="R127" s="713"/>
      <c r="S127" s="709"/>
      <c r="T127" s="710"/>
      <c r="U127" s="713"/>
      <c r="V127" s="784"/>
      <c r="W127" s="709"/>
      <c r="X127" s="1"/>
      <c r="Y127" s="1"/>
      <c r="Z127" s="1"/>
      <c r="AA127" s="1"/>
      <c r="AB127" s="1"/>
      <c r="AC127" s="1"/>
      <c r="AD127" s="1"/>
      <c r="AE127" s="1"/>
      <c r="AF127" s="1"/>
      <c r="AG127" s="1"/>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201"/>
      <c r="BM127" s="3"/>
      <c r="BN127" s="3"/>
      <c r="BO127" s="3"/>
      <c r="CA127" s="171"/>
    </row>
    <row r="128" spans="1:79" s="35" customFormat="1" ht="31.5" customHeight="1" x14ac:dyDescent="0.15">
      <c r="A128" s="643"/>
      <c r="B128" s="645"/>
      <c r="C128" s="49"/>
      <c r="D128" s="166"/>
      <c r="E128" s="16"/>
      <c r="F128" s="16"/>
      <c r="G128" s="16"/>
      <c r="H128" s="12"/>
      <c r="I128" s="12"/>
      <c r="J128" s="12"/>
      <c r="K128" s="12"/>
      <c r="L128" s="12"/>
      <c r="M128" s="12"/>
      <c r="N128" s="12"/>
      <c r="O128" s="12"/>
      <c r="P128" s="12"/>
      <c r="Q128" s="12"/>
      <c r="R128" s="12"/>
      <c r="S128" s="13"/>
      <c r="T128" s="17"/>
      <c r="U128" s="160"/>
      <c r="V128" s="165"/>
      <c r="W128" s="29"/>
      <c r="X128" s="1"/>
      <c r="Y128" s="1"/>
      <c r="Z128" s="1"/>
      <c r="AA128" s="1"/>
      <c r="AB128" s="1"/>
      <c r="AC128" s="1"/>
      <c r="AD128" s="1"/>
      <c r="AE128" s="1"/>
      <c r="AF128" s="1"/>
      <c r="AG128" s="1"/>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201"/>
      <c r="BM128" s="3"/>
      <c r="BN128" s="3"/>
      <c r="BO128" s="3"/>
      <c r="CA128" s="171"/>
    </row>
    <row r="129" spans="1:79" s="35" customFormat="1" ht="24" customHeight="1" x14ac:dyDescent="0.15">
      <c r="A129" s="52"/>
      <c r="B129" s="101"/>
      <c r="C129" s="185"/>
      <c r="D129" s="175"/>
      <c r="E129" s="175"/>
      <c r="F129" s="175"/>
      <c r="G129" s="175"/>
      <c r="H129" s="177"/>
      <c r="I129" s="177"/>
      <c r="J129" s="177"/>
      <c r="K129" s="177"/>
      <c r="L129" s="177"/>
      <c r="M129" s="177"/>
      <c r="N129" s="177"/>
      <c r="O129" s="177"/>
      <c r="P129" s="177"/>
      <c r="Q129" s="177"/>
      <c r="R129" s="177"/>
      <c r="S129" s="177"/>
      <c r="T129" s="174"/>
      <c r="U129" s="177"/>
      <c r="V129" s="192"/>
      <c r="W129" s="176"/>
      <c r="X129" s="170"/>
      <c r="Y129" s="1"/>
      <c r="Z129" s="1"/>
      <c r="AA129" s="3"/>
      <c r="AB129" s="3"/>
      <c r="AC129" s="3"/>
      <c r="AD129" s="3"/>
      <c r="AE129" s="3"/>
      <c r="AF129" s="3"/>
      <c r="AG129" s="1"/>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200"/>
      <c r="BM129" s="27"/>
      <c r="BN129" s="27"/>
      <c r="BO129" s="34"/>
      <c r="BQ129" s="73"/>
      <c r="BT129" s="155"/>
      <c r="CA129" s="171"/>
    </row>
    <row r="130" spans="1:79" s="35" customFormat="1" ht="24" customHeight="1" x14ac:dyDescent="0.15">
      <c r="A130" s="31"/>
      <c r="B130" s="109"/>
      <c r="C130" s="193"/>
      <c r="D130" s="184"/>
      <c r="E130" s="184"/>
      <c r="F130" s="184"/>
      <c r="G130" s="184"/>
      <c r="H130" s="194"/>
      <c r="I130" s="194"/>
      <c r="J130" s="194"/>
      <c r="K130" s="194"/>
      <c r="L130" s="194"/>
      <c r="M130" s="194"/>
      <c r="N130" s="194"/>
      <c r="O130" s="194"/>
      <c r="P130" s="194"/>
      <c r="Q130" s="194"/>
      <c r="R130" s="194"/>
      <c r="S130" s="194"/>
      <c r="T130" s="179"/>
      <c r="U130" s="194"/>
      <c r="V130" s="195"/>
      <c r="W130" s="178"/>
      <c r="X130" s="170"/>
      <c r="Y130" s="1"/>
      <c r="Z130" s="1"/>
      <c r="AA130" s="3"/>
      <c r="AB130" s="3"/>
      <c r="AC130" s="3"/>
      <c r="AD130" s="3"/>
      <c r="AE130" s="3"/>
      <c r="AF130" s="3"/>
      <c r="AG130" s="1"/>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200"/>
      <c r="BM130" s="27"/>
      <c r="BN130" s="27"/>
      <c r="BO130" s="34"/>
      <c r="BQ130" s="73"/>
      <c r="BT130" s="155"/>
      <c r="CA130" s="171"/>
    </row>
    <row r="131" spans="1:79" s="35" customFormat="1" ht="24" customHeight="1" x14ac:dyDescent="0.15">
      <c r="A131" s="23"/>
      <c r="B131" s="103"/>
      <c r="C131" s="186"/>
      <c r="D131" s="125"/>
      <c r="E131" s="125"/>
      <c r="F131" s="125"/>
      <c r="G131" s="125"/>
      <c r="H131" s="126"/>
      <c r="I131" s="126"/>
      <c r="J131" s="126"/>
      <c r="K131" s="126"/>
      <c r="L131" s="126"/>
      <c r="M131" s="126"/>
      <c r="N131" s="126"/>
      <c r="O131" s="126"/>
      <c r="P131" s="126"/>
      <c r="Q131" s="126"/>
      <c r="R131" s="126"/>
      <c r="S131" s="126"/>
      <c r="T131" s="196"/>
      <c r="U131" s="126"/>
      <c r="V131" s="197"/>
      <c r="W131" s="180"/>
      <c r="X131" s="170"/>
      <c r="Y131" s="1"/>
      <c r="Z131" s="1"/>
      <c r="AA131" s="3"/>
      <c r="AB131" s="3"/>
      <c r="AC131" s="3"/>
      <c r="AD131" s="3"/>
      <c r="AE131" s="3"/>
      <c r="AF131" s="3"/>
      <c r="AG131" s="1"/>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200"/>
      <c r="BM131" s="27"/>
      <c r="BN131" s="27"/>
      <c r="BO131" s="34"/>
      <c r="BQ131" s="73"/>
      <c r="BT131" s="155"/>
      <c r="CA131" s="171"/>
    </row>
    <row r="132" spans="1:79" s="35" customFormat="1" x14ac:dyDescent="0.2">
      <c r="A132" s="164"/>
      <c r="D132" s="39"/>
      <c r="E132" s="39"/>
      <c r="F132" s="39"/>
      <c r="G132" s="39"/>
      <c r="H132" s="39"/>
      <c r="I132" s="39"/>
      <c r="J132" s="39"/>
      <c r="K132" s="39"/>
      <c r="L132" s="39"/>
      <c r="M132" s="39"/>
      <c r="N132" s="39"/>
      <c r="O132" s="157"/>
      <c r="BA132" s="3"/>
      <c r="BB132" s="3"/>
      <c r="BC132" s="3"/>
      <c r="BD132" s="3"/>
      <c r="BE132" s="3"/>
      <c r="BF132" s="3"/>
      <c r="BL132" s="171"/>
      <c r="CA132" s="171"/>
    </row>
    <row r="133" spans="1:79" s="35" customFormat="1" ht="33.75" customHeight="1" x14ac:dyDescent="0.2">
      <c r="A133" s="63"/>
      <c r="B133" s="1"/>
      <c r="C133" s="1"/>
      <c r="D133" s="14"/>
      <c r="E133" s="39"/>
      <c r="F133" s="39"/>
      <c r="G133" s="39"/>
      <c r="H133" s="39"/>
      <c r="I133" s="39"/>
      <c r="J133" s="39"/>
      <c r="K133" s="39"/>
      <c r="L133" s="39"/>
      <c r="M133" s="39"/>
      <c r="N133" s="39"/>
      <c r="O133" s="157"/>
      <c r="BA133" s="3"/>
      <c r="BB133" s="3"/>
      <c r="BC133" s="3"/>
      <c r="BD133" s="3"/>
      <c r="BE133" s="3"/>
      <c r="BF133" s="3"/>
      <c r="BG133" s="1"/>
      <c r="BL133" s="171"/>
      <c r="CA133" s="171"/>
    </row>
    <row r="134" spans="1:79" s="35" customFormat="1" x14ac:dyDescent="0.2">
      <c r="A134" s="710"/>
      <c r="B134" s="713"/>
      <c r="C134" s="709"/>
      <c r="D134" s="263"/>
      <c r="E134" s="39"/>
      <c r="F134" s="39"/>
      <c r="G134" s="39"/>
      <c r="H134" s="39"/>
      <c r="I134" s="39"/>
      <c r="J134" s="39"/>
      <c r="K134" s="39"/>
      <c r="L134" s="39"/>
      <c r="M134" s="39"/>
      <c r="N134" s="39"/>
      <c r="O134" s="157"/>
      <c r="BL134" s="171"/>
      <c r="CA134" s="171"/>
    </row>
    <row r="135" spans="1:79" s="35" customFormat="1" x14ac:dyDescent="0.2">
      <c r="A135" s="724"/>
      <c r="B135" s="741"/>
      <c r="C135" s="742"/>
      <c r="D135" s="102"/>
      <c r="E135" s="39"/>
      <c r="F135" s="39"/>
      <c r="G135" s="39"/>
      <c r="H135" s="39"/>
      <c r="I135" s="39"/>
      <c r="J135" s="39"/>
      <c r="K135" s="39"/>
      <c r="L135" s="39"/>
      <c r="M135" s="39"/>
      <c r="N135" s="39"/>
      <c r="O135" s="157"/>
      <c r="BL135" s="171"/>
      <c r="CA135" s="171"/>
    </row>
    <row r="136" spans="1:79" s="35" customFormat="1" x14ac:dyDescent="0.2">
      <c r="A136" s="724"/>
      <c r="B136" s="742"/>
      <c r="C136" s="265"/>
      <c r="D136" s="219"/>
      <c r="E136" s="39"/>
      <c r="F136" s="39"/>
      <c r="G136" s="39"/>
      <c r="H136" s="39"/>
      <c r="I136" s="39"/>
      <c r="J136" s="39"/>
      <c r="K136" s="39"/>
      <c r="L136" s="39"/>
      <c r="M136" s="39"/>
      <c r="N136" s="39"/>
      <c r="O136" s="157"/>
      <c r="BL136" s="171"/>
      <c r="CA136" s="171"/>
    </row>
    <row r="137" spans="1:79" s="35" customFormat="1" x14ac:dyDescent="0.2">
      <c r="A137" s="777"/>
      <c r="B137" s="778"/>
      <c r="C137" s="266"/>
      <c r="D137" s="220"/>
      <c r="E137" s="39"/>
      <c r="F137" s="39"/>
      <c r="G137" s="39"/>
      <c r="H137" s="39"/>
      <c r="M137" s="39"/>
      <c r="N137" s="39"/>
      <c r="O137" s="157"/>
      <c r="BL137" s="171"/>
      <c r="CA137" s="171"/>
    </row>
    <row r="138" spans="1:79" s="35" customFormat="1" x14ac:dyDescent="0.2">
      <c r="A138" s="725"/>
      <c r="B138" s="744"/>
      <c r="C138" s="267"/>
      <c r="D138" s="221"/>
      <c r="E138" s="39"/>
      <c r="F138" s="39"/>
      <c r="G138" s="39"/>
      <c r="H138" s="39"/>
      <c r="M138" s="39"/>
      <c r="N138" s="39"/>
      <c r="O138" s="157"/>
      <c r="BL138" s="171"/>
      <c r="CA138" s="171"/>
    </row>
    <row r="139" spans="1:79" s="35" customFormat="1" x14ac:dyDescent="0.2">
      <c r="A139" s="785"/>
      <c r="B139" s="785"/>
      <c r="C139" s="786"/>
      <c r="D139" s="786"/>
      <c r="E139" s="786"/>
      <c r="F139" s="786"/>
      <c r="G139" s="39"/>
      <c r="H139" s="39"/>
      <c r="M139" s="39"/>
      <c r="N139" s="39"/>
      <c r="O139" s="157"/>
      <c r="BL139" s="171"/>
      <c r="CA139" s="171"/>
    </row>
    <row r="140" spans="1:79" s="35" customFormat="1" ht="24.75" customHeight="1" x14ac:dyDescent="0.15">
      <c r="A140" s="642"/>
      <c r="B140" s="644"/>
      <c r="BL140" s="171"/>
      <c r="CA140" s="171"/>
    </row>
    <row r="141" spans="1:79" s="35" customFormat="1" ht="24.75" customHeight="1" x14ac:dyDescent="0.15">
      <c r="A141" s="643"/>
      <c r="B141" s="645"/>
      <c r="BL141" s="171"/>
      <c r="CA141" s="171"/>
    </row>
    <row r="142" spans="1:79" s="35" customFormat="1" ht="32.25" customHeight="1" x14ac:dyDescent="0.15">
      <c r="A142" s="30"/>
      <c r="B142" s="222"/>
      <c r="C142" s="223"/>
      <c r="BL142" s="171"/>
      <c r="BQ142" s="73"/>
      <c r="BT142" s="155"/>
      <c r="CA142" s="171"/>
    </row>
    <row r="143" spans="1:79" s="35" customFormat="1" ht="33" customHeight="1" x14ac:dyDescent="0.15">
      <c r="A143" s="32"/>
      <c r="B143" s="224"/>
      <c r="C143" s="223"/>
      <c r="F143" s="223"/>
      <c r="BL143" s="171"/>
      <c r="BQ143" s="19"/>
      <c r="BT143" s="19"/>
      <c r="CA143" s="171"/>
    </row>
    <row r="144" spans="1:79" s="35" customFormat="1" x14ac:dyDescent="0.2">
      <c r="A144" s="787"/>
      <c r="B144" s="787"/>
      <c r="C144" s="785"/>
      <c r="D144" s="785"/>
      <c r="E144" s="45"/>
      <c r="F144" s="9"/>
      <c r="G144" s="6"/>
      <c r="H144" s="6"/>
      <c r="I144" s="25"/>
      <c r="J144" s="25"/>
      <c r="K144" s="25"/>
      <c r="M144" s="39"/>
      <c r="N144" s="39"/>
      <c r="O144" s="157"/>
      <c r="BL144" s="171"/>
      <c r="CA144" s="171"/>
    </row>
    <row r="145" spans="1:79" s="35" customFormat="1" ht="26.25" customHeight="1" x14ac:dyDescent="0.15">
      <c r="A145" s="788"/>
      <c r="B145" s="788"/>
      <c r="C145" s="788"/>
      <c r="D145" s="642"/>
      <c r="E145" s="653"/>
      <c r="F145" s="654"/>
      <c r="G145" s="654"/>
      <c r="H145" s="654"/>
      <c r="I145" s="654"/>
      <c r="J145" s="654"/>
      <c r="K145" s="654"/>
      <c r="L145" s="654"/>
      <c r="M145" s="654"/>
      <c r="N145" s="654"/>
      <c r="O145" s="654"/>
      <c r="P145" s="654"/>
      <c r="Q145" s="654"/>
      <c r="R145" s="654"/>
      <c r="S145" s="654"/>
      <c r="T145" s="654"/>
      <c r="U145" s="655"/>
      <c r="V145" s="689"/>
      <c r="W145" s="690"/>
      <c r="X145" s="659"/>
      <c r="Y145" s="662"/>
      <c r="Z145" s="658"/>
      <c r="AA145" s="658"/>
      <c r="AB145" s="658"/>
      <c r="AC145" s="658"/>
      <c r="BL145" s="171"/>
      <c r="CA145" s="171"/>
    </row>
    <row r="146" spans="1:79" s="35" customFormat="1" ht="26.25" customHeight="1" x14ac:dyDescent="0.15">
      <c r="A146" s="788"/>
      <c r="B146" s="788"/>
      <c r="C146" s="788"/>
      <c r="D146" s="646"/>
      <c r="E146" s="645"/>
      <c r="F146" s="645"/>
      <c r="G146" s="667"/>
      <c r="H146" s="667"/>
      <c r="I146" s="645"/>
      <c r="J146" s="645"/>
      <c r="K146" s="645"/>
      <c r="L146" s="645"/>
      <c r="M146" s="645"/>
      <c r="N146" s="645"/>
      <c r="O146" s="668"/>
      <c r="P146" s="668"/>
      <c r="Q146" s="668"/>
      <c r="R146" s="668"/>
      <c r="S146" s="668"/>
      <c r="T146" s="668"/>
      <c r="U146" s="669"/>
      <c r="V146" s="689"/>
      <c r="W146" s="690"/>
      <c r="X146" s="660"/>
      <c r="Y146" s="663"/>
      <c r="Z146" s="817"/>
      <c r="AA146" s="817"/>
      <c r="AB146" s="817"/>
      <c r="AC146" s="817"/>
      <c r="BM146" s="171"/>
      <c r="CA146" s="171"/>
    </row>
    <row r="147" spans="1:79" s="35" customFormat="1" ht="17.25" customHeight="1" x14ac:dyDescent="0.15">
      <c r="A147" s="788"/>
      <c r="B147" s="788"/>
      <c r="C147" s="788"/>
      <c r="D147" s="646"/>
      <c r="E147" s="11"/>
      <c r="F147" s="29"/>
      <c r="G147" s="11"/>
      <c r="H147" s="29"/>
      <c r="I147" s="11"/>
      <c r="J147" s="29"/>
      <c r="K147" s="11"/>
      <c r="L147" s="29"/>
      <c r="M147" s="11"/>
      <c r="N147" s="29"/>
      <c r="O147" s="11"/>
      <c r="P147" s="29"/>
      <c r="Q147" s="11"/>
      <c r="R147" s="29"/>
      <c r="S147" s="11"/>
      <c r="T147" s="29"/>
      <c r="U147" s="670"/>
      <c r="V147" s="689"/>
      <c r="W147" s="690"/>
      <c r="X147" s="661"/>
      <c r="Y147" s="664"/>
      <c r="Z147" s="818"/>
      <c r="AA147" s="818"/>
      <c r="AB147" s="818"/>
      <c r="AC147" s="818"/>
      <c r="BM147" s="171"/>
      <c r="CA147" s="171"/>
    </row>
    <row r="148" spans="1:79" s="35" customFormat="1" ht="21" customHeight="1" x14ac:dyDescent="0.15">
      <c r="A148" s="640"/>
      <c r="B148" s="640"/>
      <c r="C148" s="225"/>
      <c r="D148" s="226"/>
      <c r="E148" s="174"/>
      <c r="F148" s="175"/>
      <c r="G148" s="175"/>
      <c r="H148" s="175"/>
      <c r="I148" s="175"/>
      <c r="J148" s="175"/>
      <c r="K148" s="175"/>
      <c r="L148" s="175"/>
      <c r="M148" s="175"/>
      <c r="N148" s="175"/>
      <c r="O148" s="175"/>
      <c r="P148" s="175"/>
      <c r="Q148" s="175"/>
      <c r="R148" s="175"/>
      <c r="S148" s="175"/>
      <c r="T148" s="177"/>
      <c r="U148" s="222"/>
      <c r="V148" s="174"/>
      <c r="W148" s="175"/>
      <c r="X148" s="175"/>
      <c r="Y148" s="176"/>
      <c r="Z148" s="174"/>
      <c r="AA148" s="176"/>
      <c r="AB148" s="177"/>
      <c r="AC148" s="176"/>
      <c r="AD148" s="223"/>
      <c r="BM148" s="171"/>
      <c r="BQ148" s="73"/>
      <c r="BR148" s="73"/>
      <c r="BS148" s="73"/>
      <c r="BT148" s="73"/>
      <c r="BU148" s="73"/>
      <c r="BV148" s="155"/>
      <c r="BW148" s="155"/>
      <c r="BX148" s="155"/>
      <c r="BY148" s="155"/>
      <c r="CA148" s="171"/>
    </row>
    <row r="149" spans="1:79" s="35" customFormat="1" ht="24.75" customHeight="1" x14ac:dyDescent="0.15">
      <c r="A149" s="640"/>
      <c r="B149" s="640"/>
      <c r="C149" s="227"/>
      <c r="D149" s="102"/>
      <c r="E149" s="228"/>
      <c r="F149" s="229"/>
      <c r="G149" s="229"/>
      <c r="H149" s="229"/>
      <c r="I149" s="229"/>
      <c r="J149" s="229"/>
      <c r="K149" s="229"/>
      <c r="L149" s="229"/>
      <c r="M149" s="229"/>
      <c r="N149" s="229"/>
      <c r="O149" s="229"/>
      <c r="P149" s="229"/>
      <c r="Q149" s="229"/>
      <c r="R149" s="229"/>
      <c r="S149" s="229"/>
      <c r="T149" s="230"/>
      <c r="U149" s="231"/>
      <c r="V149" s="228"/>
      <c r="W149" s="229"/>
      <c r="X149" s="229"/>
      <c r="Y149" s="178"/>
      <c r="Z149" s="228"/>
      <c r="AA149" s="178"/>
      <c r="AB149" s="230"/>
      <c r="AC149" s="178"/>
      <c r="AD149" s="223"/>
      <c r="BM149" s="171"/>
      <c r="BQ149" s="73"/>
      <c r="BR149" s="73"/>
      <c r="BS149" s="73"/>
      <c r="BT149" s="73"/>
      <c r="BU149" s="73"/>
      <c r="BV149" s="155"/>
      <c r="BW149" s="155"/>
      <c r="BX149" s="155"/>
      <c r="BY149" s="155"/>
      <c r="CA149" s="171"/>
    </row>
    <row r="150" spans="1:79" s="35" customFormat="1" ht="16.5" customHeight="1" x14ac:dyDescent="0.15">
      <c r="A150" s="640"/>
      <c r="B150" s="641"/>
      <c r="C150" s="189"/>
      <c r="D150" s="110"/>
      <c r="E150" s="232"/>
      <c r="F150" s="233"/>
      <c r="G150" s="233"/>
      <c r="H150" s="233"/>
      <c r="I150" s="233"/>
      <c r="J150" s="233"/>
      <c r="K150" s="233"/>
      <c r="L150" s="233"/>
      <c r="M150" s="233"/>
      <c r="N150" s="233"/>
      <c r="O150" s="233"/>
      <c r="P150" s="233"/>
      <c r="Q150" s="233"/>
      <c r="R150" s="233"/>
      <c r="S150" s="233"/>
      <c r="T150" s="234"/>
      <c r="U150" s="235"/>
      <c r="V150" s="232"/>
      <c r="W150" s="233"/>
      <c r="X150" s="233"/>
      <c r="Y150" s="236"/>
      <c r="Z150" s="232"/>
      <c r="AA150" s="236"/>
      <c r="AB150" s="234"/>
      <c r="AC150" s="236"/>
      <c r="AD150" s="223"/>
      <c r="BM150" s="171"/>
      <c r="BQ150" s="73"/>
      <c r="BR150" s="73"/>
      <c r="BS150" s="73"/>
      <c r="BT150" s="73"/>
      <c r="BU150" s="73"/>
      <c r="BV150" s="155"/>
      <c r="BW150" s="155"/>
      <c r="BX150" s="155"/>
      <c r="BY150" s="155"/>
      <c r="CA150" s="171"/>
    </row>
    <row r="151" spans="1:79" s="35" customFormat="1" ht="24.75" customHeight="1" x14ac:dyDescent="0.15">
      <c r="A151" s="640"/>
      <c r="B151" s="640"/>
      <c r="C151" s="225"/>
      <c r="D151" s="101"/>
      <c r="E151" s="174"/>
      <c r="F151" s="175"/>
      <c r="G151" s="175"/>
      <c r="H151" s="175"/>
      <c r="I151" s="175"/>
      <c r="J151" s="175"/>
      <c r="K151" s="175"/>
      <c r="L151" s="175"/>
      <c r="M151" s="175"/>
      <c r="N151" s="175"/>
      <c r="O151" s="175"/>
      <c r="P151" s="175"/>
      <c r="Q151" s="175"/>
      <c r="R151" s="175"/>
      <c r="S151" s="175"/>
      <c r="T151" s="177"/>
      <c r="U151" s="222"/>
      <c r="V151" s="174"/>
      <c r="W151" s="175"/>
      <c r="X151" s="175"/>
      <c r="Y151" s="176"/>
      <c r="Z151" s="174"/>
      <c r="AA151" s="176"/>
      <c r="AB151" s="177"/>
      <c r="AC151" s="176"/>
      <c r="AD151" s="223"/>
      <c r="BM151" s="171"/>
      <c r="BQ151" s="73"/>
      <c r="BR151" s="73"/>
      <c r="BS151" s="73"/>
      <c r="BT151" s="73"/>
      <c r="BU151" s="73"/>
      <c r="BV151" s="155"/>
      <c r="BW151" s="155"/>
      <c r="BX151" s="155"/>
      <c r="BY151" s="155"/>
      <c r="CA151" s="171"/>
    </row>
    <row r="152" spans="1:79" s="35" customFormat="1" ht="27.75" customHeight="1" x14ac:dyDescent="0.15">
      <c r="A152" s="640"/>
      <c r="B152" s="640"/>
      <c r="C152" s="225"/>
      <c r="D152" s="102"/>
      <c r="E152" s="228"/>
      <c r="F152" s="229"/>
      <c r="G152" s="229"/>
      <c r="H152" s="229"/>
      <c r="I152" s="229"/>
      <c r="J152" s="229"/>
      <c r="K152" s="229"/>
      <c r="L152" s="229"/>
      <c r="M152" s="229"/>
      <c r="N152" s="229"/>
      <c r="O152" s="229"/>
      <c r="P152" s="229"/>
      <c r="Q152" s="229"/>
      <c r="R152" s="229"/>
      <c r="S152" s="229"/>
      <c r="T152" s="230"/>
      <c r="U152" s="231"/>
      <c r="V152" s="228"/>
      <c r="W152" s="229"/>
      <c r="X152" s="229"/>
      <c r="Y152" s="178"/>
      <c r="Z152" s="228"/>
      <c r="AA152" s="178"/>
      <c r="AB152" s="230"/>
      <c r="AC152" s="178"/>
      <c r="AD152" s="223"/>
      <c r="BM152" s="171"/>
      <c r="BQ152" s="73"/>
      <c r="BR152" s="73"/>
      <c r="BS152" s="73"/>
      <c r="BT152" s="73"/>
      <c r="BU152" s="73"/>
      <c r="BV152" s="155"/>
      <c r="BW152" s="155"/>
      <c r="BX152" s="155"/>
      <c r="BY152" s="155"/>
      <c r="CA152" s="171"/>
    </row>
    <row r="153" spans="1:79" s="35" customFormat="1" ht="16.5" customHeight="1" x14ac:dyDescent="0.15">
      <c r="A153" s="640"/>
      <c r="B153" s="640"/>
      <c r="C153" s="187"/>
      <c r="D153" s="103"/>
      <c r="E153" s="237"/>
      <c r="F153" s="238"/>
      <c r="G153" s="238"/>
      <c r="H153" s="238"/>
      <c r="I153" s="238"/>
      <c r="J153" s="238"/>
      <c r="K153" s="238"/>
      <c r="L153" s="125"/>
      <c r="M153" s="125"/>
      <c r="N153" s="125"/>
      <c r="O153" s="125"/>
      <c r="P153" s="125"/>
      <c r="Q153" s="125"/>
      <c r="R153" s="125"/>
      <c r="S153" s="125"/>
      <c r="T153" s="239"/>
      <c r="U153" s="240"/>
      <c r="V153" s="237"/>
      <c r="W153" s="238"/>
      <c r="X153" s="238"/>
      <c r="Y153" s="241"/>
      <c r="Z153" s="237"/>
      <c r="AA153" s="241"/>
      <c r="AB153" s="239"/>
      <c r="AC153" s="241"/>
      <c r="AD153" s="223"/>
      <c r="BM153" s="171"/>
      <c r="BQ153" s="73"/>
      <c r="BR153" s="73"/>
      <c r="BS153" s="73"/>
      <c r="BT153" s="73"/>
      <c r="BU153" s="73"/>
      <c r="BV153" s="155"/>
      <c r="BW153" s="155"/>
      <c r="BX153" s="155"/>
      <c r="BY153" s="155"/>
      <c r="CA153" s="171"/>
    </row>
    <row r="154" spans="1:79" s="35" customFormat="1" x14ac:dyDescent="0.2">
      <c r="A154" s="242"/>
      <c r="B154" s="242"/>
      <c r="C154" s="242"/>
      <c r="D154" s="242"/>
      <c r="E154" s="39"/>
      <c r="F154" s="39"/>
      <c r="G154" s="39"/>
      <c r="H154" s="39"/>
      <c r="I154" s="39"/>
      <c r="J154" s="39"/>
      <c r="L154" s="188"/>
      <c r="M154" s="188"/>
      <c r="N154" s="188"/>
      <c r="O154" s="188"/>
      <c r="P154" s="188"/>
      <c r="Q154" s="188"/>
      <c r="R154" s="188"/>
      <c r="S154" s="188"/>
      <c r="T154" s="39"/>
      <c r="U154" s="39"/>
      <c r="V154" s="39"/>
      <c r="W154" s="157"/>
      <c r="CA154" s="171"/>
    </row>
    <row r="155" spans="1:79" s="35" customFormat="1" ht="26.25" customHeight="1" x14ac:dyDescent="0.15">
      <c r="A155" s="642"/>
      <c r="B155" s="642"/>
      <c r="C155" s="653"/>
      <c r="D155" s="654"/>
      <c r="E155" s="654"/>
      <c r="F155" s="654"/>
      <c r="G155" s="654"/>
      <c r="H155" s="654"/>
      <c r="I155" s="654"/>
      <c r="J155" s="654"/>
      <c r="K155" s="654"/>
      <c r="L155" s="654"/>
      <c r="M155" s="654"/>
      <c r="N155" s="654"/>
      <c r="O155" s="654"/>
      <c r="P155" s="654"/>
      <c r="Q155" s="654"/>
      <c r="R155" s="654"/>
      <c r="S155" s="654"/>
      <c r="T155" s="655"/>
      <c r="CA155" s="171"/>
    </row>
    <row r="156" spans="1:79" s="35" customFormat="1" ht="26.25" customHeight="1" x14ac:dyDescent="0.15">
      <c r="A156" s="646"/>
      <c r="B156" s="646"/>
      <c r="C156" s="656"/>
      <c r="D156" s="656"/>
      <c r="E156" s="657"/>
      <c r="F156" s="656"/>
      <c r="G156" s="656"/>
      <c r="H156" s="656"/>
      <c r="I156" s="656"/>
      <c r="J156" s="656"/>
      <c r="K156" s="656"/>
      <c r="L156" s="656"/>
      <c r="M156" s="658"/>
      <c r="N156" s="658"/>
      <c r="O156" s="658"/>
      <c r="P156" s="658"/>
      <c r="Q156" s="658"/>
      <c r="R156" s="658"/>
      <c r="S156" s="658"/>
      <c r="T156" s="658"/>
      <c r="CA156" s="171"/>
    </row>
    <row r="157" spans="1:79" s="35" customFormat="1" ht="17.25" customHeight="1" x14ac:dyDescent="0.15">
      <c r="A157" s="643"/>
      <c r="B157" s="646"/>
      <c r="C157" s="11"/>
      <c r="D157" s="29"/>
      <c r="E157" s="11"/>
      <c r="F157" s="29"/>
      <c r="G157" s="11"/>
      <c r="H157" s="29"/>
      <c r="I157" s="11"/>
      <c r="J157" s="29"/>
      <c r="K157" s="11"/>
      <c r="L157" s="29"/>
      <c r="M157" s="11"/>
      <c r="N157" s="29"/>
      <c r="O157" s="11"/>
      <c r="P157" s="29"/>
      <c r="Q157" s="11"/>
      <c r="R157" s="29"/>
      <c r="S157" s="11"/>
      <c r="T157" s="29"/>
      <c r="CA157" s="171"/>
    </row>
    <row r="158" spans="1:79" s="35" customFormat="1" ht="24" customHeight="1" x14ac:dyDescent="0.15">
      <c r="A158" s="187"/>
      <c r="B158" s="243"/>
      <c r="C158" s="181"/>
      <c r="D158" s="182"/>
      <c r="E158" s="182"/>
      <c r="F158" s="182"/>
      <c r="G158" s="182"/>
      <c r="H158" s="182"/>
      <c r="I158" s="182"/>
      <c r="J158" s="182"/>
      <c r="K158" s="182"/>
      <c r="L158" s="182"/>
      <c r="M158" s="182"/>
      <c r="N158" s="182"/>
      <c r="O158" s="182"/>
      <c r="P158" s="182"/>
      <c r="Q158" s="182"/>
      <c r="R158" s="182"/>
      <c r="S158" s="191"/>
      <c r="T158" s="244"/>
      <c r="U158" s="223"/>
      <c r="CA158" s="171"/>
    </row>
    <row r="159" spans="1:79" s="35" customFormat="1" x14ac:dyDescent="0.2">
      <c r="D159" s="39"/>
      <c r="E159" s="39"/>
      <c r="F159" s="39"/>
      <c r="G159" s="39"/>
      <c r="H159" s="39"/>
      <c r="I159" s="39"/>
      <c r="J159" s="39"/>
      <c r="K159" s="39"/>
      <c r="L159" s="39"/>
      <c r="M159" s="39"/>
      <c r="N159" s="39"/>
      <c r="O159" s="157"/>
      <c r="BL159" s="171"/>
      <c r="CA159" s="171"/>
    </row>
    <row r="160" spans="1:79" s="35" customFormat="1" x14ac:dyDescent="0.2">
      <c r="D160" s="39"/>
      <c r="E160" s="39"/>
      <c r="F160" s="39"/>
      <c r="G160" s="39"/>
      <c r="H160" s="39"/>
      <c r="I160" s="39"/>
      <c r="J160" s="39"/>
      <c r="K160" s="39"/>
      <c r="L160" s="39"/>
      <c r="M160" s="39"/>
      <c r="N160" s="39"/>
      <c r="O160" s="157"/>
      <c r="BL160" s="171"/>
      <c r="CA160" s="171"/>
    </row>
    <row r="161" spans="4:79" s="35" customFormat="1" x14ac:dyDescent="0.2">
      <c r="D161" s="39"/>
      <c r="E161" s="39"/>
      <c r="F161" s="39"/>
      <c r="G161" s="39"/>
      <c r="H161" s="39"/>
      <c r="I161" s="39"/>
      <c r="J161" s="39"/>
      <c r="K161" s="39"/>
      <c r="L161" s="39"/>
      <c r="M161" s="39"/>
      <c r="N161" s="39"/>
      <c r="O161" s="157"/>
      <c r="BL161" s="171"/>
      <c r="CA161" s="171"/>
    </row>
    <row r="162" spans="4:79" s="35" customFormat="1" x14ac:dyDescent="0.2">
      <c r="D162" s="39"/>
      <c r="E162" s="39"/>
      <c r="F162" s="39"/>
      <c r="G162" s="39"/>
      <c r="H162" s="39"/>
      <c r="I162" s="39"/>
      <c r="J162" s="39"/>
      <c r="K162" s="39"/>
      <c r="L162" s="39"/>
      <c r="M162" s="39"/>
      <c r="N162" s="39"/>
      <c r="O162" s="157"/>
      <c r="BL162" s="171"/>
      <c r="CA162" s="171"/>
    </row>
    <row r="163" spans="4:79" s="35" customFormat="1" x14ac:dyDescent="0.2">
      <c r="D163" s="39"/>
      <c r="E163" s="39"/>
      <c r="F163" s="39"/>
      <c r="G163" s="39"/>
      <c r="H163" s="39"/>
      <c r="I163" s="39"/>
      <c r="J163" s="39"/>
      <c r="K163" s="39"/>
      <c r="L163" s="39"/>
      <c r="M163" s="39"/>
      <c r="N163" s="39"/>
      <c r="O163" s="157"/>
      <c r="BL163" s="171"/>
      <c r="CA163" s="171"/>
    </row>
    <row r="164" spans="4:79" s="35" customFormat="1" x14ac:dyDescent="0.2">
      <c r="D164" s="39"/>
      <c r="E164" s="39"/>
      <c r="F164" s="39"/>
      <c r="G164" s="39"/>
      <c r="H164" s="39"/>
      <c r="I164" s="39"/>
      <c r="J164" s="39"/>
      <c r="K164" s="39"/>
      <c r="L164" s="39"/>
      <c r="M164" s="39"/>
      <c r="N164" s="39"/>
      <c r="O164" s="157"/>
      <c r="BL164" s="171"/>
      <c r="CA164" s="171"/>
    </row>
    <row r="165" spans="4:79" s="35" customFormat="1" x14ac:dyDescent="0.2">
      <c r="D165" s="39"/>
      <c r="E165" s="39"/>
      <c r="F165" s="39"/>
      <c r="G165" s="39"/>
      <c r="H165" s="39"/>
      <c r="I165" s="39"/>
      <c r="J165" s="39"/>
      <c r="K165" s="39"/>
      <c r="L165" s="39"/>
      <c r="M165" s="39"/>
      <c r="N165" s="39"/>
      <c r="O165" s="157"/>
      <c r="BL165" s="171"/>
      <c r="CA165" s="171"/>
    </row>
    <row r="166" spans="4:79" s="35" customFormat="1" x14ac:dyDescent="0.2">
      <c r="D166" s="39"/>
      <c r="E166" s="39"/>
      <c r="F166" s="39"/>
      <c r="G166" s="39"/>
      <c r="H166" s="39"/>
      <c r="I166" s="39"/>
      <c r="J166" s="39"/>
      <c r="K166" s="39"/>
      <c r="L166" s="39"/>
      <c r="M166" s="39"/>
      <c r="N166" s="39"/>
      <c r="O166" s="157"/>
      <c r="BL166" s="171"/>
      <c r="CA166" s="171"/>
    </row>
    <row r="167" spans="4:79" s="35" customFormat="1" x14ac:dyDescent="0.2">
      <c r="D167" s="39"/>
      <c r="E167" s="39"/>
      <c r="F167" s="39"/>
      <c r="G167" s="39"/>
      <c r="H167" s="39"/>
      <c r="I167" s="39"/>
      <c r="J167" s="39"/>
      <c r="K167" s="39"/>
      <c r="L167" s="39"/>
      <c r="M167" s="39"/>
      <c r="N167" s="39"/>
      <c r="O167" s="157"/>
      <c r="BL167" s="171"/>
      <c r="CA167" s="171"/>
    </row>
    <row r="168" spans="4:79" s="35" customFormat="1" x14ac:dyDescent="0.2">
      <c r="D168" s="39"/>
      <c r="E168" s="39"/>
      <c r="F168" s="39"/>
      <c r="G168" s="39"/>
      <c r="H168" s="39"/>
      <c r="I168" s="39"/>
      <c r="J168" s="39"/>
      <c r="K168" s="39"/>
      <c r="L168" s="39"/>
      <c r="M168" s="39"/>
      <c r="N168" s="39"/>
      <c r="O168" s="157"/>
      <c r="BL168" s="171"/>
      <c r="CA168" s="171"/>
    </row>
    <row r="169" spans="4:79" s="35" customFormat="1" x14ac:dyDescent="0.2">
      <c r="D169" s="39"/>
      <c r="E169" s="39"/>
      <c r="F169" s="39"/>
      <c r="G169" s="39"/>
      <c r="H169" s="39"/>
      <c r="I169" s="39"/>
      <c r="J169" s="39"/>
      <c r="K169" s="39"/>
      <c r="L169" s="39"/>
      <c r="M169" s="39"/>
      <c r="N169" s="39"/>
      <c r="O169" s="157"/>
      <c r="BL169" s="171"/>
      <c r="CA169" s="171"/>
    </row>
    <row r="170" spans="4:79" s="35" customFormat="1" x14ac:dyDescent="0.2">
      <c r="D170" s="39"/>
      <c r="E170" s="39"/>
      <c r="F170" s="39"/>
      <c r="G170" s="39"/>
      <c r="H170" s="39"/>
      <c r="I170" s="39"/>
      <c r="J170" s="39"/>
      <c r="K170" s="39"/>
      <c r="L170" s="39"/>
      <c r="M170" s="39"/>
      <c r="N170" s="39"/>
      <c r="O170" s="157"/>
      <c r="BL170" s="171"/>
      <c r="CA170" s="171"/>
    </row>
    <row r="171" spans="4:79" s="35" customFormat="1" x14ac:dyDescent="0.2">
      <c r="D171" s="39"/>
      <c r="E171" s="39"/>
      <c r="F171" s="39"/>
      <c r="G171" s="39"/>
      <c r="H171" s="39"/>
      <c r="I171" s="39"/>
      <c r="J171" s="39"/>
      <c r="K171" s="39"/>
      <c r="L171" s="39"/>
      <c r="M171" s="39"/>
      <c r="N171" s="39"/>
      <c r="O171" s="157"/>
      <c r="BL171" s="171"/>
      <c r="CA171" s="171"/>
    </row>
    <row r="172" spans="4:79" s="35" customFormat="1" x14ac:dyDescent="0.2">
      <c r="D172" s="39"/>
      <c r="E172" s="39"/>
      <c r="F172" s="39"/>
      <c r="G172" s="39"/>
      <c r="H172" s="39"/>
      <c r="I172" s="39"/>
      <c r="J172" s="39"/>
      <c r="K172" s="39"/>
      <c r="L172" s="39"/>
      <c r="M172" s="39"/>
      <c r="N172" s="39"/>
      <c r="O172" s="157"/>
      <c r="BL172" s="171"/>
      <c r="CA172" s="171"/>
    </row>
    <row r="173" spans="4:79" s="35" customFormat="1" x14ac:dyDescent="0.2">
      <c r="D173" s="39"/>
      <c r="E173" s="39"/>
      <c r="F173" s="39"/>
      <c r="G173" s="39"/>
      <c r="H173" s="39"/>
      <c r="I173" s="39"/>
      <c r="J173" s="39"/>
      <c r="K173" s="39"/>
      <c r="L173" s="39"/>
      <c r="M173" s="39"/>
      <c r="N173" s="39"/>
      <c r="O173" s="157"/>
      <c r="BL173" s="171"/>
      <c r="CA173" s="171"/>
    </row>
    <row r="174" spans="4:79" s="35" customFormat="1" x14ac:dyDescent="0.2">
      <c r="D174" s="39"/>
      <c r="E174" s="39"/>
      <c r="F174" s="39"/>
      <c r="G174" s="39"/>
      <c r="H174" s="39"/>
      <c r="I174" s="39"/>
      <c r="J174" s="39"/>
      <c r="K174" s="39"/>
      <c r="L174" s="39"/>
      <c r="M174" s="39"/>
      <c r="N174" s="39"/>
      <c r="O174" s="157"/>
      <c r="BL174" s="171"/>
      <c r="CA174" s="171"/>
    </row>
    <row r="175" spans="4:79" s="35" customFormat="1" x14ac:dyDescent="0.2">
      <c r="D175" s="39"/>
      <c r="E175" s="39"/>
      <c r="F175" s="39"/>
      <c r="G175" s="39"/>
      <c r="H175" s="39"/>
      <c r="I175" s="39"/>
      <c r="J175" s="39"/>
      <c r="K175" s="39"/>
      <c r="L175" s="39"/>
      <c r="M175" s="39"/>
      <c r="N175" s="39"/>
      <c r="O175" s="157"/>
      <c r="BL175" s="171"/>
      <c r="CA175" s="171"/>
    </row>
    <row r="176" spans="4:79" s="35" customFormat="1" x14ac:dyDescent="0.2">
      <c r="D176" s="39"/>
      <c r="E176" s="39"/>
      <c r="F176" s="39"/>
      <c r="G176" s="39"/>
      <c r="H176" s="39"/>
      <c r="I176" s="39"/>
      <c r="J176" s="39"/>
      <c r="K176" s="39"/>
      <c r="L176" s="39"/>
      <c r="M176" s="39"/>
      <c r="N176" s="39"/>
      <c r="O176" s="157"/>
      <c r="BL176" s="171"/>
      <c r="CA176" s="171"/>
    </row>
    <row r="177" spans="1:79" s="35" customFormat="1" x14ac:dyDescent="0.2">
      <c r="D177" s="39"/>
      <c r="E177" s="39"/>
      <c r="F177" s="39"/>
      <c r="G177" s="39"/>
      <c r="H177" s="39"/>
      <c r="I177" s="39"/>
      <c r="J177" s="39"/>
      <c r="K177" s="39"/>
      <c r="L177" s="39"/>
      <c r="M177" s="39"/>
      <c r="N177" s="39"/>
      <c r="O177" s="157"/>
      <c r="BL177" s="171"/>
      <c r="CA177" s="171"/>
    </row>
    <row r="178" spans="1:79" s="35" customFormat="1" x14ac:dyDescent="0.2">
      <c r="D178" s="39"/>
      <c r="E178" s="39"/>
      <c r="F178" s="39"/>
      <c r="G178" s="39"/>
      <c r="H178" s="39"/>
      <c r="I178" s="39"/>
      <c r="J178" s="39"/>
      <c r="K178" s="39"/>
      <c r="L178" s="39"/>
      <c r="M178" s="39"/>
      <c r="N178" s="39"/>
      <c r="O178" s="157"/>
      <c r="BL178" s="171"/>
      <c r="CA178" s="171"/>
    </row>
    <row r="179" spans="1:79" s="35" customFormat="1" x14ac:dyDescent="0.2">
      <c r="D179" s="39"/>
      <c r="E179" s="39"/>
      <c r="F179" s="39"/>
      <c r="G179" s="39"/>
      <c r="H179" s="39"/>
      <c r="I179" s="39"/>
      <c r="J179" s="39"/>
      <c r="K179" s="39"/>
      <c r="L179" s="39"/>
      <c r="M179" s="39"/>
      <c r="N179" s="39"/>
      <c r="O179" s="157"/>
      <c r="BL179" s="171"/>
      <c r="CA179" s="171"/>
    </row>
    <row r="180" spans="1:79" s="35" customFormat="1" x14ac:dyDescent="0.2">
      <c r="D180" s="39"/>
      <c r="E180" s="39"/>
      <c r="F180" s="39"/>
      <c r="G180" s="39"/>
      <c r="H180" s="39"/>
      <c r="I180" s="39"/>
      <c r="J180" s="39"/>
      <c r="K180" s="39"/>
      <c r="L180" s="39"/>
      <c r="M180" s="39"/>
      <c r="N180" s="39"/>
      <c r="O180" s="157"/>
      <c r="BL180" s="171"/>
      <c r="CA180" s="171"/>
    </row>
    <row r="181" spans="1:79" s="35" customFormat="1" x14ac:dyDescent="0.2">
      <c r="D181" s="39"/>
      <c r="E181" s="39"/>
      <c r="F181" s="39"/>
      <c r="G181" s="39"/>
      <c r="H181" s="39"/>
      <c r="I181" s="39"/>
      <c r="J181" s="39"/>
      <c r="K181" s="39"/>
      <c r="L181" s="39"/>
      <c r="M181" s="39"/>
      <c r="N181" s="39"/>
      <c r="O181" s="157"/>
      <c r="BL181" s="171"/>
      <c r="CA181" s="171"/>
    </row>
    <row r="182" spans="1:79" s="35" customFormat="1" x14ac:dyDescent="0.2">
      <c r="D182" s="39"/>
      <c r="E182" s="39"/>
      <c r="F182" s="39"/>
      <c r="G182" s="39"/>
      <c r="H182" s="39"/>
      <c r="I182" s="39"/>
      <c r="J182" s="39"/>
      <c r="K182" s="39"/>
      <c r="L182" s="39"/>
      <c r="M182" s="39"/>
      <c r="N182" s="39"/>
      <c r="O182" s="157"/>
      <c r="BL182" s="171"/>
      <c r="CA182" s="171"/>
    </row>
    <row r="183" spans="1:79" s="35" customFormat="1" x14ac:dyDescent="0.2">
      <c r="D183" s="39"/>
      <c r="E183" s="39"/>
      <c r="F183" s="39"/>
      <c r="G183" s="39"/>
      <c r="H183" s="39"/>
      <c r="I183" s="39"/>
      <c r="J183" s="39"/>
      <c r="K183" s="39"/>
      <c r="L183" s="39"/>
      <c r="M183" s="39"/>
      <c r="N183" s="39"/>
      <c r="O183" s="157"/>
      <c r="BL183" s="171"/>
      <c r="CA183" s="171"/>
    </row>
    <row r="184" spans="1:79" s="35" customFormat="1" ht="18" customHeight="1" x14ac:dyDescent="0.2">
      <c r="D184" s="39"/>
      <c r="E184" s="39"/>
      <c r="F184" s="39"/>
      <c r="G184" s="39"/>
      <c r="H184" s="39"/>
      <c r="I184" s="39"/>
      <c r="J184" s="39"/>
      <c r="K184" s="39"/>
      <c r="L184" s="39"/>
      <c r="M184" s="39"/>
      <c r="N184" s="39"/>
      <c r="O184" s="157"/>
      <c r="BL184" s="171"/>
      <c r="CA184" s="171"/>
    </row>
    <row r="185" spans="1:79" s="35" customFormat="1" ht="18" customHeight="1" x14ac:dyDescent="0.2">
      <c r="A185" s="156"/>
      <c r="D185" s="39"/>
      <c r="E185" s="39"/>
      <c r="F185" s="39"/>
      <c r="G185" s="39"/>
      <c r="H185" s="39"/>
      <c r="I185" s="39"/>
      <c r="J185" s="39"/>
      <c r="K185" s="39"/>
      <c r="L185" s="39"/>
      <c r="M185" s="39"/>
      <c r="N185" s="39"/>
      <c r="O185" s="157"/>
      <c r="BL185" s="171"/>
      <c r="BT185" s="156"/>
      <c r="CA185" s="171"/>
    </row>
    <row r="186" spans="1:79" s="35" customFormat="1" ht="20.25" customHeight="1" x14ac:dyDescent="0.2">
      <c r="D186" s="39"/>
      <c r="E186" s="39"/>
      <c r="F186" s="39"/>
      <c r="G186" s="39"/>
      <c r="H186" s="39"/>
      <c r="I186" s="39"/>
      <c r="J186" s="39"/>
      <c r="K186" s="39"/>
      <c r="L186" s="39"/>
      <c r="M186" s="39"/>
      <c r="N186" s="39"/>
      <c r="O186" s="157"/>
      <c r="BL186" s="171"/>
      <c r="CA186" s="171"/>
    </row>
    <row r="187" spans="1:79" s="35" customFormat="1" ht="20.25" customHeight="1" x14ac:dyDescent="0.2">
      <c r="D187" s="39"/>
      <c r="E187" s="39"/>
      <c r="F187" s="39"/>
      <c r="G187" s="39"/>
      <c r="H187" s="39"/>
      <c r="I187" s="39"/>
      <c r="J187" s="39"/>
      <c r="K187" s="39"/>
      <c r="L187" s="39"/>
      <c r="M187" s="39"/>
      <c r="N187" s="39"/>
      <c r="O187" s="157"/>
      <c r="BL187" s="171"/>
      <c r="CA187" s="171"/>
    </row>
    <row r="188" spans="1:79" s="35" customFormat="1" ht="20.25" customHeight="1" x14ac:dyDescent="0.2">
      <c r="D188" s="39"/>
      <c r="E188" s="39"/>
      <c r="F188" s="39"/>
      <c r="G188" s="39"/>
      <c r="H188" s="39"/>
      <c r="I188" s="39"/>
      <c r="J188" s="39"/>
      <c r="K188" s="39"/>
      <c r="L188" s="39"/>
      <c r="M188" s="39"/>
      <c r="N188" s="39"/>
      <c r="O188" s="157"/>
      <c r="BL188" s="171"/>
      <c r="CA188" s="171"/>
    </row>
    <row r="189" spans="1:79" s="35" customFormat="1" x14ac:dyDescent="0.2">
      <c r="D189" s="39"/>
      <c r="E189" s="39"/>
      <c r="F189" s="39"/>
      <c r="G189" s="39"/>
      <c r="H189" s="39"/>
      <c r="I189" s="39"/>
      <c r="J189" s="39"/>
      <c r="K189" s="39"/>
      <c r="L189" s="39"/>
      <c r="M189" s="39"/>
      <c r="N189" s="39"/>
      <c r="O189" s="157"/>
      <c r="BL189" s="171"/>
      <c r="CA189" s="171"/>
    </row>
    <row r="190" spans="1:79" s="35" customFormat="1" x14ac:dyDescent="0.2">
      <c r="D190" s="39"/>
      <c r="E190" s="39"/>
      <c r="F190" s="39"/>
      <c r="G190" s="39"/>
      <c r="H190" s="39"/>
      <c r="I190" s="39"/>
      <c r="J190" s="39"/>
      <c r="K190" s="39"/>
      <c r="L190" s="39"/>
      <c r="M190" s="39"/>
      <c r="N190" s="39"/>
      <c r="O190" s="157"/>
      <c r="BL190" s="171"/>
      <c r="CA190" s="171"/>
    </row>
    <row r="191" spans="1:79" s="35" customFormat="1" x14ac:dyDescent="0.2">
      <c r="D191" s="39"/>
      <c r="E191" s="39"/>
      <c r="F191" s="39"/>
      <c r="G191" s="39"/>
      <c r="H191" s="39"/>
      <c r="I191" s="39"/>
      <c r="J191" s="39"/>
      <c r="K191" s="39"/>
      <c r="L191" s="39"/>
      <c r="M191" s="39"/>
      <c r="N191" s="39"/>
      <c r="O191" s="157"/>
      <c r="BL191" s="171"/>
      <c r="CA191" s="171"/>
    </row>
    <row r="192" spans="1:79" s="35" customFormat="1" x14ac:dyDescent="0.2">
      <c r="D192" s="39"/>
      <c r="E192" s="39"/>
      <c r="F192" s="39"/>
      <c r="G192" s="39"/>
      <c r="H192" s="39"/>
      <c r="I192" s="39"/>
      <c r="J192" s="39"/>
      <c r="K192" s="39"/>
      <c r="L192" s="39"/>
      <c r="M192" s="39"/>
      <c r="N192" s="39"/>
      <c r="O192" s="157"/>
      <c r="BL192" s="171"/>
      <c r="CA192" s="171"/>
    </row>
    <row r="193" spans="4:79" s="35" customFormat="1" x14ac:dyDescent="0.2">
      <c r="D193" s="39"/>
      <c r="E193" s="39"/>
      <c r="F193" s="39"/>
      <c r="G193" s="39"/>
      <c r="H193" s="39"/>
      <c r="I193" s="39"/>
      <c r="J193" s="39"/>
      <c r="K193" s="39"/>
      <c r="L193" s="39"/>
      <c r="M193" s="39"/>
      <c r="N193" s="39"/>
      <c r="O193" s="157"/>
      <c r="BL193" s="171"/>
      <c r="CA193" s="171"/>
    </row>
    <row r="194" spans="4:79" s="35" customFormat="1" x14ac:dyDescent="0.2">
      <c r="D194" s="39"/>
      <c r="E194" s="39"/>
      <c r="F194" s="39"/>
      <c r="G194" s="39"/>
      <c r="H194" s="39"/>
      <c r="I194" s="39"/>
      <c r="J194" s="39"/>
      <c r="K194" s="39"/>
      <c r="L194" s="39"/>
      <c r="M194" s="39"/>
      <c r="N194" s="39"/>
      <c r="O194" s="157"/>
      <c r="BL194" s="171"/>
      <c r="CA194" s="171"/>
    </row>
    <row r="195" spans="4:79" s="35" customFormat="1" x14ac:dyDescent="0.2">
      <c r="D195" s="39"/>
      <c r="E195" s="39"/>
      <c r="F195" s="39"/>
      <c r="G195" s="39"/>
      <c r="H195" s="39"/>
      <c r="I195" s="39"/>
      <c r="J195" s="39"/>
      <c r="K195" s="39"/>
      <c r="L195" s="39"/>
      <c r="M195" s="39"/>
      <c r="N195" s="39"/>
      <c r="O195" s="157"/>
      <c r="BL195" s="171"/>
      <c r="CA195" s="171"/>
    </row>
    <row r="196" spans="4:79" s="35" customFormat="1" x14ac:dyDescent="0.2">
      <c r="D196" s="39"/>
      <c r="E196" s="39"/>
      <c r="F196" s="39"/>
      <c r="G196" s="39"/>
      <c r="H196" s="39"/>
      <c r="I196" s="39"/>
      <c r="J196" s="39"/>
      <c r="K196" s="39"/>
      <c r="L196" s="39"/>
      <c r="M196" s="39"/>
      <c r="N196" s="39"/>
      <c r="O196" s="157"/>
      <c r="BL196" s="171"/>
      <c r="CA196" s="171"/>
    </row>
    <row r="197" spans="4:79" s="35" customFormat="1" x14ac:dyDescent="0.2">
      <c r="D197" s="39"/>
      <c r="E197" s="39"/>
      <c r="F197" s="39"/>
      <c r="G197" s="39"/>
      <c r="H197" s="39"/>
      <c r="I197" s="39"/>
      <c r="J197" s="39"/>
      <c r="K197" s="39"/>
      <c r="L197" s="39"/>
      <c r="M197" s="39"/>
      <c r="N197" s="39"/>
      <c r="O197" s="157"/>
      <c r="BL197" s="171"/>
      <c r="CA197" s="171"/>
    </row>
    <row r="198" spans="4:79" s="35" customFormat="1" x14ac:dyDescent="0.2">
      <c r="D198" s="39"/>
      <c r="E198" s="39"/>
      <c r="F198" s="39"/>
      <c r="G198" s="39"/>
      <c r="H198" s="39"/>
      <c r="I198" s="39"/>
      <c r="J198" s="39"/>
      <c r="K198" s="39"/>
      <c r="L198" s="39"/>
      <c r="M198" s="39"/>
      <c r="N198" s="39"/>
      <c r="O198" s="157"/>
      <c r="BL198" s="171"/>
      <c r="CA198" s="171"/>
    </row>
    <row r="199" spans="4:79" s="35" customFormat="1" x14ac:dyDescent="0.2">
      <c r="D199" s="39"/>
      <c r="E199" s="39"/>
      <c r="F199" s="39"/>
      <c r="G199" s="39"/>
      <c r="H199" s="39"/>
      <c r="I199" s="39"/>
      <c r="J199" s="39"/>
      <c r="K199" s="39"/>
      <c r="L199" s="39"/>
      <c r="M199" s="39"/>
      <c r="N199" s="39"/>
      <c r="O199" s="157"/>
      <c r="BL199" s="171"/>
      <c r="CA199" s="171"/>
    </row>
    <row r="200" spans="4:79" s="35" customFormat="1" x14ac:dyDescent="0.2">
      <c r="D200" s="39"/>
      <c r="E200" s="39"/>
      <c r="F200" s="39"/>
      <c r="G200" s="39"/>
      <c r="H200" s="39"/>
      <c r="I200" s="39"/>
      <c r="J200" s="39"/>
      <c r="K200" s="39"/>
      <c r="L200" s="39"/>
      <c r="M200" s="39"/>
      <c r="N200" s="39"/>
      <c r="O200" s="157"/>
      <c r="BL200" s="171"/>
      <c r="CA200" s="171"/>
    </row>
    <row r="201" spans="4:79" s="35" customFormat="1" x14ac:dyDescent="0.2">
      <c r="D201" s="39"/>
      <c r="E201" s="39"/>
      <c r="F201" s="39"/>
      <c r="G201" s="39"/>
      <c r="H201" s="39"/>
      <c r="I201" s="39"/>
      <c r="J201" s="39"/>
      <c r="K201" s="39"/>
      <c r="L201" s="39"/>
      <c r="M201" s="39"/>
      <c r="N201" s="39"/>
      <c r="O201" s="157"/>
      <c r="BL201" s="171"/>
      <c r="CA201" s="171"/>
    </row>
    <row r="202" spans="4:79" s="35" customFormat="1" x14ac:dyDescent="0.2">
      <c r="D202" s="39"/>
      <c r="E202" s="39"/>
      <c r="F202" s="39"/>
      <c r="G202" s="39"/>
      <c r="H202" s="39"/>
      <c r="I202" s="39"/>
      <c r="J202" s="39"/>
      <c r="K202" s="39"/>
      <c r="L202" s="39"/>
      <c r="M202" s="39"/>
      <c r="N202" s="39"/>
      <c r="O202" s="157"/>
      <c r="BL202" s="171"/>
      <c r="CA202" s="171"/>
    </row>
    <row r="203" spans="4:79" s="35" customFormat="1" x14ac:dyDescent="0.2">
      <c r="D203" s="39"/>
      <c r="E203" s="39"/>
      <c r="F203" s="39"/>
      <c r="G203" s="39"/>
      <c r="H203" s="39"/>
      <c r="I203" s="39"/>
      <c r="J203" s="39"/>
      <c r="K203" s="39"/>
      <c r="L203" s="39"/>
      <c r="M203" s="39"/>
      <c r="N203" s="39"/>
      <c r="O203" s="157"/>
      <c r="BL203" s="171"/>
      <c r="CA203" s="171"/>
    </row>
    <row r="204" spans="4:79" s="35" customFormat="1" x14ac:dyDescent="0.2">
      <c r="D204" s="39"/>
      <c r="E204" s="39"/>
      <c r="F204" s="39"/>
      <c r="G204" s="39"/>
      <c r="H204" s="39"/>
      <c r="I204" s="39"/>
      <c r="J204" s="39"/>
      <c r="K204" s="39"/>
      <c r="L204" s="39"/>
      <c r="M204" s="39"/>
      <c r="N204" s="39"/>
      <c r="O204" s="157"/>
      <c r="BL204" s="171"/>
      <c r="CA204" s="171"/>
    </row>
    <row r="205" spans="4:79" s="35" customFormat="1" x14ac:dyDescent="0.2">
      <c r="D205" s="39"/>
      <c r="E205" s="39"/>
      <c r="F205" s="39"/>
      <c r="G205" s="39"/>
      <c r="H205" s="39"/>
      <c r="I205" s="39"/>
      <c r="J205" s="39"/>
      <c r="K205" s="39"/>
      <c r="L205" s="39"/>
      <c r="M205" s="39"/>
      <c r="N205" s="39"/>
      <c r="O205" s="157"/>
      <c r="BL205" s="171"/>
      <c r="CA205" s="171"/>
    </row>
    <row r="206" spans="4:79" s="35" customFormat="1" x14ac:dyDescent="0.2">
      <c r="D206" s="39"/>
      <c r="E206" s="39"/>
      <c r="F206" s="39"/>
      <c r="G206" s="39"/>
      <c r="H206" s="39"/>
      <c r="I206" s="39"/>
      <c r="J206" s="39"/>
      <c r="K206" s="39"/>
      <c r="L206" s="39"/>
      <c r="M206" s="39"/>
      <c r="N206" s="39"/>
      <c r="O206" s="157"/>
      <c r="BL206" s="171"/>
      <c r="CA206" s="171"/>
    </row>
    <row r="207" spans="4:79" s="35" customFormat="1" x14ac:dyDescent="0.2">
      <c r="D207" s="39"/>
      <c r="E207" s="39"/>
      <c r="F207" s="39"/>
      <c r="G207" s="39"/>
      <c r="H207" s="39"/>
      <c r="I207" s="39"/>
      <c r="J207" s="39"/>
      <c r="K207" s="39"/>
      <c r="L207" s="39"/>
      <c r="M207" s="39"/>
      <c r="N207" s="39"/>
      <c r="O207" s="157"/>
      <c r="BL207" s="171"/>
      <c r="CA207" s="171"/>
    </row>
    <row r="208" spans="4:79" s="35" customFormat="1" x14ac:dyDescent="0.2">
      <c r="D208" s="39"/>
      <c r="E208" s="39"/>
      <c r="F208" s="39"/>
      <c r="G208" s="39"/>
      <c r="H208" s="39"/>
      <c r="I208" s="39"/>
      <c r="J208" s="39"/>
      <c r="K208" s="39"/>
      <c r="L208" s="39"/>
      <c r="M208" s="39"/>
      <c r="N208" s="39"/>
      <c r="O208" s="157"/>
      <c r="BL208" s="171"/>
      <c r="CA208" s="171"/>
    </row>
    <row r="209" spans="4:79" s="35" customFormat="1" x14ac:dyDescent="0.2">
      <c r="D209" s="39"/>
      <c r="E209" s="39"/>
      <c r="F209" s="39"/>
      <c r="G209" s="39"/>
      <c r="H209" s="39"/>
      <c r="I209" s="39"/>
      <c r="J209" s="39"/>
      <c r="K209" s="39"/>
      <c r="L209" s="39"/>
      <c r="M209" s="39"/>
      <c r="N209" s="39"/>
      <c r="O209" s="157"/>
      <c r="BL209" s="171"/>
      <c r="CA209" s="171"/>
    </row>
    <row r="210" spans="4:79" s="35" customFormat="1" ht="16.5" customHeight="1" x14ac:dyDescent="0.2">
      <c r="D210" s="39"/>
      <c r="E210" s="39"/>
      <c r="F210" s="39"/>
      <c r="G210" s="39"/>
      <c r="H210" s="39"/>
      <c r="I210" s="39"/>
      <c r="J210" s="39"/>
      <c r="K210" s="39"/>
      <c r="L210" s="39"/>
      <c r="M210" s="39"/>
      <c r="N210" s="39"/>
      <c r="O210" s="157"/>
      <c r="BL210" s="171"/>
      <c r="CA210" s="171"/>
    </row>
    <row r="211" spans="4:79" s="35" customFormat="1" x14ac:dyDescent="0.2">
      <c r="D211" s="39"/>
      <c r="E211" s="39"/>
      <c r="F211" s="39"/>
      <c r="G211" s="39"/>
      <c r="H211" s="39"/>
      <c r="I211" s="39"/>
      <c r="J211" s="39"/>
      <c r="K211" s="39"/>
      <c r="L211" s="39"/>
      <c r="M211" s="39"/>
      <c r="N211" s="39"/>
      <c r="O211" s="157"/>
      <c r="BL211" s="171"/>
      <c r="CA211" s="171"/>
    </row>
    <row r="212" spans="4:79" s="35" customFormat="1" x14ac:dyDescent="0.2">
      <c r="D212" s="39"/>
      <c r="E212" s="39"/>
      <c r="F212" s="39"/>
      <c r="G212" s="39"/>
      <c r="H212" s="39"/>
      <c r="I212" s="39"/>
      <c r="J212" s="39"/>
      <c r="K212" s="39"/>
      <c r="L212" s="39"/>
      <c r="M212" s="39"/>
      <c r="N212" s="39"/>
      <c r="O212" s="157"/>
      <c r="BL212" s="171"/>
      <c r="CA212" s="171"/>
    </row>
    <row r="213" spans="4:79" s="35" customFormat="1" x14ac:dyDescent="0.2">
      <c r="D213" s="39"/>
      <c r="E213" s="39"/>
      <c r="F213" s="39"/>
      <c r="G213" s="39"/>
      <c r="H213" s="39"/>
      <c r="I213" s="39"/>
      <c r="J213" s="39"/>
      <c r="K213" s="39"/>
      <c r="L213" s="39"/>
      <c r="M213" s="39"/>
      <c r="N213" s="39"/>
      <c r="O213" s="157"/>
      <c r="BL213" s="171"/>
      <c r="CA213" s="171"/>
    </row>
    <row r="214" spans="4:79" s="35" customFormat="1" x14ac:dyDescent="0.2">
      <c r="D214" s="39"/>
      <c r="E214" s="39"/>
      <c r="F214" s="39"/>
      <c r="G214" s="39"/>
      <c r="H214" s="39"/>
      <c r="I214" s="39"/>
      <c r="J214" s="39"/>
      <c r="K214" s="39"/>
      <c r="L214" s="39"/>
      <c r="M214" s="39"/>
      <c r="N214" s="39"/>
      <c r="O214" s="157"/>
      <c r="BL214" s="171"/>
      <c r="CA214" s="171"/>
    </row>
    <row r="215" spans="4:79" s="35" customFormat="1" x14ac:dyDescent="0.2">
      <c r="D215" s="39"/>
      <c r="E215" s="39"/>
      <c r="F215" s="39"/>
      <c r="G215" s="39"/>
      <c r="H215" s="39"/>
      <c r="I215" s="39"/>
      <c r="J215" s="39"/>
      <c r="K215" s="39"/>
      <c r="L215" s="39"/>
      <c r="M215" s="39"/>
      <c r="N215" s="39"/>
      <c r="O215" s="157"/>
      <c r="BL215" s="171"/>
      <c r="CA215" s="171"/>
    </row>
    <row r="216" spans="4:79" s="35" customFormat="1" x14ac:dyDescent="0.2">
      <c r="D216" s="39"/>
      <c r="E216" s="39"/>
      <c r="F216" s="39"/>
      <c r="G216" s="39"/>
      <c r="H216" s="39"/>
      <c r="I216" s="39"/>
      <c r="J216" s="39"/>
      <c r="K216" s="39"/>
      <c r="L216" s="39"/>
      <c r="M216" s="39"/>
      <c r="N216" s="39"/>
      <c r="O216" s="157"/>
      <c r="BL216" s="171"/>
      <c r="BP216" s="40"/>
      <c r="BQ216" s="40"/>
      <c r="BR216" s="40"/>
      <c r="BS216" s="40"/>
      <c r="BT216" s="40"/>
      <c r="BU216" s="40"/>
      <c r="BV216" s="40"/>
      <c r="BW216" s="40"/>
      <c r="CA216" s="171"/>
    </row>
    <row r="217" spans="4:79" s="35" customFormat="1" x14ac:dyDescent="0.2">
      <c r="D217" s="39"/>
      <c r="E217" s="39"/>
      <c r="F217" s="39"/>
      <c r="G217" s="39"/>
      <c r="H217" s="39"/>
      <c r="I217" s="39"/>
      <c r="J217" s="39"/>
      <c r="K217" s="39"/>
      <c r="L217" s="39"/>
      <c r="M217" s="39"/>
      <c r="N217" s="39"/>
      <c r="O217" s="157"/>
      <c r="BL217" s="171"/>
      <c r="BP217" s="40"/>
      <c r="BQ217" s="40"/>
      <c r="BR217" s="40"/>
      <c r="BS217" s="40"/>
      <c r="BT217" s="40"/>
      <c r="BU217" s="40"/>
      <c r="BV217" s="40"/>
      <c r="BW217" s="40"/>
      <c r="CA217" s="171"/>
    </row>
  </sheetData>
  <mergeCells count="141">
    <mergeCell ref="Z146:Z147"/>
    <mergeCell ref="AA146:AA147"/>
    <mergeCell ref="AB146:AB147"/>
    <mergeCell ref="AC146:AC147"/>
    <mergeCell ref="A148:A153"/>
    <mergeCell ref="B148:B150"/>
    <mergeCell ref="B151:B153"/>
    <mergeCell ref="V145:V147"/>
    <mergeCell ref="W145:W147"/>
    <mergeCell ref="X145:X147"/>
    <mergeCell ref="Y145:Y147"/>
    <mergeCell ref="Z145:AC145"/>
    <mergeCell ref="N83:O83"/>
    <mergeCell ref="P83:P84"/>
    <mergeCell ref="A85:A86"/>
    <mergeCell ref="B88:B89"/>
    <mergeCell ref="A104:D104"/>
    <mergeCell ref="B105:D105"/>
    <mergeCell ref="A108:A110"/>
    <mergeCell ref="B109:D109"/>
    <mergeCell ref="B110:D110"/>
    <mergeCell ref="A83:B83"/>
    <mergeCell ref="C83:C84"/>
    <mergeCell ref="D83:M83"/>
    <mergeCell ref="B108:D108"/>
    <mergeCell ref="A88:A89"/>
    <mergeCell ref="A107:D107"/>
    <mergeCell ref="N78:O78"/>
    <mergeCell ref="P78:Q78"/>
    <mergeCell ref="R78:S78"/>
    <mergeCell ref="T78:U78"/>
    <mergeCell ref="V78:V79"/>
    <mergeCell ref="W78:Z78"/>
    <mergeCell ref="AA78:AD78"/>
    <mergeCell ref="A80:B80"/>
    <mergeCell ref="A81:B81"/>
    <mergeCell ref="C78:C79"/>
    <mergeCell ref="D78:E78"/>
    <mergeCell ref="F78:G78"/>
    <mergeCell ref="H78:I78"/>
    <mergeCell ref="J78:K78"/>
    <mergeCell ref="L78:M78"/>
    <mergeCell ref="A6:O6"/>
    <mergeCell ref="A8:A9"/>
    <mergeCell ref="B8:B9"/>
    <mergeCell ref="C8:S8"/>
    <mergeCell ref="T8:U8"/>
    <mergeCell ref="V8:V9"/>
    <mergeCell ref="U44:V44"/>
    <mergeCell ref="W44:W45"/>
    <mergeCell ref="A46:B46"/>
    <mergeCell ref="W8:Z8"/>
    <mergeCell ref="AA8:AA9"/>
    <mergeCell ref="A23:A24"/>
    <mergeCell ref="B23:B24"/>
    <mergeCell ref="C23:S23"/>
    <mergeCell ref="T23:U23"/>
    <mergeCell ref="V23:V24"/>
    <mergeCell ref="W23:Y23"/>
    <mergeCell ref="A47:B47"/>
    <mergeCell ref="A48:B48"/>
    <mergeCell ref="A49:B49"/>
    <mergeCell ref="A51:B52"/>
    <mergeCell ref="C51:C52"/>
    <mergeCell ref="D51:T51"/>
    <mergeCell ref="A44:B45"/>
    <mergeCell ref="C44:C45"/>
    <mergeCell ref="D44:T44"/>
    <mergeCell ref="A57:B57"/>
    <mergeCell ref="A59:B60"/>
    <mergeCell ref="C59:C60"/>
    <mergeCell ref="D59:T59"/>
    <mergeCell ref="U59:V59"/>
    <mergeCell ref="W59:W60"/>
    <mergeCell ref="U51:V51"/>
    <mergeCell ref="W51:W52"/>
    <mergeCell ref="A53:B53"/>
    <mergeCell ref="A54:B54"/>
    <mergeCell ref="A55:B55"/>
    <mergeCell ref="A56:B56"/>
    <mergeCell ref="A72:B72"/>
    <mergeCell ref="A73:B73"/>
    <mergeCell ref="A74:B74"/>
    <mergeCell ref="A75:B75"/>
    <mergeCell ref="A76:B76"/>
    <mergeCell ref="A78:B79"/>
    <mergeCell ref="A61:B61"/>
    <mergeCell ref="A62:B62"/>
    <mergeCell ref="A64:B64"/>
    <mergeCell ref="A67:B67"/>
    <mergeCell ref="A68:B68"/>
    <mergeCell ref="A69:A71"/>
    <mergeCell ref="A111:A117"/>
    <mergeCell ref="B111:B113"/>
    <mergeCell ref="C111:D111"/>
    <mergeCell ref="C112:D112"/>
    <mergeCell ref="C113:D113"/>
    <mergeCell ref="B114:B117"/>
    <mergeCell ref="C114:D114"/>
    <mergeCell ref="C115:D115"/>
    <mergeCell ref="C116:D116"/>
    <mergeCell ref="C117:D117"/>
    <mergeCell ref="A119:B119"/>
    <mergeCell ref="A120:A122"/>
    <mergeCell ref="A123:A125"/>
    <mergeCell ref="A127:A128"/>
    <mergeCell ref="B127:B128"/>
    <mergeCell ref="C127:S127"/>
    <mergeCell ref="T127:U127"/>
    <mergeCell ref="V127:W127"/>
    <mergeCell ref="A134:C134"/>
    <mergeCell ref="A135:C135"/>
    <mergeCell ref="A136:B138"/>
    <mergeCell ref="A139:F139"/>
    <mergeCell ref="A140:A141"/>
    <mergeCell ref="B140:B141"/>
    <mergeCell ref="A144:D144"/>
    <mergeCell ref="A145:C147"/>
    <mergeCell ref="D145:D147"/>
    <mergeCell ref="E145:U145"/>
    <mergeCell ref="E146:F146"/>
    <mergeCell ref="G146:H146"/>
    <mergeCell ref="I146:J146"/>
    <mergeCell ref="K146:L146"/>
    <mergeCell ref="M146:N146"/>
    <mergeCell ref="O146:P146"/>
    <mergeCell ref="Q146:R146"/>
    <mergeCell ref="S146:T146"/>
    <mergeCell ref="U146:U147"/>
    <mergeCell ref="A155:A157"/>
    <mergeCell ref="B155:B157"/>
    <mergeCell ref="C155:T155"/>
    <mergeCell ref="C156:D156"/>
    <mergeCell ref="E156:F156"/>
    <mergeCell ref="G156:H156"/>
    <mergeCell ref="I156:J156"/>
    <mergeCell ref="K156:L156"/>
    <mergeCell ref="M156:N156"/>
    <mergeCell ref="O156:P156"/>
    <mergeCell ref="Q156:R156"/>
    <mergeCell ref="S156:T156"/>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allowBlank="1" showInputMessage="1" showErrorMessage="1" errorTitle="Error" error="Por favor ingrese números enteros">
          <x14:formula1>
            <xm:f>0</xm:f>
          </x14:formula1>
          <x14:formula2>
            <xm:f>1000000000</xm:f>
          </x14:formula2>
          <xm:sqref>T1:T13 JP1:JP13 TL1:TL13 ADH1:ADH13 AND1:AND13 AWZ1:AWZ13 BGV1:BGV13 BQR1:BQR13 CAN1:CAN13 CKJ1:CKJ13 CUF1:CUF13 DEB1:DEB13 DNX1:DNX13 DXT1:DXT13 EHP1:EHP13 ERL1:ERL13 FBH1:FBH13 FLD1:FLD13 FUZ1:FUZ13 GEV1:GEV13 GOR1:GOR13 GYN1:GYN13 HIJ1:HIJ13 HSF1:HSF13 ICB1:ICB13 ILX1:ILX13 IVT1:IVT13 JFP1:JFP13 JPL1:JPL13 JZH1:JZH13 KJD1:KJD13 KSZ1:KSZ13 LCV1:LCV13 LMR1:LMR13 LWN1:LWN13 MGJ1:MGJ13 MQF1:MQF13 NAB1:NAB13 NJX1:NJX13 NTT1:NTT13 ODP1:ODP13 ONL1:ONL13 OXH1:OXH13 PHD1:PHD13 PQZ1:PQZ13 QAV1:QAV13 QKR1:QKR13 QUN1:QUN13 REJ1:REJ13 ROF1:ROF13 RYB1:RYB13 SHX1:SHX13 SRT1:SRT13 TBP1:TBP13 TLL1:TLL13 TVH1:TVH13 UFD1:UFD13 UOZ1:UOZ13 UYV1:UYV13 VIR1:VIR13 VSN1:VSN13 WCJ1:WCJ13 WMF1:WMF13 WWB1:WWB13 T65537:T65549 JP65537:JP65549 TL65537:TL65549 ADH65537:ADH65549 AND65537:AND65549 AWZ65537:AWZ65549 BGV65537:BGV65549 BQR65537:BQR65549 CAN65537:CAN65549 CKJ65537:CKJ65549 CUF65537:CUF65549 DEB65537:DEB65549 DNX65537:DNX65549 DXT65537:DXT65549 EHP65537:EHP65549 ERL65537:ERL65549 FBH65537:FBH65549 FLD65537:FLD65549 FUZ65537:FUZ65549 GEV65537:GEV65549 GOR65537:GOR65549 GYN65537:GYN65549 HIJ65537:HIJ65549 HSF65537:HSF65549 ICB65537:ICB65549 ILX65537:ILX65549 IVT65537:IVT65549 JFP65537:JFP65549 JPL65537:JPL65549 JZH65537:JZH65549 KJD65537:KJD65549 KSZ65537:KSZ65549 LCV65537:LCV65549 LMR65537:LMR65549 LWN65537:LWN65549 MGJ65537:MGJ65549 MQF65537:MQF65549 NAB65537:NAB65549 NJX65537:NJX65549 NTT65537:NTT65549 ODP65537:ODP65549 ONL65537:ONL65549 OXH65537:OXH65549 PHD65537:PHD65549 PQZ65537:PQZ65549 QAV65537:QAV65549 QKR65537:QKR65549 QUN65537:QUN65549 REJ65537:REJ65549 ROF65537:ROF65549 RYB65537:RYB65549 SHX65537:SHX65549 SRT65537:SRT65549 TBP65537:TBP65549 TLL65537:TLL65549 TVH65537:TVH65549 UFD65537:UFD65549 UOZ65537:UOZ65549 UYV65537:UYV65549 VIR65537:VIR65549 VSN65537:VSN65549 WCJ65537:WCJ65549 WMF65537:WMF65549 WWB65537:WWB65549 T131073:T131085 JP131073:JP131085 TL131073:TL131085 ADH131073:ADH131085 AND131073:AND131085 AWZ131073:AWZ131085 BGV131073:BGV131085 BQR131073:BQR131085 CAN131073:CAN131085 CKJ131073:CKJ131085 CUF131073:CUF131085 DEB131073:DEB131085 DNX131073:DNX131085 DXT131073:DXT131085 EHP131073:EHP131085 ERL131073:ERL131085 FBH131073:FBH131085 FLD131073:FLD131085 FUZ131073:FUZ131085 GEV131073:GEV131085 GOR131073:GOR131085 GYN131073:GYN131085 HIJ131073:HIJ131085 HSF131073:HSF131085 ICB131073:ICB131085 ILX131073:ILX131085 IVT131073:IVT131085 JFP131073:JFP131085 JPL131073:JPL131085 JZH131073:JZH131085 KJD131073:KJD131085 KSZ131073:KSZ131085 LCV131073:LCV131085 LMR131073:LMR131085 LWN131073:LWN131085 MGJ131073:MGJ131085 MQF131073:MQF131085 NAB131073:NAB131085 NJX131073:NJX131085 NTT131073:NTT131085 ODP131073:ODP131085 ONL131073:ONL131085 OXH131073:OXH131085 PHD131073:PHD131085 PQZ131073:PQZ131085 QAV131073:QAV131085 QKR131073:QKR131085 QUN131073:QUN131085 REJ131073:REJ131085 ROF131073:ROF131085 RYB131073:RYB131085 SHX131073:SHX131085 SRT131073:SRT131085 TBP131073:TBP131085 TLL131073:TLL131085 TVH131073:TVH131085 UFD131073:UFD131085 UOZ131073:UOZ131085 UYV131073:UYV131085 VIR131073:VIR131085 VSN131073:VSN131085 WCJ131073:WCJ131085 WMF131073:WMF131085 WWB131073:WWB131085 T196609:T196621 JP196609:JP196621 TL196609:TL196621 ADH196609:ADH196621 AND196609:AND196621 AWZ196609:AWZ196621 BGV196609:BGV196621 BQR196609:BQR196621 CAN196609:CAN196621 CKJ196609:CKJ196621 CUF196609:CUF196621 DEB196609:DEB196621 DNX196609:DNX196621 DXT196609:DXT196621 EHP196609:EHP196621 ERL196609:ERL196621 FBH196609:FBH196621 FLD196609:FLD196621 FUZ196609:FUZ196621 GEV196609:GEV196621 GOR196609:GOR196621 GYN196609:GYN196621 HIJ196609:HIJ196621 HSF196609:HSF196621 ICB196609:ICB196621 ILX196609:ILX196621 IVT196609:IVT196621 JFP196609:JFP196621 JPL196609:JPL196621 JZH196609:JZH196621 KJD196609:KJD196621 KSZ196609:KSZ196621 LCV196609:LCV196621 LMR196609:LMR196621 LWN196609:LWN196621 MGJ196609:MGJ196621 MQF196609:MQF196621 NAB196609:NAB196621 NJX196609:NJX196621 NTT196609:NTT196621 ODP196609:ODP196621 ONL196609:ONL196621 OXH196609:OXH196621 PHD196609:PHD196621 PQZ196609:PQZ196621 QAV196609:QAV196621 QKR196609:QKR196621 QUN196609:QUN196621 REJ196609:REJ196621 ROF196609:ROF196621 RYB196609:RYB196621 SHX196609:SHX196621 SRT196609:SRT196621 TBP196609:TBP196621 TLL196609:TLL196621 TVH196609:TVH196621 UFD196609:UFD196621 UOZ196609:UOZ196621 UYV196609:UYV196621 VIR196609:VIR196621 VSN196609:VSN196621 WCJ196609:WCJ196621 WMF196609:WMF196621 WWB196609:WWB196621 T262145:T262157 JP262145:JP262157 TL262145:TL262157 ADH262145:ADH262157 AND262145:AND262157 AWZ262145:AWZ262157 BGV262145:BGV262157 BQR262145:BQR262157 CAN262145:CAN262157 CKJ262145:CKJ262157 CUF262145:CUF262157 DEB262145:DEB262157 DNX262145:DNX262157 DXT262145:DXT262157 EHP262145:EHP262157 ERL262145:ERL262157 FBH262145:FBH262157 FLD262145:FLD262157 FUZ262145:FUZ262157 GEV262145:GEV262157 GOR262145:GOR262157 GYN262145:GYN262157 HIJ262145:HIJ262157 HSF262145:HSF262157 ICB262145:ICB262157 ILX262145:ILX262157 IVT262145:IVT262157 JFP262145:JFP262157 JPL262145:JPL262157 JZH262145:JZH262157 KJD262145:KJD262157 KSZ262145:KSZ262157 LCV262145:LCV262157 LMR262145:LMR262157 LWN262145:LWN262157 MGJ262145:MGJ262157 MQF262145:MQF262157 NAB262145:NAB262157 NJX262145:NJX262157 NTT262145:NTT262157 ODP262145:ODP262157 ONL262145:ONL262157 OXH262145:OXH262157 PHD262145:PHD262157 PQZ262145:PQZ262157 QAV262145:QAV262157 QKR262145:QKR262157 QUN262145:QUN262157 REJ262145:REJ262157 ROF262145:ROF262157 RYB262145:RYB262157 SHX262145:SHX262157 SRT262145:SRT262157 TBP262145:TBP262157 TLL262145:TLL262157 TVH262145:TVH262157 UFD262145:UFD262157 UOZ262145:UOZ262157 UYV262145:UYV262157 VIR262145:VIR262157 VSN262145:VSN262157 WCJ262145:WCJ262157 WMF262145:WMF262157 WWB262145:WWB262157 T327681:T327693 JP327681:JP327693 TL327681:TL327693 ADH327681:ADH327693 AND327681:AND327693 AWZ327681:AWZ327693 BGV327681:BGV327693 BQR327681:BQR327693 CAN327681:CAN327693 CKJ327681:CKJ327693 CUF327681:CUF327693 DEB327681:DEB327693 DNX327681:DNX327693 DXT327681:DXT327693 EHP327681:EHP327693 ERL327681:ERL327693 FBH327681:FBH327693 FLD327681:FLD327693 FUZ327681:FUZ327693 GEV327681:GEV327693 GOR327681:GOR327693 GYN327681:GYN327693 HIJ327681:HIJ327693 HSF327681:HSF327693 ICB327681:ICB327693 ILX327681:ILX327693 IVT327681:IVT327693 JFP327681:JFP327693 JPL327681:JPL327693 JZH327681:JZH327693 KJD327681:KJD327693 KSZ327681:KSZ327693 LCV327681:LCV327693 LMR327681:LMR327693 LWN327681:LWN327693 MGJ327681:MGJ327693 MQF327681:MQF327693 NAB327681:NAB327693 NJX327681:NJX327693 NTT327681:NTT327693 ODP327681:ODP327693 ONL327681:ONL327693 OXH327681:OXH327693 PHD327681:PHD327693 PQZ327681:PQZ327693 QAV327681:QAV327693 QKR327681:QKR327693 QUN327681:QUN327693 REJ327681:REJ327693 ROF327681:ROF327693 RYB327681:RYB327693 SHX327681:SHX327693 SRT327681:SRT327693 TBP327681:TBP327693 TLL327681:TLL327693 TVH327681:TVH327693 UFD327681:UFD327693 UOZ327681:UOZ327693 UYV327681:UYV327693 VIR327681:VIR327693 VSN327681:VSN327693 WCJ327681:WCJ327693 WMF327681:WMF327693 WWB327681:WWB327693 T393217:T393229 JP393217:JP393229 TL393217:TL393229 ADH393217:ADH393229 AND393217:AND393229 AWZ393217:AWZ393229 BGV393217:BGV393229 BQR393217:BQR393229 CAN393217:CAN393229 CKJ393217:CKJ393229 CUF393217:CUF393229 DEB393217:DEB393229 DNX393217:DNX393229 DXT393217:DXT393229 EHP393217:EHP393229 ERL393217:ERL393229 FBH393217:FBH393229 FLD393217:FLD393229 FUZ393217:FUZ393229 GEV393217:GEV393229 GOR393217:GOR393229 GYN393217:GYN393229 HIJ393217:HIJ393229 HSF393217:HSF393229 ICB393217:ICB393229 ILX393217:ILX393229 IVT393217:IVT393229 JFP393217:JFP393229 JPL393217:JPL393229 JZH393217:JZH393229 KJD393217:KJD393229 KSZ393217:KSZ393229 LCV393217:LCV393229 LMR393217:LMR393229 LWN393217:LWN393229 MGJ393217:MGJ393229 MQF393217:MQF393229 NAB393217:NAB393229 NJX393217:NJX393229 NTT393217:NTT393229 ODP393217:ODP393229 ONL393217:ONL393229 OXH393217:OXH393229 PHD393217:PHD393229 PQZ393217:PQZ393229 QAV393217:QAV393229 QKR393217:QKR393229 QUN393217:QUN393229 REJ393217:REJ393229 ROF393217:ROF393229 RYB393217:RYB393229 SHX393217:SHX393229 SRT393217:SRT393229 TBP393217:TBP393229 TLL393217:TLL393229 TVH393217:TVH393229 UFD393217:UFD393229 UOZ393217:UOZ393229 UYV393217:UYV393229 VIR393217:VIR393229 VSN393217:VSN393229 WCJ393217:WCJ393229 WMF393217:WMF393229 WWB393217:WWB393229 T458753:T458765 JP458753:JP458765 TL458753:TL458765 ADH458753:ADH458765 AND458753:AND458765 AWZ458753:AWZ458765 BGV458753:BGV458765 BQR458753:BQR458765 CAN458753:CAN458765 CKJ458753:CKJ458765 CUF458753:CUF458765 DEB458753:DEB458765 DNX458753:DNX458765 DXT458753:DXT458765 EHP458753:EHP458765 ERL458753:ERL458765 FBH458753:FBH458765 FLD458753:FLD458765 FUZ458753:FUZ458765 GEV458753:GEV458765 GOR458753:GOR458765 GYN458753:GYN458765 HIJ458753:HIJ458765 HSF458753:HSF458765 ICB458753:ICB458765 ILX458753:ILX458765 IVT458753:IVT458765 JFP458753:JFP458765 JPL458753:JPL458765 JZH458753:JZH458765 KJD458753:KJD458765 KSZ458753:KSZ458765 LCV458753:LCV458765 LMR458753:LMR458765 LWN458753:LWN458765 MGJ458753:MGJ458765 MQF458753:MQF458765 NAB458753:NAB458765 NJX458753:NJX458765 NTT458753:NTT458765 ODP458753:ODP458765 ONL458753:ONL458765 OXH458753:OXH458765 PHD458753:PHD458765 PQZ458753:PQZ458765 QAV458753:QAV458765 QKR458753:QKR458765 QUN458753:QUN458765 REJ458753:REJ458765 ROF458753:ROF458765 RYB458753:RYB458765 SHX458753:SHX458765 SRT458753:SRT458765 TBP458753:TBP458765 TLL458753:TLL458765 TVH458753:TVH458765 UFD458753:UFD458765 UOZ458753:UOZ458765 UYV458753:UYV458765 VIR458753:VIR458765 VSN458753:VSN458765 WCJ458753:WCJ458765 WMF458753:WMF458765 WWB458753:WWB458765 T524289:T524301 JP524289:JP524301 TL524289:TL524301 ADH524289:ADH524301 AND524289:AND524301 AWZ524289:AWZ524301 BGV524289:BGV524301 BQR524289:BQR524301 CAN524289:CAN524301 CKJ524289:CKJ524301 CUF524289:CUF524301 DEB524289:DEB524301 DNX524289:DNX524301 DXT524289:DXT524301 EHP524289:EHP524301 ERL524289:ERL524301 FBH524289:FBH524301 FLD524289:FLD524301 FUZ524289:FUZ524301 GEV524289:GEV524301 GOR524289:GOR524301 GYN524289:GYN524301 HIJ524289:HIJ524301 HSF524289:HSF524301 ICB524289:ICB524301 ILX524289:ILX524301 IVT524289:IVT524301 JFP524289:JFP524301 JPL524289:JPL524301 JZH524289:JZH524301 KJD524289:KJD524301 KSZ524289:KSZ524301 LCV524289:LCV524301 LMR524289:LMR524301 LWN524289:LWN524301 MGJ524289:MGJ524301 MQF524289:MQF524301 NAB524289:NAB524301 NJX524289:NJX524301 NTT524289:NTT524301 ODP524289:ODP524301 ONL524289:ONL524301 OXH524289:OXH524301 PHD524289:PHD524301 PQZ524289:PQZ524301 QAV524289:QAV524301 QKR524289:QKR524301 QUN524289:QUN524301 REJ524289:REJ524301 ROF524289:ROF524301 RYB524289:RYB524301 SHX524289:SHX524301 SRT524289:SRT524301 TBP524289:TBP524301 TLL524289:TLL524301 TVH524289:TVH524301 UFD524289:UFD524301 UOZ524289:UOZ524301 UYV524289:UYV524301 VIR524289:VIR524301 VSN524289:VSN524301 WCJ524289:WCJ524301 WMF524289:WMF524301 WWB524289:WWB524301 T589825:T589837 JP589825:JP589837 TL589825:TL589837 ADH589825:ADH589837 AND589825:AND589837 AWZ589825:AWZ589837 BGV589825:BGV589837 BQR589825:BQR589837 CAN589825:CAN589837 CKJ589825:CKJ589837 CUF589825:CUF589837 DEB589825:DEB589837 DNX589825:DNX589837 DXT589825:DXT589837 EHP589825:EHP589837 ERL589825:ERL589837 FBH589825:FBH589837 FLD589825:FLD589837 FUZ589825:FUZ589837 GEV589825:GEV589837 GOR589825:GOR589837 GYN589825:GYN589837 HIJ589825:HIJ589837 HSF589825:HSF589837 ICB589825:ICB589837 ILX589825:ILX589837 IVT589825:IVT589837 JFP589825:JFP589837 JPL589825:JPL589837 JZH589825:JZH589837 KJD589825:KJD589837 KSZ589825:KSZ589837 LCV589825:LCV589837 LMR589825:LMR589837 LWN589825:LWN589837 MGJ589825:MGJ589837 MQF589825:MQF589837 NAB589825:NAB589837 NJX589825:NJX589837 NTT589825:NTT589837 ODP589825:ODP589837 ONL589825:ONL589837 OXH589825:OXH589837 PHD589825:PHD589837 PQZ589825:PQZ589837 QAV589825:QAV589837 QKR589825:QKR589837 QUN589825:QUN589837 REJ589825:REJ589837 ROF589825:ROF589837 RYB589825:RYB589837 SHX589825:SHX589837 SRT589825:SRT589837 TBP589825:TBP589837 TLL589825:TLL589837 TVH589825:TVH589837 UFD589825:UFD589837 UOZ589825:UOZ589837 UYV589825:UYV589837 VIR589825:VIR589837 VSN589825:VSN589837 WCJ589825:WCJ589837 WMF589825:WMF589837 WWB589825:WWB589837 T655361:T655373 JP655361:JP655373 TL655361:TL655373 ADH655361:ADH655373 AND655361:AND655373 AWZ655361:AWZ655373 BGV655361:BGV655373 BQR655361:BQR655373 CAN655361:CAN655373 CKJ655361:CKJ655373 CUF655361:CUF655373 DEB655361:DEB655373 DNX655361:DNX655373 DXT655361:DXT655373 EHP655361:EHP655373 ERL655361:ERL655373 FBH655361:FBH655373 FLD655361:FLD655373 FUZ655361:FUZ655373 GEV655361:GEV655373 GOR655361:GOR655373 GYN655361:GYN655373 HIJ655361:HIJ655373 HSF655361:HSF655373 ICB655361:ICB655373 ILX655361:ILX655373 IVT655361:IVT655373 JFP655361:JFP655373 JPL655361:JPL655373 JZH655361:JZH655373 KJD655361:KJD655373 KSZ655361:KSZ655373 LCV655361:LCV655373 LMR655361:LMR655373 LWN655361:LWN655373 MGJ655361:MGJ655373 MQF655361:MQF655373 NAB655361:NAB655373 NJX655361:NJX655373 NTT655361:NTT655373 ODP655361:ODP655373 ONL655361:ONL655373 OXH655361:OXH655373 PHD655361:PHD655373 PQZ655361:PQZ655373 QAV655361:QAV655373 QKR655361:QKR655373 QUN655361:QUN655373 REJ655361:REJ655373 ROF655361:ROF655373 RYB655361:RYB655373 SHX655361:SHX655373 SRT655361:SRT655373 TBP655361:TBP655373 TLL655361:TLL655373 TVH655361:TVH655373 UFD655361:UFD655373 UOZ655361:UOZ655373 UYV655361:UYV655373 VIR655361:VIR655373 VSN655361:VSN655373 WCJ655361:WCJ655373 WMF655361:WMF655373 WWB655361:WWB655373 T720897:T720909 JP720897:JP720909 TL720897:TL720909 ADH720897:ADH720909 AND720897:AND720909 AWZ720897:AWZ720909 BGV720897:BGV720909 BQR720897:BQR720909 CAN720897:CAN720909 CKJ720897:CKJ720909 CUF720897:CUF720909 DEB720897:DEB720909 DNX720897:DNX720909 DXT720897:DXT720909 EHP720897:EHP720909 ERL720897:ERL720909 FBH720897:FBH720909 FLD720897:FLD720909 FUZ720897:FUZ720909 GEV720897:GEV720909 GOR720897:GOR720909 GYN720897:GYN720909 HIJ720897:HIJ720909 HSF720897:HSF720909 ICB720897:ICB720909 ILX720897:ILX720909 IVT720897:IVT720909 JFP720897:JFP720909 JPL720897:JPL720909 JZH720897:JZH720909 KJD720897:KJD720909 KSZ720897:KSZ720909 LCV720897:LCV720909 LMR720897:LMR720909 LWN720897:LWN720909 MGJ720897:MGJ720909 MQF720897:MQF720909 NAB720897:NAB720909 NJX720897:NJX720909 NTT720897:NTT720909 ODP720897:ODP720909 ONL720897:ONL720909 OXH720897:OXH720909 PHD720897:PHD720909 PQZ720897:PQZ720909 QAV720897:QAV720909 QKR720897:QKR720909 QUN720897:QUN720909 REJ720897:REJ720909 ROF720897:ROF720909 RYB720897:RYB720909 SHX720897:SHX720909 SRT720897:SRT720909 TBP720897:TBP720909 TLL720897:TLL720909 TVH720897:TVH720909 UFD720897:UFD720909 UOZ720897:UOZ720909 UYV720897:UYV720909 VIR720897:VIR720909 VSN720897:VSN720909 WCJ720897:WCJ720909 WMF720897:WMF720909 WWB720897:WWB720909 T786433:T786445 JP786433:JP786445 TL786433:TL786445 ADH786433:ADH786445 AND786433:AND786445 AWZ786433:AWZ786445 BGV786433:BGV786445 BQR786433:BQR786445 CAN786433:CAN786445 CKJ786433:CKJ786445 CUF786433:CUF786445 DEB786433:DEB786445 DNX786433:DNX786445 DXT786433:DXT786445 EHP786433:EHP786445 ERL786433:ERL786445 FBH786433:FBH786445 FLD786433:FLD786445 FUZ786433:FUZ786445 GEV786433:GEV786445 GOR786433:GOR786445 GYN786433:GYN786445 HIJ786433:HIJ786445 HSF786433:HSF786445 ICB786433:ICB786445 ILX786433:ILX786445 IVT786433:IVT786445 JFP786433:JFP786445 JPL786433:JPL786445 JZH786433:JZH786445 KJD786433:KJD786445 KSZ786433:KSZ786445 LCV786433:LCV786445 LMR786433:LMR786445 LWN786433:LWN786445 MGJ786433:MGJ786445 MQF786433:MQF786445 NAB786433:NAB786445 NJX786433:NJX786445 NTT786433:NTT786445 ODP786433:ODP786445 ONL786433:ONL786445 OXH786433:OXH786445 PHD786433:PHD786445 PQZ786433:PQZ786445 QAV786433:QAV786445 QKR786433:QKR786445 QUN786433:QUN786445 REJ786433:REJ786445 ROF786433:ROF786445 RYB786433:RYB786445 SHX786433:SHX786445 SRT786433:SRT786445 TBP786433:TBP786445 TLL786433:TLL786445 TVH786433:TVH786445 UFD786433:UFD786445 UOZ786433:UOZ786445 UYV786433:UYV786445 VIR786433:VIR786445 VSN786433:VSN786445 WCJ786433:WCJ786445 WMF786433:WMF786445 WWB786433:WWB786445 T851969:T851981 JP851969:JP851981 TL851969:TL851981 ADH851969:ADH851981 AND851969:AND851981 AWZ851969:AWZ851981 BGV851969:BGV851981 BQR851969:BQR851981 CAN851969:CAN851981 CKJ851969:CKJ851981 CUF851969:CUF851981 DEB851969:DEB851981 DNX851969:DNX851981 DXT851969:DXT851981 EHP851969:EHP851981 ERL851969:ERL851981 FBH851969:FBH851981 FLD851969:FLD851981 FUZ851969:FUZ851981 GEV851969:GEV851981 GOR851969:GOR851981 GYN851969:GYN851981 HIJ851969:HIJ851981 HSF851969:HSF851981 ICB851969:ICB851981 ILX851969:ILX851981 IVT851969:IVT851981 JFP851969:JFP851981 JPL851969:JPL851981 JZH851969:JZH851981 KJD851969:KJD851981 KSZ851969:KSZ851981 LCV851969:LCV851981 LMR851969:LMR851981 LWN851969:LWN851981 MGJ851969:MGJ851981 MQF851969:MQF851981 NAB851969:NAB851981 NJX851969:NJX851981 NTT851969:NTT851981 ODP851969:ODP851981 ONL851969:ONL851981 OXH851969:OXH851981 PHD851969:PHD851981 PQZ851969:PQZ851981 QAV851969:QAV851981 QKR851969:QKR851981 QUN851969:QUN851981 REJ851969:REJ851981 ROF851969:ROF851981 RYB851969:RYB851981 SHX851969:SHX851981 SRT851969:SRT851981 TBP851969:TBP851981 TLL851969:TLL851981 TVH851969:TVH851981 UFD851969:UFD851981 UOZ851969:UOZ851981 UYV851969:UYV851981 VIR851969:VIR851981 VSN851969:VSN851981 WCJ851969:WCJ851981 WMF851969:WMF851981 WWB851969:WWB851981 T917505:T917517 JP917505:JP917517 TL917505:TL917517 ADH917505:ADH917517 AND917505:AND917517 AWZ917505:AWZ917517 BGV917505:BGV917517 BQR917505:BQR917517 CAN917505:CAN917517 CKJ917505:CKJ917517 CUF917505:CUF917517 DEB917505:DEB917517 DNX917505:DNX917517 DXT917505:DXT917517 EHP917505:EHP917517 ERL917505:ERL917517 FBH917505:FBH917517 FLD917505:FLD917517 FUZ917505:FUZ917517 GEV917505:GEV917517 GOR917505:GOR917517 GYN917505:GYN917517 HIJ917505:HIJ917517 HSF917505:HSF917517 ICB917505:ICB917517 ILX917505:ILX917517 IVT917505:IVT917517 JFP917505:JFP917517 JPL917505:JPL917517 JZH917505:JZH917517 KJD917505:KJD917517 KSZ917505:KSZ917517 LCV917505:LCV917517 LMR917505:LMR917517 LWN917505:LWN917517 MGJ917505:MGJ917517 MQF917505:MQF917517 NAB917505:NAB917517 NJX917505:NJX917517 NTT917505:NTT917517 ODP917505:ODP917517 ONL917505:ONL917517 OXH917505:OXH917517 PHD917505:PHD917517 PQZ917505:PQZ917517 QAV917505:QAV917517 QKR917505:QKR917517 QUN917505:QUN917517 REJ917505:REJ917517 ROF917505:ROF917517 RYB917505:RYB917517 SHX917505:SHX917517 SRT917505:SRT917517 TBP917505:TBP917517 TLL917505:TLL917517 TVH917505:TVH917517 UFD917505:UFD917517 UOZ917505:UOZ917517 UYV917505:UYV917517 VIR917505:VIR917517 VSN917505:VSN917517 WCJ917505:WCJ917517 WMF917505:WMF917517 WWB917505:WWB917517 T983041:T983053 JP983041:JP983053 TL983041:TL983053 ADH983041:ADH983053 AND983041:AND983053 AWZ983041:AWZ983053 BGV983041:BGV983053 BQR983041:BQR983053 CAN983041:CAN983053 CKJ983041:CKJ983053 CUF983041:CUF983053 DEB983041:DEB983053 DNX983041:DNX983053 DXT983041:DXT983053 EHP983041:EHP983053 ERL983041:ERL983053 FBH983041:FBH983053 FLD983041:FLD983053 FUZ983041:FUZ983053 GEV983041:GEV983053 GOR983041:GOR983053 GYN983041:GYN983053 HIJ983041:HIJ983053 HSF983041:HSF983053 ICB983041:ICB983053 ILX983041:ILX983053 IVT983041:IVT983053 JFP983041:JFP983053 JPL983041:JPL983053 JZH983041:JZH983053 KJD983041:KJD983053 KSZ983041:KSZ983053 LCV983041:LCV983053 LMR983041:LMR983053 LWN983041:LWN983053 MGJ983041:MGJ983053 MQF983041:MQF983053 NAB983041:NAB983053 NJX983041:NJX983053 NTT983041:NTT983053 ODP983041:ODP983053 ONL983041:ONL983053 OXH983041:OXH983053 PHD983041:PHD983053 PQZ983041:PQZ983053 QAV983041:QAV983053 QKR983041:QKR983053 QUN983041:QUN983053 REJ983041:REJ983053 ROF983041:ROF983053 RYB983041:RYB983053 SHX983041:SHX983053 SRT983041:SRT983053 TBP983041:TBP983053 TLL983041:TLL983053 TVH983041:TVH983053 UFD983041:UFD983053 UOZ983041:UOZ983053 UYV983041:UYV983053 VIR983041:VIR983053 VSN983041:VSN983053 WCJ983041:WCJ983053 WMF983041:WMF983053 WWB983041:WWB983053 T22:T139 JP22:JP139 TL22:TL139 ADH22:ADH139 AND22:AND139 AWZ22:AWZ139 BGV22:BGV139 BQR22:BQR139 CAN22:CAN139 CKJ22:CKJ139 CUF22:CUF139 DEB22:DEB139 DNX22:DNX139 DXT22:DXT139 EHP22:EHP139 ERL22:ERL139 FBH22:FBH139 FLD22:FLD139 FUZ22:FUZ139 GEV22:GEV139 GOR22:GOR139 GYN22:GYN139 HIJ22:HIJ139 HSF22:HSF139 ICB22:ICB139 ILX22:ILX139 IVT22:IVT139 JFP22:JFP139 JPL22:JPL139 JZH22:JZH139 KJD22:KJD139 KSZ22:KSZ139 LCV22:LCV139 LMR22:LMR139 LWN22:LWN139 MGJ22:MGJ139 MQF22:MQF139 NAB22:NAB139 NJX22:NJX139 NTT22:NTT139 ODP22:ODP139 ONL22:ONL139 OXH22:OXH139 PHD22:PHD139 PQZ22:PQZ139 QAV22:QAV139 QKR22:QKR139 QUN22:QUN139 REJ22:REJ139 ROF22:ROF139 RYB22:RYB139 SHX22:SHX139 SRT22:SRT139 TBP22:TBP139 TLL22:TLL139 TVH22:TVH139 UFD22:UFD139 UOZ22:UOZ139 UYV22:UYV139 VIR22:VIR139 VSN22:VSN139 WCJ22:WCJ139 WMF22:WMF139 WWB22:WWB139 T65558:T65675 JP65558:JP65675 TL65558:TL65675 ADH65558:ADH65675 AND65558:AND65675 AWZ65558:AWZ65675 BGV65558:BGV65675 BQR65558:BQR65675 CAN65558:CAN65675 CKJ65558:CKJ65675 CUF65558:CUF65675 DEB65558:DEB65675 DNX65558:DNX65675 DXT65558:DXT65675 EHP65558:EHP65675 ERL65558:ERL65675 FBH65558:FBH65675 FLD65558:FLD65675 FUZ65558:FUZ65675 GEV65558:GEV65675 GOR65558:GOR65675 GYN65558:GYN65675 HIJ65558:HIJ65675 HSF65558:HSF65675 ICB65558:ICB65675 ILX65558:ILX65675 IVT65558:IVT65675 JFP65558:JFP65675 JPL65558:JPL65675 JZH65558:JZH65675 KJD65558:KJD65675 KSZ65558:KSZ65675 LCV65558:LCV65675 LMR65558:LMR65675 LWN65558:LWN65675 MGJ65558:MGJ65675 MQF65558:MQF65675 NAB65558:NAB65675 NJX65558:NJX65675 NTT65558:NTT65675 ODP65558:ODP65675 ONL65558:ONL65675 OXH65558:OXH65675 PHD65558:PHD65675 PQZ65558:PQZ65675 QAV65558:QAV65675 QKR65558:QKR65675 QUN65558:QUN65675 REJ65558:REJ65675 ROF65558:ROF65675 RYB65558:RYB65675 SHX65558:SHX65675 SRT65558:SRT65675 TBP65558:TBP65675 TLL65558:TLL65675 TVH65558:TVH65675 UFD65558:UFD65675 UOZ65558:UOZ65675 UYV65558:UYV65675 VIR65558:VIR65675 VSN65558:VSN65675 WCJ65558:WCJ65675 WMF65558:WMF65675 WWB65558:WWB65675 T131094:T131211 JP131094:JP131211 TL131094:TL131211 ADH131094:ADH131211 AND131094:AND131211 AWZ131094:AWZ131211 BGV131094:BGV131211 BQR131094:BQR131211 CAN131094:CAN131211 CKJ131094:CKJ131211 CUF131094:CUF131211 DEB131094:DEB131211 DNX131094:DNX131211 DXT131094:DXT131211 EHP131094:EHP131211 ERL131094:ERL131211 FBH131094:FBH131211 FLD131094:FLD131211 FUZ131094:FUZ131211 GEV131094:GEV131211 GOR131094:GOR131211 GYN131094:GYN131211 HIJ131094:HIJ131211 HSF131094:HSF131211 ICB131094:ICB131211 ILX131094:ILX131211 IVT131094:IVT131211 JFP131094:JFP131211 JPL131094:JPL131211 JZH131094:JZH131211 KJD131094:KJD131211 KSZ131094:KSZ131211 LCV131094:LCV131211 LMR131094:LMR131211 LWN131094:LWN131211 MGJ131094:MGJ131211 MQF131094:MQF131211 NAB131094:NAB131211 NJX131094:NJX131211 NTT131094:NTT131211 ODP131094:ODP131211 ONL131094:ONL131211 OXH131094:OXH131211 PHD131094:PHD131211 PQZ131094:PQZ131211 QAV131094:QAV131211 QKR131094:QKR131211 QUN131094:QUN131211 REJ131094:REJ131211 ROF131094:ROF131211 RYB131094:RYB131211 SHX131094:SHX131211 SRT131094:SRT131211 TBP131094:TBP131211 TLL131094:TLL131211 TVH131094:TVH131211 UFD131094:UFD131211 UOZ131094:UOZ131211 UYV131094:UYV131211 VIR131094:VIR131211 VSN131094:VSN131211 WCJ131094:WCJ131211 WMF131094:WMF131211 WWB131094:WWB131211 T196630:T196747 JP196630:JP196747 TL196630:TL196747 ADH196630:ADH196747 AND196630:AND196747 AWZ196630:AWZ196747 BGV196630:BGV196747 BQR196630:BQR196747 CAN196630:CAN196747 CKJ196630:CKJ196747 CUF196630:CUF196747 DEB196630:DEB196747 DNX196630:DNX196747 DXT196630:DXT196747 EHP196630:EHP196747 ERL196630:ERL196747 FBH196630:FBH196747 FLD196630:FLD196747 FUZ196630:FUZ196747 GEV196630:GEV196747 GOR196630:GOR196747 GYN196630:GYN196747 HIJ196630:HIJ196747 HSF196630:HSF196747 ICB196630:ICB196747 ILX196630:ILX196747 IVT196630:IVT196747 JFP196630:JFP196747 JPL196630:JPL196747 JZH196630:JZH196747 KJD196630:KJD196747 KSZ196630:KSZ196747 LCV196630:LCV196747 LMR196630:LMR196747 LWN196630:LWN196747 MGJ196630:MGJ196747 MQF196630:MQF196747 NAB196630:NAB196747 NJX196630:NJX196747 NTT196630:NTT196747 ODP196630:ODP196747 ONL196630:ONL196747 OXH196630:OXH196747 PHD196630:PHD196747 PQZ196630:PQZ196747 QAV196630:QAV196747 QKR196630:QKR196747 QUN196630:QUN196747 REJ196630:REJ196747 ROF196630:ROF196747 RYB196630:RYB196747 SHX196630:SHX196747 SRT196630:SRT196747 TBP196630:TBP196747 TLL196630:TLL196747 TVH196630:TVH196747 UFD196630:UFD196747 UOZ196630:UOZ196747 UYV196630:UYV196747 VIR196630:VIR196747 VSN196630:VSN196747 WCJ196630:WCJ196747 WMF196630:WMF196747 WWB196630:WWB196747 T262166:T262283 JP262166:JP262283 TL262166:TL262283 ADH262166:ADH262283 AND262166:AND262283 AWZ262166:AWZ262283 BGV262166:BGV262283 BQR262166:BQR262283 CAN262166:CAN262283 CKJ262166:CKJ262283 CUF262166:CUF262283 DEB262166:DEB262283 DNX262166:DNX262283 DXT262166:DXT262283 EHP262166:EHP262283 ERL262166:ERL262283 FBH262166:FBH262283 FLD262166:FLD262283 FUZ262166:FUZ262283 GEV262166:GEV262283 GOR262166:GOR262283 GYN262166:GYN262283 HIJ262166:HIJ262283 HSF262166:HSF262283 ICB262166:ICB262283 ILX262166:ILX262283 IVT262166:IVT262283 JFP262166:JFP262283 JPL262166:JPL262283 JZH262166:JZH262283 KJD262166:KJD262283 KSZ262166:KSZ262283 LCV262166:LCV262283 LMR262166:LMR262283 LWN262166:LWN262283 MGJ262166:MGJ262283 MQF262166:MQF262283 NAB262166:NAB262283 NJX262166:NJX262283 NTT262166:NTT262283 ODP262166:ODP262283 ONL262166:ONL262283 OXH262166:OXH262283 PHD262166:PHD262283 PQZ262166:PQZ262283 QAV262166:QAV262283 QKR262166:QKR262283 QUN262166:QUN262283 REJ262166:REJ262283 ROF262166:ROF262283 RYB262166:RYB262283 SHX262166:SHX262283 SRT262166:SRT262283 TBP262166:TBP262283 TLL262166:TLL262283 TVH262166:TVH262283 UFD262166:UFD262283 UOZ262166:UOZ262283 UYV262166:UYV262283 VIR262166:VIR262283 VSN262166:VSN262283 WCJ262166:WCJ262283 WMF262166:WMF262283 WWB262166:WWB262283 T327702:T327819 JP327702:JP327819 TL327702:TL327819 ADH327702:ADH327819 AND327702:AND327819 AWZ327702:AWZ327819 BGV327702:BGV327819 BQR327702:BQR327819 CAN327702:CAN327819 CKJ327702:CKJ327819 CUF327702:CUF327819 DEB327702:DEB327819 DNX327702:DNX327819 DXT327702:DXT327819 EHP327702:EHP327819 ERL327702:ERL327819 FBH327702:FBH327819 FLD327702:FLD327819 FUZ327702:FUZ327819 GEV327702:GEV327819 GOR327702:GOR327819 GYN327702:GYN327819 HIJ327702:HIJ327819 HSF327702:HSF327819 ICB327702:ICB327819 ILX327702:ILX327819 IVT327702:IVT327819 JFP327702:JFP327819 JPL327702:JPL327819 JZH327702:JZH327819 KJD327702:KJD327819 KSZ327702:KSZ327819 LCV327702:LCV327819 LMR327702:LMR327819 LWN327702:LWN327819 MGJ327702:MGJ327819 MQF327702:MQF327819 NAB327702:NAB327819 NJX327702:NJX327819 NTT327702:NTT327819 ODP327702:ODP327819 ONL327702:ONL327819 OXH327702:OXH327819 PHD327702:PHD327819 PQZ327702:PQZ327819 QAV327702:QAV327819 QKR327702:QKR327819 QUN327702:QUN327819 REJ327702:REJ327819 ROF327702:ROF327819 RYB327702:RYB327819 SHX327702:SHX327819 SRT327702:SRT327819 TBP327702:TBP327819 TLL327702:TLL327819 TVH327702:TVH327819 UFD327702:UFD327819 UOZ327702:UOZ327819 UYV327702:UYV327819 VIR327702:VIR327819 VSN327702:VSN327819 WCJ327702:WCJ327819 WMF327702:WMF327819 WWB327702:WWB327819 T393238:T393355 JP393238:JP393355 TL393238:TL393355 ADH393238:ADH393355 AND393238:AND393355 AWZ393238:AWZ393355 BGV393238:BGV393355 BQR393238:BQR393355 CAN393238:CAN393355 CKJ393238:CKJ393355 CUF393238:CUF393355 DEB393238:DEB393355 DNX393238:DNX393355 DXT393238:DXT393355 EHP393238:EHP393355 ERL393238:ERL393355 FBH393238:FBH393355 FLD393238:FLD393355 FUZ393238:FUZ393355 GEV393238:GEV393355 GOR393238:GOR393355 GYN393238:GYN393355 HIJ393238:HIJ393355 HSF393238:HSF393355 ICB393238:ICB393355 ILX393238:ILX393355 IVT393238:IVT393355 JFP393238:JFP393355 JPL393238:JPL393355 JZH393238:JZH393355 KJD393238:KJD393355 KSZ393238:KSZ393355 LCV393238:LCV393355 LMR393238:LMR393355 LWN393238:LWN393355 MGJ393238:MGJ393355 MQF393238:MQF393355 NAB393238:NAB393355 NJX393238:NJX393355 NTT393238:NTT393355 ODP393238:ODP393355 ONL393238:ONL393355 OXH393238:OXH393355 PHD393238:PHD393355 PQZ393238:PQZ393355 QAV393238:QAV393355 QKR393238:QKR393355 QUN393238:QUN393355 REJ393238:REJ393355 ROF393238:ROF393355 RYB393238:RYB393355 SHX393238:SHX393355 SRT393238:SRT393355 TBP393238:TBP393355 TLL393238:TLL393355 TVH393238:TVH393355 UFD393238:UFD393355 UOZ393238:UOZ393355 UYV393238:UYV393355 VIR393238:VIR393355 VSN393238:VSN393355 WCJ393238:WCJ393355 WMF393238:WMF393355 WWB393238:WWB393355 T458774:T458891 JP458774:JP458891 TL458774:TL458891 ADH458774:ADH458891 AND458774:AND458891 AWZ458774:AWZ458891 BGV458774:BGV458891 BQR458774:BQR458891 CAN458774:CAN458891 CKJ458774:CKJ458891 CUF458774:CUF458891 DEB458774:DEB458891 DNX458774:DNX458891 DXT458774:DXT458891 EHP458774:EHP458891 ERL458774:ERL458891 FBH458774:FBH458891 FLD458774:FLD458891 FUZ458774:FUZ458891 GEV458774:GEV458891 GOR458774:GOR458891 GYN458774:GYN458891 HIJ458774:HIJ458891 HSF458774:HSF458891 ICB458774:ICB458891 ILX458774:ILX458891 IVT458774:IVT458891 JFP458774:JFP458891 JPL458774:JPL458891 JZH458774:JZH458891 KJD458774:KJD458891 KSZ458774:KSZ458891 LCV458774:LCV458891 LMR458774:LMR458891 LWN458774:LWN458891 MGJ458774:MGJ458891 MQF458774:MQF458891 NAB458774:NAB458891 NJX458774:NJX458891 NTT458774:NTT458891 ODP458774:ODP458891 ONL458774:ONL458891 OXH458774:OXH458891 PHD458774:PHD458891 PQZ458774:PQZ458891 QAV458774:QAV458891 QKR458774:QKR458891 QUN458774:QUN458891 REJ458774:REJ458891 ROF458774:ROF458891 RYB458774:RYB458891 SHX458774:SHX458891 SRT458774:SRT458891 TBP458774:TBP458891 TLL458774:TLL458891 TVH458774:TVH458891 UFD458774:UFD458891 UOZ458774:UOZ458891 UYV458774:UYV458891 VIR458774:VIR458891 VSN458774:VSN458891 WCJ458774:WCJ458891 WMF458774:WMF458891 WWB458774:WWB458891 T524310:T524427 JP524310:JP524427 TL524310:TL524427 ADH524310:ADH524427 AND524310:AND524427 AWZ524310:AWZ524427 BGV524310:BGV524427 BQR524310:BQR524427 CAN524310:CAN524427 CKJ524310:CKJ524427 CUF524310:CUF524427 DEB524310:DEB524427 DNX524310:DNX524427 DXT524310:DXT524427 EHP524310:EHP524427 ERL524310:ERL524427 FBH524310:FBH524427 FLD524310:FLD524427 FUZ524310:FUZ524427 GEV524310:GEV524427 GOR524310:GOR524427 GYN524310:GYN524427 HIJ524310:HIJ524427 HSF524310:HSF524427 ICB524310:ICB524427 ILX524310:ILX524427 IVT524310:IVT524427 JFP524310:JFP524427 JPL524310:JPL524427 JZH524310:JZH524427 KJD524310:KJD524427 KSZ524310:KSZ524427 LCV524310:LCV524427 LMR524310:LMR524427 LWN524310:LWN524427 MGJ524310:MGJ524427 MQF524310:MQF524427 NAB524310:NAB524427 NJX524310:NJX524427 NTT524310:NTT524427 ODP524310:ODP524427 ONL524310:ONL524427 OXH524310:OXH524427 PHD524310:PHD524427 PQZ524310:PQZ524427 QAV524310:QAV524427 QKR524310:QKR524427 QUN524310:QUN524427 REJ524310:REJ524427 ROF524310:ROF524427 RYB524310:RYB524427 SHX524310:SHX524427 SRT524310:SRT524427 TBP524310:TBP524427 TLL524310:TLL524427 TVH524310:TVH524427 UFD524310:UFD524427 UOZ524310:UOZ524427 UYV524310:UYV524427 VIR524310:VIR524427 VSN524310:VSN524427 WCJ524310:WCJ524427 WMF524310:WMF524427 WWB524310:WWB524427 T589846:T589963 JP589846:JP589963 TL589846:TL589963 ADH589846:ADH589963 AND589846:AND589963 AWZ589846:AWZ589963 BGV589846:BGV589963 BQR589846:BQR589963 CAN589846:CAN589963 CKJ589846:CKJ589963 CUF589846:CUF589963 DEB589846:DEB589963 DNX589846:DNX589963 DXT589846:DXT589963 EHP589846:EHP589963 ERL589846:ERL589963 FBH589846:FBH589963 FLD589846:FLD589963 FUZ589846:FUZ589963 GEV589846:GEV589963 GOR589846:GOR589963 GYN589846:GYN589963 HIJ589846:HIJ589963 HSF589846:HSF589963 ICB589846:ICB589963 ILX589846:ILX589963 IVT589846:IVT589963 JFP589846:JFP589963 JPL589846:JPL589963 JZH589846:JZH589963 KJD589846:KJD589963 KSZ589846:KSZ589963 LCV589846:LCV589963 LMR589846:LMR589963 LWN589846:LWN589963 MGJ589846:MGJ589963 MQF589846:MQF589963 NAB589846:NAB589963 NJX589846:NJX589963 NTT589846:NTT589963 ODP589846:ODP589963 ONL589846:ONL589963 OXH589846:OXH589963 PHD589846:PHD589963 PQZ589846:PQZ589963 QAV589846:QAV589963 QKR589846:QKR589963 QUN589846:QUN589963 REJ589846:REJ589963 ROF589846:ROF589963 RYB589846:RYB589963 SHX589846:SHX589963 SRT589846:SRT589963 TBP589846:TBP589963 TLL589846:TLL589963 TVH589846:TVH589963 UFD589846:UFD589963 UOZ589846:UOZ589963 UYV589846:UYV589963 VIR589846:VIR589963 VSN589846:VSN589963 WCJ589846:WCJ589963 WMF589846:WMF589963 WWB589846:WWB589963 T655382:T655499 JP655382:JP655499 TL655382:TL655499 ADH655382:ADH655499 AND655382:AND655499 AWZ655382:AWZ655499 BGV655382:BGV655499 BQR655382:BQR655499 CAN655382:CAN655499 CKJ655382:CKJ655499 CUF655382:CUF655499 DEB655382:DEB655499 DNX655382:DNX655499 DXT655382:DXT655499 EHP655382:EHP655499 ERL655382:ERL655499 FBH655382:FBH655499 FLD655382:FLD655499 FUZ655382:FUZ655499 GEV655382:GEV655499 GOR655382:GOR655499 GYN655382:GYN655499 HIJ655382:HIJ655499 HSF655382:HSF655499 ICB655382:ICB655499 ILX655382:ILX655499 IVT655382:IVT655499 JFP655382:JFP655499 JPL655382:JPL655499 JZH655382:JZH655499 KJD655382:KJD655499 KSZ655382:KSZ655499 LCV655382:LCV655499 LMR655382:LMR655499 LWN655382:LWN655499 MGJ655382:MGJ655499 MQF655382:MQF655499 NAB655382:NAB655499 NJX655382:NJX655499 NTT655382:NTT655499 ODP655382:ODP655499 ONL655382:ONL655499 OXH655382:OXH655499 PHD655382:PHD655499 PQZ655382:PQZ655499 QAV655382:QAV655499 QKR655382:QKR655499 QUN655382:QUN655499 REJ655382:REJ655499 ROF655382:ROF655499 RYB655382:RYB655499 SHX655382:SHX655499 SRT655382:SRT655499 TBP655382:TBP655499 TLL655382:TLL655499 TVH655382:TVH655499 UFD655382:UFD655499 UOZ655382:UOZ655499 UYV655382:UYV655499 VIR655382:VIR655499 VSN655382:VSN655499 WCJ655382:WCJ655499 WMF655382:WMF655499 WWB655382:WWB655499 T720918:T721035 JP720918:JP721035 TL720918:TL721035 ADH720918:ADH721035 AND720918:AND721035 AWZ720918:AWZ721035 BGV720918:BGV721035 BQR720918:BQR721035 CAN720918:CAN721035 CKJ720918:CKJ721035 CUF720918:CUF721035 DEB720918:DEB721035 DNX720918:DNX721035 DXT720918:DXT721035 EHP720918:EHP721035 ERL720918:ERL721035 FBH720918:FBH721035 FLD720918:FLD721035 FUZ720918:FUZ721035 GEV720918:GEV721035 GOR720918:GOR721035 GYN720918:GYN721035 HIJ720918:HIJ721035 HSF720918:HSF721035 ICB720918:ICB721035 ILX720918:ILX721035 IVT720918:IVT721035 JFP720918:JFP721035 JPL720918:JPL721035 JZH720918:JZH721035 KJD720918:KJD721035 KSZ720918:KSZ721035 LCV720918:LCV721035 LMR720918:LMR721035 LWN720918:LWN721035 MGJ720918:MGJ721035 MQF720918:MQF721035 NAB720918:NAB721035 NJX720918:NJX721035 NTT720918:NTT721035 ODP720918:ODP721035 ONL720918:ONL721035 OXH720918:OXH721035 PHD720918:PHD721035 PQZ720918:PQZ721035 QAV720918:QAV721035 QKR720918:QKR721035 QUN720918:QUN721035 REJ720918:REJ721035 ROF720918:ROF721035 RYB720918:RYB721035 SHX720918:SHX721035 SRT720918:SRT721035 TBP720918:TBP721035 TLL720918:TLL721035 TVH720918:TVH721035 UFD720918:UFD721035 UOZ720918:UOZ721035 UYV720918:UYV721035 VIR720918:VIR721035 VSN720918:VSN721035 WCJ720918:WCJ721035 WMF720918:WMF721035 WWB720918:WWB721035 T786454:T786571 JP786454:JP786571 TL786454:TL786571 ADH786454:ADH786571 AND786454:AND786571 AWZ786454:AWZ786571 BGV786454:BGV786571 BQR786454:BQR786571 CAN786454:CAN786571 CKJ786454:CKJ786571 CUF786454:CUF786571 DEB786454:DEB786571 DNX786454:DNX786571 DXT786454:DXT786571 EHP786454:EHP786571 ERL786454:ERL786571 FBH786454:FBH786571 FLD786454:FLD786571 FUZ786454:FUZ786571 GEV786454:GEV786571 GOR786454:GOR786571 GYN786454:GYN786571 HIJ786454:HIJ786571 HSF786454:HSF786571 ICB786454:ICB786571 ILX786454:ILX786571 IVT786454:IVT786571 JFP786454:JFP786571 JPL786454:JPL786571 JZH786454:JZH786571 KJD786454:KJD786571 KSZ786454:KSZ786571 LCV786454:LCV786571 LMR786454:LMR786571 LWN786454:LWN786571 MGJ786454:MGJ786571 MQF786454:MQF786571 NAB786454:NAB786571 NJX786454:NJX786571 NTT786454:NTT786571 ODP786454:ODP786571 ONL786454:ONL786571 OXH786454:OXH786571 PHD786454:PHD786571 PQZ786454:PQZ786571 QAV786454:QAV786571 QKR786454:QKR786571 QUN786454:QUN786571 REJ786454:REJ786571 ROF786454:ROF786571 RYB786454:RYB786571 SHX786454:SHX786571 SRT786454:SRT786571 TBP786454:TBP786571 TLL786454:TLL786571 TVH786454:TVH786571 UFD786454:UFD786571 UOZ786454:UOZ786571 UYV786454:UYV786571 VIR786454:VIR786571 VSN786454:VSN786571 WCJ786454:WCJ786571 WMF786454:WMF786571 WWB786454:WWB786571 T851990:T852107 JP851990:JP852107 TL851990:TL852107 ADH851990:ADH852107 AND851990:AND852107 AWZ851990:AWZ852107 BGV851990:BGV852107 BQR851990:BQR852107 CAN851990:CAN852107 CKJ851990:CKJ852107 CUF851990:CUF852107 DEB851990:DEB852107 DNX851990:DNX852107 DXT851990:DXT852107 EHP851990:EHP852107 ERL851990:ERL852107 FBH851990:FBH852107 FLD851990:FLD852107 FUZ851990:FUZ852107 GEV851990:GEV852107 GOR851990:GOR852107 GYN851990:GYN852107 HIJ851990:HIJ852107 HSF851990:HSF852107 ICB851990:ICB852107 ILX851990:ILX852107 IVT851990:IVT852107 JFP851990:JFP852107 JPL851990:JPL852107 JZH851990:JZH852107 KJD851990:KJD852107 KSZ851990:KSZ852107 LCV851990:LCV852107 LMR851990:LMR852107 LWN851990:LWN852107 MGJ851990:MGJ852107 MQF851990:MQF852107 NAB851990:NAB852107 NJX851990:NJX852107 NTT851990:NTT852107 ODP851990:ODP852107 ONL851990:ONL852107 OXH851990:OXH852107 PHD851990:PHD852107 PQZ851990:PQZ852107 QAV851990:QAV852107 QKR851990:QKR852107 QUN851990:QUN852107 REJ851990:REJ852107 ROF851990:ROF852107 RYB851990:RYB852107 SHX851990:SHX852107 SRT851990:SRT852107 TBP851990:TBP852107 TLL851990:TLL852107 TVH851990:TVH852107 UFD851990:UFD852107 UOZ851990:UOZ852107 UYV851990:UYV852107 VIR851990:VIR852107 VSN851990:VSN852107 WCJ851990:WCJ852107 WMF851990:WMF852107 WWB851990:WWB852107 T917526:T917643 JP917526:JP917643 TL917526:TL917643 ADH917526:ADH917643 AND917526:AND917643 AWZ917526:AWZ917643 BGV917526:BGV917643 BQR917526:BQR917643 CAN917526:CAN917643 CKJ917526:CKJ917643 CUF917526:CUF917643 DEB917526:DEB917643 DNX917526:DNX917643 DXT917526:DXT917643 EHP917526:EHP917643 ERL917526:ERL917643 FBH917526:FBH917643 FLD917526:FLD917643 FUZ917526:FUZ917643 GEV917526:GEV917643 GOR917526:GOR917643 GYN917526:GYN917643 HIJ917526:HIJ917643 HSF917526:HSF917643 ICB917526:ICB917643 ILX917526:ILX917643 IVT917526:IVT917643 JFP917526:JFP917643 JPL917526:JPL917643 JZH917526:JZH917643 KJD917526:KJD917643 KSZ917526:KSZ917643 LCV917526:LCV917643 LMR917526:LMR917643 LWN917526:LWN917643 MGJ917526:MGJ917643 MQF917526:MQF917643 NAB917526:NAB917643 NJX917526:NJX917643 NTT917526:NTT917643 ODP917526:ODP917643 ONL917526:ONL917643 OXH917526:OXH917643 PHD917526:PHD917643 PQZ917526:PQZ917643 QAV917526:QAV917643 QKR917526:QKR917643 QUN917526:QUN917643 REJ917526:REJ917643 ROF917526:ROF917643 RYB917526:RYB917643 SHX917526:SHX917643 SRT917526:SRT917643 TBP917526:TBP917643 TLL917526:TLL917643 TVH917526:TVH917643 UFD917526:UFD917643 UOZ917526:UOZ917643 UYV917526:UYV917643 VIR917526:VIR917643 VSN917526:VSN917643 WCJ917526:WCJ917643 WMF917526:WMF917643 WWB917526:WWB917643 T983062:T983179 JP983062:JP983179 TL983062:TL983179 ADH983062:ADH983179 AND983062:AND983179 AWZ983062:AWZ983179 BGV983062:BGV983179 BQR983062:BQR983179 CAN983062:CAN983179 CKJ983062:CKJ983179 CUF983062:CUF983179 DEB983062:DEB983179 DNX983062:DNX983179 DXT983062:DXT983179 EHP983062:EHP983179 ERL983062:ERL983179 FBH983062:FBH983179 FLD983062:FLD983179 FUZ983062:FUZ983179 GEV983062:GEV983179 GOR983062:GOR983179 GYN983062:GYN983179 HIJ983062:HIJ983179 HSF983062:HSF983179 ICB983062:ICB983179 ILX983062:ILX983179 IVT983062:IVT983179 JFP983062:JFP983179 JPL983062:JPL983179 JZH983062:JZH983179 KJD983062:KJD983179 KSZ983062:KSZ983179 LCV983062:LCV983179 LMR983062:LMR983179 LWN983062:LWN983179 MGJ983062:MGJ983179 MQF983062:MQF983179 NAB983062:NAB983179 NJX983062:NJX983179 NTT983062:NTT983179 ODP983062:ODP983179 ONL983062:ONL983179 OXH983062:OXH983179 PHD983062:PHD983179 PQZ983062:PQZ983179 QAV983062:QAV983179 QKR983062:QKR983179 QUN983062:QUN983179 REJ983062:REJ983179 ROF983062:ROF983179 RYB983062:RYB983179 SHX983062:SHX983179 SRT983062:SRT983179 TBP983062:TBP983179 TLL983062:TLL983179 TVH983062:TVH983179 UFD983062:UFD983179 UOZ983062:UOZ983179 UYV983062:UYV983179 VIR983062:VIR983179 VSN983062:VSN983179 WCJ983062:WCJ983179 WMF983062:WMF983179 WWB983062:WWB983179 D140:J65536 IZ140:JF65536 SV140:TB65536 ACR140:ACX65536 AMN140:AMT65536 AWJ140:AWP65536 BGF140:BGL65536 BQB140:BQH65536 BZX140:CAD65536 CJT140:CJZ65536 CTP140:CTV65536 DDL140:DDR65536 DNH140:DNN65536 DXD140:DXJ65536 EGZ140:EHF65536 EQV140:ERB65536 FAR140:FAX65536 FKN140:FKT65536 FUJ140:FUP65536 GEF140:GEL65536 GOB140:GOH65536 GXX140:GYD65536 HHT140:HHZ65536 HRP140:HRV65536 IBL140:IBR65536 ILH140:ILN65536 IVD140:IVJ65536 JEZ140:JFF65536 JOV140:JPB65536 JYR140:JYX65536 KIN140:KIT65536 KSJ140:KSP65536 LCF140:LCL65536 LMB140:LMH65536 LVX140:LWD65536 MFT140:MFZ65536 MPP140:MPV65536 MZL140:MZR65536 NJH140:NJN65536 NTD140:NTJ65536 OCZ140:ODF65536 OMV140:ONB65536 OWR140:OWX65536 PGN140:PGT65536 PQJ140:PQP65536 QAF140:QAL65536 QKB140:QKH65536 QTX140:QUD65536 RDT140:RDZ65536 RNP140:RNV65536 RXL140:RXR65536 SHH140:SHN65536 SRD140:SRJ65536 TAZ140:TBF65536 TKV140:TLB65536 TUR140:TUX65536 UEN140:UET65536 UOJ140:UOP65536 UYF140:UYL65536 VIB140:VIH65536 VRX140:VSD65536 WBT140:WBZ65536 WLP140:WLV65536 WVL140:WVR65536 D65676:J131072 IZ65676:JF131072 SV65676:TB131072 ACR65676:ACX131072 AMN65676:AMT131072 AWJ65676:AWP131072 BGF65676:BGL131072 BQB65676:BQH131072 BZX65676:CAD131072 CJT65676:CJZ131072 CTP65676:CTV131072 DDL65676:DDR131072 DNH65676:DNN131072 DXD65676:DXJ131072 EGZ65676:EHF131072 EQV65676:ERB131072 FAR65676:FAX131072 FKN65676:FKT131072 FUJ65676:FUP131072 GEF65676:GEL131072 GOB65676:GOH131072 GXX65676:GYD131072 HHT65676:HHZ131072 HRP65676:HRV131072 IBL65676:IBR131072 ILH65676:ILN131072 IVD65676:IVJ131072 JEZ65676:JFF131072 JOV65676:JPB131072 JYR65676:JYX131072 KIN65676:KIT131072 KSJ65676:KSP131072 LCF65676:LCL131072 LMB65676:LMH131072 LVX65676:LWD131072 MFT65676:MFZ131072 MPP65676:MPV131072 MZL65676:MZR131072 NJH65676:NJN131072 NTD65676:NTJ131072 OCZ65676:ODF131072 OMV65676:ONB131072 OWR65676:OWX131072 PGN65676:PGT131072 PQJ65676:PQP131072 QAF65676:QAL131072 QKB65676:QKH131072 QTX65676:QUD131072 RDT65676:RDZ131072 RNP65676:RNV131072 RXL65676:RXR131072 SHH65676:SHN131072 SRD65676:SRJ131072 TAZ65676:TBF131072 TKV65676:TLB131072 TUR65676:TUX131072 UEN65676:UET131072 UOJ65676:UOP131072 UYF65676:UYL131072 VIB65676:VIH131072 VRX65676:VSD131072 WBT65676:WBZ131072 WLP65676:WLV131072 WVL65676:WVR131072 D131212:J196608 IZ131212:JF196608 SV131212:TB196608 ACR131212:ACX196608 AMN131212:AMT196608 AWJ131212:AWP196608 BGF131212:BGL196608 BQB131212:BQH196608 BZX131212:CAD196608 CJT131212:CJZ196608 CTP131212:CTV196608 DDL131212:DDR196608 DNH131212:DNN196608 DXD131212:DXJ196608 EGZ131212:EHF196608 EQV131212:ERB196608 FAR131212:FAX196608 FKN131212:FKT196608 FUJ131212:FUP196608 GEF131212:GEL196608 GOB131212:GOH196608 GXX131212:GYD196608 HHT131212:HHZ196608 HRP131212:HRV196608 IBL131212:IBR196608 ILH131212:ILN196608 IVD131212:IVJ196608 JEZ131212:JFF196608 JOV131212:JPB196608 JYR131212:JYX196608 KIN131212:KIT196608 KSJ131212:KSP196608 LCF131212:LCL196608 LMB131212:LMH196608 LVX131212:LWD196608 MFT131212:MFZ196608 MPP131212:MPV196608 MZL131212:MZR196608 NJH131212:NJN196608 NTD131212:NTJ196608 OCZ131212:ODF196608 OMV131212:ONB196608 OWR131212:OWX196608 PGN131212:PGT196608 PQJ131212:PQP196608 QAF131212:QAL196608 QKB131212:QKH196608 QTX131212:QUD196608 RDT131212:RDZ196608 RNP131212:RNV196608 RXL131212:RXR196608 SHH131212:SHN196608 SRD131212:SRJ196608 TAZ131212:TBF196608 TKV131212:TLB196608 TUR131212:TUX196608 UEN131212:UET196608 UOJ131212:UOP196608 UYF131212:UYL196608 VIB131212:VIH196608 VRX131212:VSD196608 WBT131212:WBZ196608 WLP131212:WLV196608 WVL131212:WVR196608 D196748:J262144 IZ196748:JF262144 SV196748:TB262144 ACR196748:ACX262144 AMN196748:AMT262144 AWJ196748:AWP262144 BGF196748:BGL262144 BQB196748:BQH262144 BZX196748:CAD262144 CJT196748:CJZ262144 CTP196748:CTV262144 DDL196748:DDR262144 DNH196748:DNN262144 DXD196748:DXJ262144 EGZ196748:EHF262144 EQV196748:ERB262144 FAR196748:FAX262144 FKN196748:FKT262144 FUJ196748:FUP262144 GEF196748:GEL262144 GOB196748:GOH262144 GXX196748:GYD262144 HHT196748:HHZ262144 HRP196748:HRV262144 IBL196748:IBR262144 ILH196748:ILN262144 IVD196748:IVJ262144 JEZ196748:JFF262144 JOV196748:JPB262144 JYR196748:JYX262144 KIN196748:KIT262144 KSJ196748:KSP262144 LCF196748:LCL262144 LMB196748:LMH262144 LVX196748:LWD262144 MFT196748:MFZ262144 MPP196748:MPV262144 MZL196748:MZR262144 NJH196748:NJN262144 NTD196748:NTJ262144 OCZ196748:ODF262144 OMV196748:ONB262144 OWR196748:OWX262144 PGN196748:PGT262144 PQJ196748:PQP262144 QAF196748:QAL262144 QKB196748:QKH262144 QTX196748:QUD262144 RDT196748:RDZ262144 RNP196748:RNV262144 RXL196748:RXR262144 SHH196748:SHN262144 SRD196748:SRJ262144 TAZ196748:TBF262144 TKV196748:TLB262144 TUR196748:TUX262144 UEN196748:UET262144 UOJ196748:UOP262144 UYF196748:UYL262144 VIB196748:VIH262144 VRX196748:VSD262144 WBT196748:WBZ262144 WLP196748:WLV262144 WVL196748:WVR262144 D262284:J327680 IZ262284:JF327680 SV262284:TB327680 ACR262284:ACX327680 AMN262284:AMT327680 AWJ262284:AWP327680 BGF262284:BGL327680 BQB262284:BQH327680 BZX262284:CAD327680 CJT262284:CJZ327680 CTP262284:CTV327680 DDL262284:DDR327680 DNH262284:DNN327680 DXD262284:DXJ327680 EGZ262284:EHF327680 EQV262284:ERB327680 FAR262284:FAX327680 FKN262284:FKT327680 FUJ262284:FUP327680 GEF262284:GEL327680 GOB262284:GOH327680 GXX262284:GYD327680 HHT262284:HHZ327680 HRP262284:HRV327680 IBL262284:IBR327680 ILH262284:ILN327680 IVD262284:IVJ327680 JEZ262284:JFF327680 JOV262284:JPB327680 JYR262284:JYX327680 KIN262284:KIT327680 KSJ262284:KSP327680 LCF262284:LCL327680 LMB262284:LMH327680 LVX262284:LWD327680 MFT262284:MFZ327680 MPP262284:MPV327680 MZL262284:MZR327680 NJH262284:NJN327680 NTD262284:NTJ327680 OCZ262284:ODF327680 OMV262284:ONB327680 OWR262284:OWX327680 PGN262284:PGT327680 PQJ262284:PQP327680 QAF262284:QAL327680 QKB262284:QKH327680 QTX262284:QUD327680 RDT262284:RDZ327680 RNP262284:RNV327680 RXL262284:RXR327680 SHH262284:SHN327680 SRD262284:SRJ327680 TAZ262284:TBF327680 TKV262284:TLB327680 TUR262284:TUX327680 UEN262284:UET327680 UOJ262284:UOP327680 UYF262284:UYL327680 VIB262284:VIH327680 VRX262284:VSD327680 WBT262284:WBZ327680 WLP262284:WLV327680 WVL262284:WVR327680 D327820:J393216 IZ327820:JF393216 SV327820:TB393216 ACR327820:ACX393216 AMN327820:AMT393216 AWJ327820:AWP393216 BGF327820:BGL393216 BQB327820:BQH393216 BZX327820:CAD393216 CJT327820:CJZ393216 CTP327820:CTV393216 DDL327820:DDR393216 DNH327820:DNN393216 DXD327820:DXJ393216 EGZ327820:EHF393216 EQV327820:ERB393216 FAR327820:FAX393216 FKN327820:FKT393216 FUJ327820:FUP393216 GEF327820:GEL393216 GOB327820:GOH393216 GXX327820:GYD393216 HHT327820:HHZ393216 HRP327820:HRV393216 IBL327820:IBR393216 ILH327820:ILN393216 IVD327820:IVJ393216 JEZ327820:JFF393216 JOV327820:JPB393216 JYR327820:JYX393216 KIN327820:KIT393216 KSJ327820:KSP393216 LCF327820:LCL393216 LMB327820:LMH393216 LVX327820:LWD393216 MFT327820:MFZ393216 MPP327820:MPV393216 MZL327820:MZR393216 NJH327820:NJN393216 NTD327820:NTJ393216 OCZ327820:ODF393216 OMV327820:ONB393216 OWR327820:OWX393216 PGN327820:PGT393216 PQJ327820:PQP393216 QAF327820:QAL393216 QKB327820:QKH393216 QTX327820:QUD393216 RDT327820:RDZ393216 RNP327820:RNV393216 RXL327820:RXR393216 SHH327820:SHN393216 SRD327820:SRJ393216 TAZ327820:TBF393216 TKV327820:TLB393216 TUR327820:TUX393216 UEN327820:UET393216 UOJ327820:UOP393216 UYF327820:UYL393216 VIB327820:VIH393216 VRX327820:VSD393216 WBT327820:WBZ393216 WLP327820:WLV393216 WVL327820:WVR393216 D393356:J458752 IZ393356:JF458752 SV393356:TB458752 ACR393356:ACX458752 AMN393356:AMT458752 AWJ393356:AWP458752 BGF393356:BGL458752 BQB393356:BQH458752 BZX393356:CAD458752 CJT393356:CJZ458752 CTP393356:CTV458752 DDL393356:DDR458752 DNH393356:DNN458752 DXD393356:DXJ458752 EGZ393356:EHF458752 EQV393356:ERB458752 FAR393356:FAX458752 FKN393356:FKT458752 FUJ393356:FUP458752 GEF393356:GEL458752 GOB393356:GOH458752 GXX393356:GYD458752 HHT393356:HHZ458752 HRP393356:HRV458752 IBL393356:IBR458752 ILH393356:ILN458752 IVD393356:IVJ458752 JEZ393356:JFF458752 JOV393356:JPB458752 JYR393356:JYX458752 KIN393356:KIT458752 KSJ393356:KSP458752 LCF393356:LCL458752 LMB393356:LMH458752 LVX393356:LWD458752 MFT393356:MFZ458752 MPP393356:MPV458752 MZL393356:MZR458752 NJH393356:NJN458752 NTD393356:NTJ458752 OCZ393356:ODF458752 OMV393356:ONB458752 OWR393356:OWX458752 PGN393356:PGT458752 PQJ393356:PQP458752 QAF393356:QAL458752 QKB393356:QKH458752 QTX393356:QUD458752 RDT393356:RDZ458752 RNP393356:RNV458752 RXL393356:RXR458752 SHH393356:SHN458752 SRD393356:SRJ458752 TAZ393356:TBF458752 TKV393356:TLB458752 TUR393356:TUX458752 UEN393356:UET458752 UOJ393356:UOP458752 UYF393356:UYL458752 VIB393356:VIH458752 VRX393356:VSD458752 WBT393356:WBZ458752 WLP393356:WLV458752 WVL393356:WVR458752 D458892:J524288 IZ458892:JF524288 SV458892:TB524288 ACR458892:ACX524288 AMN458892:AMT524288 AWJ458892:AWP524288 BGF458892:BGL524288 BQB458892:BQH524288 BZX458892:CAD524288 CJT458892:CJZ524288 CTP458892:CTV524288 DDL458892:DDR524288 DNH458892:DNN524288 DXD458892:DXJ524288 EGZ458892:EHF524288 EQV458892:ERB524288 FAR458892:FAX524288 FKN458892:FKT524288 FUJ458892:FUP524288 GEF458892:GEL524288 GOB458892:GOH524288 GXX458892:GYD524288 HHT458892:HHZ524288 HRP458892:HRV524288 IBL458892:IBR524288 ILH458892:ILN524288 IVD458892:IVJ524288 JEZ458892:JFF524288 JOV458892:JPB524288 JYR458892:JYX524288 KIN458892:KIT524288 KSJ458892:KSP524288 LCF458892:LCL524288 LMB458892:LMH524288 LVX458892:LWD524288 MFT458892:MFZ524288 MPP458892:MPV524288 MZL458892:MZR524288 NJH458892:NJN524288 NTD458892:NTJ524288 OCZ458892:ODF524288 OMV458892:ONB524288 OWR458892:OWX524288 PGN458892:PGT524288 PQJ458892:PQP524288 QAF458892:QAL524288 QKB458892:QKH524288 QTX458892:QUD524288 RDT458892:RDZ524288 RNP458892:RNV524288 RXL458892:RXR524288 SHH458892:SHN524288 SRD458892:SRJ524288 TAZ458892:TBF524288 TKV458892:TLB524288 TUR458892:TUX524288 UEN458892:UET524288 UOJ458892:UOP524288 UYF458892:UYL524288 VIB458892:VIH524288 VRX458892:VSD524288 WBT458892:WBZ524288 WLP458892:WLV524288 WVL458892:WVR524288 D524428:J589824 IZ524428:JF589824 SV524428:TB589824 ACR524428:ACX589824 AMN524428:AMT589824 AWJ524428:AWP589824 BGF524428:BGL589824 BQB524428:BQH589824 BZX524428:CAD589824 CJT524428:CJZ589824 CTP524428:CTV589824 DDL524428:DDR589824 DNH524428:DNN589824 DXD524428:DXJ589824 EGZ524428:EHF589824 EQV524428:ERB589824 FAR524428:FAX589824 FKN524428:FKT589824 FUJ524428:FUP589824 GEF524428:GEL589824 GOB524428:GOH589824 GXX524428:GYD589824 HHT524428:HHZ589824 HRP524428:HRV589824 IBL524428:IBR589824 ILH524428:ILN589824 IVD524428:IVJ589824 JEZ524428:JFF589824 JOV524428:JPB589824 JYR524428:JYX589824 KIN524428:KIT589824 KSJ524428:KSP589824 LCF524428:LCL589824 LMB524428:LMH589824 LVX524428:LWD589824 MFT524428:MFZ589824 MPP524428:MPV589824 MZL524428:MZR589824 NJH524428:NJN589824 NTD524428:NTJ589824 OCZ524428:ODF589824 OMV524428:ONB589824 OWR524428:OWX589824 PGN524428:PGT589824 PQJ524428:PQP589824 QAF524428:QAL589824 QKB524428:QKH589824 QTX524428:QUD589824 RDT524428:RDZ589824 RNP524428:RNV589824 RXL524428:RXR589824 SHH524428:SHN589824 SRD524428:SRJ589824 TAZ524428:TBF589824 TKV524428:TLB589824 TUR524428:TUX589824 UEN524428:UET589824 UOJ524428:UOP589824 UYF524428:UYL589824 VIB524428:VIH589824 VRX524428:VSD589824 WBT524428:WBZ589824 WLP524428:WLV589824 WVL524428:WVR589824 D589964:J655360 IZ589964:JF655360 SV589964:TB655360 ACR589964:ACX655360 AMN589964:AMT655360 AWJ589964:AWP655360 BGF589964:BGL655360 BQB589964:BQH655360 BZX589964:CAD655360 CJT589964:CJZ655360 CTP589964:CTV655360 DDL589964:DDR655360 DNH589964:DNN655360 DXD589964:DXJ655360 EGZ589964:EHF655360 EQV589964:ERB655360 FAR589964:FAX655360 FKN589964:FKT655360 FUJ589964:FUP655360 GEF589964:GEL655360 GOB589964:GOH655360 GXX589964:GYD655360 HHT589964:HHZ655360 HRP589964:HRV655360 IBL589964:IBR655360 ILH589964:ILN655360 IVD589964:IVJ655360 JEZ589964:JFF655360 JOV589964:JPB655360 JYR589964:JYX655360 KIN589964:KIT655360 KSJ589964:KSP655360 LCF589964:LCL655360 LMB589964:LMH655360 LVX589964:LWD655360 MFT589964:MFZ655360 MPP589964:MPV655360 MZL589964:MZR655360 NJH589964:NJN655360 NTD589964:NTJ655360 OCZ589964:ODF655360 OMV589964:ONB655360 OWR589964:OWX655360 PGN589964:PGT655360 PQJ589964:PQP655360 QAF589964:QAL655360 QKB589964:QKH655360 QTX589964:QUD655360 RDT589964:RDZ655360 RNP589964:RNV655360 RXL589964:RXR655360 SHH589964:SHN655360 SRD589964:SRJ655360 TAZ589964:TBF655360 TKV589964:TLB655360 TUR589964:TUX655360 UEN589964:UET655360 UOJ589964:UOP655360 UYF589964:UYL655360 VIB589964:VIH655360 VRX589964:VSD655360 WBT589964:WBZ655360 WLP589964:WLV655360 WVL589964:WVR655360 D655500:J720896 IZ655500:JF720896 SV655500:TB720896 ACR655500:ACX720896 AMN655500:AMT720896 AWJ655500:AWP720896 BGF655500:BGL720896 BQB655500:BQH720896 BZX655500:CAD720896 CJT655500:CJZ720896 CTP655500:CTV720896 DDL655500:DDR720896 DNH655500:DNN720896 DXD655500:DXJ720896 EGZ655500:EHF720896 EQV655500:ERB720896 FAR655500:FAX720896 FKN655500:FKT720896 FUJ655500:FUP720896 GEF655500:GEL720896 GOB655500:GOH720896 GXX655500:GYD720896 HHT655500:HHZ720896 HRP655500:HRV720896 IBL655500:IBR720896 ILH655500:ILN720896 IVD655500:IVJ720896 JEZ655500:JFF720896 JOV655500:JPB720896 JYR655500:JYX720896 KIN655500:KIT720896 KSJ655500:KSP720896 LCF655500:LCL720896 LMB655500:LMH720896 LVX655500:LWD720896 MFT655500:MFZ720896 MPP655500:MPV720896 MZL655500:MZR720896 NJH655500:NJN720896 NTD655500:NTJ720896 OCZ655500:ODF720896 OMV655500:ONB720896 OWR655500:OWX720896 PGN655500:PGT720896 PQJ655500:PQP720896 QAF655500:QAL720896 QKB655500:QKH720896 QTX655500:QUD720896 RDT655500:RDZ720896 RNP655500:RNV720896 RXL655500:RXR720896 SHH655500:SHN720896 SRD655500:SRJ720896 TAZ655500:TBF720896 TKV655500:TLB720896 TUR655500:TUX720896 UEN655500:UET720896 UOJ655500:UOP720896 UYF655500:UYL720896 VIB655500:VIH720896 VRX655500:VSD720896 WBT655500:WBZ720896 WLP655500:WLV720896 WVL655500:WVR720896 D721036:J786432 IZ721036:JF786432 SV721036:TB786432 ACR721036:ACX786432 AMN721036:AMT786432 AWJ721036:AWP786432 BGF721036:BGL786432 BQB721036:BQH786432 BZX721036:CAD786432 CJT721036:CJZ786432 CTP721036:CTV786432 DDL721036:DDR786432 DNH721036:DNN786432 DXD721036:DXJ786432 EGZ721036:EHF786432 EQV721036:ERB786432 FAR721036:FAX786432 FKN721036:FKT786432 FUJ721036:FUP786432 GEF721036:GEL786432 GOB721036:GOH786432 GXX721036:GYD786432 HHT721036:HHZ786432 HRP721036:HRV786432 IBL721036:IBR786432 ILH721036:ILN786432 IVD721036:IVJ786432 JEZ721036:JFF786432 JOV721036:JPB786432 JYR721036:JYX786432 KIN721036:KIT786432 KSJ721036:KSP786432 LCF721036:LCL786432 LMB721036:LMH786432 LVX721036:LWD786432 MFT721036:MFZ786432 MPP721036:MPV786432 MZL721036:MZR786432 NJH721036:NJN786432 NTD721036:NTJ786432 OCZ721036:ODF786432 OMV721036:ONB786432 OWR721036:OWX786432 PGN721036:PGT786432 PQJ721036:PQP786432 QAF721036:QAL786432 QKB721036:QKH786432 QTX721036:QUD786432 RDT721036:RDZ786432 RNP721036:RNV786432 RXL721036:RXR786432 SHH721036:SHN786432 SRD721036:SRJ786432 TAZ721036:TBF786432 TKV721036:TLB786432 TUR721036:TUX786432 UEN721036:UET786432 UOJ721036:UOP786432 UYF721036:UYL786432 VIB721036:VIH786432 VRX721036:VSD786432 WBT721036:WBZ786432 WLP721036:WLV786432 WVL721036:WVR786432 D786572:J851968 IZ786572:JF851968 SV786572:TB851968 ACR786572:ACX851968 AMN786572:AMT851968 AWJ786572:AWP851968 BGF786572:BGL851968 BQB786572:BQH851968 BZX786572:CAD851968 CJT786572:CJZ851968 CTP786572:CTV851968 DDL786572:DDR851968 DNH786572:DNN851968 DXD786572:DXJ851968 EGZ786572:EHF851968 EQV786572:ERB851968 FAR786572:FAX851968 FKN786572:FKT851968 FUJ786572:FUP851968 GEF786572:GEL851968 GOB786572:GOH851968 GXX786572:GYD851968 HHT786572:HHZ851968 HRP786572:HRV851968 IBL786572:IBR851968 ILH786572:ILN851968 IVD786572:IVJ851968 JEZ786572:JFF851968 JOV786572:JPB851968 JYR786572:JYX851968 KIN786572:KIT851968 KSJ786572:KSP851968 LCF786572:LCL851968 LMB786572:LMH851968 LVX786572:LWD851968 MFT786572:MFZ851968 MPP786572:MPV851968 MZL786572:MZR851968 NJH786572:NJN851968 NTD786572:NTJ851968 OCZ786572:ODF851968 OMV786572:ONB851968 OWR786572:OWX851968 PGN786572:PGT851968 PQJ786572:PQP851968 QAF786572:QAL851968 QKB786572:QKH851968 QTX786572:QUD851968 RDT786572:RDZ851968 RNP786572:RNV851968 RXL786572:RXR851968 SHH786572:SHN851968 SRD786572:SRJ851968 TAZ786572:TBF851968 TKV786572:TLB851968 TUR786572:TUX851968 UEN786572:UET851968 UOJ786572:UOP851968 UYF786572:UYL851968 VIB786572:VIH851968 VRX786572:VSD851968 WBT786572:WBZ851968 WLP786572:WLV851968 WVL786572:WVR851968 D852108:J917504 IZ852108:JF917504 SV852108:TB917504 ACR852108:ACX917504 AMN852108:AMT917504 AWJ852108:AWP917504 BGF852108:BGL917504 BQB852108:BQH917504 BZX852108:CAD917504 CJT852108:CJZ917504 CTP852108:CTV917504 DDL852108:DDR917504 DNH852108:DNN917504 DXD852108:DXJ917504 EGZ852108:EHF917504 EQV852108:ERB917504 FAR852108:FAX917504 FKN852108:FKT917504 FUJ852108:FUP917504 GEF852108:GEL917504 GOB852108:GOH917504 GXX852108:GYD917504 HHT852108:HHZ917504 HRP852108:HRV917504 IBL852108:IBR917504 ILH852108:ILN917504 IVD852108:IVJ917504 JEZ852108:JFF917504 JOV852108:JPB917504 JYR852108:JYX917504 KIN852108:KIT917504 KSJ852108:KSP917504 LCF852108:LCL917504 LMB852108:LMH917504 LVX852108:LWD917504 MFT852108:MFZ917504 MPP852108:MPV917504 MZL852108:MZR917504 NJH852108:NJN917504 NTD852108:NTJ917504 OCZ852108:ODF917504 OMV852108:ONB917504 OWR852108:OWX917504 PGN852108:PGT917504 PQJ852108:PQP917504 QAF852108:QAL917504 QKB852108:QKH917504 QTX852108:QUD917504 RDT852108:RDZ917504 RNP852108:RNV917504 RXL852108:RXR917504 SHH852108:SHN917504 SRD852108:SRJ917504 TAZ852108:TBF917504 TKV852108:TLB917504 TUR852108:TUX917504 UEN852108:UET917504 UOJ852108:UOP917504 UYF852108:UYL917504 VIB852108:VIH917504 VRX852108:VSD917504 WBT852108:WBZ917504 WLP852108:WLV917504 WVL852108:WVR917504 D917644:J983040 IZ917644:JF983040 SV917644:TB983040 ACR917644:ACX983040 AMN917644:AMT983040 AWJ917644:AWP983040 BGF917644:BGL983040 BQB917644:BQH983040 BZX917644:CAD983040 CJT917644:CJZ983040 CTP917644:CTV983040 DDL917644:DDR983040 DNH917644:DNN983040 DXD917644:DXJ983040 EGZ917644:EHF983040 EQV917644:ERB983040 FAR917644:FAX983040 FKN917644:FKT983040 FUJ917644:FUP983040 GEF917644:GEL983040 GOB917644:GOH983040 GXX917644:GYD983040 HHT917644:HHZ983040 HRP917644:HRV983040 IBL917644:IBR983040 ILH917644:ILN983040 IVD917644:IVJ983040 JEZ917644:JFF983040 JOV917644:JPB983040 JYR917644:JYX983040 KIN917644:KIT983040 KSJ917644:KSP983040 LCF917644:LCL983040 LMB917644:LMH983040 LVX917644:LWD983040 MFT917644:MFZ983040 MPP917644:MPV983040 MZL917644:MZR983040 NJH917644:NJN983040 NTD917644:NTJ983040 OCZ917644:ODF983040 OMV917644:ONB983040 OWR917644:OWX983040 PGN917644:PGT983040 PQJ917644:PQP983040 QAF917644:QAL983040 QKB917644:QKH983040 QTX917644:QUD983040 RDT917644:RDZ983040 RNP917644:RNV983040 RXL917644:RXR983040 SHH917644:SHN983040 SRD917644:SRJ983040 TAZ917644:TBF983040 TKV917644:TLB983040 TUR917644:TUX983040 UEN917644:UET983040 UOJ917644:UOP983040 UYF917644:UYL983040 VIB917644:VIH983040 VRX917644:VSD983040 WBT917644:WBZ983040 WLP917644:WLV983040 WVL917644:WVR983040 D983180:J1048576 IZ983180:JF1048576 SV983180:TB1048576 ACR983180:ACX1048576 AMN983180:AMT1048576 AWJ983180:AWP1048576 BGF983180:BGL1048576 BQB983180:BQH1048576 BZX983180:CAD1048576 CJT983180:CJZ1048576 CTP983180:CTV1048576 DDL983180:DDR1048576 DNH983180:DNN1048576 DXD983180:DXJ1048576 EGZ983180:EHF1048576 EQV983180:ERB1048576 FAR983180:FAX1048576 FKN983180:FKT1048576 FUJ983180:FUP1048576 GEF983180:GEL1048576 GOB983180:GOH1048576 GXX983180:GYD1048576 HHT983180:HHZ1048576 HRP983180:HRV1048576 IBL983180:IBR1048576 ILH983180:ILN1048576 IVD983180:IVJ1048576 JEZ983180:JFF1048576 JOV983180:JPB1048576 JYR983180:JYX1048576 KIN983180:KIT1048576 KSJ983180:KSP1048576 LCF983180:LCL1048576 LMB983180:LMH1048576 LVX983180:LWD1048576 MFT983180:MFZ1048576 MPP983180:MPV1048576 MZL983180:MZR1048576 NJH983180:NJN1048576 NTD983180:NTJ1048576 OCZ983180:ODF1048576 OMV983180:ONB1048576 OWR983180:OWX1048576 PGN983180:PGT1048576 PQJ983180:PQP1048576 QAF983180:QAL1048576 QKB983180:QKH1048576 QTX983180:QUD1048576 RDT983180:RDZ1048576 RNP983180:RNV1048576 RXL983180:RXR1048576 SHH983180:SHN1048576 SRD983180:SRJ1048576 TAZ983180:TBF1048576 TKV983180:TLB1048576 TUR983180:TUX1048576 UEN983180:UET1048576 UOJ983180:UOP1048576 UYF983180:UYL1048576 VIB983180:VIH1048576 VRX983180:VSD1048576 WBT983180:WBZ1048576 WLP983180:WLV1048576 WVL983180:WVR1048576 F79:I139 JB79:JE139 SX79:TA139 ACT79:ACW139 AMP79:AMS139 AWL79:AWO139 BGH79:BGK139 BQD79:BQG139 BZZ79:CAC139 CJV79:CJY139 CTR79:CTU139 DDN79:DDQ139 DNJ79:DNM139 DXF79:DXI139 EHB79:EHE139 EQX79:ERA139 FAT79:FAW139 FKP79:FKS139 FUL79:FUO139 GEH79:GEK139 GOD79:GOG139 GXZ79:GYC139 HHV79:HHY139 HRR79:HRU139 IBN79:IBQ139 ILJ79:ILM139 IVF79:IVI139 JFB79:JFE139 JOX79:JPA139 JYT79:JYW139 KIP79:KIS139 KSL79:KSO139 LCH79:LCK139 LMD79:LMG139 LVZ79:LWC139 MFV79:MFY139 MPR79:MPU139 MZN79:MZQ139 NJJ79:NJM139 NTF79:NTI139 ODB79:ODE139 OMX79:ONA139 OWT79:OWW139 PGP79:PGS139 PQL79:PQO139 QAH79:QAK139 QKD79:QKG139 QTZ79:QUC139 RDV79:RDY139 RNR79:RNU139 RXN79:RXQ139 SHJ79:SHM139 SRF79:SRI139 TBB79:TBE139 TKX79:TLA139 TUT79:TUW139 UEP79:UES139 UOL79:UOO139 UYH79:UYK139 VID79:VIG139 VRZ79:VSC139 WBV79:WBY139 WLR79:WLU139 WVN79:WVQ139 F65615:I65675 JB65615:JE65675 SX65615:TA65675 ACT65615:ACW65675 AMP65615:AMS65675 AWL65615:AWO65675 BGH65615:BGK65675 BQD65615:BQG65675 BZZ65615:CAC65675 CJV65615:CJY65675 CTR65615:CTU65675 DDN65615:DDQ65675 DNJ65615:DNM65675 DXF65615:DXI65675 EHB65615:EHE65675 EQX65615:ERA65675 FAT65615:FAW65675 FKP65615:FKS65675 FUL65615:FUO65675 GEH65615:GEK65675 GOD65615:GOG65675 GXZ65615:GYC65675 HHV65615:HHY65675 HRR65615:HRU65675 IBN65615:IBQ65675 ILJ65615:ILM65675 IVF65615:IVI65675 JFB65615:JFE65675 JOX65615:JPA65675 JYT65615:JYW65675 KIP65615:KIS65675 KSL65615:KSO65675 LCH65615:LCK65675 LMD65615:LMG65675 LVZ65615:LWC65675 MFV65615:MFY65675 MPR65615:MPU65675 MZN65615:MZQ65675 NJJ65615:NJM65675 NTF65615:NTI65675 ODB65615:ODE65675 OMX65615:ONA65675 OWT65615:OWW65675 PGP65615:PGS65675 PQL65615:PQO65675 QAH65615:QAK65675 QKD65615:QKG65675 QTZ65615:QUC65675 RDV65615:RDY65675 RNR65615:RNU65675 RXN65615:RXQ65675 SHJ65615:SHM65675 SRF65615:SRI65675 TBB65615:TBE65675 TKX65615:TLA65675 TUT65615:TUW65675 UEP65615:UES65675 UOL65615:UOO65675 UYH65615:UYK65675 VID65615:VIG65675 VRZ65615:VSC65675 WBV65615:WBY65675 WLR65615:WLU65675 WVN65615:WVQ65675 F131151:I131211 JB131151:JE131211 SX131151:TA131211 ACT131151:ACW131211 AMP131151:AMS131211 AWL131151:AWO131211 BGH131151:BGK131211 BQD131151:BQG131211 BZZ131151:CAC131211 CJV131151:CJY131211 CTR131151:CTU131211 DDN131151:DDQ131211 DNJ131151:DNM131211 DXF131151:DXI131211 EHB131151:EHE131211 EQX131151:ERA131211 FAT131151:FAW131211 FKP131151:FKS131211 FUL131151:FUO131211 GEH131151:GEK131211 GOD131151:GOG131211 GXZ131151:GYC131211 HHV131151:HHY131211 HRR131151:HRU131211 IBN131151:IBQ131211 ILJ131151:ILM131211 IVF131151:IVI131211 JFB131151:JFE131211 JOX131151:JPA131211 JYT131151:JYW131211 KIP131151:KIS131211 KSL131151:KSO131211 LCH131151:LCK131211 LMD131151:LMG131211 LVZ131151:LWC131211 MFV131151:MFY131211 MPR131151:MPU131211 MZN131151:MZQ131211 NJJ131151:NJM131211 NTF131151:NTI131211 ODB131151:ODE131211 OMX131151:ONA131211 OWT131151:OWW131211 PGP131151:PGS131211 PQL131151:PQO131211 QAH131151:QAK131211 QKD131151:QKG131211 QTZ131151:QUC131211 RDV131151:RDY131211 RNR131151:RNU131211 RXN131151:RXQ131211 SHJ131151:SHM131211 SRF131151:SRI131211 TBB131151:TBE131211 TKX131151:TLA131211 TUT131151:TUW131211 UEP131151:UES131211 UOL131151:UOO131211 UYH131151:UYK131211 VID131151:VIG131211 VRZ131151:VSC131211 WBV131151:WBY131211 WLR131151:WLU131211 WVN131151:WVQ131211 F196687:I196747 JB196687:JE196747 SX196687:TA196747 ACT196687:ACW196747 AMP196687:AMS196747 AWL196687:AWO196747 BGH196687:BGK196747 BQD196687:BQG196747 BZZ196687:CAC196747 CJV196687:CJY196747 CTR196687:CTU196747 DDN196687:DDQ196747 DNJ196687:DNM196747 DXF196687:DXI196747 EHB196687:EHE196747 EQX196687:ERA196747 FAT196687:FAW196747 FKP196687:FKS196747 FUL196687:FUO196747 GEH196687:GEK196747 GOD196687:GOG196747 GXZ196687:GYC196747 HHV196687:HHY196747 HRR196687:HRU196747 IBN196687:IBQ196747 ILJ196687:ILM196747 IVF196687:IVI196747 JFB196687:JFE196747 JOX196687:JPA196747 JYT196687:JYW196747 KIP196687:KIS196747 KSL196687:KSO196747 LCH196687:LCK196747 LMD196687:LMG196747 LVZ196687:LWC196747 MFV196687:MFY196747 MPR196687:MPU196747 MZN196687:MZQ196747 NJJ196687:NJM196747 NTF196687:NTI196747 ODB196687:ODE196747 OMX196687:ONA196747 OWT196687:OWW196747 PGP196687:PGS196747 PQL196687:PQO196747 QAH196687:QAK196747 QKD196687:QKG196747 QTZ196687:QUC196747 RDV196687:RDY196747 RNR196687:RNU196747 RXN196687:RXQ196747 SHJ196687:SHM196747 SRF196687:SRI196747 TBB196687:TBE196747 TKX196687:TLA196747 TUT196687:TUW196747 UEP196687:UES196747 UOL196687:UOO196747 UYH196687:UYK196747 VID196687:VIG196747 VRZ196687:VSC196747 WBV196687:WBY196747 WLR196687:WLU196747 WVN196687:WVQ196747 F262223:I262283 JB262223:JE262283 SX262223:TA262283 ACT262223:ACW262283 AMP262223:AMS262283 AWL262223:AWO262283 BGH262223:BGK262283 BQD262223:BQG262283 BZZ262223:CAC262283 CJV262223:CJY262283 CTR262223:CTU262283 DDN262223:DDQ262283 DNJ262223:DNM262283 DXF262223:DXI262283 EHB262223:EHE262283 EQX262223:ERA262283 FAT262223:FAW262283 FKP262223:FKS262283 FUL262223:FUO262283 GEH262223:GEK262283 GOD262223:GOG262283 GXZ262223:GYC262283 HHV262223:HHY262283 HRR262223:HRU262283 IBN262223:IBQ262283 ILJ262223:ILM262283 IVF262223:IVI262283 JFB262223:JFE262283 JOX262223:JPA262283 JYT262223:JYW262283 KIP262223:KIS262283 KSL262223:KSO262283 LCH262223:LCK262283 LMD262223:LMG262283 LVZ262223:LWC262283 MFV262223:MFY262283 MPR262223:MPU262283 MZN262223:MZQ262283 NJJ262223:NJM262283 NTF262223:NTI262283 ODB262223:ODE262283 OMX262223:ONA262283 OWT262223:OWW262283 PGP262223:PGS262283 PQL262223:PQO262283 QAH262223:QAK262283 QKD262223:QKG262283 QTZ262223:QUC262283 RDV262223:RDY262283 RNR262223:RNU262283 RXN262223:RXQ262283 SHJ262223:SHM262283 SRF262223:SRI262283 TBB262223:TBE262283 TKX262223:TLA262283 TUT262223:TUW262283 UEP262223:UES262283 UOL262223:UOO262283 UYH262223:UYK262283 VID262223:VIG262283 VRZ262223:VSC262283 WBV262223:WBY262283 WLR262223:WLU262283 WVN262223:WVQ262283 F327759:I327819 JB327759:JE327819 SX327759:TA327819 ACT327759:ACW327819 AMP327759:AMS327819 AWL327759:AWO327819 BGH327759:BGK327819 BQD327759:BQG327819 BZZ327759:CAC327819 CJV327759:CJY327819 CTR327759:CTU327819 DDN327759:DDQ327819 DNJ327759:DNM327819 DXF327759:DXI327819 EHB327759:EHE327819 EQX327759:ERA327819 FAT327759:FAW327819 FKP327759:FKS327819 FUL327759:FUO327819 GEH327759:GEK327819 GOD327759:GOG327819 GXZ327759:GYC327819 HHV327759:HHY327819 HRR327759:HRU327819 IBN327759:IBQ327819 ILJ327759:ILM327819 IVF327759:IVI327819 JFB327759:JFE327819 JOX327759:JPA327819 JYT327759:JYW327819 KIP327759:KIS327819 KSL327759:KSO327819 LCH327759:LCK327819 LMD327759:LMG327819 LVZ327759:LWC327819 MFV327759:MFY327819 MPR327759:MPU327819 MZN327759:MZQ327819 NJJ327759:NJM327819 NTF327759:NTI327819 ODB327759:ODE327819 OMX327759:ONA327819 OWT327759:OWW327819 PGP327759:PGS327819 PQL327759:PQO327819 QAH327759:QAK327819 QKD327759:QKG327819 QTZ327759:QUC327819 RDV327759:RDY327819 RNR327759:RNU327819 RXN327759:RXQ327819 SHJ327759:SHM327819 SRF327759:SRI327819 TBB327759:TBE327819 TKX327759:TLA327819 TUT327759:TUW327819 UEP327759:UES327819 UOL327759:UOO327819 UYH327759:UYK327819 VID327759:VIG327819 VRZ327759:VSC327819 WBV327759:WBY327819 WLR327759:WLU327819 WVN327759:WVQ327819 F393295:I393355 JB393295:JE393355 SX393295:TA393355 ACT393295:ACW393355 AMP393295:AMS393355 AWL393295:AWO393355 BGH393295:BGK393355 BQD393295:BQG393355 BZZ393295:CAC393355 CJV393295:CJY393355 CTR393295:CTU393355 DDN393295:DDQ393355 DNJ393295:DNM393355 DXF393295:DXI393355 EHB393295:EHE393355 EQX393295:ERA393355 FAT393295:FAW393355 FKP393295:FKS393355 FUL393295:FUO393355 GEH393295:GEK393355 GOD393295:GOG393355 GXZ393295:GYC393355 HHV393295:HHY393355 HRR393295:HRU393355 IBN393295:IBQ393355 ILJ393295:ILM393355 IVF393295:IVI393355 JFB393295:JFE393355 JOX393295:JPA393355 JYT393295:JYW393355 KIP393295:KIS393355 KSL393295:KSO393355 LCH393295:LCK393355 LMD393295:LMG393355 LVZ393295:LWC393355 MFV393295:MFY393355 MPR393295:MPU393355 MZN393295:MZQ393355 NJJ393295:NJM393355 NTF393295:NTI393355 ODB393295:ODE393355 OMX393295:ONA393355 OWT393295:OWW393355 PGP393295:PGS393355 PQL393295:PQO393355 QAH393295:QAK393355 QKD393295:QKG393355 QTZ393295:QUC393355 RDV393295:RDY393355 RNR393295:RNU393355 RXN393295:RXQ393355 SHJ393295:SHM393355 SRF393295:SRI393355 TBB393295:TBE393355 TKX393295:TLA393355 TUT393295:TUW393355 UEP393295:UES393355 UOL393295:UOO393355 UYH393295:UYK393355 VID393295:VIG393355 VRZ393295:VSC393355 WBV393295:WBY393355 WLR393295:WLU393355 WVN393295:WVQ393355 F458831:I458891 JB458831:JE458891 SX458831:TA458891 ACT458831:ACW458891 AMP458831:AMS458891 AWL458831:AWO458891 BGH458831:BGK458891 BQD458831:BQG458891 BZZ458831:CAC458891 CJV458831:CJY458891 CTR458831:CTU458891 DDN458831:DDQ458891 DNJ458831:DNM458891 DXF458831:DXI458891 EHB458831:EHE458891 EQX458831:ERA458891 FAT458831:FAW458891 FKP458831:FKS458891 FUL458831:FUO458891 GEH458831:GEK458891 GOD458831:GOG458891 GXZ458831:GYC458891 HHV458831:HHY458891 HRR458831:HRU458891 IBN458831:IBQ458891 ILJ458831:ILM458891 IVF458831:IVI458891 JFB458831:JFE458891 JOX458831:JPA458891 JYT458831:JYW458891 KIP458831:KIS458891 KSL458831:KSO458891 LCH458831:LCK458891 LMD458831:LMG458891 LVZ458831:LWC458891 MFV458831:MFY458891 MPR458831:MPU458891 MZN458831:MZQ458891 NJJ458831:NJM458891 NTF458831:NTI458891 ODB458831:ODE458891 OMX458831:ONA458891 OWT458831:OWW458891 PGP458831:PGS458891 PQL458831:PQO458891 QAH458831:QAK458891 QKD458831:QKG458891 QTZ458831:QUC458891 RDV458831:RDY458891 RNR458831:RNU458891 RXN458831:RXQ458891 SHJ458831:SHM458891 SRF458831:SRI458891 TBB458831:TBE458891 TKX458831:TLA458891 TUT458831:TUW458891 UEP458831:UES458891 UOL458831:UOO458891 UYH458831:UYK458891 VID458831:VIG458891 VRZ458831:VSC458891 WBV458831:WBY458891 WLR458831:WLU458891 WVN458831:WVQ458891 F524367:I524427 JB524367:JE524427 SX524367:TA524427 ACT524367:ACW524427 AMP524367:AMS524427 AWL524367:AWO524427 BGH524367:BGK524427 BQD524367:BQG524427 BZZ524367:CAC524427 CJV524367:CJY524427 CTR524367:CTU524427 DDN524367:DDQ524427 DNJ524367:DNM524427 DXF524367:DXI524427 EHB524367:EHE524427 EQX524367:ERA524427 FAT524367:FAW524427 FKP524367:FKS524427 FUL524367:FUO524427 GEH524367:GEK524427 GOD524367:GOG524427 GXZ524367:GYC524427 HHV524367:HHY524427 HRR524367:HRU524427 IBN524367:IBQ524427 ILJ524367:ILM524427 IVF524367:IVI524427 JFB524367:JFE524427 JOX524367:JPA524427 JYT524367:JYW524427 KIP524367:KIS524427 KSL524367:KSO524427 LCH524367:LCK524427 LMD524367:LMG524427 LVZ524367:LWC524427 MFV524367:MFY524427 MPR524367:MPU524427 MZN524367:MZQ524427 NJJ524367:NJM524427 NTF524367:NTI524427 ODB524367:ODE524427 OMX524367:ONA524427 OWT524367:OWW524427 PGP524367:PGS524427 PQL524367:PQO524427 QAH524367:QAK524427 QKD524367:QKG524427 QTZ524367:QUC524427 RDV524367:RDY524427 RNR524367:RNU524427 RXN524367:RXQ524427 SHJ524367:SHM524427 SRF524367:SRI524427 TBB524367:TBE524427 TKX524367:TLA524427 TUT524367:TUW524427 UEP524367:UES524427 UOL524367:UOO524427 UYH524367:UYK524427 VID524367:VIG524427 VRZ524367:VSC524427 WBV524367:WBY524427 WLR524367:WLU524427 WVN524367:WVQ524427 F589903:I589963 JB589903:JE589963 SX589903:TA589963 ACT589903:ACW589963 AMP589903:AMS589963 AWL589903:AWO589963 BGH589903:BGK589963 BQD589903:BQG589963 BZZ589903:CAC589963 CJV589903:CJY589963 CTR589903:CTU589963 DDN589903:DDQ589963 DNJ589903:DNM589963 DXF589903:DXI589963 EHB589903:EHE589963 EQX589903:ERA589963 FAT589903:FAW589963 FKP589903:FKS589963 FUL589903:FUO589963 GEH589903:GEK589963 GOD589903:GOG589963 GXZ589903:GYC589963 HHV589903:HHY589963 HRR589903:HRU589963 IBN589903:IBQ589963 ILJ589903:ILM589963 IVF589903:IVI589963 JFB589903:JFE589963 JOX589903:JPA589963 JYT589903:JYW589963 KIP589903:KIS589963 KSL589903:KSO589963 LCH589903:LCK589963 LMD589903:LMG589963 LVZ589903:LWC589963 MFV589903:MFY589963 MPR589903:MPU589963 MZN589903:MZQ589963 NJJ589903:NJM589963 NTF589903:NTI589963 ODB589903:ODE589963 OMX589903:ONA589963 OWT589903:OWW589963 PGP589903:PGS589963 PQL589903:PQO589963 QAH589903:QAK589963 QKD589903:QKG589963 QTZ589903:QUC589963 RDV589903:RDY589963 RNR589903:RNU589963 RXN589903:RXQ589963 SHJ589903:SHM589963 SRF589903:SRI589963 TBB589903:TBE589963 TKX589903:TLA589963 TUT589903:TUW589963 UEP589903:UES589963 UOL589903:UOO589963 UYH589903:UYK589963 VID589903:VIG589963 VRZ589903:VSC589963 WBV589903:WBY589963 WLR589903:WLU589963 WVN589903:WVQ589963 F655439:I655499 JB655439:JE655499 SX655439:TA655499 ACT655439:ACW655499 AMP655439:AMS655499 AWL655439:AWO655499 BGH655439:BGK655499 BQD655439:BQG655499 BZZ655439:CAC655499 CJV655439:CJY655499 CTR655439:CTU655499 DDN655439:DDQ655499 DNJ655439:DNM655499 DXF655439:DXI655499 EHB655439:EHE655499 EQX655439:ERA655499 FAT655439:FAW655499 FKP655439:FKS655499 FUL655439:FUO655499 GEH655439:GEK655499 GOD655439:GOG655499 GXZ655439:GYC655499 HHV655439:HHY655499 HRR655439:HRU655499 IBN655439:IBQ655499 ILJ655439:ILM655499 IVF655439:IVI655499 JFB655439:JFE655499 JOX655439:JPA655499 JYT655439:JYW655499 KIP655439:KIS655499 KSL655439:KSO655499 LCH655439:LCK655499 LMD655439:LMG655499 LVZ655439:LWC655499 MFV655439:MFY655499 MPR655439:MPU655499 MZN655439:MZQ655499 NJJ655439:NJM655499 NTF655439:NTI655499 ODB655439:ODE655499 OMX655439:ONA655499 OWT655439:OWW655499 PGP655439:PGS655499 PQL655439:PQO655499 QAH655439:QAK655499 QKD655439:QKG655499 QTZ655439:QUC655499 RDV655439:RDY655499 RNR655439:RNU655499 RXN655439:RXQ655499 SHJ655439:SHM655499 SRF655439:SRI655499 TBB655439:TBE655499 TKX655439:TLA655499 TUT655439:TUW655499 UEP655439:UES655499 UOL655439:UOO655499 UYH655439:UYK655499 VID655439:VIG655499 VRZ655439:VSC655499 WBV655439:WBY655499 WLR655439:WLU655499 WVN655439:WVQ655499 F720975:I721035 JB720975:JE721035 SX720975:TA721035 ACT720975:ACW721035 AMP720975:AMS721035 AWL720975:AWO721035 BGH720975:BGK721035 BQD720975:BQG721035 BZZ720975:CAC721035 CJV720975:CJY721035 CTR720975:CTU721035 DDN720975:DDQ721035 DNJ720975:DNM721035 DXF720975:DXI721035 EHB720975:EHE721035 EQX720975:ERA721035 FAT720975:FAW721035 FKP720975:FKS721035 FUL720975:FUO721035 GEH720975:GEK721035 GOD720975:GOG721035 GXZ720975:GYC721035 HHV720975:HHY721035 HRR720975:HRU721035 IBN720975:IBQ721035 ILJ720975:ILM721035 IVF720975:IVI721035 JFB720975:JFE721035 JOX720975:JPA721035 JYT720975:JYW721035 KIP720975:KIS721035 KSL720975:KSO721035 LCH720975:LCK721035 LMD720975:LMG721035 LVZ720975:LWC721035 MFV720975:MFY721035 MPR720975:MPU721035 MZN720975:MZQ721035 NJJ720975:NJM721035 NTF720975:NTI721035 ODB720975:ODE721035 OMX720975:ONA721035 OWT720975:OWW721035 PGP720975:PGS721035 PQL720975:PQO721035 QAH720975:QAK721035 QKD720975:QKG721035 QTZ720975:QUC721035 RDV720975:RDY721035 RNR720975:RNU721035 RXN720975:RXQ721035 SHJ720975:SHM721035 SRF720975:SRI721035 TBB720975:TBE721035 TKX720975:TLA721035 TUT720975:TUW721035 UEP720975:UES721035 UOL720975:UOO721035 UYH720975:UYK721035 VID720975:VIG721035 VRZ720975:VSC721035 WBV720975:WBY721035 WLR720975:WLU721035 WVN720975:WVQ721035 F786511:I786571 JB786511:JE786571 SX786511:TA786571 ACT786511:ACW786571 AMP786511:AMS786571 AWL786511:AWO786571 BGH786511:BGK786571 BQD786511:BQG786571 BZZ786511:CAC786571 CJV786511:CJY786571 CTR786511:CTU786571 DDN786511:DDQ786571 DNJ786511:DNM786571 DXF786511:DXI786571 EHB786511:EHE786571 EQX786511:ERA786571 FAT786511:FAW786571 FKP786511:FKS786571 FUL786511:FUO786571 GEH786511:GEK786571 GOD786511:GOG786571 GXZ786511:GYC786571 HHV786511:HHY786571 HRR786511:HRU786571 IBN786511:IBQ786571 ILJ786511:ILM786571 IVF786511:IVI786571 JFB786511:JFE786571 JOX786511:JPA786571 JYT786511:JYW786571 KIP786511:KIS786571 KSL786511:KSO786571 LCH786511:LCK786571 LMD786511:LMG786571 LVZ786511:LWC786571 MFV786511:MFY786571 MPR786511:MPU786571 MZN786511:MZQ786571 NJJ786511:NJM786571 NTF786511:NTI786571 ODB786511:ODE786571 OMX786511:ONA786571 OWT786511:OWW786571 PGP786511:PGS786571 PQL786511:PQO786571 QAH786511:QAK786571 QKD786511:QKG786571 QTZ786511:QUC786571 RDV786511:RDY786571 RNR786511:RNU786571 RXN786511:RXQ786571 SHJ786511:SHM786571 SRF786511:SRI786571 TBB786511:TBE786571 TKX786511:TLA786571 TUT786511:TUW786571 UEP786511:UES786571 UOL786511:UOO786571 UYH786511:UYK786571 VID786511:VIG786571 VRZ786511:VSC786571 WBV786511:WBY786571 WLR786511:WLU786571 WVN786511:WVQ786571 F852047:I852107 JB852047:JE852107 SX852047:TA852107 ACT852047:ACW852107 AMP852047:AMS852107 AWL852047:AWO852107 BGH852047:BGK852107 BQD852047:BQG852107 BZZ852047:CAC852107 CJV852047:CJY852107 CTR852047:CTU852107 DDN852047:DDQ852107 DNJ852047:DNM852107 DXF852047:DXI852107 EHB852047:EHE852107 EQX852047:ERA852107 FAT852047:FAW852107 FKP852047:FKS852107 FUL852047:FUO852107 GEH852047:GEK852107 GOD852047:GOG852107 GXZ852047:GYC852107 HHV852047:HHY852107 HRR852047:HRU852107 IBN852047:IBQ852107 ILJ852047:ILM852107 IVF852047:IVI852107 JFB852047:JFE852107 JOX852047:JPA852107 JYT852047:JYW852107 KIP852047:KIS852107 KSL852047:KSO852107 LCH852047:LCK852107 LMD852047:LMG852107 LVZ852047:LWC852107 MFV852047:MFY852107 MPR852047:MPU852107 MZN852047:MZQ852107 NJJ852047:NJM852107 NTF852047:NTI852107 ODB852047:ODE852107 OMX852047:ONA852107 OWT852047:OWW852107 PGP852047:PGS852107 PQL852047:PQO852107 QAH852047:QAK852107 QKD852047:QKG852107 QTZ852047:QUC852107 RDV852047:RDY852107 RNR852047:RNU852107 RXN852047:RXQ852107 SHJ852047:SHM852107 SRF852047:SRI852107 TBB852047:TBE852107 TKX852047:TLA852107 TUT852047:TUW852107 UEP852047:UES852107 UOL852047:UOO852107 UYH852047:UYK852107 VID852047:VIG852107 VRZ852047:VSC852107 WBV852047:WBY852107 WLR852047:WLU852107 WVN852047:WVQ852107 F917583:I917643 JB917583:JE917643 SX917583:TA917643 ACT917583:ACW917643 AMP917583:AMS917643 AWL917583:AWO917643 BGH917583:BGK917643 BQD917583:BQG917643 BZZ917583:CAC917643 CJV917583:CJY917643 CTR917583:CTU917643 DDN917583:DDQ917643 DNJ917583:DNM917643 DXF917583:DXI917643 EHB917583:EHE917643 EQX917583:ERA917643 FAT917583:FAW917643 FKP917583:FKS917643 FUL917583:FUO917643 GEH917583:GEK917643 GOD917583:GOG917643 GXZ917583:GYC917643 HHV917583:HHY917643 HRR917583:HRU917643 IBN917583:IBQ917643 ILJ917583:ILM917643 IVF917583:IVI917643 JFB917583:JFE917643 JOX917583:JPA917643 JYT917583:JYW917643 KIP917583:KIS917643 KSL917583:KSO917643 LCH917583:LCK917643 LMD917583:LMG917643 LVZ917583:LWC917643 MFV917583:MFY917643 MPR917583:MPU917643 MZN917583:MZQ917643 NJJ917583:NJM917643 NTF917583:NTI917643 ODB917583:ODE917643 OMX917583:ONA917643 OWT917583:OWW917643 PGP917583:PGS917643 PQL917583:PQO917643 QAH917583:QAK917643 QKD917583:QKG917643 QTZ917583:QUC917643 RDV917583:RDY917643 RNR917583:RNU917643 RXN917583:RXQ917643 SHJ917583:SHM917643 SRF917583:SRI917643 TBB917583:TBE917643 TKX917583:TLA917643 TUT917583:TUW917643 UEP917583:UES917643 UOL917583:UOO917643 UYH917583:UYK917643 VID917583:VIG917643 VRZ917583:VSC917643 WBV917583:WBY917643 WLR917583:WLU917643 WVN917583:WVQ917643 F983119:I983179 JB983119:JE983179 SX983119:TA983179 ACT983119:ACW983179 AMP983119:AMS983179 AWL983119:AWO983179 BGH983119:BGK983179 BQD983119:BQG983179 BZZ983119:CAC983179 CJV983119:CJY983179 CTR983119:CTU983179 DDN983119:DDQ983179 DNJ983119:DNM983179 DXF983119:DXI983179 EHB983119:EHE983179 EQX983119:ERA983179 FAT983119:FAW983179 FKP983119:FKS983179 FUL983119:FUO983179 GEH983119:GEK983179 GOD983119:GOG983179 GXZ983119:GYC983179 HHV983119:HHY983179 HRR983119:HRU983179 IBN983119:IBQ983179 ILJ983119:ILM983179 IVF983119:IVI983179 JFB983119:JFE983179 JOX983119:JPA983179 JYT983119:JYW983179 KIP983119:KIS983179 KSL983119:KSO983179 LCH983119:LCK983179 LMD983119:LMG983179 LVZ983119:LWC983179 MFV983119:MFY983179 MPR983119:MPU983179 MZN983119:MZQ983179 NJJ983119:NJM983179 NTF983119:NTI983179 ODB983119:ODE983179 OMX983119:ONA983179 OWT983119:OWW983179 PGP983119:PGS983179 PQL983119:PQO983179 QAH983119:QAK983179 QKD983119:QKG983179 QTZ983119:QUC983179 RDV983119:RDY983179 RNR983119:RNU983179 RXN983119:RXQ983179 SHJ983119:SHM983179 SRF983119:SRI983179 TBB983119:TBE983179 TKX983119:TLA983179 TUT983119:TUW983179 UEP983119:UES983179 UOL983119:UOO983179 UYH983119:UYK983179 VID983119:VIG983179 VRZ983119:VSC983179 WBV983119:WBY983179 WLR983119:WLU983179 WVN983119:WVQ983179 A159:A65622 IW159:IW65622 SS159:SS65622 ACO159:ACO65622 AMK159:AMK65622 AWG159:AWG65622 BGC159:BGC65622 BPY159:BPY65622 BZU159:BZU65622 CJQ159:CJQ65622 CTM159:CTM65622 DDI159:DDI65622 DNE159:DNE65622 DXA159:DXA65622 EGW159:EGW65622 EQS159:EQS65622 FAO159:FAO65622 FKK159:FKK65622 FUG159:FUG65622 GEC159:GEC65622 GNY159:GNY65622 GXU159:GXU65622 HHQ159:HHQ65622 HRM159:HRM65622 IBI159:IBI65622 ILE159:ILE65622 IVA159:IVA65622 JEW159:JEW65622 JOS159:JOS65622 JYO159:JYO65622 KIK159:KIK65622 KSG159:KSG65622 LCC159:LCC65622 LLY159:LLY65622 LVU159:LVU65622 MFQ159:MFQ65622 MPM159:MPM65622 MZI159:MZI65622 NJE159:NJE65622 NTA159:NTA65622 OCW159:OCW65622 OMS159:OMS65622 OWO159:OWO65622 PGK159:PGK65622 PQG159:PQG65622 QAC159:QAC65622 QJY159:QJY65622 QTU159:QTU65622 RDQ159:RDQ65622 RNM159:RNM65622 RXI159:RXI65622 SHE159:SHE65622 SRA159:SRA65622 TAW159:TAW65622 TKS159:TKS65622 TUO159:TUO65622 UEK159:UEK65622 UOG159:UOG65622 UYC159:UYC65622 VHY159:VHY65622 VRU159:VRU65622 WBQ159:WBQ65622 WLM159:WLM65622 WVI159:WVI65622 A65695:A131158 IW65695:IW131158 SS65695:SS131158 ACO65695:ACO131158 AMK65695:AMK131158 AWG65695:AWG131158 BGC65695:BGC131158 BPY65695:BPY131158 BZU65695:BZU131158 CJQ65695:CJQ131158 CTM65695:CTM131158 DDI65695:DDI131158 DNE65695:DNE131158 DXA65695:DXA131158 EGW65695:EGW131158 EQS65695:EQS131158 FAO65695:FAO131158 FKK65695:FKK131158 FUG65695:FUG131158 GEC65695:GEC131158 GNY65695:GNY131158 GXU65695:GXU131158 HHQ65695:HHQ131158 HRM65695:HRM131158 IBI65695:IBI131158 ILE65695:ILE131158 IVA65695:IVA131158 JEW65695:JEW131158 JOS65695:JOS131158 JYO65695:JYO131158 KIK65695:KIK131158 KSG65695:KSG131158 LCC65695:LCC131158 LLY65695:LLY131158 LVU65695:LVU131158 MFQ65695:MFQ131158 MPM65695:MPM131158 MZI65695:MZI131158 NJE65695:NJE131158 NTA65695:NTA131158 OCW65695:OCW131158 OMS65695:OMS131158 OWO65695:OWO131158 PGK65695:PGK131158 PQG65695:PQG131158 QAC65695:QAC131158 QJY65695:QJY131158 QTU65695:QTU131158 RDQ65695:RDQ131158 RNM65695:RNM131158 RXI65695:RXI131158 SHE65695:SHE131158 SRA65695:SRA131158 TAW65695:TAW131158 TKS65695:TKS131158 TUO65695:TUO131158 UEK65695:UEK131158 UOG65695:UOG131158 UYC65695:UYC131158 VHY65695:VHY131158 VRU65695:VRU131158 WBQ65695:WBQ131158 WLM65695:WLM131158 WVI65695:WVI131158 A131231:A196694 IW131231:IW196694 SS131231:SS196694 ACO131231:ACO196694 AMK131231:AMK196694 AWG131231:AWG196694 BGC131231:BGC196694 BPY131231:BPY196694 BZU131231:BZU196694 CJQ131231:CJQ196694 CTM131231:CTM196694 DDI131231:DDI196694 DNE131231:DNE196694 DXA131231:DXA196694 EGW131231:EGW196694 EQS131231:EQS196694 FAO131231:FAO196694 FKK131231:FKK196694 FUG131231:FUG196694 GEC131231:GEC196694 GNY131231:GNY196694 GXU131231:GXU196694 HHQ131231:HHQ196694 HRM131231:HRM196694 IBI131231:IBI196694 ILE131231:ILE196694 IVA131231:IVA196694 JEW131231:JEW196694 JOS131231:JOS196694 JYO131231:JYO196694 KIK131231:KIK196694 KSG131231:KSG196694 LCC131231:LCC196694 LLY131231:LLY196694 LVU131231:LVU196694 MFQ131231:MFQ196694 MPM131231:MPM196694 MZI131231:MZI196694 NJE131231:NJE196694 NTA131231:NTA196694 OCW131231:OCW196694 OMS131231:OMS196694 OWO131231:OWO196694 PGK131231:PGK196694 PQG131231:PQG196694 QAC131231:QAC196694 QJY131231:QJY196694 QTU131231:QTU196694 RDQ131231:RDQ196694 RNM131231:RNM196694 RXI131231:RXI196694 SHE131231:SHE196694 SRA131231:SRA196694 TAW131231:TAW196694 TKS131231:TKS196694 TUO131231:TUO196694 UEK131231:UEK196694 UOG131231:UOG196694 UYC131231:UYC196694 VHY131231:VHY196694 VRU131231:VRU196694 WBQ131231:WBQ196694 WLM131231:WLM196694 WVI131231:WVI196694 A196767:A262230 IW196767:IW262230 SS196767:SS262230 ACO196767:ACO262230 AMK196767:AMK262230 AWG196767:AWG262230 BGC196767:BGC262230 BPY196767:BPY262230 BZU196767:BZU262230 CJQ196767:CJQ262230 CTM196767:CTM262230 DDI196767:DDI262230 DNE196767:DNE262230 DXA196767:DXA262230 EGW196767:EGW262230 EQS196767:EQS262230 FAO196767:FAO262230 FKK196767:FKK262230 FUG196767:FUG262230 GEC196767:GEC262230 GNY196767:GNY262230 GXU196767:GXU262230 HHQ196767:HHQ262230 HRM196767:HRM262230 IBI196767:IBI262230 ILE196767:ILE262230 IVA196767:IVA262230 JEW196767:JEW262230 JOS196767:JOS262230 JYO196767:JYO262230 KIK196767:KIK262230 KSG196767:KSG262230 LCC196767:LCC262230 LLY196767:LLY262230 LVU196767:LVU262230 MFQ196767:MFQ262230 MPM196767:MPM262230 MZI196767:MZI262230 NJE196767:NJE262230 NTA196767:NTA262230 OCW196767:OCW262230 OMS196767:OMS262230 OWO196767:OWO262230 PGK196767:PGK262230 PQG196767:PQG262230 QAC196767:QAC262230 QJY196767:QJY262230 QTU196767:QTU262230 RDQ196767:RDQ262230 RNM196767:RNM262230 RXI196767:RXI262230 SHE196767:SHE262230 SRA196767:SRA262230 TAW196767:TAW262230 TKS196767:TKS262230 TUO196767:TUO262230 UEK196767:UEK262230 UOG196767:UOG262230 UYC196767:UYC262230 VHY196767:VHY262230 VRU196767:VRU262230 WBQ196767:WBQ262230 WLM196767:WLM262230 WVI196767:WVI262230 A262303:A327766 IW262303:IW327766 SS262303:SS327766 ACO262303:ACO327766 AMK262303:AMK327766 AWG262303:AWG327766 BGC262303:BGC327766 BPY262303:BPY327766 BZU262303:BZU327766 CJQ262303:CJQ327766 CTM262303:CTM327766 DDI262303:DDI327766 DNE262303:DNE327766 DXA262303:DXA327766 EGW262303:EGW327766 EQS262303:EQS327766 FAO262303:FAO327766 FKK262303:FKK327766 FUG262303:FUG327766 GEC262303:GEC327766 GNY262303:GNY327766 GXU262303:GXU327766 HHQ262303:HHQ327766 HRM262303:HRM327766 IBI262303:IBI327766 ILE262303:ILE327766 IVA262303:IVA327766 JEW262303:JEW327766 JOS262303:JOS327766 JYO262303:JYO327766 KIK262303:KIK327766 KSG262303:KSG327766 LCC262303:LCC327766 LLY262303:LLY327766 LVU262303:LVU327766 MFQ262303:MFQ327766 MPM262303:MPM327766 MZI262303:MZI327766 NJE262303:NJE327766 NTA262303:NTA327766 OCW262303:OCW327766 OMS262303:OMS327766 OWO262303:OWO327766 PGK262303:PGK327766 PQG262303:PQG327766 QAC262303:QAC327766 QJY262303:QJY327766 QTU262303:QTU327766 RDQ262303:RDQ327766 RNM262303:RNM327766 RXI262303:RXI327766 SHE262303:SHE327766 SRA262303:SRA327766 TAW262303:TAW327766 TKS262303:TKS327766 TUO262303:TUO327766 UEK262303:UEK327766 UOG262303:UOG327766 UYC262303:UYC327766 VHY262303:VHY327766 VRU262303:VRU327766 WBQ262303:WBQ327766 WLM262303:WLM327766 WVI262303:WVI327766 A327839:A393302 IW327839:IW393302 SS327839:SS393302 ACO327839:ACO393302 AMK327839:AMK393302 AWG327839:AWG393302 BGC327839:BGC393302 BPY327839:BPY393302 BZU327839:BZU393302 CJQ327839:CJQ393302 CTM327839:CTM393302 DDI327839:DDI393302 DNE327839:DNE393302 DXA327839:DXA393302 EGW327839:EGW393302 EQS327839:EQS393302 FAO327839:FAO393302 FKK327839:FKK393302 FUG327839:FUG393302 GEC327839:GEC393302 GNY327839:GNY393302 GXU327839:GXU393302 HHQ327839:HHQ393302 HRM327839:HRM393302 IBI327839:IBI393302 ILE327839:ILE393302 IVA327839:IVA393302 JEW327839:JEW393302 JOS327839:JOS393302 JYO327839:JYO393302 KIK327839:KIK393302 KSG327839:KSG393302 LCC327839:LCC393302 LLY327839:LLY393302 LVU327839:LVU393302 MFQ327839:MFQ393302 MPM327839:MPM393302 MZI327839:MZI393302 NJE327839:NJE393302 NTA327839:NTA393302 OCW327839:OCW393302 OMS327839:OMS393302 OWO327839:OWO393302 PGK327839:PGK393302 PQG327839:PQG393302 QAC327839:QAC393302 QJY327839:QJY393302 QTU327839:QTU393302 RDQ327839:RDQ393302 RNM327839:RNM393302 RXI327839:RXI393302 SHE327839:SHE393302 SRA327839:SRA393302 TAW327839:TAW393302 TKS327839:TKS393302 TUO327839:TUO393302 UEK327839:UEK393302 UOG327839:UOG393302 UYC327839:UYC393302 VHY327839:VHY393302 VRU327839:VRU393302 WBQ327839:WBQ393302 WLM327839:WLM393302 WVI327839:WVI393302 A393375:A458838 IW393375:IW458838 SS393375:SS458838 ACO393375:ACO458838 AMK393375:AMK458838 AWG393375:AWG458838 BGC393375:BGC458838 BPY393375:BPY458838 BZU393375:BZU458838 CJQ393375:CJQ458838 CTM393375:CTM458838 DDI393375:DDI458838 DNE393375:DNE458838 DXA393375:DXA458838 EGW393375:EGW458838 EQS393375:EQS458838 FAO393375:FAO458838 FKK393375:FKK458838 FUG393375:FUG458838 GEC393375:GEC458838 GNY393375:GNY458838 GXU393375:GXU458838 HHQ393375:HHQ458838 HRM393375:HRM458838 IBI393375:IBI458838 ILE393375:ILE458838 IVA393375:IVA458838 JEW393375:JEW458838 JOS393375:JOS458838 JYO393375:JYO458838 KIK393375:KIK458838 KSG393375:KSG458838 LCC393375:LCC458838 LLY393375:LLY458838 LVU393375:LVU458838 MFQ393375:MFQ458838 MPM393375:MPM458838 MZI393375:MZI458838 NJE393375:NJE458838 NTA393375:NTA458838 OCW393375:OCW458838 OMS393375:OMS458838 OWO393375:OWO458838 PGK393375:PGK458838 PQG393375:PQG458838 QAC393375:QAC458838 QJY393375:QJY458838 QTU393375:QTU458838 RDQ393375:RDQ458838 RNM393375:RNM458838 RXI393375:RXI458838 SHE393375:SHE458838 SRA393375:SRA458838 TAW393375:TAW458838 TKS393375:TKS458838 TUO393375:TUO458838 UEK393375:UEK458838 UOG393375:UOG458838 UYC393375:UYC458838 VHY393375:VHY458838 VRU393375:VRU458838 WBQ393375:WBQ458838 WLM393375:WLM458838 WVI393375:WVI458838 A458911:A524374 IW458911:IW524374 SS458911:SS524374 ACO458911:ACO524374 AMK458911:AMK524374 AWG458911:AWG524374 BGC458911:BGC524374 BPY458911:BPY524374 BZU458911:BZU524374 CJQ458911:CJQ524374 CTM458911:CTM524374 DDI458911:DDI524374 DNE458911:DNE524374 DXA458911:DXA524374 EGW458911:EGW524374 EQS458911:EQS524374 FAO458911:FAO524374 FKK458911:FKK524374 FUG458911:FUG524374 GEC458911:GEC524374 GNY458911:GNY524374 GXU458911:GXU524374 HHQ458911:HHQ524374 HRM458911:HRM524374 IBI458911:IBI524374 ILE458911:ILE524374 IVA458911:IVA524374 JEW458911:JEW524374 JOS458911:JOS524374 JYO458911:JYO524374 KIK458911:KIK524374 KSG458911:KSG524374 LCC458911:LCC524374 LLY458911:LLY524374 LVU458911:LVU524374 MFQ458911:MFQ524374 MPM458911:MPM524374 MZI458911:MZI524374 NJE458911:NJE524374 NTA458911:NTA524374 OCW458911:OCW524374 OMS458911:OMS524374 OWO458911:OWO524374 PGK458911:PGK524374 PQG458911:PQG524374 QAC458911:QAC524374 QJY458911:QJY524374 QTU458911:QTU524374 RDQ458911:RDQ524374 RNM458911:RNM524374 RXI458911:RXI524374 SHE458911:SHE524374 SRA458911:SRA524374 TAW458911:TAW524374 TKS458911:TKS524374 TUO458911:TUO524374 UEK458911:UEK524374 UOG458911:UOG524374 UYC458911:UYC524374 VHY458911:VHY524374 VRU458911:VRU524374 WBQ458911:WBQ524374 WLM458911:WLM524374 WVI458911:WVI524374 A524447:A589910 IW524447:IW589910 SS524447:SS589910 ACO524447:ACO589910 AMK524447:AMK589910 AWG524447:AWG589910 BGC524447:BGC589910 BPY524447:BPY589910 BZU524447:BZU589910 CJQ524447:CJQ589910 CTM524447:CTM589910 DDI524447:DDI589910 DNE524447:DNE589910 DXA524447:DXA589910 EGW524447:EGW589910 EQS524447:EQS589910 FAO524447:FAO589910 FKK524447:FKK589910 FUG524447:FUG589910 GEC524447:GEC589910 GNY524447:GNY589910 GXU524447:GXU589910 HHQ524447:HHQ589910 HRM524447:HRM589910 IBI524447:IBI589910 ILE524447:ILE589910 IVA524447:IVA589910 JEW524447:JEW589910 JOS524447:JOS589910 JYO524447:JYO589910 KIK524447:KIK589910 KSG524447:KSG589910 LCC524447:LCC589910 LLY524447:LLY589910 LVU524447:LVU589910 MFQ524447:MFQ589910 MPM524447:MPM589910 MZI524447:MZI589910 NJE524447:NJE589910 NTA524447:NTA589910 OCW524447:OCW589910 OMS524447:OMS589910 OWO524447:OWO589910 PGK524447:PGK589910 PQG524447:PQG589910 QAC524447:QAC589910 QJY524447:QJY589910 QTU524447:QTU589910 RDQ524447:RDQ589910 RNM524447:RNM589910 RXI524447:RXI589910 SHE524447:SHE589910 SRA524447:SRA589910 TAW524447:TAW589910 TKS524447:TKS589910 TUO524447:TUO589910 UEK524447:UEK589910 UOG524447:UOG589910 UYC524447:UYC589910 VHY524447:VHY589910 VRU524447:VRU589910 WBQ524447:WBQ589910 WLM524447:WLM589910 WVI524447:WVI589910 A589983:A655446 IW589983:IW655446 SS589983:SS655446 ACO589983:ACO655446 AMK589983:AMK655446 AWG589983:AWG655446 BGC589983:BGC655446 BPY589983:BPY655446 BZU589983:BZU655446 CJQ589983:CJQ655446 CTM589983:CTM655446 DDI589983:DDI655446 DNE589983:DNE655446 DXA589983:DXA655446 EGW589983:EGW655446 EQS589983:EQS655446 FAO589983:FAO655446 FKK589983:FKK655446 FUG589983:FUG655446 GEC589983:GEC655446 GNY589983:GNY655446 GXU589983:GXU655446 HHQ589983:HHQ655446 HRM589983:HRM655446 IBI589983:IBI655446 ILE589983:ILE655446 IVA589983:IVA655446 JEW589983:JEW655446 JOS589983:JOS655446 JYO589983:JYO655446 KIK589983:KIK655446 KSG589983:KSG655446 LCC589983:LCC655446 LLY589983:LLY655446 LVU589983:LVU655446 MFQ589983:MFQ655446 MPM589983:MPM655446 MZI589983:MZI655446 NJE589983:NJE655446 NTA589983:NTA655446 OCW589983:OCW655446 OMS589983:OMS655446 OWO589983:OWO655446 PGK589983:PGK655446 PQG589983:PQG655446 QAC589983:QAC655446 QJY589983:QJY655446 QTU589983:QTU655446 RDQ589983:RDQ655446 RNM589983:RNM655446 RXI589983:RXI655446 SHE589983:SHE655446 SRA589983:SRA655446 TAW589983:TAW655446 TKS589983:TKS655446 TUO589983:TUO655446 UEK589983:UEK655446 UOG589983:UOG655446 UYC589983:UYC655446 VHY589983:VHY655446 VRU589983:VRU655446 WBQ589983:WBQ655446 WLM589983:WLM655446 WVI589983:WVI655446 A655519:A720982 IW655519:IW720982 SS655519:SS720982 ACO655519:ACO720982 AMK655519:AMK720982 AWG655519:AWG720982 BGC655519:BGC720982 BPY655519:BPY720982 BZU655519:BZU720982 CJQ655519:CJQ720982 CTM655519:CTM720982 DDI655519:DDI720982 DNE655519:DNE720982 DXA655519:DXA720982 EGW655519:EGW720982 EQS655519:EQS720982 FAO655519:FAO720982 FKK655519:FKK720982 FUG655519:FUG720982 GEC655519:GEC720982 GNY655519:GNY720982 GXU655519:GXU720982 HHQ655519:HHQ720982 HRM655519:HRM720982 IBI655519:IBI720982 ILE655519:ILE720982 IVA655519:IVA720982 JEW655519:JEW720982 JOS655519:JOS720982 JYO655519:JYO720982 KIK655519:KIK720982 KSG655519:KSG720982 LCC655519:LCC720982 LLY655519:LLY720982 LVU655519:LVU720982 MFQ655519:MFQ720982 MPM655519:MPM720982 MZI655519:MZI720982 NJE655519:NJE720982 NTA655519:NTA720982 OCW655519:OCW720982 OMS655519:OMS720982 OWO655519:OWO720982 PGK655519:PGK720982 PQG655519:PQG720982 QAC655519:QAC720982 QJY655519:QJY720982 QTU655519:QTU720982 RDQ655519:RDQ720982 RNM655519:RNM720982 RXI655519:RXI720982 SHE655519:SHE720982 SRA655519:SRA720982 TAW655519:TAW720982 TKS655519:TKS720982 TUO655519:TUO720982 UEK655519:UEK720982 UOG655519:UOG720982 UYC655519:UYC720982 VHY655519:VHY720982 VRU655519:VRU720982 WBQ655519:WBQ720982 WLM655519:WLM720982 WVI655519:WVI720982 A721055:A786518 IW721055:IW786518 SS721055:SS786518 ACO721055:ACO786518 AMK721055:AMK786518 AWG721055:AWG786518 BGC721055:BGC786518 BPY721055:BPY786518 BZU721055:BZU786518 CJQ721055:CJQ786518 CTM721055:CTM786518 DDI721055:DDI786518 DNE721055:DNE786518 DXA721055:DXA786518 EGW721055:EGW786518 EQS721055:EQS786518 FAO721055:FAO786518 FKK721055:FKK786518 FUG721055:FUG786518 GEC721055:GEC786518 GNY721055:GNY786518 GXU721055:GXU786518 HHQ721055:HHQ786518 HRM721055:HRM786518 IBI721055:IBI786518 ILE721055:ILE786518 IVA721055:IVA786518 JEW721055:JEW786518 JOS721055:JOS786518 JYO721055:JYO786518 KIK721055:KIK786518 KSG721055:KSG786518 LCC721055:LCC786518 LLY721055:LLY786518 LVU721055:LVU786518 MFQ721055:MFQ786518 MPM721055:MPM786518 MZI721055:MZI786518 NJE721055:NJE786518 NTA721055:NTA786518 OCW721055:OCW786518 OMS721055:OMS786518 OWO721055:OWO786518 PGK721055:PGK786518 PQG721055:PQG786518 QAC721055:QAC786518 QJY721055:QJY786518 QTU721055:QTU786518 RDQ721055:RDQ786518 RNM721055:RNM786518 RXI721055:RXI786518 SHE721055:SHE786518 SRA721055:SRA786518 TAW721055:TAW786518 TKS721055:TKS786518 TUO721055:TUO786518 UEK721055:UEK786518 UOG721055:UOG786518 UYC721055:UYC786518 VHY721055:VHY786518 VRU721055:VRU786518 WBQ721055:WBQ786518 WLM721055:WLM786518 WVI721055:WVI786518 A786591:A852054 IW786591:IW852054 SS786591:SS852054 ACO786591:ACO852054 AMK786591:AMK852054 AWG786591:AWG852054 BGC786591:BGC852054 BPY786591:BPY852054 BZU786591:BZU852054 CJQ786591:CJQ852054 CTM786591:CTM852054 DDI786591:DDI852054 DNE786591:DNE852054 DXA786591:DXA852054 EGW786591:EGW852054 EQS786591:EQS852054 FAO786591:FAO852054 FKK786591:FKK852054 FUG786591:FUG852054 GEC786591:GEC852054 GNY786591:GNY852054 GXU786591:GXU852054 HHQ786591:HHQ852054 HRM786591:HRM852054 IBI786591:IBI852054 ILE786591:ILE852054 IVA786591:IVA852054 JEW786591:JEW852054 JOS786591:JOS852054 JYO786591:JYO852054 KIK786591:KIK852054 KSG786591:KSG852054 LCC786591:LCC852054 LLY786591:LLY852054 LVU786591:LVU852054 MFQ786591:MFQ852054 MPM786591:MPM852054 MZI786591:MZI852054 NJE786591:NJE852054 NTA786591:NTA852054 OCW786591:OCW852054 OMS786591:OMS852054 OWO786591:OWO852054 PGK786591:PGK852054 PQG786591:PQG852054 QAC786591:QAC852054 QJY786591:QJY852054 QTU786591:QTU852054 RDQ786591:RDQ852054 RNM786591:RNM852054 RXI786591:RXI852054 SHE786591:SHE852054 SRA786591:SRA852054 TAW786591:TAW852054 TKS786591:TKS852054 TUO786591:TUO852054 UEK786591:UEK852054 UOG786591:UOG852054 UYC786591:UYC852054 VHY786591:VHY852054 VRU786591:VRU852054 WBQ786591:WBQ852054 WLM786591:WLM852054 WVI786591:WVI852054 A852127:A917590 IW852127:IW917590 SS852127:SS917590 ACO852127:ACO917590 AMK852127:AMK917590 AWG852127:AWG917590 BGC852127:BGC917590 BPY852127:BPY917590 BZU852127:BZU917590 CJQ852127:CJQ917590 CTM852127:CTM917590 DDI852127:DDI917590 DNE852127:DNE917590 DXA852127:DXA917590 EGW852127:EGW917590 EQS852127:EQS917590 FAO852127:FAO917590 FKK852127:FKK917590 FUG852127:FUG917590 GEC852127:GEC917590 GNY852127:GNY917590 GXU852127:GXU917590 HHQ852127:HHQ917590 HRM852127:HRM917590 IBI852127:IBI917590 ILE852127:ILE917590 IVA852127:IVA917590 JEW852127:JEW917590 JOS852127:JOS917590 JYO852127:JYO917590 KIK852127:KIK917590 KSG852127:KSG917590 LCC852127:LCC917590 LLY852127:LLY917590 LVU852127:LVU917590 MFQ852127:MFQ917590 MPM852127:MPM917590 MZI852127:MZI917590 NJE852127:NJE917590 NTA852127:NTA917590 OCW852127:OCW917590 OMS852127:OMS917590 OWO852127:OWO917590 PGK852127:PGK917590 PQG852127:PQG917590 QAC852127:QAC917590 QJY852127:QJY917590 QTU852127:QTU917590 RDQ852127:RDQ917590 RNM852127:RNM917590 RXI852127:RXI917590 SHE852127:SHE917590 SRA852127:SRA917590 TAW852127:TAW917590 TKS852127:TKS917590 TUO852127:TUO917590 UEK852127:UEK917590 UOG852127:UOG917590 UYC852127:UYC917590 VHY852127:VHY917590 VRU852127:VRU917590 WBQ852127:WBQ917590 WLM852127:WLM917590 WVI852127:WVI917590 A917663:A983126 IW917663:IW983126 SS917663:SS983126 ACO917663:ACO983126 AMK917663:AMK983126 AWG917663:AWG983126 BGC917663:BGC983126 BPY917663:BPY983126 BZU917663:BZU983126 CJQ917663:CJQ983126 CTM917663:CTM983126 DDI917663:DDI983126 DNE917663:DNE983126 DXA917663:DXA983126 EGW917663:EGW983126 EQS917663:EQS983126 FAO917663:FAO983126 FKK917663:FKK983126 FUG917663:FUG983126 GEC917663:GEC983126 GNY917663:GNY983126 GXU917663:GXU983126 HHQ917663:HHQ983126 HRM917663:HRM983126 IBI917663:IBI983126 ILE917663:ILE983126 IVA917663:IVA983126 JEW917663:JEW983126 JOS917663:JOS983126 JYO917663:JYO983126 KIK917663:KIK983126 KSG917663:KSG983126 LCC917663:LCC983126 LLY917663:LLY983126 LVU917663:LVU983126 MFQ917663:MFQ983126 MPM917663:MPM983126 MZI917663:MZI983126 NJE917663:NJE983126 NTA917663:NTA983126 OCW917663:OCW983126 OMS917663:OMS983126 OWO917663:OWO983126 PGK917663:PGK983126 PQG917663:PQG983126 QAC917663:QAC983126 QJY917663:QJY983126 QTU917663:QTU983126 RDQ917663:RDQ983126 RNM917663:RNM983126 RXI917663:RXI983126 SHE917663:SHE983126 SRA917663:SRA983126 TAW917663:TAW983126 TKS917663:TKS983126 TUO917663:TUO983126 UEK917663:UEK983126 UOG917663:UOG983126 UYC917663:UYC983126 VHY917663:VHY983126 VRU917663:VRU983126 WBQ917663:WBQ983126 WLM917663:WLM983126 WVI917663:WVI983126 A983199:A1048576 IW983199:IW1048576 SS983199:SS1048576 ACO983199:ACO1048576 AMK983199:AMK1048576 AWG983199:AWG1048576 BGC983199:BGC1048576 BPY983199:BPY1048576 BZU983199:BZU1048576 CJQ983199:CJQ1048576 CTM983199:CTM1048576 DDI983199:DDI1048576 DNE983199:DNE1048576 DXA983199:DXA1048576 EGW983199:EGW1048576 EQS983199:EQS1048576 FAO983199:FAO1048576 FKK983199:FKK1048576 FUG983199:FUG1048576 GEC983199:GEC1048576 GNY983199:GNY1048576 GXU983199:GXU1048576 HHQ983199:HHQ1048576 HRM983199:HRM1048576 IBI983199:IBI1048576 ILE983199:ILE1048576 IVA983199:IVA1048576 JEW983199:JEW1048576 JOS983199:JOS1048576 JYO983199:JYO1048576 KIK983199:KIK1048576 KSG983199:KSG1048576 LCC983199:LCC1048576 LLY983199:LLY1048576 LVU983199:LVU1048576 MFQ983199:MFQ1048576 MPM983199:MPM1048576 MZI983199:MZI1048576 NJE983199:NJE1048576 NTA983199:NTA1048576 OCW983199:OCW1048576 OMS983199:OMS1048576 OWO983199:OWO1048576 PGK983199:PGK1048576 PQG983199:PQG1048576 QAC983199:QAC1048576 QJY983199:QJY1048576 QTU983199:QTU1048576 RDQ983199:RDQ1048576 RNM983199:RNM1048576 RXI983199:RXI1048576 SHE983199:SHE1048576 SRA983199:SRA1048576 TAW983199:TAW1048576 TKS983199:TKS1048576 TUO983199:TUO1048576 UEK983199:UEK1048576 UOG983199:UOG1048576 UYC983199:UYC1048576 VHY983199:VHY1048576 VRU983199:VRU1048576 WBQ983199:WBQ1048576 WLM983199:WLM1048576 WVI983199:WVI1048576 J1:S139 JF1:JO139 TB1:TK139 ACX1:ADG139 AMT1:ANC139 AWP1:AWY139 BGL1:BGU139 BQH1:BQQ139 CAD1:CAM139 CJZ1:CKI139 CTV1:CUE139 DDR1:DEA139 DNN1:DNW139 DXJ1:DXS139 EHF1:EHO139 ERB1:ERK139 FAX1:FBG139 FKT1:FLC139 FUP1:FUY139 GEL1:GEU139 GOH1:GOQ139 GYD1:GYM139 HHZ1:HII139 HRV1:HSE139 IBR1:ICA139 ILN1:ILW139 IVJ1:IVS139 JFF1:JFO139 JPB1:JPK139 JYX1:JZG139 KIT1:KJC139 KSP1:KSY139 LCL1:LCU139 LMH1:LMQ139 LWD1:LWM139 MFZ1:MGI139 MPV1:MQE139 MZR1:NAA139 NJN1:NJW139 NTJ1:NTS139 ODF1:ODO139 ONB1:ONK139 OWX1:OXG139 PGT1:PHC139 PQP1:PQY139 QAL1:QAU139 QKH1:QKQ139 QUD1:QUM139 RDZ1:REI139 RNV1:ROE139 RXR1:RYA139 SHN1:SHW139 SRJ1:SRS139 TBF1:TBO139 TLB1:TLK139 TUX1:TVG139 UET1:UFC139 UOP1:UOY139 UYL1:UYU139 VIH1:VIQ139 VSD1:VSM139 WBZ1:WCI139 WLV1:WME139 WVR1:WWA139 J65537:S65675 JF65537:JO65675 TB65537:TK65675 ACX65537:ADG65675 AMT65537:ANC65675 AWP65537:AWY65675 BGL65537:BGU65675 BQH65537:BQQ65675 CAD65537:CAM65675 CJZ65537:CKI65675 CTV65537:CUE65675 DDR65537:DEA65675 DNN65537:DNW65675 DXJ65537:DXS65675 EHF65537:EHO65675 ERB65537:ERK65675 FAX65537:FBG65675 FKT65537:FLC65675 FUP65537:FUY65675 GEL65537:GEU65675 GOH65537:GOQ65675 GYD65537:GYM65675 HHZ65537:HII65675 HRV65537:HSE65675 IBR65537:ICA65675 ILN65537:ILW65675 IVJ65537:IVS65675 JFF65537:JFO65675 JPB65537:JPK65675 JYX65537:JZG65675 KIT65537:KJC65675 KSP65537:KSY65675 LCL65537:LCU65675 LMH65537:LMQ65675 LWD65537:LWM65675 MFZ65537:MGI65675 MPV65537:MQE65675 MZR65537:NAA65675 NJN65537:NJW65675 NTJ65537:NTS65675 ODF65537:ODO65675 ONB65537:ONK65675 OWX65537:OXG65675 PGT65537:PHC65675 PQP65537:PQY65675 QAL65537:QAU65675 QKH65537:QKQ65675 QUD65537:QUM65675 RDZ65537:REI65675 RNV65537:ROE65675 RXR65537:RYA65675 SHN65537:SHW65675 SRJ65537:SRS65675 TBF65537:TBO65675 TLB65537:TLK65675 TUX65537:TVG65675 UET65537:UFC65675 UOP65537:UOY65675 UYL65537:UYU65675 VIH65537:VIQ65675 VSD65537:VSM65675 WBZ65537:WCI65675 WLV65537:WME65675 WVR65537:WWA65675 J131073:S131211 JF131073:JO131211 TB131073:TK131211 ACX131073:ADG131211 AMT131073:ANC131211 AWP131073:AWY131211 BGL131073:BGU131211 BQH131073:BQQ131211 CAD131073:CAM131211 CJZ131073:CKI131211 CTV131073:CUE131211 DDR131073:DEA131211 DNN131073:DNW131211 DXJ131073:DXS131211 EHF131073:EHO131211 ERB131073:ERK131211 FAX131073:FBG131211 FKT131073:FLC131211 FUP131073:FUY131211 GEL131073:GEU131211 GOH131073:GOQ131211 GYD131073:GYM131211 HHZ131073:HII131211 HRV131073:HSE131211 IBR131073:ICA131211 ILN131073:ILW131211 IVJ131073:IVS131211 JFF131073:JFO131211 JPB131073:JPK131211 JYX131073:JZG131211 KIT131073:KJC131211 KSP131073:KSY131211 LCL131073:LCU131211 LMH131073:LMQ131211 LWD131073:LWM131211 MFZ131073:MGI131211 MPV131073:MQE131211 MZR131073:NAA131211 NJN131073:NJW131211 NTJ131073:NTS131211 ODF131073:ODO131211 ONB131073:ONK131211 OWX131073:OXG131211 PGT131073:PHC131211 PQP131073:PQY131211 QAL131073:QAU131211 QKH131073:QKQ131211 QUD131073:QUM131211 RDZ131073:REI131211 RNV131073:ROE131211 RXR131073:RYA131211 SHN131073:SHW131211 SRJ131073:SRS131211 TBF131073:TBO131211 TLB131073:TLK131211 TUX131073:TVG131211 UET131073:UFC131211 UOP131073:UOY131211 UYL131073:UYU131211 VIH131073:VIQ131211 VSD131073:VSM131211 WBZ131073:WCI131211 WLV131073:WME131211 WVR131073:WWA131211 J196609:S196747 JF196609:JO196747 TB196609:TK196747 ACX196609:ADG196747 AMT196609:ANC196747 AWP196609:AWY196747 BGL196609:BGU196747 BQH196609:BQQ196747 CAD196609:CAM196747 CJZ196609:CKI196747 CTV196609:CUE196747 DDR196609:DEA196747 DNN196609:DNW196747 DXJ196609:DXS196747 EHF196609:EHO196747 ERB196609:ERK196747 FAX196609:FBG196747 FKT196609:FLC196747 FUP196609:FUY196747 GEL196609:GEU196747 GOH196609:GOQ196747 GYD196609:GYM196747 HHZ196609:HII196747 HRV196609:HSE196747 IBR196609:ICA196747 ILN196609:ILW196747 IVJ196609:IVS196747 JFF196609:JFO196747 JPB196609:JPK196747 JYX196609:JZG196747 KIT196609:KJC196747 KSP196609:KSY196747 LCL196609:LCU196747 LMH196609:LMQ196747 LWD196609:LWM196747 MFZ196609:MGI196747 MPV196609:MQE196747 MZR196609:NAA196747 NJN196609:NJW196747 NTJ196609:NTS196747 ODF196609:ODO196747 ONB196609:ONK196747 OWX196609:OXG196747 PGT196609:PHC196747 PQP196609:PQY196747 QAL196609:QAU196747 QKH196609:QKQ196747 QUD196609:QUM196747 RDZ196609:REI196747 RNV196609:ROE196747 RXR196609:RYA196747 SHN196609:SHW196747 SRJ196609:SRS196747 TBF196609:TBO196747 TLB196609:TLK196747 TUX196609:TVG196747 UET196609:UFC196747 UOP196609:UOY196747 UYL196609:UYU196747 VIH196609:VIQ196747 VSD196609:VSM196747 WBZ196609:WCI196747 WLV196609:WME196747 WVR196609:WWA196747 J262145:S262283 JF262145:JO262283 TB262145:TK262283 ACX262145:ADG262283 AMT262145:ANC262283 AWP262145:AWY262283 BGL262145:BGU262283 BQH262145:BQQ262283 CAD262145:CAM262283 CJZ262145:CKI262283 CTV262145:CUE262283 DDR262145:DEA262283 DNN262145:DNW262283 DXJ262145:DXS262283 EHF262145:EHO262283 ERB262145:ERK262283 FAX262145:FBG262283 FKT262145:FLC262283 FUP262145:FUY262283 GEL262145:GEU262283 GOH262145:GOQ262283 GYD262145:GYM262283 HHZ262145:HII262283 HRV262145:HSE262283 IBR262145:ICA262283 ILN262145:ILW262283 IVJ262145:IVS262283 JFF262145:JFO262283 JPB262145:JPK262283 JYX262145:JZG262283 KIT262145:KJC262283 KSP262145:KSY262283 LCL262145:LCU262283 LMH262145:LMQ262283 LWD262145:LWM262283 MFZ262145:MGI262283 MPV262145:MQE262283 MZR262145:NAA262283 NJN262145:NJW262283 NTJ262145:NTS262283 ODF262145:ODO262283 ONB262145:ONK262283 OWX262145:OXG262283 PGT262145:PHC262283 PQP262145:PQY262283 QAL262145:QAU262283 QKH262145:QKQ262283 QUD262145:QUM262283 RDZ262145:REI262283 RNV262145:ROE262283 RXR262145:RYA262283 SHN262145:SHW262283 SRJ262145:SRS262283 TBF262145:TBO262283 TLB262145:TLK262283 TUX262145:TVG262283 UET262145:UFC262283 UOP262145:UOY262283 UYL262145:UYU262283 VIH262145:VIQ262283 VSD262145:VSM262283 WBZ262145:WCI262283 WLV262145:WME262283 WVR262145:WWA262283 J327681:S327819 JF327681:JO327819 TB327681:TK327819 ACX327681:ADG327819 AMT327681:ANC327819 AWP327681:AWY327819 BGL327681:BGU327819 BQH327681:BQQ327819 CAD327681:CAM327819 CJZ327681:CKI327819 CTV327681:CUE327819 DDR327681:DEA327819 DNN327681:DNW327819 DXJ327681:DXS327819 EHF327681:EHO327819 ERB327681:ERK327819 FAX327681:FBG327819 FKT327681:FLC327819 FUP327681:FUY327819 GEL327681:GEU327819 GOH327681:GOQ327819 GYD327681:GYM327819 HHZ327681:HII327819 HRV327681:HSE327819 IBR327681:ICA327819 ILN327681:ILW327819 IVJ327681:IVS327819 JFF327681:JFO327819 JPB327681:JPK327819 JYX327681:JZG327819 KIT327681:KJC327819 KSP327681:KSY327819 LCL327681:LCU327819 LMH327681:LMQ327819 LWD327681:LWM327819 MFZ327681:MGI327819 MPV327681:MQE327819 MZR327681:NAA327819 NJN327681:NJW327819 NTJ327681:NTS327819 ODF327681:ODO327819 ONB327681:ONK327819 OWX327681:OXG327819 PGT327681:PHC327819 PQP327681:PQY327819 QAL327681:QAU327819 QKH327681:QKQ327819 QUD327681:QUM327819 RDZ327681:REI327819 RNV327681:ROE327819 RXR327681:RYA327819 SHN327681:SHW327819 SRJ327681:SRS327819 TBF327681:TBO327819 TLB327681:TLK327819 TUX327681:TVG327819 UET327681:UFC327819 UOP327681:UOY327819 UYL327681:UYU327819 VIH327681:VIQ327819 VSD327681:VSM327819 WBZ327681:WCI327819 WLV327681:WME327819 WVR327681:WWA327819 J393217:S393355 JF393217:JO393355 TB393217:TK393355 ACX393217:ADG393355 AMT393217:ANC393355 AWP393217:AWY393355 BGL393217:BGU393355 BQH393217:BQQ393355 CAD393217:CAM393355 CJZ393217:CKI393355 CTV393217:CUE393355 DDR393217:DEA393355 DNN393217:DNW393355 DXJ393217:DXS393355 EHF393217:EHO393355 ERB393217:ERK393355 FAX393217:FBG393355 FKT393217:FLC393355 FUP393217:FUY393355 GEL393217:GEU393355 GOH393217:GOQ393355 GYD393217:GYM393355 HHZ393217:HII393355 HRV393217:HSE393355 IBR393217:ICA393355 ILN393217:ILW393355 IVJ393217:IVS393355 JFF393217:JFO393355 JPB393217:JPK393355 JYX393217:JZG393355 KIT393217:KJC393355 KSP393217:KSY393355 LCL393217:LCU393355 LMH393217:LMQ393355 LWD393217:LWM393355 MFZ393217:MGI393355 MPV393217:MQE393355 MZR393217:NAA393355 NJN393217:NJW393355 NTJ393217:NTS393355 ODF393217:ODO393355 ONB393217:ONK393355 OWX393217:OXG393355 PGT393217:PHC393355 PQP393217:PQY393355 QAL393217:QAU393355 QKH393217:QKQ393355 QUD393217:QUM393355 RDZ393217:REI393355 RNV393217:ROE393355 RXR393217:RYA393355 SHN393217:SHW393355 SRJ393217:SRS393355 TBF393217:TBO393355 TLB393217:TLK393355 TUX393217:TVG393355 UET393217:UFC393355 UOP393217:UOY393355 UYL393217:UYU393355 VIH393217:VIQ393355 VSD393217:VSM393355 WBZ393217:WCI393355 WLV393217:WME393355 WVR393217:WWA393355 J458753:S458891 JF458753:JO458891 TB458753:TK458891 ACX458753:ADG458891 AMT458753:ANC458891 AWP458753:AWY458891 BGL458753:BGU458891 BQH458753:BQQ458891 CAD458753:CAM458891 CJZ458753:CKI458891 CTV458753:CUE458891 DDR458753:DEA458891 DNN458753:DNW458891 DXJ458753:DXS458891 EHF458753:EHO458891 ERB458753:ERK458891 FAX458753:FBG458891 FKT458753:FLC458891 FUP458753:FUY458891 GEL458753:GEU458891 GOH458753:GOQ458891 GYD458753:GYM458891 HHZ458753:HII458891 HRV458753:HSE458891 IBR458753:ICA458891 ILN458753:ILW458891 IVJ458753:IVS458891 JFF458753:JFO458891 JPB458753:JPK458891 JYX458753:JZG458891 KIT458753:KJC458891 KSP458753:KSY458891 LCL458753:LCU458891 LMH458753:LMQ458891 LWD458753:LWM458891 MFZ458753:MGI458891 MPV458753:MQE458891 MZR458753:NAA458891 NJN458753:NJW458891 NTJ458753:NTS458891 ODF458753:ODO458891 ONB458753:ONK458891 OWX458753:OXG458891 PGT458753:PHC458891 PQP458753:PQY458891 QAL458753:QAU458891 QKH458753:QKQ458891 QUD458753:QUM458891 RDZ458753:REI458891 RNV458753:ROE458891 RXR458753:RYA458891 SHN458753:SHW458891 SRJ458753:SRS458891 TBF458753:TBO458891 TLB458753:TLK458891 TUX458753:TVG458891 UET458753:UFC458891 UOP458753:UOY458891 UYL458753:UYU458891 VIH458753:VIQ458891 VSD458753:VSM458891 WBZ458753:WCI458891 WLV458753:WME458891 WVR458753:WWA458891 J524289:S524427 JF524289:JO524427 TB524289:TK524427 ACX524289:ADG524427 AMT524289:ANC524427 AWP524289:AWY524427 BGL524289:BGU524427 BQH524289:BQQ524427 CAD524289:CAM524427 CJZ524289:CKI524427 CTV524289:CUE524427 DDR524289:DEA524427 DNN524289:DNW524427 DXJ524289:DXS524427 EHF524289:EHO524427 ERB524289:ERK524427 FAX524289:FBG524427 FKT524289:FLC524427 FUP524289:FUY524427 GEL524289:GEU524427 GOH524289:GOQ524427 GYD524289:GYM524427 HHZ524289:HII524427 HRV524289:HSE524427 IBR524289:ICA524427 ILN524289:ILW524427 IVJ524289:IVS524427 JFF524289:JFO524427 JPB524289:JPK524427 JYX524289:JZG524427 KIT524289:KJC524427 KSP524289:KSY524427 LCL524289:LCU524427 LMH524289:LMQ524427 LWD524289:LWM524427 MFZ524289:MGI524427 MPV524289:MQE524427 MZR524289:NAA524427 NJN524289:NJW524427 NTJ524289:NTS524427 ODF524289:ODO524427 ONB524289:ONK524427 OWX524289:OXG524427 PGT524289:PHC524427 PQP524289:PQY524427 QAL524289:QAU524427 QKH524289:QKQ524427 QUD524289:QUM524427 RDZ524289:REI524427 RNV524289:ROE524427 RXR524289:RYA524427 SHN524289:SHW524427 SRJ524289:SRS524427 TBF524289:TBO524427 TLB524289:TLK524427 TUX524289:TVG524427 UET524289:UFC524427 UOP524289:UOY524427 UYL524289:UYU524427 VIH524289:VIQ524427 VSD524289:VSM524427 WBZ524289:WCI524427 WLV524289:WME524427 WVR524289:WWA524427 J589825:S589963 JF589825:JO589963 TB589825:TK589963 ACX589825:ADG589963 AMT589825:ANC589963 AWP589825:AWY589963 BGL589825:BGU589963 BQH589825:BQQ589963 CAD589825:CAM589963 CJZ589825:CKI589963 CTV589825:CUE589963 DDR589825:DEA589963 DNN589825:DNW589963 DXJ589825:DXS589963 EHF589825:EHO589963 ERB589825:ERK589963 FAX589825:FBG589963 FKT589825:FLC589963 FUP589825:FUY589963 GEL589825:GEU589963 GOH589825:GOQ589963 GYD589825:GYM589963 HHZ589825:HII589963 HRV589825:HSE589963 IBR589825:ICA589963 ILN589825:ILW589963 IVJ589825:IVS589963 JFF589825:JFO589963 JPB589825:JPK589963 JYX589825:JZG589963 KIT589825:KJC589963 KSP589825:KSY589963 LCL589825:LCU589963 LMH589825:LMQ589963 LWD589825:LWM589963 MFZ589825:MGI589963 MPV589825:MQE589963 MZR589825:NAA589963 NJN589825:NJW589963 NTJ589825:NTS589963 ODF589825:ODO589963 ONB589825:ONK589963 OWX589825:OXG589963 PGT589825:PHC589963 PQP589825:PQY589963 QAL589825:QAU589963 QKH589825:QKQ589963 QUD589825:QUM589963 RDZ589825:REI589963 RNV589825:ROE589963 RXR589825:RYA589963 SHN589825:SHW589963 SRJ589825:SRS589963 TBF589825:TBO589963 TLB589825:TLK589963 TUX589825:TVG589963 UET589825:UFC589963 UOP589825:UOY589963 UYL589825:UYU589963 VIH589825:VIQ589963 VSD589825:VSM589963 WBZ589825:WCI589963 WLV589825:WME589963 WVR589825:WWA589963 J655361:S655499 JF655361:JO655499 TB655361:TK655499 ACX655361:ADG655499 AMT655361:ANC655499 AWP655361:AWY655499 BGL655361:BGU655499 BQH655361:BQQ655499 CAD655361:CAM655499 CJZ655361:CKI655499 CTV655361:CUE655499 DDR655361:DEA655499 DNN655361:DNW655499 DXJ655361:DXS655499 EHF655361:EHO655499 ERB655361:ERK655499 FAX655361:FBG655499 FKT655361:FLC655499 FUP655361:FUY655499 GEL655361:GEU655499 GOH655361:GOQ655499 GYD655361:GYM655499 HHZ655361:HII655499 HRV655361:HSE655499 IBR655361:ICA655499 ILN655361:ILW655499 IVJ655361:IVS655499 JFF655361:JFO655499 JPB655361:JPK655499 JYX655361:JZG655499 KIT655361:KJC655499 KSP655361:KSY655499 LCL655361:LCU655499 LMH655361:LMQ655499 LWD655361:LWM655499 MFZ655361:MGI655499 MPV655361:MQE655499 MZR655361:NAA655499 NJN655361:NJW655499 NTJ655361:NTS655499 ODF655361:ODO655499 ONB655361:ONK655499 OWX655361:OXG655499 PGT655361:PHC655499 PQP655361:PQY655499 QAL655361:QAU655499 QKH655361:QKQ655499 QUD655361:QUM655499 RDZ655361:REI655499 RNV655361:ROE655499 RXR655361:RYA655499 SHN655361:SHW655499 SRJ655361:SRS655499 TBF655361:TBO655499 TLB655361:TLK655499 TUX655361:TVG655499 UET655361:UFC655499 UOP655361:UOY655499 UYL655361:UYU655499 VIH655361:VIQ655499 VSD655361:VSM655499 WBZ655361:WCI655499 WLV655361:WME655499 WVR655361:WWA655499 J720897:S721035 JF720897:JO721035 TB720897:TK721035 ACX720897:ADG721035 AMT720897:ANC721035 AWP720897:AWY721035 BGL720897:BGU721035 BQH720897:BQQ721035 CAD720897:CAM721035 CJZ720897:CKI721035 CTV720897:CUE721035 DDR720897:DEA721035 DNN720897:DNW721035 DXJ720897:DXS721035 EHF720897:EHO721035 ERB720897:ERK721035 FAX720897:FBG721035 FKT720897:FLC721035 FUP720897:FUY721035 GEL720897:GEU721035 GOH720897:GOQ721035 GYD720897:GYM721035 HHZ720897:HII721035 HRV720897:HSE721035 IBR720897:ICA721035 ILN720897:ILW721035 IVJ720897:IVS721035 JFF720897:JFO721035 JPB720897:JPK721035 JYX720897:JZG721035 KIT720897:KJC721035 KSP720897:KSY721035 LCL720897:LCU721035 LMH720897:LMQ721035 LWD720897:LWM721035 MFZ720897:MGI721035 MPV720897:MQE721035 MZR720897:NAA721035 NJN720897:NJW721035 NTJ720897:NTS721035 ODF720897:ODO721035 ONB720897:ONK721035 OWX720897:OXG721035 PGT720897:PHC721035 PQP720897:PQY721035 QAL720897:QAU721035 QKH720897:QKQ721035 QUD720897:QUM721035 RDZ720897:REI721035 RNV720897:ROE721035 RXR720897:RYA721035 SHN720897:SHW721035 SRJ720897:SRS721035 TBF720897:TBO721035 TLB720897:TLK721035 TUX720897:TVG721035 UET720897:UFC721035 UOP720897:UOY721035 UYL720897:UYU721035 VIH720897:VIQ721035 VSD720897:VSM721035 WBZ720897:WCI721035 WLV720897:WME721035 WVR720897:WWA721035 J786433:S786571 JF786433:JO786571 TB786433:TK786571 ACX786433:ADG786571 AMT786433:ANC786571 AWP786433:AWY786571 BGL786433:BGU786571 BQH786433:BQQ786571 CAD786433:CAM786571 CJZ786433:CKI786571 CTV786433:CUE786571 DDR786433:DEA786571 DNN786433:DNW786571 DXJ786433:DXS786571 EHF786433:EHO786571 ERB786433:ERK786571 FAX786433:FBG786571 FKT786433:FLC786571 FUP786433:FUY786571 GEL786433:GEU786571 GOH786433:GOQ786571 GYD786433:GYM786571 HHZ786433:HII786571 HRV786433:HSE786571 IBR786433:ICA786571 ILN786433:ILW786571 IVJ786433:IVS786571 JFF786433:JFO786571 JPB786433:JPK786571 JYX786433:JZG786571 KIT786433:KJC786571 KSP786433:KSY786571 LCL786433:LCU786571 LMH786433:LMQ786571 LWD786433:LWM786571 MFZ786433:MGI786571 MPV786433:MQE786571 MZR786433:NAA786571 NJN786433:NJW786571 NTJ786433:NTS786571 ODF786433:ODO786571 ONB786433:ONK786571 OWX786433:OXG786571 PGT786433:PHC786571 PQP786433:PQY786571 QAL786433:QAU786571 QKH786433:QKQ786571 QUD786433:QUM786571 RDZ786433:REI786571 RNV786433:ROE786571 RXR786433:RYA786571 SHN786433:SHW786571 SRJ786433:SRS786571 TBF786433:TBO786571 TLB786433:TLK786571 TUX786433:TVG786571 UET786433:UFC786571 UOP786433:UOY786571 UYL786433:UYU786571 VIH786433:VIQ786571 VSD786433:VSM786571 WBZ786433:WCI786571 WLV786433:WME786571 WVR786433:WWA786571 J851969:S852107 JF851969:JO852107 TB851969:TK852107 ACX851969:ADG852107 AMT851969:ANC852107 AWP851969:AWY852107 BGL851969:BGU852107 BQH851969:BQQ852107 CAD851969:CAM852107 CJZ851969:CKI852107 CTV851969:CUE852107 DDR851969:DEA852107 DNN851969:DNW852107 DXJ851969:DXS852107 EHF851969:EHO852107 ERB851969:ERK852107 FAX851969:FBG852107 FKT851969:FLC852107 FUP851969:FUY852107 GEL851969:GEU852107 GOH851969:GOQ852107 GYD851969:GYM852107 HHZ851969:HII852107 HRV851969:HSE852107 IBR851969:ICA852107 ILN851969:ILW852107 IVJ851969:IVS852107 JFF851969:JFO852107 JPB851969:JPK852107 JYX851969:JZG852107 KIT851969:KJC852107 KSP851969:KSY852107 LCL851969:LCU852107 LMH851969:LMQ852107 LWD851969:LWM852107 MFZ851969:MGI852107 MPV851969:MQE852107 MZR851969:NAA852107 NJN851969:NJW852107 NTJ851969:NTS852107 ODF851969:ODO852107 ONB851969:ONK852107 OWX851969:OXG852107 PGT851969:PHC852107 PQP851969:PQY852107 QAL851969:QAU852107 QKH851969:QKQ852107 QUD851969:QUM852107 RDZ851969:REI852107 RNV851969:ROE852107 RXR851969:RYA852107 SHN851969:SHW852107 SRJ851969:SRS852107 TBF851969:TBO852107 TLB851969:TLK852107 TUX851969:TVG852107 UET851969:UFC852107 UOP851969:UOY852107 UYL851969:UYU852107 VIH851969:VIQ852107 VSD851969:VSM852107 WBZ851969:WCI852107 WLV851969:WME852107 WVR851969:WWA852107 J917505:S917643 JF917505:JO917643 TB917505:TK917643 ACX917505:ADG917643 AMT917505:ANC917643 AWP917505:AWY917643 BGL917505:BGU917643 BQH917505:BQQ917643 CAD917505:CAM917643 CJZ917505:CKI917643 CTV917505:CUE917643 DDR917505:DEA917643 DNN917505:DNW917643 DXJ917505:DXS917643 EHF917505:EHO917643 ERB917505:ERK917643 FAX917505:FBG917643 FKT917505:FLC917643 FUP917505:FUY917643 GEL917505:GEU917643 GOH917505:GOQ917643 GYD917505:GYM917643 HHZ917505:HII917643 HRV917505:HSE917643 IBR917505:ICA917643 ILN917505:ILW917643 IVJ917505:IVS917643 JFF917505:JFO917643 JPB917505:JPK917643 JYX917505:JZG917643 KIT917505:KJC917643 KSP917505:KSY917643 LCL917505:LCU917643 LMH917505:LMQ917643 LWD917505:LWM917643 MFZ917505:MGI917643 MPV917505:MQE917643 MZR917505:NAA917643 NJN917505:NJW917643 NTJ917505:NTS917643 ODF917505:ODO917643 ONB917505:ONK917643 OWX917505:OXG917643 PGT917505:PHC917643 PQP917505:PQY917643 QAL917505:QAU917643 QKH917505:QKQ917643 QUD917505:QUM917643 RDZ917505:REI917643 RNV917505:ROE917643 RXR917505:RYA917643 SHN917505:SHW917643 SRJ917505:SRS917643 TBF917505:TBO917643 TLB917505:TLK917643 TUX917505:TVG917643 UET917505:UFC917643 UOP917505:UOY917643 UYL917505:UYU917643 VIH917505:VIQ917643 VSD917505:VSM917643 WBZ917505:WCI917643 WLV917505:WME917643 WVR917505:WWA917643 J983041:S983179 JF983041:JO983179 TB983041:TK983179 ACX983041:ADG983179 AMT983041:ANC983179 AWP983041:AWY983179 BGL983041:BGU983179 BQH983041:BQQ983179 CAD983041:CAM983179 CJZ983041:CKI983179 CTV983041:CUE983179 DDR983041:DEA983179 DNN983041:DNW983179 DXJ983041:DXS983179 EHF983041:EHO983179 ERB983041:ERK983179 FAX983041:FBG983179 FKT983041:FLC983179 FUP983041:FUY983179 GEL983041:GEU983179 GOH983041:GOQ983179 GYD983041:GYM983179 HHZ983041:HII983179 HRV983041:HSE983179 IBR983041:ICA983179 ILN983041:ILW983179 IVJ983041:IVS983179 JFF983041:JFO983179 JPB983041:JPK983179 JYX983041:JZG983179 KIT983041:KJC983179 KSP983041:KSY983179 LCL983041:LCU983179 LMH983041:LMQ983179 LWD983041:LWM983179 MFZ983041:MGI983179 MPV983041:MQE983179 MZR983041:NAA983179 NJN983041:NJW983179 NTJ983041:NTS983179 ODF983041:ODO983179 ONB983041:ONK983179 OWX983041:OXG983179 PGT983041:PHC983179 PQP983041:PQY983179 QAL983041:QAU983179 QKH983041:QKQ983179 QUD983041:QUM983179 RDZ983041:REI983179 RNV983041:ROE983179 RXR983041:RYA983179 SHN983041:SHW983179 SRJ983041:SRS983179 TBF983041:TBO983179 TLB983041:TLK983179 TUX983041:TVG983179 UET983041:UFC983179 UOP983041:UOY983179 UYL983041:UYU983179 VIH983041:VIQ983179 VSD983041:VSM983179 WBZ983041:WCI983179 WLV983041:WME983179 WVR983041:WWA983179 F1:I77 JB1:JE77 SX1:TA77 ACT1:ACW77 AMP1:AMS77 AWL1:AWO77 BGH1:BGK77 BQD1:BQG77 BZZ1:CAC77 CJV1:CJY77 CTR1:CTU77 DDN1:DDQ77 DNJ1:DNM77 DXF1:DXI77 EHB1:EHE77 EQX1:ERA77 FAT1:FAW77 FKP1:FKS77 FUL1:FUO77 GEH1:GEK77 GOD1:GOG77 GXZ1:GYC77 HHV1:HHY77 HRR1:HRU77 IBN1:IBQ77 ILJ1:ILM77 IVF1:IVI77 JFB1:JFE77 JOX1:JPA77 JYT1:JYW77 KIP1:KIS77 KSL1:KSO77 LCH1:LCK77 LMD1:LMG77 LVZ1:LWC77 MFV1:MFY77 MPR1:MPU77 MZN1:MZQ77 NJJ1:NJM77 NTF1:NTI77 ODB1:ODE77 OMX1:ONA77 OWT1:OWW77 PGP1:PGS77 PQL1:PQO77 QAH1:QAK77 QKD1:QKG77 QTZ1:QUC77 RDV1:RDY77 RNR1:RNU77 RXN1:RXQ77 SHJ1:SHM77 SRF1:SRI77 TBB1:TBE77 TKX1:TLA77 TUT1:TUW77 UEP1:UES77 UOL1:UOO77 UYH1:UYK77 VID1:VIG77 VRZ1:VSC77 WBV1:WBY77 WLR1:WLU77 WVN1:WVQ77 F65537:I65613 JB65537:JE65613 SX65537:TA65613 ACT65537:ACW65613 AMP65537:AMS65613 AWL65537:AWO65613 BGH65537:BGK65613 BQD65537:BQG65613 BZZ65537:CAC65613 CJV65537:CJY65613 CTR65537:CTU65613 DDN65537:DDQ65613 DNJ65537:DNM65613 DXF65537:DXI65613 EHB65537:EHE65613 EQX65537:ERA65613 FAT65537:FAW65613 FKP65537:FKS65613 FUL65537:FUO65613 GEH65537:GEK65613 GOD65537:GOG65613 GXZ65537:GYC65613 HHV65537:HHY65613 HRR65537:HRU65613 IBN65537:IBQ65613 ILJ65537:ILM65613 IVF65537:IVI65613 JFB65537:JFE65613 JOX65537:JPA65613 JYT65537:JYW65613 KIP65537:KIS65613 KSL65537:KSO65613 LCH65537:LCK65613 LMD65537:LMG65613 LVZ65537:LWC65613 MFV65537:MFY65613 MPR65537:MPU65613 MZN65537:MZQ65613 NJJ65537:NJM65613 NTF65537:NTI65613 ODB65537:ODE65613 OMX65537:ONA65613 OWT65537:OWW65613 PGP65537:PGS65613 PQL65537:PQO65613 QAH65537:QAK65613 QKD65537:QKG65613 QTZ65537:QUC65613 RDV65537:RDY65613 RNR65537:RNU65613 RXN65537:RXQ65613 SHJ65537:SHM65613 SRF65537:SRI65613 TBB65537:TBE65613 TKX65537:TLA65613 TUT65537:TUW65613 UEP65537:UES65613 UOL65537:UOO65613 UYH65537:UYK65613 VID65537:VIG65613 VRZ65537:VSC65613 WBV65537:WBY65613 WLR65537:WLU65613 WVN65537:WVQ65613 F131073:I131149 JB131073:JE131149 SX131073:TA131149 ACT131073:ACW131149 AMP131073:AMS131149 AWL131073:AWO131149 BGH131073:BGK131149 BQD131073:BQG131149 BZZ131073:CAC131149 CJV131073:CJY131149 CTR131073:CTU131149 DDN131073:DDQ131149 DNJ131073:DNM131149 DXF131073:DXI131149 EHB131073:EHE131149 EQX131073:ERA131149 FAT131073:FAW131149 FKP131073:FKS131149 FUL131073:FUO131149 GEH131073:GEK131149 GOD131073:GOG131149 GXZ131073:GYC131149 HHV131073:HHY131149 HRR131073:HRU131149 IBN131073:IBQ131149 ILJ131073:ILM131149 IVF131073:IVI131149 JFB131073:JFE131149 JOX131073:JPA131149 JYT131073:JYW131149 KIP131073:KIS131149 KSL131073:KSO131149 LCH131073:LCK131149 LMD131073:LMG131149 LVZ131073:LWC131149 MFV131073:MFY131149 MPR131073:MPU131149 MZN131073:MZQ131149 NJJ131073:NJM131149 NTF131073:NTI131149 ODB131073:ODE131149 OMX131073:ONA131149 OWT131073:OWW131149 PGP131073:PGS131149 PQL131073:PQO131149 QAH131073:QAK131149 QKD131073:QKG131149 QTZ131073:QUC131149 RDV131073:RDY131149 RNR131073:RNU131149 RXN131073:RXQ131149 SHJ131073:SHM131149 SRF131073:SRI131149 TBB131073:TBE131149 TKX131073:TLA131149 TUT131073:TUW131149 UEP131073:UES131149 UOL131073:UOO131149 UYH131073:UYK131149 VID131073:VIG131149 VRZ131073:VSC131149 WBV131073:WBY131149 WLR131073:WLU131149 WVN131073:WVQ131149 F196609:I196685 JB196609:JE196685 SX196609:TA196685 ACT196609:ACW196685 AMP196609:AMS196685 AWL196609:AWO196685 BGH196609:BGK196685 BQD196609:BQG196685 BZZ196609:CAC196685 CJV196609:CJY196685 CTR196609:CTU196685 DDN196609:DDQ196685 DNJ196609:DNM196685 DXF196609:DXI196685 EHB196609:EHE196685 EQX196609:ERA196685 FAT196609:FAW196685 FKP196609:FKS196685 FUL196609:FUO196685 GEH196609:GEK196685 GOD196609:GOG196685 GXZ196609:GYC196685 HHV196609:HHY196685 HRR196609:HRU196685 IBN196609:IBQ196685 ILJ196609:ILM196685 IVF196609:IVI196685 JFB196609:JFE196685 JOX196609:JPA196685 JYT196609:JYW196685 KIP196609:KIS196685 KSL196609:KSO196685 LCH196609:LCK196685 LMD196609:LMG196685 LVZ196609:LWC196685 MFV196609:MFY196685 MPR196609:MPU196685 MZN196609:MZQ196685 NJJ196609:NJM196685 NTF196609:NTI196685 ODB196609:ODE196685 OMX196609:ONA196685 OWT196609:OWW196685 PGP196609:PGS196685 PQL196609:PQO196685 QAH196609:QAK196685 QKD196609:QKG196685 QTZ196609:QUC196685 RDV196609:RDY196685 RNR196609:RNU196685 RXN196609:RXQ196685 SHJ196609:SHM196685 SRF196609:SRI196685 TBB196609:TBE196685 TKX196609:TLA196685 TUT196609:TUW196685 UEP196609:UES196685 UOL196609:UOO196685 UYH196609:UYK196685 VID196609:VIG196685 VRZ196609:VSC196685 WBV196609:WBY196685 WLR196609:WLU196685 WVN196609:WVQ196685 F262145:I262221 JB262145:JE262221 SX262145:TA262221 ACT262145:ACW262221 AMP262145:AMS262221 AWL262145:AWO262221 BGH262145:BGK262221 BQD262145:BQG262221 BZZ262145:CAC262221 CJV262145:CJY262221 CTR262145:CTU262221 DDN262145:DDQ262221 DNJ262145:DNM262221 DXF262145:DXI262221 EHB262145:EHE262221 EQX262145:ERA262221 FAT262145:FAW262221 FKP262145:FKS262221 FUL262145:FUO262221 GEH262145:GEK262221 GOD262145:GOG262221 GXZ262145:GYC262221 HHV262145:HHY262221 HRR262145:HRU262221 IBN262145:IBQ262221 ILJ262145:ILM262221 IVF262145:IVI262221 JFB262145:JFE262221 JOX262145:JPA262221 JYT262145:JYW262221 KIP262145:KIS262221 KSL262145:KSO262221 LCH262145:LCK262221 LMD262145:LMG262221 LVZ262145:LWC262221 MFV262145:MFY262221 MPR262145:MPU262221 MZN262145:MZQ262221 NJJ262145:NJM262221 NTF262145:NTI262221 ODB262145:ODE262221 OMX262145:ONA262221 OWT262145:OWW262221 PGP262145:PGS262221 PQL262145:PQO262221 QAH262145:QAK262221 QKD262145:QKG262221 QTZ262145:QUC262221 RDV262145:RDY262221 RNR262145:RNU262221 RXN262145:RXQ262221 SHJ262145:SHM262221 SRF262145:SRI262221 TBB262145:TBE262221 TKX262145:TLA262221 TUT262145:TUW262221 UEP262145:UES262221 UOL262145:UOO262221 UYH262145:UYK262221 VID262145:VIG262221 VRZ262145:VSC262221 WBV262145:WBY262221 WLR262145:WLU262221 WVN262145:WVQ262221 F327681:I327757 JB327681:JE327757 SX327681:TA327757 ACT327681:ACW327757 AMP327681:AMS327757 AWL327681:AWO327757 BGH327681:BGK327757 BQD327681:BQG327757 BZZ327681:CAC327757 CJV327681:CJY327757 CTR327681:CTU327757 DDN327681:DDQ327757 DNJ327681:DNM327757 DXF327681:DXI327757 EHB327681:EHE327757 EQX327681:ERA327757 FAT327681:FAW327757 FKP327681:FKS327757 FUL327681:FUO327757 GEH327681:GEK327757 GOD327681:GOG327757 GXZ327681:GYC327757 HHV327681:HHY327757 HRR327681:HRU327757 IBN327681:IBQ327757 ILJ327681:ILM327757 IVF327681:IVI327757 JFB327681:JFE327757 JOX327681:JPA327757 JYT327681:JYW327757 KIP327681:KIS327757 KSL327681:KSO327757 LCH327681:LCK327757 LMD327681:LMG327757 LVZ327681:LWC327757 MFV327681:MFY327757 MPR327681:MPU327757 MZN327681:MZQ327757 NJJ327681:NJM327757 NTF327681:NTI327757 ODB327681:ODE327757 OMX327681:ONA327757 OWT327681:OWW327757 PGP327681:PGS327757 PQL327681:PQO327757 QAH327681:QAK327757 QKD327681:QKG327757 QTZ327681:QUC327757 RDV327681:RDY327757 RNR327681:RNU327757 RXN327681:RXQ327757 SHJ327681:SHM327757 SRF327681:SRI327757 TBB327681:TBE327757 TKX327681:TLA327757 TUT327681:TUW327757 UEP327681:UES327757 UOL327681:UOO327757 UYH327681:UYK327757 VID327681:VIG327757 VRZ327681:VSC327757 WBV327681:WBY327757 WLR327681:WLU327757 WVN327681:WVQ327757 F393217:I393293 JB393217:JE393293 SX393217:TA393293 ACT393217:ACW393293 AMP393217:AMS393293 AWL393217:AWO393293 BGH393217:BGK393293 BQD393217:BQG393293 BZZ393217:CAC393293 CJV393217:CJY393293 CTR393217:CTU393293 DDN393217:DDQ393293 DNJ393217:DNM393293 DXF393217:DXI393293 EHB393217:EHE393293 EQX393217:ERA393293 FAT393217:FAW393293 FKP393217:FKS393293 FUL393217:FUO393293 GEH393217:GEK393293 GOD393217:GOG393293 GXZ393217:GYC393293 HHV393217:HHY393293 HRR393217:HRU393293 IBN393217:IBQ393293 ILJ393217:ILM393293 IVF393217:IVI393293 JFB393217:JFE393293 JOX393217:JPA393293 JYT393217:JYW393293 KIP393217:KIS393293 KSL393217:KSO393293 LCH393217:LCK393293 LMD393217:LMG393293 LVZ393217:LWC393293 MFV393217:MFY393293 MPR393217:MPU393293 MZN393217:MZQ393293 NJJ393217:NJM393293 NTF393217:NTI393293 ODB393217:ODE393293 OMX393217:ONA393293 OWT393217:OWW393293 PGP393217:PGS393293 PQL393217:PQO393293 QAH393217:QAK393293 QKD393217:QKG393293 QTZ393217:QUC393293 RDV393217:RDY393293 RNR393217:RNU393293 RXN393217:RXQ393293 SHJ393217:SHM393293 SRF393217:SRI393293 TBB393217:TBE393293 TKX393217:TLA393293 TUT393217:TUW393293 UEP393217:UES393293 UOL393217:UOO393293 UYH393217:UYK393293 VID393217:VIG393293 VRZ393217:VSC393293 WBV393217:WBY393293 WLR393217:WLU393293 WVN393217:WVQ393293 F458753:I458829 JB458753:JE458829 SX458753:TA458829 ACT458753:ACW458829 AMP458753:AMS458829 AWL458753:AWO458829 BGH458753:BGK458829 BQD458753:BQG458829 BZZ458753:CAC458829 CJV458753:CJY458829 CTR458753:CTU458829 DDN458753:DDQ458829 DNJ458753:DNM458829 DXF458753:DXI458829 EHB458753:EHE458829 EQX458753:ERA458829 FAT458753:FAW458829 FKP458753:FKS458829 FUL458753:FUO458829 GEH458753:GEK458829 GOD458753:GOG458829 GXZ458753:GYC458829 HHV458753:HHY458829 HRR458753:HRU458829 IBN458753:IBQ458829 ILJ458753:ILM458829 IVF458753:IVI458829 JFB458753:JFE458829 JOX458753:JPA458829 JYT458753:JYW458829 KIP458753:KIS458829 KSL458753:KSO458829 LCH458753:LCK458829 LMD458753:LMG458829 LVZ458753:LWC458829 MFV458753:MFY458829 MPR458753:MPU458829 MZN458753:MZQ458829 NJJ458753:NJM458829 NTF458753:NTI458829 ODB458753:ODE458829 OMX458753:ONA458829 OWT458753:OWW458829 PGP458753:PGS458829 PQL458753:PQO458829 QAH458753:QAK458829 QKD458753:QKG458829 QTZ458753:QUC458829 RDV458753:RDY458829 RNR458753:RNU458829 RXN458753:RXQ458829 SHJ458753:SHM458829 SRF458753:SRI458829 TBB458753:TBE458829 TKX458753:TLA458829 TUT458753:TUW458829 UEP458753:UES458829 UOL458753:UOO458829 UYH458753:UYK458829 VID458753:VIG458829 VRZ458753:VSC458829 WBV458753:WBY458829 WLR458753:WLU458829 WVN458753:WVQ458829 F524289:I524365 JB524289:JE524365 SX524289:TA524365 ACT524289:ACW524365 AMP524289:AMS524365 AWL524289:AWO524365 BGH524289:BGK524365 BQD524289:BQG524365 BZZ524289:CAC524365 CJV524289:CJY524365 CTR524289:CTU524365 DDN524289:DDQ524365 DNJ524289:DNM524365 DXF524289:DXI524365 EHB524289:EHE524365 EQX524289:ERA524365 FAT524289:FAW524365 FKP524289:FKS524365 FUL524289:FUO524365 GEH524289:GEK524365 GOD524289:GOG524365 GXZ524289:GYC524365 HHV524289:HHY524365 HRR524289:HRU524365 IBN524289:IBQ524365 ILJ524289:ILM524365 IVF524289:IVI524365 JFB524289:JFE524365 JOX524289:JPA524365 JYT524289:JYW524365 KIP524289:KIS524365 KSL524289:KSO524365 LCH524289:LCK524365 LMD524289:LMG524365 LVZ524289:LWC524365 MFV524289:MFY524365 MPR524289:MPU524365 MZN524289:MZQ524365 NJJ524289:NJM524365 NTF524289:NTI524365 ODB524289:ODE524365 OMX524289:ONA524365 OWT524289:OWW524365 PGP524289:PGS524365 PQL524289:PQO524365 QAH524289:QAK524365 QKD524289:QKG524365 QTZ524289:QUC524365 RDV524289:RDY524365 RNR524289:RNU524365 RXN524289:RXQ524365 SHJ524289:SHM524365 SRF524289:SRI524365 TBB524289:TBE524365 TKX524289:TLA524365 TUT524289:TUW524365 UEP524289:UES524365 UOL524289:UOO524365 UYH524289:UYK524365 VID524289:VIG524365 VRZ524289:VSC524365 WBV524289:WBY524365 WLR524289:WLU524365 WVN524289:WVQ524365 F589825:I589901 JB589825:JE589901 SX589825:TA589901 ACT589825:ACW589901 AMP589825:AMS589901 AWL589825:AWO589901 BGH589825:BGK589901 BQD589825:BQG589901 BZZ589825:CAC589901 CJV589825:CJY589901 CTR589825:CTU589901 DDN589825:DDQ589901 DNJ589825:DNM589901 DXF589825:DXI589901 EHB589825:EHE589901 EQX589825:ERA589901 FAT589825:FAW589901 FKP589825:FKS589901 FUL589825:FUO589901 GEH589825:GEK589901 GOD589825:GOG589901 GXZ589825:GYC589901 HHV589825:HHY589901 HRR589825:HRU589901 IBN589825:IBQ589901 ILJ589825:ILM589901 IVF589825:IVI589901 JFB589825:JFE589901 JOX589825:JPA589901 JYT589825:JYW589901 KIP589825:KIS589901 KSL589825:KSO589901 LCH589825:LCK589901 LMD589825:LMG589901 LVZ589825:LWC589901 MFV589825:MFY589901 MPR589825:MPU589901 MZN589825:MZQ589901 NJJ589825:NJM589901 NTF589825:NTI589901 ODB589825:ODE589901 OMX589825:ONA589901 OWT589825:OWW589901 PGP589825:PGS589901 PQL589825:PQO589901 QAH589825:QAK589901 QKD589825:QKG589901 QTZ589825:QUC589901 RDV589825:RDY589901 RNR589825:RNU589901 RXN589825:RXQ589901 SHJ589825:SHM589901 SRF589825:SRI589901 TBB589825:TBE589901 TKX589825:TLA589901 TUT589825:TUW589901 UEP589825:UES589901 UOL589825:UOO589901 UYH589825:UYK589901 VID589825:VIG589901 VRZ589825:VSC589901 WBV589825:WBY589901 WLR589825:WLU589901 WVN589825:WVQ589901 F655361:I655437 JB655361:JE655437 SX655361:TA655437 ACT655361:ACW655437 AMP655361:AMS655437 AWL655361:AWO655437 BGH655361:BGK655437 BQD655361:BQG655437 BZZ655361:CAC655437 CJV655361:CJY655437 CTR655361:CTU655437 DDN655361:DDQ655437 DNJ655361:DNM655437 DXF655361:DXI655437 EHB655361:EHE655437 EQX655361:ERA655437 FAT655361:FAW655437 FKP655361:FKS655437 FUL655361:FUO655437 GEH655361:GEK655437 GOD655361:GOG655437 GXZ655361:GYC655437 HHV655361:HHY655437 HRR655361:HRU655437 IBN655361:IBQ655437 ILJ655361:ILM655437 IVF655361:IVI655437 JFB655361:JFE655437 JOX655361:JPA655437 JYT655361:JYW655437 KIP655361:KIS655437 KSL655361:KSO655437 LCH655361:LCK655437 LMD655361:LMG655437 LVZ655361:LWC655437 MFV655361:MFY655437 MPR655361:MPU655437 MZN655361:MZQ655437 NJJ655361:NJM655437 NTF655361:NTI655437 ODB655361:ODE655437 OMX655361:ONA655437 OWT655361:OWW655437 PGP655361:PGS655437 PQL655361:PQO655437 QAH655361:QAK655437 QKD655361:QKG655437 QTZ655361:QUC655437 RDV655361:RDY655437 RNR655361:RNU655437 RXN655361:RXQ655437 SHJ655361:SHM655437 SRF655361:SRI655437 TBB655361:TBE655437 TKX655361:TLA655437 TUT655361:TUW655437 UEP655361:UES655437 UOL655361:UOO655437 UYH655361:UYK655437 VID655361:VIG655437 VRZ655361:VSC655437 WBV655361:WBY655437 WLR655361:WLU655437 WVN655361:WVQ655437 F720897:I720973 JB720897:JE720973 SX720897:TA720973 ACT720897:ACW720973 AMP720897:AMS720973 AWL720897:AWO720973 BGH720897:BGK720973 BQD720897:BQG720973 BZZ720897:CAC720973 CJV720897:CJY720973 CTR720897:CTU720973 DDN720897:DDQ720973 DNJ720897:DNM720973 DXF720897:DXI720973 EHB720897:EHE720973 EQX720897:ERA720973 FAT720897:FAW720973 FKP720897:FKS720973 FUL720897:FUO720973 GEH720897:GEK720973 GOD720897:GOG720973 GXZ720897:GYC720973 HHV720897:HHY720973 HRR720897:HRU720973 IBN720897:IBQ720973 ILJ720897:ILM720973 IVF720897:IVI720973 JFB720897:JFE720973 JOX720897:JPA720973 JYT720897:JYW720973 KIP720897:KIS720973 KSL720897:KSO720973 LCH720897:LCK720973 LMD720897:LMG720973 LVZ720897:LWC720973 MFV720897:MFY720973 MPR720897:MPU720973 MZN720897:MZQ720973 NJJ720897:NJM720973 NTF720897:NTI720973 ODB720897:ODE720973 OMX720897:ONA720973 OWT720897:OWW720973 PGP720897:PGS720973 PQL720897:PQO720973 QAH720897:QAK720973 QKD720897:QKG720973 QTZ720897:QUC720973 RDV720897:RDY720973 RNR720897:RNU720973 RXN720897:RXQ720973 SHJ720897:SHM720973 SRF720897:SRI720973 TBB720897:TBE720973 TKX720897:TLA720973 TUT720897:TUW720973 UEP720897:UES720973 UOL720897:UOO720973 UYH720897:UYK720973 VID720897:VIG720973 VRZ720897:VSC720973 WBV720897:WBY720973 WLR720897:WLU720973 WVN720897:WVQ720973 F786433:I786509 JB786433:JE786509 SX786433:TA786509 ACT786433:ACW786509 AMP786433:AMS786509 AWL786433:AWO786509 BGH786433:BGK786509 BQD786433:BQG786509 BZZ786433:CAC786509 CJV786433:CJY786509 CTR786433:CTU786509 DDN786433:DDQ786509 DNJ786433:DNM786509 DXF786433:DXI786509 EHB786433:EHE786509 EQX786433:ERA786509 FAT786433:FAW786509 FKP786433:FKS786509 FUL786433:FUO786509 GEH786433:GEK786509 GOD786433:GOG786509 GXZ786433:GYC786509 HHV786433:HHY786509 HRR786433:HRU786509 IBN786433:IBQ786509 ILJ786433:ILM786509 IVF786433:IVI786509 JFB786433:JFE786509 JOX786433:JPA786509 JYT786433:JYW786509 KIP786433:KIS786509 KSL786433:KSO786509 LCH786433:LCK786509 LMD786433:LMG786509 LVZ786433:LWC786509 MFV786433:MFY786509 MPR786433:MPU786509 MZN786433:MZQ786509 NJJ786433:NJM786509 NTF786433:NTI786509 ODB786433:ODE786509 OMX786433:ONA786509 OWT786433:OWW786509 PGP786433:PGS786509 PQL786433:PQO786509 QAH786433:QAK786509 QKD786433:QKG786509 QTZ786433:QUC786509 RDV786433:RDY786509 RNR786433:RNU786509 RXN786433:RXQ786509 SHJ786433:SHM786509 SRF786433:SRI786509 TBB786433:TBE786509 TKX786433:TLA786509 TUT786433:TUW786509 UEP786433:UES786509 UOL786433:UOO786509 UYH786433:UYK786509 VID786433:VIG786509 VRZ786433:VSC786509 WBV786433:WBY786509 WLR786433:WLU786509 WVN786433:WVQ786509 F851969:I852045 JB851969:JE852045 SX851969:TA852045 ACT851969:ACW852045 AMP851969:AMS852045 AWL851969:AWO852045 BGH851969:BGK852045 BQD851969:BQG852045 BZZ851969:CAC852045 CJV851969:CJY852045 CTR851969:CTU852045 DDN851969:DDQ852045 DNJ851969:DNM852045 DXF851969:DXI852045 EHB851969:EHE852045 EQX851969:ERA852045 FAT851969:FAW852045 FKP851969:FKS852045 FUL851969:FUO852045 GEH851969:GEK852045 GOD851969:GOG852045 GXZ851969:GYC852045 HHV851969:HHY852045 HRR851969:HRU852045 IBN851969:IBQ852045 ILJ851969:ILM852045 IVF851969:IVI852045 JFB851969:JFE852045 JOX851969:JPA852045 JYT851969:JYW852045 KIP851969:KIS852045 KSL851969:KSO852045 LCH851969:LCK852045 LMD851969:LMG852045 LVZ851969:LWC852045 MFV851969:MFY852045 MPR851969:MPU852045 MZN851969:MZQ852045 NJJ851969:NJM852045 NTF851969:NTI852045 ODB851969:ODE852045 OMX851969:ONA852045 OWT851969:OWW852045 PGP851969:PGS852045 PQL851969:PQO852045 QAH851969:QAK852045 QKD851969:QKG852045 QTZ851969:QUC852045 RDV851969:RDY852045 RNR851969:RNU852045 RXN851969:RXQ852045 SHJ851969:SHM852045 SRF851969:SRI852045 TBB851969:TBE852045 TKX851969:TLA852045 TUT851969:TUW852045 UEP851969:UES852045 UOL851969:UOO852045 UYH851969:UYK852045 VID851969:VIG852045 VRZ851969:VSC852045 WBV851969:WBY852045 WLR851969:WLU852045 WVN851969:WVQ852045 F917505:I917581 JB917505:JE917581 SX917505:TA917581 ACT917505:ACW917581 AMP917505:AMS917581 AWL917505:AWO917581 BGH917505:BGK917581 BQD917505:BQG917581 BZZ917505:CAC917581 CJV917505:CJY917581 CTR917505:CTU917581 DDN917505:DDQ917581 DNJ917505:DNM917581 DXF917505:DXI917581 EHB917505:EHE917581 EQX917505:ERA917581 FAT917505:FAW917581 FKP917505:FKS917581 FUL917505:FUO917581 GEH917505:GEK917581 GOD917505:GOG917581 GXZ917505:GYC917581 HHV917505:HHY917581 HRR917505:HRU917581 IBN917505:IBQ917581 ILJ917505:ILM917581 IVF917505:IVI917581 JFB917505:JFE917581 JOX917505:JPA917581 JYT917505:JYW917581 KIP917505:KIS917581 KSL917505:KSO917581 LCH917505:LCK917581 LMD917505:LMG917581 LVZ917505:LWC917581 MFV917505:MFY917581 MPR917505:MPU917581 MZN917505:MZQ917581 NJJ917505:NJM917581 NTF917505:NTI917581 ODB917505:ODE917581 OMX917505:ONA917581 OWT917505:OWW917581 PGP917505:PGS917581 PQL917505:PQO917581 QAH917505:QAK917581 QKD917505:QKG917581 QTZ917505:QUC917581 RDV917505:RDY917581 RNR917505:RNU917581 RXN917505:RXQ917581 SHJ917505:SHM917581 SRF917505:SRI917581 TBB917505:TBE917581 TKX917505:TLA917581 TUT917505:TUW917581 UEP917505:UES917581 UOL917505:UOO917581 UYH917505:UYK917581 VID917505:VIG917581 VRZ917505:VSC917581 WBV917505:WBY917581 WLR917505:WLU917581 WVN917505:WVQ917581 F983041:I983117 JB983041:JE983117 SX983041:TA983117 ACT983041:ACW983117 AMP983041:AMS983117 AWL983041:AWO983117 BGH983041:BGK983117 BQD983041:BQG983117 BZZ983041:CAC983117 CJV983041:CJY983117 CTR983041:CTU983117 DDN983041:DDQ983117 DNJ983041:DNM983117 DXF983041:DXI983117 EHB983041:EHE983117 EQX983041:ERA983117 FAT983041:FAW983117 FKP983041:FKS983117 FUL983041:FUO983117 GEH983041:GEK983117 GOD983041:GOG983117 GXZ983041:GYC983117 HHV983041:HHY983117 HRR983041:HRU983117 IBN983041:IBQ983117 ILJ983041:ILM983117 IVF983041:IVI983117 JFB983041:JFE983117 JOX983041:JPA983117 JYT983041:JYW983117 KIP983041:KIS983117 KSL983041:KSO983117 LCH983041:LCK983117 LMD983041:LMG983117 LVZ983041:LWC983117 MFV983041:MFY983117 MPR983041:MPU983117 MZN983041:MZQ983117 NJJ983041:NJM983117 NTF983041:NTI983117 ODB983041:ODE983117 OMX983041:ONA983117 OWT983041:OWW983117 PGP983041:PGS983117 PQL983041:PQO983117 QAH983041:QAK983117 QKD983041:QKG983117 QTZ983041:QUC983117 RDV983041:RDY983117 RNR983041:RNU983117 RXN983041:RXQ983117 SHJ983041:SHM983117 SRF983041:SRI983117 TBB983041:TBE983117 TKX983041:TLA983117 TUT983041:TUW983117 UEP983041:UES983117 UOL983041:UOO983117 UYH983041:UYK983117 VID983041:VIG983117 VRZ983041:VSC983117 WBV983041:WBY983117 WLR983041:WLU983117 WVN983041:WVQ983117 K147:N65536 JG147:JJ65536 TC147:TF65536 ACY147:ADB65536 AMU147:AMX65536 AWQ147:AWT65536 BGM147:BGP65536 BQI147:BQL65536 CAE147:CAH65536 CKA147:CKD65536 CTW147:CTZ65536 DDS147:DDV65536 DNO147:DNR65536 DXK147:DXN65536 EHG147:EHJ65536 ERC147:ERF65536 FAY147:FBB65536 FKU147:FKX65536 FUQ147:FUT65536 GEM147:GEP65536 GOI147:GOL65536 GYE147:GYH65536 HIA147:HID65536 HRW147:HRZ65536 IBS147:IBV65536 ILO147:ILR65536 IVK147:IVN65536 JFG147:JFJ65536 JPC147:JPF65536 JYY147:JZB65536 KIU147:KIX65536 KSQ147:KST65536 LCM147:LCP65536 LMI147:LML65536 LWE147:LWH65536 MGA147:MGD65536 MPW147:MPZ65536 MZS147:MZV65536 NJO147:NJR65536 NTK147:NTN65536 ODG147:ODJ65536 ONC147:ONF65536 OWY147:OXB65536 PGU147:PGX65536 PQQ147:PQT65536 QAM147:QAP65536 QKI147:QKL65536 QUE147:QUH65536 REA147:RED65536 RNW147:RNZ65536 RXS147:RXV65536 SHO147:SHR65536 SRK147:SRN65536 TBG147:TBJ65536 TLC147:TLF65536 TUY147:TVB65536 UEU147:UEX65536 UOQ147:UOT65536 UYM147:UYP65536 VII147:VIL65536 VSE147:VSH65536 WCA147:WCD65536 WLW147:WLZ65536 WVS147:WVV65536 K65683:N131072 JG65683:JJ131072 TC65683:TF131072 ACY65683:ADB131072 AMU65683:AMX131072 AWQ65683:AWT131072 BGM65683:BGP131072 BQI65683:BQL131072 CAE65683:CAH131072 CKA65683:CKD131072 CTW65683:CTZ131072 DDS65683:DDV131072 DNO65683:DNR131072 DXK65683:DXN131072 EHG65683:EHJ131072 ERC65683:ERF131072 FAY65683:FBB131072 FKU65683:FKX131072 FUQ65683:FUT131072 GEM65683:GEP131072 GOI65683:GOL131072 GYE65683:GYH131072 HIA65683:HID131072 HRW65683:HRZ131072 IBS65683:IBV131072 ILO65683:ILR131072 IVK65683:IVN131072 JFG65683:JFJ131072 JPC65683:JPF131072 JYY65683:JZB131072 KIU65683:KIX131072 KSQ65683:KST131072 LCM65683:LCP131072 LMI65683:LML131072 LWE65683:LWH131072 MGA65683:MGD131072 MPW65683:MPZ131072 MZS65683:MZV131072 NJO65683:NJR131072 NTK65683:NTN131072 ODG65683:ODJ131072 ONC65683:ONF131072 OWY65683:OXB131072 PGU65683:PGX131072 PQQ65683:PQT131072 QAM65683:QAP131072 QKI65683:QKL131072 QUE65683:QUH131072 REA65683:RED131072 RNW65683:RNZ131072 RXS65683:RXV131072 SHO65683:SHR131072 SRK65683:SRN131072 TBG65683:TBJ131072 TLC65683:TLF131072 TUY65683:TVB131072 UEU65683:UEX131072 UOQ65683:UOT131072 UYM65683:UYP131072 VII65683:VIL131072 VSE65683:VSH131072 WCA65683:WCD131072 WLW65683:WLZ131072 WVS65683:WVV131072 K131219:N196608 JG131219:JJ196608 TC131219:TF196608 ACY131219:ADB196608 AMU131219:AMX196608 AWQ131219:AWT196608 BGM131219:BGP196608 BQI131219:BQL196608 CAE131219:CAH196608 CKA131219:CKD196608 CTW131219:CTZ196608 DDS131219:DDV196608 DNO131219:DNR196608 DXK131219:DXN196608 EHG131219:EHJ196608 ERC131219:ERF196608 FAY131219:FBB196608 FKU131219:FKX196608 FUQ131219:FUT196608 GEM131219:GEP196608 GOI131219:GOL196608 GYE131219:GYH196608 HIA131219:HID196608 HRW131219:HRZ196608 IBS131219:IBV196608 ILO131219:ILR196608 IVK131219:IVN196608 JFG131219:JFJ196608 JPC131219:JPF196608 JYY131219:JZB196608 KIU131219:KIX196608 KSQ131219:KST196608 LCM131219:LCP196608 LMI131219:LML196608 LWE131219:LWH196608 MGA131219:MGD196608 MPW131219:MPZ196608 MZS131219:MZV196608 NJO131219:NJR196608 NTK131219:NTN196608 ODG131219:ODJ196608 ONC131219:ONF196608 OWY131219:OXB196608 PGU131219:PGX196608 PQQ131219:PQT196608 QAM131219:QAP196608 QKI131219:QKL196608 QUE131219:QUH196608 REA131219:RED196608 RNW131219:RNZ196608 RXS131219:RXV196608 SHO131219:SHR196608 SRK131219:SRN196608 TBG131219:TBJ196608 TLC131219:TLF196608 TUY131219:TVB196608 UEU131219:UEX196608 UOQ131219:UOT196608 UYM131219:UYP196608 VII131219:VIL196608 VSE131219:VSH196608 WCA131219:WCD196608 WLW131219:WLZ196608 WVS131219:WVV196608 K196755:N262144 JG196755:JJ262144 TC196755:TF262144 ACY196755:ADB262144 AMU196755:AMX262144 AWQ196755:AWT262144 BGM196755:BGP262144 BQI196755:BQL262144 CAE196755:CAH262144 CKA196755:CKD262144 CTW196755:CTZ262144 DDS196755:DDV262144 DNO196755:DNR262144 DXK196755:DXN262144 EHG196755:EHJ262144 ERC196755:ERF262144 FAY196755:FBB262144 FKU196755:FKX262144 FUQ196755:FUT262144 GEM196755:GEP262144 GOI196755:GOL262144 GYE196755:GYH262144 HIA196755:HID262144 HRW196755:HRZ262144 IBS196755:IBV262144 ILO196755:ILR262144 IVK196755:IVN262144 JFG196755:JFJ262144 JPC196755:JPF262144 JYY196755:JZB262144 KIU196755:KIX262144 KSQ196755:KST262144 LCM196755:LCP262144 LMI196755:LML262144 LWE196755:LWH262144 MGA196755:MGD262144 MPW196755:MPZ262144 MZS196755:MZV262144 NJO196755:NJR262144 NTK196755:NTN262144 ODG196755:ODJ262144 ONC196755:ONF262144 OWY196755:OXB262144 PGU196755:PGX262144 PQQ196755:PQT262144 QAM196755:QAP262144 QKI196755:QKL262144 QUE196755:QUH262144 REA196755:RED262144 RNW196755:RNZ262144 RXS196755:RXV262144 SHO196755:SHR262144 SRK196755:SRN262144 TBG196755:TBJ262144 TLC196755:TLF262144 TUY196755:TVB262144 UEU196755:UEX262144 UOQ196755:UOT262144 UYM196755:UYP262144 VII196755:VIL262144 VSE196755:VSH262144 WCA196755:WCD262144 WLW196755:WLZ262144 WVS196755:WVV262144 K262291:N327680 JG262291:JJ327680 TC262291:TF327680 ACY262291:ADB327680 AMU262291:AMX327680 AWQ262291:AWT327680 BGM262291:BGP327680 BQI262291:BQL327680 CAE262291:CAH327680 CKA262291:CKD327680 CTW262291:CTZ327680 DDS262291:DDV327680 DNO262291:DNR327680 DXK262291:DXN327680 EHG262291:EHJ327680 ERC262291:ERF327680 FAY262291:FBB327680 FKU262291:FKX327680 FUQ262291:FUT327680 GEM262291:GEP327680 GOI262291:GOL327680 GYE262291:GYH327680 HIA262291:HID327680 HRW262291:HRZ327680 IBS262291:IBV327680 ILO262291:ILR327680 IVK262291:IVN327680 JFG262291:JFJ327680 JPC262291:JPF327680 JYY262291:JZB327680 KIU262291:KIX327680 KSQ262291:KST327680 LCM262291:LCP327680 LMI262291:LML327680 LWE262291:LWH327680 MGA262291:MGD327680 MPW262291:MPZ327680 MZS262291:MZV327680 NJO262291:NJR327680 NTK262291:NTN327680 ODG262291:ODJ327680 ONC262291:ONF327680 OWY262291:OXB327680 PGU262291:PGX327680 PQQ262291:PQT327680 QAM262291:QAP327680 QKI262291:QKL327680 QUE262291:QUH327680 REA262291:RED327680 RNW262291:RNZ327680 RXS262291:RXV327680 SHO262291:SHR327680 SRK262291:SRN327680 TBG262291:TBJ327680 TLC262291:TLF327680 TUY262291:TVB327680 UEU262291:UEX327680 UOQ262291:UOT327680 UYM262291:UYP327680 VII262291:VIL327680 VSE262291:VSH327680 WCA262291:WCD327680 WLW262291:WLZ327680 WVS262291:WVV327680 K327827:N393216 JG327827:JJ393216 TC327827:TF393216 ACY327827:ADB393216 AMU327827:AMX393216 AWQ327827:AWT393216 BGM327827:BGP393216 BQI327827:BQL393216 CAE327827:CAH393216 CKA327827:CKD393216 CTW327827:CTZ393216 DDS327827:DDV393216 DNO327827:DNR393216 DXK327827:DXN393216 EHG327827:EHJ393216 ERC327827:ERF393216 FAY327827:FBB393216 FKU327827:FKX393216 FUQ327827:FUT393216 GEM327827:GEP393216 GOI327827:GOL393216 GYE327827:GYH393216 HIA327827:HID393216 HRW327827:HRZ393216 IBS327827:IBV393216 ILO327827:ILR393216 IVK327827:IVN393216 JFG327827:JFJ393216 JPC327827:JPF393216 JYY327827:JZB393216 KIU327827:KIX393216 KSQ327827:KST393216 LCM327827:LCP393216 LMI327827:LML393216 LWE327827:LWH393216 MGA327827:MGD393216 MPW327827:MPZ393216 MZS327827:MZV393216 NJO327827:NJR393216 NTK327827:NTN393216 ODG327827:ODJ393216 ONC327827:ONF393216 OWY327827:OXB393216 PGU327827:PGX393216 PQQ327827:PQT393216 QAM327827:QAP393216 QKI327827:QKL393216 QUE327827:QUH393216 REA327827:RED393216 RNW327827:RNZ393216 RXS327827:RXV393216 SHO327827:SHR393216 SRK327827:SRN393216 TBG327827:TBJ393216 TLC327827:TLF393216 TUY327827:TVB393216 UEU327827:UEX393216 UOQ327827:UOT393216 UYM327827:UYP393216 VII327827:VIL393216 VSE327827:VSH393216 WCA327827:WCD393216 WLW327827:WLZ393216 WVS327827:WVV393216 K393363:N458752 JG393363:JJ458752 TC393363:TF458752 ACY393363:ADB458752 AMU393363:AMX458752 AWQ393363:AWT458752 BGM393363:BGP458752 BQI393363:BQL458752 CAE393363:CAH458752 CKA393363:CKD458752 CTW393363:CTZ458752 DDS393363:DDV458752 DNO393363:DNR458752 DXK393363:DXN458752 EHG393363:EHJ458752 ERC393363:ERF458752 FAY393363:FBB458752 FKU393363:FKX458752 FUQ393363:FUT458752 GEM393363:GEP458752 GOI393363:GOL458752 GYE393363:GYH458752 HIA393363:HID458752 HRW393363:HRZ458752 IBS393363:IBV458752 ILO393363:ILR458752 IVK393363:IVN458752 JFG393363:JFJ458752 JPC393363:JPF458752 JYY393363:JZB458752 KIU393363:KIX458752 KSQ393363:KST458752 LCM393363:LCP458752 LMI393363:LML458752 LWE393363:LWH458752 MGA393363:MGD458752 MPW393363:MPZ458752 MZS393363:MZV458752 NJO393363:NJR458752 NTK393363:NTN458752 ODG393363:ODJ458752 ONC393363:ONF458752 OWY393363:OXB458752 PGU393363:PGX458752 PQQ393363:PQT458752 QAM393363:QAP458752 QKI393363:QKL458752 QUE393363:QUH458752 REA393363:RED458752 RNW393363:RNZ458752 RXS393363:RXV458752 SHO393363:SHR458752 SRK393363:SRN458752 TBG393363:TBJ458752 TLC393363:TLF458752 TUY393363:TVB458752 UEU393363:UEX458752 UOQ393363:UOT458752 UYM393363:UYP458752 VII393363:VIL458752 VSE393363:VSH458752 WCA393363:WCD458752 WLW393363:WLZ458752 WVS393363:WVV458752 K458899:N524288 JG458899:JJ524288 TC458899:TF524288 ACY458899:ADB524288 AMU458899:AMX524288 AWQ458899:AWT524288 BGM458899:BGP524288 BQI458899:BQL524288 CAE458899:CAH524288 CKA458899:CKD524288 CTW458899:CTZ524288 DDS458899:DDV524288 DNO458899:DNR524288 DXK458899:DXN524288 EHG458899:EHJ524288 ERC458899:ERF524288 FAY458899:FBB524288 FKU458899:FKX524288 FUQ458899:FUT524288 GEM458899:GEP524288 GOI458899:GOL524288 GYE458899:GYH524288 HIA458899:HID524288 HRW458899:HRZ524288 IBS458899:IBV524288 ILO458899:ILR524288 IVK458899:IVN524288 JFG458899:JFJ524288 JPC458899:JPF524288 JYY458899:JZB524288 KIU458899:KIX524288 KSQ458899:KST524288 LCM458899:LCP524288 LMI458899:LML524288 LWE458899:LWH524288 MGA458899:MGD524288 MPW458899:MPZ524288 MZS458899:MZV524288 NJO458899:NJR524288 NTK458899:NTN524288 ODG458899:ODJ524288 ONC458899:ONF524288 OWY458899:OXB524288 PGU458899:PGX524288 PQQ458899:PQT524288 QAM458899:QAP524288 QKI458899:QKL524288 QUE458899:QUH524288 REA458899:RED524288 RNW458899:RNZ524288 RXS458899:RXV524288 SHO458899:SHR524288 SRK458899:SRN524288 TBG458899:TBJ524288 TLC458899:TLF524288 TUY458899:TVB524288 UEU458899:UEX524288 UOQ458899:UOT524288 UYM458899:UYP524288 VII458899:VIL524288 VSE458899:VSH524288 WCA458899:WCD524288 WLW458899:WLZ524288 WVS458899:WVV524288 K524435:N589824 JG524435:JJ589824 TC524435:TF589824 ACY524435:ADB589824 AMU524435:AMX589824 AWQ524435:AWT589824 BGM524435:BGP589824 BQI524435:BQL589824 CAE524435:CAH589824 CKA524435:CKD589824 CTW524435:CTZ589824 DDS524435:DDV589824 DNO524435:DNR589824 DXK524435:DXN589824 EHG524435:EHJ589824 ERC524435:ERF589824 FAY524435:FBB589824 FKU524435:FKX589824 FUQ524435:FUT589824 GEM524435:GEP589824 GOI524435:GOL589824 GYE524435:GYH589824 HIA524435:HID589824 HRW524435:HRZ589824 IBS524435:IBV589824 ILO524435:ILR589824 IVK524435:IVN589824 JFG524435:JFJ589824 JPC524435:JPF589824 JYY524435:JZB589824 KIU524435:KIX589824 KSQ524435:KST589824 LCM524435:LCP589824 LMI524435:LML589824 LWE524435:LWH589824 MGA524435:MGD589824 MPW524435:MPZ589824 MZS524435:MZV589824 NJO524435:NJR589824 NTK524435:NTN589824 ODG524435:ODJ589824 ONC524435:ONF589824 OWY524435:OXB589824 PGU524435:PGX589824 PQQ524435:PQT589824 QAM524435:QAP589824 QKI524435:QKL589824 QUE524435:QUH589824 REA524435:RED589824 RNW524435:RNZ589824 RXS524435:RXV589824 SHO524435:SHR589824 SRK524435:SRN589824 TBG524435:TBJ589824 TLC524435:TLF589824 TUY524435:TVB589824 UEU524435:UEX589824 UOQ524435:UOT589824 UYM524435:UYP589824 VII524435:VIL589824 VSE524435:VSH589824 WCA524435:WCD589824 WLW524435:WLZ589824 WVS524435:WVV589824 K589971:N655360 JG589971:JJ655360 TC589971:TF655360 ACY589971:ADB655360 AMU589971:AMX655360 AWQ589971:AWT655360 BGM589971:BGP655360 BQI589971:BQL655360 CAE589971:CAH655360 CKA589971:CKD655360 CTW589971:CTZ655360 DDS589971:DDV655360 DNO589971:DNR655360 DXK589971:DXN655360 EHG589971:EHJ655360 ERC589971:ERF655360 FAY589971:FBB655360 FKU589971:FKX655360 FUQ589971:FUT655360 GEM589971:GEP655360 GOI589971:GOL655360 GYE589971:GYH655360 HIA589971:HID655360 HRW589971:HRZ655360 IBS589971:IBV655360 ILO589971:ILR655360 IVK589971:IVN655360 JFG589971:JFJ655360 JPC589971:JPF655360 JYY589971:JZB655360 KIU589971:KIX655360 KSQ589971:KST655360 LCM589971:LCP655360 LMI589971:LML655360 LWE589971:LWH655360 MGA589971:MGD655360 MPW589971:MPZ655360 MZS589971:MZV655360 NJO589971:NJR655360 NTK589971:NTN655360 ODG589971:ODJ655360 ONC589971:ONF655360 OWY589971:OXB655360 PGU589971:PGX655360 PQQ589971:PQT655360 QAM589971:QAP655360 QKI589971:QKL655360 QUE589971:QUH655360 REA589971:RED655360 RNW589971:RNZ655360 RXS589971:RXV655360 SHO589971:SHR655360 SRK589971:SRN655360 TBG589971:TBJ655360 TLC589971:TLF655360 TUY589971:TVB655360 UEU589971:UEX655360 UOQ589971:UOT655360 UYM589971:UYP655360 VII589971:VIL655360 VSE589971:VSH655360 WCA589971:WCD655360 WLW589971:WLZ655360 WVS589971:WVV655360 K655507:N720896 JG655507:JJ720896 TC655507:TF720896 ACY655507:ADB720896 AMU655507:AMX720896 AWQ655507:AWT720896 BGM655507:BGP720896 BQI655507:BQL720896 CAE655507:CAH720896 CKA655507:CKD720896 CTW655507:CTZ720896 DDS655507:DDV720896 DNO655507:DNR720896 DXK655507:DXN720896 EHG655507:EHJ720896 ERC655507:ERF720896 FAY655507:FBB720896 FKU655507:FKX720896 FUQ655507:FUT720896 GEM655507:GEP720896 GOI655507:GOL720896 GYE655507:GYH720896 HIA655507:HID720896 HRW655507:HRZ720896 IBS655507:IBV720896 ILO655507:ILR720896 IVK655507:IVN720896 JFG655507:JFJ720896 JPC655507:JPF720896 JYY655507:JZB720896 KIU655507:KIX720896 KSQ655507:KST720896 LCM655507:LCP720896 LMI655507:LML720896 LWE655507:LWH720896 MGA655507:MGD720896 MPW655507:MPZ720896 MZS655507:MZV720896 NJO655507:NJR720896 NTK655507:NTN720896 ODG655507:ODJ720896 ONC655507:ONF720896 OWY655507:OXB720896 PGU655507:PGX720896 PQQ655507:PQT720896 QAM655507:QAP720896 QKI655507:QKL720896 QUE655507:QUH720896 REA655507:RED720896 RNW655507:RNZ720896 RXS655507:RXV720896 SHO655507:SHR720896 SRK655507:SRN720896 TBG655507:TBJ720896 TLC655507:TLF720896 TUY655507:TVB720896 UEU655507:UEX720896 UOQ655507:UOT720896 UYM655507:UYP720896 VII655507:VIL720896 VSE655507:VSH720896 WCA655507:WCD720896 WLW655507:WLZ720896 WVS655507:WVV720896 K721043:N786432 JG721043:JJ786432 TC721043:TF786432 ACY721043:ADB786432 AMU721043:AMX786432 AWQ721043:AWT786432 BGM721043:BGP786432 BQI721043:BQL786432 CAE721043:CAH786432 CKA721043:CKD786432 CTW721043:CTZ786432 DDS721043:DDV786432 DNO721043:DNR786432 DXK721043:DXN786432 EHG721043:EHJ786432 ERC721043:ERF786432 FAY721043:FBB786432 FKU721043:FKX786432 FUQ721043:FUT786432 GEM721043:GEP786432 GOI721043:GOL786432 GYE721043:GYH786432 HIA721043:HID786432 HRW721043:HRZ786432 IBS721043:IBV786432 ILO721043:ILR786432 IVK721043:IVN786432 JFG721043:JFJ786432 JPC721043:JPF786432 JYY721043:JZB786432 KIU721043:KIX786432 KSQ721043:KST786432 LCM721043:LCP786432 LMI721043:LML786432 LWE721043:LWH786432 MGA721043:MGD786432 MPW721043:MPZ786432 MZS721043:MZV786432 NJO721043:NJR786432 NTK721043:NTN786432 ODG721043:ODJ786432 ONC721043:ONF786432 OWY721043:OXB786432 PGU721043:PGX786432 PQQ721043:PQT786432 QAM721043:QAP786432 QKI721043:QKL786432 QUE721043:QUH786432 REA721043:RED786432 RNW721043:RNZ786432 RXS721043:RXV786432 SHO721043:SHR786432 SRK721043:SRN786432 TBG721043:TBJ786432 TLC721043:TLF786432 TUY721043:TVB786432 UEU721043:UEX786432 UOQ721043:UOT786432 UYM721043:UYP786432 VII721043:VIL786432 VSE721043:VSH786432 WCA721043:WCD786432 WLW721043:WLZ786432 WVS721043:WVV786432 K786579:N851968 JG786579:JJ851968 TC786579:TF851968 ACY786579:ADB851968 AMU786579:AMX851968 AWQ786579:AWT851968 BGM786579:BGP851968 BQI786579:BQL851968 CAE786579:CAH851968 CKA786579:CKD851968 CTW786579:CTZ851968 DDS786579:DDV851968 DNO786579:DNR851968 DXK786579:DXN851968 EHG786579:EHJ851968 ERC786579:ERF851968 FAY786579:FBB851968 FKU786579:FKX851968 FUQ786579:FUT851968 GEM786579:GEP851968 GOI786579:GOL851968 GYE786579:GYH851968 HIA786579:HID851968 HRW786579:HRZ851968 IBS786579:IBV851968 ILO786579:ILR851968 IVK786579:IVN851968 JFG786579:JFJ851968 JPC786579:JPF851968 JYY786579:JZB851968 KIU786579:KIX851968 KSQ786579:KST851968 LCM786579:LCP851968 LMI786579:LML851968 LWE786579:LWH851968 MGA786579:MGD851968 MPW786579:MPZ851968 MZS786579:MZV851968 NJO786579:NJR851968 NTK786579:NTN851968 ODG786579:ODJ851968 ONC786579:ONF851968 OWY786579:OXB851968 PGU786579:PGX851968 PQQ786579:PQT851968 QAM786579:QAP851968 QKI786579:QKL851968 QUE786579:QUH851968 REA786579:RED851968 RNW786579:RNZ851968 RXS786579:RXV851968 SHO786579:SHR851968 SRK786579:SRN851968 TBG786579:TBJ851968 TLC786579:TLF851968 TUY786579:TVB851968 UEU786579:UEX851968 UOQ786579:UOT851968 UYM786579:UYP851968 VII786579:VIL851968 VSE786579:VSH851968 WCA786579:WCD851968 WLW786579:WLZ851968 WVS786579:WVV851968 K852115:N917504 JG852115:JJ917504 TC852115:TF917504 ACY852115:ADB917504 AMU852115:AMX917504 AWQ852115:AWT917504 BGM852115:BGP917504 BQI852115:BQL917504 CAE852115:CAH917504 CKA852115:CKD917504 CTW852115:CTZ917504 DDS852115:DDV917504 DNO852115:DNR917504 DXK852115:DXN917504 EHG852115:EHJ917504 ERC852115:ERF917504 FAY852115:FBB917504 FKU852115:FKX917504 FUQ852115:FUT917504 GEM852115:GEP917504 GOI852115:GOL917504 GYE852115:GYH917504 HIA852115:HID917504 HRW852115:HRZ917504 IBS852115:IBV917504 ILO852115:ILR917504 IVK852115:IVN917504 JFG852115:JFJ917504 JPC852115:JPF917504 JYY852115:JZB917504 KIU852115:KIX917504 KSQ852115:KST917504 LCM852115:LCP917504 LMI852115:LML917504 LWE852115:LWH917504 MGA852115:MGD917504 MPW852115:MPZ917504 MZS852115:MZV917504 NJO852115:NJR917504 NTK852115:NTN917504 ODG852115:ODJ917504 ONC852115:ONF917504 OWY852115:OXB917504 PGU852115:PGX917504 PQQ852115:PQT917504 QAM852115:QAP917504 QKI852115:QKL917504 QUE852115:QUH917504 REA852115:RED917504 RNW852115:RNZ917504 RXS852115:RXV917504 SHO852115:SHR917504 SRK852115:SRN917504 TBG852115:TBJ917504 TLC852115:TLF917504 TUY852115:TVB917504 UEU852115:UEX917504 UOQ852115:UOT917504 UYM852115:UYP917504 VII852115:VIL917504 VSE852115:VSH917504 WCA852115:WCD917504 WLW852115:WLZ917504 WVS852115:WVV917504 K917651:N983040 JG917651:JJ983040 TC917651:TF983040 ACY917651:ADB983040 AMU917651:AMX983040 AWQ917651:AWT983040 BGM917651:BGP983040 BQI917651:BQL983040 CAE917651:CAH983040 CKA917651:CKD983040 CTW917651:CTZ983040 DDS917651:DDV983040 DNO917651:DNR983040 DXK917651:DXN983040 EHG917651:EHJ983040 ERC917651:ERF983040 FAY917651:FBB983040 FKU917651:FKX983040 FUQ917651:FUT983040 GEM917651:GEP983040 GOI917651:GOL983040 GYE917651:GYH983040 HIA917651:HID983040 HRW917651:HRZ983040 IBS917651:IBV983040 ILO917651:ILR983040 IVK917651:IVN983040 JFG917651:JFJ983040 JPC917651:JPF983040 JYY917651:JZB983040 KIU917651:KIX983040 KSQ917651:KST983040 LCM917651:LCP983040 LMI917651:LML983040 LWE917651:LWH983040 MGA917651:MGD983040 MPW917651:MPZ983040 MZS917651:MZV983040 NJO917651:NJR983040 NTK917651:NTN983040 ODG917651:ODJ983040 ONC917651:ONF983040 OWY917651:OXB983040 PGU917651:PGX983040 PQQ917651:PQT983040 QAM917651:QAP983040 QKI917651:QKL983040 QUE917651:QUH983040 REA917651:RED983040 RNW917651:RNZ983040 RXS917651:RXV983040 SHO917651:SHR983040 SRK917651:SRN983040 TBG917651:TBJ983040 TLC917651:TLF983040 TUY917651:TVB983040 UEU917651:UEX983040 UOQ917651:UOT983040 UYM917651:UYP983040 VII917651:VIL983040 VSE917651:VSH983040 WCA917651:WCD983040 WLW917651:WLZ983040 WVS917651:WVV983040 K983187:N1048576 JG983187:JJ1048576 TC983187:TF1048576 ACY983187:ADB1048576 AMU983187:AMX1048576 AWQ983187:AWT1048576 BGM983187:BGP1048576 BQI983187:BQL1048576 CAE983187:CAH1048576 CKA983187:CKD1048576 CTW983187:CTZ1048576 DDS983187:DDV1048576 DNO983187:DNR1048576 DXK983187:DXN1048576 EHG983187:EHJ1048576 ERC983187:ERF1048576 FAY983187:FBB1048576 FKU983187:FKX1048576 FUQ983187:FUT1048576 GEM983187:GEP1048576 GOI983187:GOL1048576 GYE983187:GYH1048576 HIA983187:HID1048576 HRW983187:HRZ1048576 IBS983187:IBV1048576 ILO983187:ILR1048576 IVK983187:IVN1048576 JFG983187:JFJ1048576 JPC983187:JPF1048576 JYY983187:JZB1048576 KIU983187:KIX1048576 KSQ983187:KST1048576 LCM983187:LCP1048576 LMI983187:LML1048576 LWE983187:LWH1048576 MGA983187:MGD1048576 MPW983187:MPZ1048576 MZS983187:MZV1048576 NJO983187:NJR1048576 NTK983187:NTN1048576 ODG983187:ODJ1048576 ONC983187:ONF1048576 OWY983187:OXB1048576 PGU983187:PGX1048576 PQQ983187:PQT1048576 QAM983187:QAP1048576 QKI983187:QKL1048576 QUE983187:QUH1048576 REA983187:RED1048576 RNW983187:RNZ1048576 RXS983187:RXV1048576 SHO983187:SHR1048576 SRK983187:SRN1048576 TBG983187:TBJ1048576 TLC983187:TLF1048576 TUY983187:TVB1048576 UEU983187:UEX1048576 UOQ983187:UOT1048576 UYM983187:UYP1048576 VII983187:VIL1048576 VSE983187:VSH1048576 WCA983187:WCD1048576 WLW983187:WLZ1048576 WVS983187:WVV1048576 K140:N145 JG140:JJ145 TC140:TF145 ACY140:ADB145 AMU140:AMX145 AWQ140:AWT145 BGM140:BGP145 BQI140:BQL145 CAE140:CAH145 CKA140:CKD145 CTW140:CTZ145 DDS140:DDV145 DNO140:DNR145 DXK140:DXN145 EHG140:EHJ145 ERC140:ERF145 FAY140:FBB145 FKU140:FKX145 FUQ140:FUT145 GEM140:GEP145 GOI140:GOL145 GYE140:GYH145 HIA140:HID145 HRW140:HRZ145 IBS140:IBV145 ILO140:ILR145 IVK140:IVN145 JFG140:JFJ145 JPC140:JPF145 JYY140:JZB145 KIU140:KIX145 KSQ140:KST145 LCM140:LCP145 LMI140:LML145 LWE140:LWH145 MGA140:MGD145 MPW140:MPZ145 MZS140:MZV145 NJO140:NJR145 NTK140:NTN145 ODG140:ODJ145 ONC140:ONF145 OWY140:OXB145 PGU140:PGX145 PQQ140:PQT145 QAM140:QAP145 QKI140:QKL145 QUE140:QUH145 REA140:RED145 RNW140:RNZ145 RXS140:RXV145 SHO140:SHR145 SRK140:SRN145 TBG140:TBJ145 TLC140:TLF145 TUY140:TVB145 UEU140:UEX145 UOQ140:UOT145 UYM140:UYP145 VII140:VIL145 VSE140:VSH145 WCA140:WCD145 WLW140:WLZ145 WVS140:WVV145 K65676:N65681 JG65676:JJ65681 TC65676:TF65681 ACY65676:ADB65681 AMU65676:AMX65681 AWQ65676:AWT65681 BGM65676:BGP65681 BQI65676:BQL65681 CAE65676:CAH65681 CKA65676:CKD65681 CTW65676:CTZ65681 DDS65676:DDV65681 DNO65676:DNR65681 DXK65676:DXN65681 EHG65676:EHJ65681 ERC65676:ERF65681 FAY65676:FBB65681 FKU65676:FKX65681 FUQ65676:FUT65681 GEM65676:GEP65681 GOI65676:GOL65681 GYE65676:GYH65681 HIA65676:HID65681 HRW65676:HRZ65681 IBS65676:IBV65681 ILO65676:ILR65681 IVK65676:IVN65681 JFG65676:JFJ65681 JPC65676:JPF65681 JYY65676:JZB65681 KIU65676:KIX65681 KSQ65676:KST65681 LCM65676:LCP65681 LMI65676:LML65681 LWE65676:LWH65681 MGA65676:MGD65681 MPW65676:MPZ65681 MZS65676:MZV65681 NJO65676:NJR65681 NTK65676:NTN65681 ODG65676:ODJ65681 ONC65676:ONF65681 OWY65676:OXB65681 PGU65676:PGX65681 PQQ65676:PQT65681 QAM65676:QAP65681 QKI65676:QKL65681 QUE65676:QUH65681 REA65676:RED65681 RNW65676:RNZ65681 RXS65676:RXV65681 SHO65676:SHR65681 SRK65676:SRN65681 TBG65676:TBJ65681 TLC65676:TLF65681 TUY65676:TVB65681 UEU65676:UEX65681 UOQ65676:UOT65681 UYM65676:UYP65681 VII65676:VIL65681 VSE65676:VSH65681 WCA65676:WCD65681 WLW65676:WLZ65681 WVS65676:WVV65681 K131212:N131217 JG131212:JJ131217 TC131212:TF131217 ACY131212:ADB131217 AMU131212:AMX131217 AWQ131212:AWT131217 BGM131212:BGP131217 BQI131212:BQL131217 CAE131212:CAH131217 CKA131212:CKD131217 CTW131212:CTZ131217 DDS131212:DDV131217 DNO131212:DNR131217 DXK131212:DXN131217 EHG131212:EHJ131217 ERC131212:ERF131217 FAY131212:FBB131217 FKU131212:FKX131217 FUQ131212:FUT131217 GEM131212:GEP131217 GOI131212:GOL131217 GYE131212:GYH131217 HIA131212:HID131217 HRW131212:HRZ131217 IBS131212:IBV131217 ILO131212:ILR131217 IVK131212:IVN131217 JFG131212:JFJ131217 JPC131212:JPF131217 JYY131212:JZB131217 KIU131212:KIX131217 KSQ131212:KST131217 LCM131212:LCP131217 LMI131212:LML131217 LWE131212:LWH131217 MGA131212:MGD131217 MPW131212:MPZ131217 MZS131212:MZV131217 NJO131212:NJR131217 NTK131212:NTN131217 ODG131212:ODJ131217 ONC131212:ONF131217 OWY131212:OXB131217 PGU131212:PGX131217 PQQ131212:PQT131217 QAM131212:QAP131217 QKI131212:QKL131217 QUE131212:QUH131217 REA131212:RED131217 RNW131212:RNZ131217 RXS131212:RXV131217 SHO131212:SHR131217 SRK131212:SRN131217 TBG131212:TBJ131217 TLC131212:TLF131217 TUY131212:TVB131217 UEU131212:UEX131217 UOQ131212:UOT131217 UYM131212:UYP131217 VII131212:VIL131217 VSE131212:VSH131217 WCA131212:WCD131217 WLW131212:WLZ131217 WVS131212:WVV131217 K196748:N196753 JG196748:JJ196753 TC196748:TF196753 ACY196748:ADB196753 AMU196748:AMX196753 AWQ196748:AWT196753 BGM196748:BGP196753 BQI196748:BQL196753 CAE196748:CAH196753 CKA196748:CKD196753 CTW196748:CTZ196753 DDS196748:DDV196753 DNO196748:DNR196753 DXK196748:DXN196753 EHG196748:EHJ196753 ERC196748:ERF196753 FAY196748:FBB196753 FKU196748:FKX196753 FUQ196748:FUT196753 GEM196748:GEP196753 GOI196748:GOL196753 GYE196748:GYH196753 HIA196748:HID196753 HRW196748:HRZ196753 IBS196748:IBV196753 ILO196748:ILR196753 IVK196748:IVN196753 JFG196748:JFJ196753 JPC196748:JPF196753 JYY196748:JZB196753 KIU196748:KIX196753 KSQ196748:KST196753 LCM196748:LCP196753 LMI196748:LML196753 LWE196748:LWH196753 MGA196748:MGD196753 MPW196748:MPZ196753 MZS196748:MZV196753 NJO196748:NJR196753 NTK196748:NTN196753 ODG196748:ODJ196753 ONC196748:ONF196753 OWY196748:OXB196753 PGU196748:PGX196753 PQQ196748:PQT196753 QAM196748:QAP196753 QKI196748:QKL196753 QUE196748:QUH196753 REA196748:RED196753 RNW196748:RNZ196753 RXS196748:RXV196753 SHO196748:SHR196753 SRK196748:SRN196753 TBG196748:TBJ196753 TLC196748:TLF196753 TUY196748:TVB196753 UEU196748:UEX196753 UOQ196748:UOT196753 UYM196748:UYP196753 VII196748:VIL196753 VSE196748:VSH196753 WCA196748:WCD196753 WLW196748:WLZ196753 WVS196748:WVV196753 K262284:N262289 JG262284:JJ262289 TC262284:TF262289 ACY262284:ADB262289 AMU262284:AMX262289 AWQ262284:AWT262289 BGM262284:BGP262289 BQI262284:BQL262289 CAE262284:CAH262289 CKA262284:CKD262289 CTW262284:CTZ262289 DDS262284:DDV262289 DNO262284:DNR262289 DXK262284:DXN262289 EHG262284:EHJ262289 ERC262284:ERF262289 FAY262284:FBB262289 FKU262284:FKX262289 FUQ262284:FUT262289 GEM262284:GEP262289 GOI262284:GOL262289 GYE262284:GYH262289 HIA262284:HID262289 HRW262284:HRZ262289 IBS262284:IBV262289 ILO262284:ILR262289 IVK262284:IVN262289 JFG262284:JFJ262289 JPC262284:JPF262289 JYY262284:JZB262289 KIU262284:KIX262289 KSQ262284:KST262289 LCM262284:LCP262289 LMI262284:LML262289 LWE262284:LWH262289 MGA262284:MGD262289 MPW262284:MPZ262289 MZS262284:MZV262289 NJO262284:NJR262289 NTK262284:NTN262289 ODG262284:ODJ262289 ONC262284:ONF262289 OWY262284:OXB262289 PGU262284:PGX262289 PQQ262284:PQT262289 QAM262284:QAP262289 QKI262284:QKL262289 QUE262284:QUH262289 REA262284:RED262289 RNW262284:RNZ262289 RXS262284:RXV262289 SHO262284:SHR262289 SRK262284:SRN262289 TBG262284:TBJ262289 TLC262284:TLF262289 TUY262284:TVB262289 UEU262284:UEX262289 UOQ262284:UOT262289 UYM262284:UYP262289 VII262284:VIL262289 VSE262284:VSH262289 WCA262284:WCD262289 WLW262284:WLZ262289 WVS262284:WVV262289 K327820:N327825 JG327820:JJ327825 TC327820:TF327825 ACY327820:ADB327825 AMU327820:AMX327825 AWQ327820:AWT327825 BGM327820:BGP327825 BQI327820:BQL327825 CAE327820:CAH327825 CKA327820:CKD327825 CTW327820:CTZ327825 DDS327820:DDV327825 DNO327820:DNR327825 DXK327820:DXN327825 EHG327820:EHJ327825 ERC327820:ERF327825 FAY327820:FBB327825 FKU327820:FKX327825 FUQ327820:FUT327825 GEM327820:GEP327825 GOI327820:GOL327825 GYE327820:GYH327825 HIA327820:HID327825 HRW327820:HRZ327825 IBS327820:IBV327825 ILO327820:ILR327825 IVK327820:IVN327825 JFG327820:JFJ327825 JPC327820:JPF327825 JYY327820:JZB327825 KIU327820:KIX327825 KSQ327820:KST327825 LCM327820:LCP327825 LMI327820:LML327825 LWE327820:LWH327825 MGA327820:MGD327825 MPW327820:MPZ327825 MZS327820:MZV327825 NJO327820:NJR327825 NTK327820:NTN327825 ODG327820:ODJ327825 ONC327820:ONF327825 OWY327820:OXB327825 PGU327820:PGX327825 PQQ327820:PQT327825 QAM327820:QAP327825 QKI327820:QKL327825 QUE327820:QUH327825 REA327820:RED327825 RNW327820:RNZ327825 RXS327820:RXV327825 SHO327820:SHR327825 SRK327820:SRN327825 TBG327820:TBJ327825 TLC327820:TLF327825 TUY327820:TVB327825 UEU327820:UEX327825 UOQ327820:UOT327825 UYM327820:UYP327825 VII327820:VIL327825 VSE327820:VSH327825 WCA327820:WCD327825 WLW327820:WLZ327825 WVS327820:WVV327825 K393356:N393361 JG393356:JJ393361 TC393356:TF393361 ACY393356:ADB393361 AMU393356:AMX393361 AWQ393356:AWT393361 BGM393356:BGP393361 BQI393356:BQL393361 CAE393356:CAH393361 CKA393356:CKD393361 CTW393356:CTZ393361 DDS393356:DDV393361 DNO393356:DNR393361 DXK393356:DXN393361 EHG393356:EHJ393361 ERC393356:ERF393361 FAY393356:FBB393361 FKU393356:FKX393361 FUQ393356:FUT393361 GEM393356:GEP393361 GOI393356:GOL393361 GYE393356:GYH393361 HIA393356:HID393361 HRW393356:HRZ393361 IBS393356:IBV393361 ILO393356:ILR393361 IVK393356:IVN393361 JFG393356:JFJ393361 JPC393356:JPF393361 JYY393356:JZB393361 KIU393356:KIX393361 KSQ393356:KST393361 LCM393356:LCP393361 LMI393356:LML393361 LWE393356:LWH393361 MGA393356:MGD393361 MPW393356:MPZ393361 MZS393356:MZV393361 NJO393356:NJR393361 NTK393356:NTN393361 ODG393356:ODJ393361 ONC393356:ONF393361 OWY393356:OXB393361 PGU393356:PGX393361 PQQ393356:PQT393361 QAM393356:QAP393361 QKI393356:QKL393361 QUE393356:QUH393361 REA393356:RED393361 RNW393356:RNZ393361 RXS393356:RXV393361 SHO393356:SHR393361 SRK393356:SRN393361 TBG393356:TBJ393361 TLC393356:TLF393361 TUY393356:TVB393361 UEU393356:UEX393361 UOQ393356:UOT393361 UYM393356:UYP393361 VII393356:VIL393361 VSE393356:VSH393361 WCA393356:WCD393361 WLW393356:WLZ393361 WVS393356:WVV393361 K458892:N458897 JG458892:JJ458897 TC458892:TF458897 ACY458892:ADB458897 AMU458892:AMX458897 AWQ458892:AWT458897 BGM458892:BGP458897 BQI458892:BQL458897 CAE458892:CAH458897 CKA458892:CKD458897 CTW458892:CTZ458897 DDS458892:DDV458897 DNO458892:DNR458897 DXK458892:DXN458897 EHG458892:EHJ458897 ERC458892:ERF458897 FAY458892:FBB458897 FKU458892:FKX458897 FUQ458892:FUT458897 GEM458892:GEP458897 GOI458892:GOL458897 GYE458892:GYH458897 HIA458892:HID458897 HRW458892:HRZ458897 IBS458892:IBV458897 ILO458892:ILR458897 IVK458892:IVN458897 JFG458892:JFJ458897 JPC458892:JPF458897 JYY458892:JZB458897 KIU458892:KIX458897 KSQ458892:KST458897 LCM458892:LCP458897 LMI458892:LML458897 LWE458892:LWH458897 MGA458892:MGD458897 MPW458892:MPZ458897 MZS458892:MZV458897 NJO458892:NJR458897 NTK458892:NTN458897 ODG458892:ODJ458897 ONC458892:ONF458897 OWY458892:OXB458897 PGU458892:PGX458897 PQQ458892:PQT458897 QAM458892:QAP458897 QKI458892:QKL458897 QUE458892:QUH458897 REA458892:RED458897 RNW458892:RNZ458897 RXS458892:RXV458897 SHO458892:SHR458897 SRK458892:SRN458897 TBG458892:TBJ458897 TLC458892:TLF458897 TUY458892:TVB458897 UEU458892:UEX458897 UOQ458892:UOT458897 UYM458892:UYP458897 VII458892:VIL458897 VSE458892:VSH458897 WCA458892:WCD458897 WLW458892:WLZ458897 WVS458892:WVV458897 K524428:N524433 JG524428:JJ524433 TC524428:TF524433 ACY524428:ADB524433 AMU524428:AMX524433 AWQ524428:AWT524433 BGM524428:BGP524433 BQI524428:BQL524433 CAE524428:CAH524433 CKA524428:CKD524433 CTW524428:CTZ524433 DDS524428:DDV524433 DNO524428:DNR524433 DXK524428:DXN524433 EHG524428:EHJ524433 ERC524428:ERF524433 FAY524428:FBB524433 FKU524428:FKX524433 FUQ524428:FUT524433 GEM524428:GEP524433 GOI524428:GOL524433 GYE524428:GYH524433 HIA524428:HID524433 HRW524428:HRZ524433 IBS524428:IBV524433 ILO524428:ILR524433 IVK524428:IVN524433 JFG524428:JFJ524433 JPC524428:JPF524433 JYY524428:JZB524433 KIU524428:KIX524433 KSQ524428:KST524433 LCM524428:LCP524433 LMI524428:LML524433 LWE524428:LWH524433 MGA524428:MGD524433 MPW524428:MPZ524433 MZS524428:MZV524433 NJO524428:NJR524433 NTK524428:NTN524433 ODG524428:ODJ524433 ONC524428:ONF524433 OWY524428:OXB524433 PGU524428:PGX524433 PQQ524428:PQT524433 QAM524428:QAP524433 QKI524428:QKL524433 QUE524428:QUH524433 REA524428:RED524433 RNW524428:RNZ524433 RXS524428:RXV524433 SHO524428:SHR524433 SRK524428:SRN524433 TBG524428:TBJ524433 TLC524428:TLF524433 TUY524428:TVB524433 UEU524428:UEX524433 UOQ524428:UOT524433 UYM524428:UYP524433 VII524428:VIL524433 VSE524428:VSH524433 WCA524428:WCD524433 WLW524428:WLZ524433 WVS524428:WVV524433 K589964:N589969 JG589964:JJ589969 TC589964:TF589969 ACY589964:ADB589969 AMU589964:AMX589969 AWQ589964:AWT589969 BGM589964:BGP589969 BQI589964:BQL589969 CAE589964:CAH589969 CKA589964:CKD589969 CTW589964:CTZ589969 DDS589964:DDV589969 DNO589964:DNR589969 DXK589964:DXN589969 EHG589964:EHJ589969 ERC589964:ERF589969 FAY589964:FBB589969 FKU589964:FKX589969 FUQ589964:FUT589969 GEM589964:GEP589969 GOI589964:GOL589969 GYE589964:GYH589969 HIA589964:HID589969 HRW589964:HRZ589969 IBS589964:IBV589969 ILO589964:ILR589969 IVK589964:IVN589969 JFG589964:JFJ589969 JPC589964:JPF589969 JYY589964:JZB589969 KIU589964:KIX589969 KSQ589964:KST589969 LCM589964:LCP589969 LMI589964:LML589969 LWE589964:LWH589969 MGA589964:MGD589969 MPW589964:MPZ589969 MZS589964:MZV589969 NJO589964:NJR589969 NTK589964:NTN589969 ODG589964:ODJ589969 ONC589964:ONF589969 OWY589964:OXB589969 PGU589964:PGX589969 PQQ589964:PQT589969 QAM589964:QAP589969 QKI589964:QKL589969 QUE589964:QUH589969 REA589964:RED589969 RNW589964:RNZ589969 RXS589964:RXV589969 SHO589964:SHR589969 SRK589964:SRN589969 TBG589964:TBJ589969 TLC589964:TLF589969 TUY589964:TVB589969 UEU589964:UEX589969 UOQ589964:UOT589969 UYM589964:UYP589969 VII589964:VIL589969 VSE589964:VSH589969 WCA589964:WCD589969 WLW589964:WLZ589969 WVS589964:WVV589969 K655500:N655505 JG655500:JJ655505 TC655500:TF655505 ACY655500:ADB655505 AMU655500:AMX655505 AWQ655500:AWT655505 BGM655500:BGP655505 BQI655500:BQL655505 CAE655500:CAH655505 CKA655500:CKD655505 CTW655500:CTZ655505 DDS655500:DDV655505 DNO655500:DNR655505 DXK655500:DXN655505 EHG655500:EHJ655505 ERC655500:ERF655505 FAY655500:FBB655505 FKU655500:FKX655505 FUQ655500:FUT655505 GEM655500:GEP655505 GOI655500:GOL655505 GYE655500:GYH655505 HIA655500:HID655505 HRW655500:HRZ655505 IBS655500:IBV655505 ILO655500:ILR655505 IVK655500:IVN655505 JFG655500:JFJ655505 JPC655500:JPF655505 JYY655500:JZB655505 KIU655500:KIX655505 KSQ655500:KST655505 LCM655500:LCP655505 LMI655500:LML655505 LWE655500:LWH655505 MGA655500:MGD655505 MPW655500:MPZ655505 MZS655500:MZV655505 NJO655500:NJR655505 NTK655500:NTN655505 ODG655500:ODJ655505 ONC655500:ONF655505 OWY655500:OXB655505 PGU655500:PGX655505 PQQ655500:PQT655505 QAM655500:QAP655505 QKI655500:QKL655505 QUE655500:QUH655505 REA655500:RED655505 RNW655500:RNZ655505 RXS655500:RXV655505 SHO655500:SHR655505 SRK655500:SRN655505 TBG655500:TBJ655505 TLC655500:TLF655505 TUY655500:TVB655505 UEU655500:UEX655505 UOQ655500:UOT655505 UYM655500:UYP655505 VII655500:VIL655505 VSE655500:VSH655505 WCA655500:WCD655505 WLW655500:WLZ655505 WVS655500:WVV655505 K721036:N721041 JG721036:JJ721041 TC721036:TF721041 ACY721036:ADB721041 AMU721036:AMX721041 AWQ721036:AWT721041 BGM721036:BGP721041 BQI721036:BQL721041 CAE721036:CAH721041 CKA721036:CKD721041 CTW721036:CTZ721041 DDS721036:DDV721041 DNO721036:DNR721041 DXK721036:DXN721041 EHG721036:EHJ721041 ERC721036:ERF721041 FAY721036:FBB721041 FKU721036:FKX721041 FUQ721036:FUT721041 GEM721036:GEP721041 GOI721036:GOL721041 GYE721036:GYH721041 HIA721036:HID721041 HRW721036:HRZ721041 IBS721036:IBV721041 ILO721036:ILR721041 IVK721036:IVN721041 JFG721036:JFJ721041 JPC721036:JPF721041 JYY721036:JZB721041 KIU721036:KIX721041 KSQ721036:KST721041 LCM721036:LCP721041 LMI721036:LML721041 LWE721036:LWH721041 MGA721036:MGD721041 MPW721036:MPZ721041 MZS721036:MZV721041 NJO721036:NJR721041 NTK721036:NTN721041 ODG721036:ODJ721041 ONC721036:ONF721041 OWY721036:OXB721041 PGU721036:PGX721041 PQQ721036:PQT721041 QAM721036:QAP721041 QKI721036:QKL721041 QUE721036:QUH721041 REA721036:RED721041 RNW721036:RNZ721041 RXS721036:RXV721041 SHO721036:SHR721041 SRK721036:SRN721041 TBG721036:TBJ721041 TLC721036:TLF721041 TUY721036:TVB721041 UEU721036:UEX721041 UOQ721036:UOT721041 UYM721036:UYP721041 VII721036:VIL721041 VSE721036:VSH721041 WCA721036:WCD721041 WLW721036:WLZ721041 WVS721036:WVV721041 K786572:N786577 JG786572:JJ786577 TC786572:TF786577 ACY786572:ADB786577 AMU786572:AMX786577 AWQ786572:AWT786577 BGM786572:BGP786577 BQI786572:BQL786577 CAE786572:CAH786577 CKA786572:CKD786577 CTW786572:CTZ786577 DDS786572:DDV786577 DNO786572:DNR786577 DXK786572:DXN786577 EHG786572:EHJ786577 ERC786572:ERF786577 FAY786572:FBB786577 FKU786572:FKX786577 FUQ786572:FUT786577 GEM786572:GEP786577 GOI786572:GOL786577 GYE786572:GYH786577 HIA786572:HID786577 HRW786572:HRZ786577 IBS786572:IBV786577 ILO786572:ILR786577 IVK786572:IVN786577 JFG786572:JFJ786577 JPC786572:JPF786577 JYY786572:JZB786577 KIU786572:KIX786577 KSQ786572:KST786577 LCM786572:LCP786577 LMI786572:LML786577 LWE786572:LWH786577 MGA786572:MGD786577 MPW786572:MPZ786577 MZS786572:MZV786577 NJO786572:NJR786577 NTK786572:NTN786577 ODG786572:ODJ786577 ONC786572:ONF786577 OWY786572:OXB786577 PGU786572:PGX786577 PQQ786572:PQT786577 QAM786572:QAP786577 QKI786572:QKL786577 QUE786572:QUH786577 REA786572:RED786577 RNW786572:RNZ786577 RXS786572:RXV786577 SHO786572:SHR786577 SRK786572:SRN786577 TBG786572:TBJ786577 TLC786572:TLF786577 TUY786572:TVB786577 UEU786572:UEX786577 UOQ786572:UOT786577 UYM786572:UYP786577 VII786572:VIL786577 VSE786572:VSH786577 WCA786572:WCD786577 WLW786572:WLZ786577 WVS786572:WVV786577 K852108:N852113 JG852108:JJ852113 TC852108:TF852113 ACY852108:ADB852113 AMU852108:AMX852113 AWQ852108:AWT852113 BGM852108:BGP852113 BQI852108:BQL852113 CAE852108:CAH852113 CKA852108:CKD852113 CTW852108:CTZ852113 DDS852108:DDV852113 DNO852108:DNR852113 DXK852108:DXN852113 EHG852108:EHJ852113 ERC852108:ERF852113 FAY852108:FBB852113 FKU852108:FKX852113 FUQ852108:FUT852113 GEM852108:GEP852113 GOI852108:GOL852113 GYE852108:GYH852113 HIA852108:HID852113 HRW852108:HRZ852113 IBS852108:IBV852113 ILO852108:ILR852113 IVK852108:IVN852113 JFG852108:JFJ852113 JPC852108:JPF852113 JYY852108:JZB852113 KIU852108:KIX852113 KSQ852108:KST852113 LCM852108:LCP852113 LMI852108:LML852113 LWE852108:LWH852113 MGA852108:MGD852113 MPW852108:MPZ852113 MZS852108:MZV852113 NJO852108:NJR852113 NTK852108:NTN852113 ODG852108:ODJ852113 ONC852108:ONF852113 OWY852108:OXB852113 PGU852108:PGX852113 PQQ852108:PQT852113 QAM852108:QAP852113 QKI852108:QKL852113 QUE852108:QUH852113 REA852108:RED852113 RNW852108:RNZ852113 RXS852108:RXV852113 SHO852108:SHR852113 SRK852108:SRN852113 TBG852108:TBJ852113 TLC852108:TLF852113 TUY852108:TVB852113 UEU852108:UEX852113 UOQ852108:UOT852113 UYM852108:UYP852113 VII852108:VIL852113 VSE852108:VSH852113 WCA852108:WCD852113 WLW852108:WLZ852113 WVS852108:WVV852113 K917644:N917649 JG917644:JJ917649 TC917644:TF917649 ACY917644:ADB917649 AMU917644:AMX917649 AWQ917644:AWT917649 BGM917644:BGP917649 BQI917644:BQL917649 CAE917644:CAH917649 CKA917644:CKD917649 CTW917644:CTZ917649 DDS917644:DDV917649 DNO917644:DNR917649 DXK917644:DXN917649 EHG917644:EHJ917649 ERC917644:ERF917649 FAY917644:FBB917649 FKU917644:FKX917649 FUQ917644:FUT917649 GEM917644:GEP917649 GOI917644:GOL917649 GYE917644:GYH917649 HIA917644:HID917649 HRW917644:HRZ917649 IBS917644:IBV917649 ILO917644:ILR917649 IVK917644:IVN917649 JFG917644:JFJ917649 JPC917644:JPF917649 JYY917644:JZB917649 KIU917644:KIX917649 KSQ917644:KST917649 LCM917644:LCP917649 LMI917644:LML917649 LWE917644:LWH917649 MGA917644:MGD917649 MPW917644:MPZ917649 MZS917644:MZV917649 NJO917644:NJR917649 NTK917644:NTN917649 ODG917644:ODJ917649 ONC917644:ONF917649 OWY917644:OXB917649 PGU917644:PGX917649 PQQ917644:PQT917649 QAM917644:QAP917649 QKI917644:QKL917649 QUE917644:QUH917649 REA917644:RED917649 RNW917644:RNZ917649 RXS917644:RXV917649 SHO917644:SHR917649 SRK917644:SRN917649 TBG917644:TBJ917649 TLC917644:TLF917649 TUY917644:TVB917649 UEU917644:UEX917649 UOQ917644:UOT917649 UYM917644:UYP917649 VII917644:VIL917649 VSE917644:VSH917649 WCA917644:WCD917649 WLW917644:WLZ917649 WVS917644:WVV917649 K983180:N983185 JG983180:JJ983185 TC983180:TF983185 ACY983180:ADB983185 AMU983180:AMX983185 AWQ983180:AWT983185 BGM983180:BGP983185 BQI983180:BQL983185 CAE983180:CAH983185 CKA983180:CKD983185 CTW983180:CTZ983185 DDS983180:DDV983185 DNO983180:DNR983185 DXK983180:DXN983185 EHG983180:EHJ983185 ERC983180:ERF983185 FAY983180:FBB983185 FKU983180:FKX983185 FUQ983180:FUT983185 GEM983180:GEP983185 GOI983180:GOL983185 GYE983180:GYH983185 HIA983180:HID983185 HRW983180:HRZ983185 IBS983180:IBV983185 ILO983180:ILR983185 IVK983180:IVN983185 JFG983180:JFJ983185 JPC983180:JPF983185 JYY983180:JZB983185 KIU983180:KIX983185 KSQ983180:KST983185 LCM983180:LCP983185 LMI983180:LML983185 LWE983180:LWH983185 MGA983180:MGD983185 MPW983180:MPZ983185 MZS983180:MZV983185 NJO983180:NJR983185 NTK983180:NTN983185 ODG983180:ODJ983185 ONC983180:ONF983185 OWY983180:OXB983185 PGU983180:PGX983185 PQQ983180:PQT983185 QAM983180:QAP983185 QKI983180:QKL983185 QUE983180:QUH983185 REA983180:RED983185 RNW983180:RNZ983185 RXS983180:RXV983185 SHO983180:SHR983185 SRK983180:SRN983185 TBG983180:TBJ983185 TLC983180:TLF983185 TUY983180:TVB983185 UEU983180:UEX983185 UOQ983180:UOT983185 UYM983180:UYP983185 VII983180:VIL983185 VSE983180:VSH983185 WCA983180:WCD983185 WLW983180:WLZ983185 WVS983180:WVV983185 C140:C141 IY140:IY141 SU140:SU141 ACQ140:ACQ141 AMM140:AMM141 AWI140:AWI141 BGE140:BGE141 BQA140:BQA141 BZW140:BZW141 CJS140:CJS141 CTO140:CTO141 DDK140:DDK141 DNG140:DNG141 DXC140:DXC141 EGY140:EGY141 EQU140:EQU141 FAQ140:FAQ141 FKM140:FKM141 FUI140:FUI141 GEE140:GEE141 GOA140:GOA141 GXW140:GXW141 HHS140:HHS141 HRO140:HRO141 IBK140:IBK141 ILG140:ILG141 IVC140:IVC141 JEY140:JEY141 JOU140:JOU141 JYQ140:JYQ141 KIM140:KIM141 KSI140:KSI141 LCE140:LCE141 LMA140:LMA141 LVW140:LVW141 MFS140:MFS141 MPO140:MPO141 MZK140:MZK141 NJG140:NJG141 NTC140:NTC141 OCY140:OCY141 OMU140:OMU141 OWQ140:OWQ141 PGM140:PGM141 PQI140:PQI141 QAE140:QAE141 QKA140:QKA141 QTW140:QTW141 RDS140:RDS141 RNO140:RNO141 RXK140:RXK141 SHG140:SHG141 SRC140:SRC141 TAY140:TAY141 TKU140:TKU141 TUQ140:TUQ141 UEM140:UEM141 UOI140:UOI141 UYE140:UYE141 VIA140:VIA141 VRW140:VRW141 WBS140:WBS141 WLO140:WLO141 WVK140:WVK141 C65676:C65677 IY65676:IY65677 SU65676:SU65677 ACQ65676:ACQ65677 AMM65676:AMM65677 AWI65676:AWI65677 BGE65676:BGE65677 BQA65676:BQA65677 BZW65676:BZW65677 CJS65676:CJS65677 CTO65676:CTO65677 DDK65676:DDK65677 DNG65676:DNG65677 DXC65676:DXC65677 EGY65676:EGY65677 EQU65676:EQU65677 FAQ65676:FAQ65677 FKM65676:FKM65677 FUI65676:FUI65677 GEE65676:GEE65677 GOA65676:GOA65677 GXW65676:GXW65677 HHS65676:HHS65677 HRO65676:HRO65677 IBK65676:IBK65677 ILG65676:ILG65677 IVC65676:IVC65677 JEY65676:JEY65677 JOU65676:JOU65677 JYQ65676:JYQ65677 KIM65676:KIM65677 KSI65676:KSI65677 LCE65676:LCE65677 LMA65676:LMA65677 LVW65676:LVW65677 MFS65676:MFS65677 MPO65676:MPO65677 MZK65676:MZK65677 NJG65676:NJG65677 NTC65676:NTC65677 OCY65676:OCY65677 OMU65676:OMU65677 OWQ65676:OWQ65677 PGM65676:PGM65677 PQI65676:PQI65677 QAE65676:QAE65677 QKA65676:QKA65677 QTW65676:QTW65677 RDS65676:RDS65677 RNO65676:RNO65677 RXK65676:RXK65677 SHG65676:SHG65677 SRC65676:SRC65677 TAY65676:TAY65677 TKU65676:TKU65677 TUQ65676:TUQ65677 UEM65676:UEM65677 UOI65676:UOI65677 UYE65676:UYE65677 VIA65676:VIA65677 VRW65676:VRW65677 WBS65676:WBS65677 WLO65676:WLO65677 WVK65676:WVK65677 C131212:C131213 IY131212:IY131213 SU131212:SU131213 ACQ131212:ACQ131213 AMM131212:AMM131213 AWI131212:AWI131213 BGE131212:BGE131213 BQA131212:BQA131213 BZW131212:BZW131213 CJS131212:CJS131213 CTO131212:CTO131213 DDK131212:DDK131213 DNG131212:DNG131213 DXC131212:DXC131213 EGY131212:EGY131213 EQU131212:EQU131213 FAQ131212:FAQ131213 FKM131212:FKM131213 FUI131212:FUI131213 GEE131212:GEE131213 GOA131212:GOA131213 GXW131212:GXW131213 HHS131212:HHS131213 HRO131212:HRO131213 IBK131212:IBK131213 ILG131212:ILG131213 IVC131212:IVC131213 JEY131212:JEY131213 JOU131212:JOU131213 JYQ131212:JYQ131213 KIM131212:KIM131213 KSI131212:KSI131213 LCE131212:LCE131213 LMA131212:LMA131213 LVW131212:LVW131213 MFS131212:MFS131213 MPO131212:MPO131213 MZK131212:MZK131213 NJG131212:NJG131213 NTC131212:NTC131213 OCY131212:OCY131213 OMU131212:OMU131213 OWQ131212:OWQ131213 PGM131212:PGM131213 PQI131212:PQI131213 QAE131212:QAE131213 QKA131212:QKA131213 QTW131212:QTW131213 RDS131212:RDS131213 RNO131212:RNO131213 RXK131212:RXK131213 SHG131212:SHG131213 SRC131212:SRC131213 TAY131212:TAY131213 TKU131212:TKU131213 TUQ131212:TUQ131213 UEM131212:UEM131213 UOI131212:UOI131213 UYE131212:UYE131213 VIA131212:VIA131213 VRW131212:VRW131213 WBS131212:WBS131213 WLO131212:WLO131213 WVK131212:WVK131213 C196748:C196749 IY196748:IY196749 SU196748:SU196749 ACQ196748:ACQ196749 AMM196748:AMM196749 AWI196748:AWI196749 BGE196748:BGE196749 BQA196748:BQA196749 BZW196748:BZW196749 CJS196748:CJS196749 CTO196748:CTO196749 DDK196748:DDK196749 DNG196748:DNG196749 DXC196748:DXC196749 EGY196748:EGY196749 EQU196748:EQU196749 FAQ196748:FAQ196749 FKM196748:FKM196749 FUI196748:FUI196749 GEE196748:GEE196749 GOA196748:GOA196749 GXW196748:GXW196749 HHS196748:HHS196749 HRO196748:HRO196749 IBK196748:IBK196749 ILG196748:ILG196749 IVC196748:IVC196749 JEY196748:JEY196749 JOU196748:JOU196749 JYQ196748:JYQ196749 KIM196748:KIM196749 KSI196748:KSI196749 LCE196748:LCE196749 LMA196748:LMA196749 LVW196748:LVW196749 MFS196748:MFS196749 MPO196748:MPO196749 MZK196748:MZK196749 NJG196748:NJG196749 NTC196748:NTC196749 OCY196748:OCY196749 OMU196748:OMU196749 OWQ196748:OWQ196749 PGM196748:PGM196749 PQI196748:PQI196749 QAE196748:QAE196749 QKA196748:QKA196749 QTW196748:QTW196749 RDS196748:RDS196749 RNO196748:RNO196749 RXK196748:RXK196749 SHG196748:SHG196749 SRC196748:SRC196749 TAY196748:TAY196749 TKU196748:TKU196749 TUQ196748:TUQ196749 UEM196748:UEM196749 UOI196748:UOI196749 UYE196748:UYE196749 VIA196748:VIA196749 VRW196748:VRW196749 WBS196748:WBS196749 WLO196748:WLO196749 WVK196748:WVK196749 C262284:C262285 IY262284:IY262285 SU262284:SU262285 ACQ262284:ACQ262285 AMM262284:AMM262285 AWI262284:AWI262285 BGE262284:BGE262285 BQA262284:BQA262285 BZW262284:BZW262285 CJS262284:CJS262285 CTO262284:CTO262285 DDK262284:DDK262285 DNG262284:DNG262285 DXC262284:DXC262285 EGY262284:EGY262285 EQU262284:EQU262285 FAQ262284:FAQ262285 FKM262284:FKM262285 FUI262284:FUI262285 GEE262284:GEE262285 GOA262284:GOA262285 GXW262284:GXW262285 HHS262284:HHS262285 HRO262284:HRO262285 IBK262284:IBK262285 ILG262284:ILG262285 IVC262284:IVC262285 JEY262284:JEY262285 JOU262284:JOU262285 JYQ262284:JYQ262285 KIM262284:KIM262285 KSI262284:KSI262285 LCE262284:LCE262285 LMA262284:LMA262285 LVW262284:LVW262285 MFS262284:MFS262285 MPO262284:MPO262285 MZK262284:MZK262285 NJG262284:NJG262285 NTC262284:NTC262285 OCY262284:OCY262285 OMU262284:OMU262285 OWQ262284:OWQ262285 PGM262284:PGM262285 PQI262284:PQI262285 QAE262284:QAE262285 QKA262284:QKA262285 QTW262284:QTW262285 RDS262284:RDS262285 RNO262284:RNO262285 RXK262284:RXK262285 SHG262284:SHG262285 SRC262284:SRC262285 TAY262284:TAY262285 TKU262284:TKU262285 TUQ262284:TUQ262285 UEM262284:UEM262285 UOI262284:UOI262285 UYE262284:UYE262285 VIA262284:VIA262285 VRW262284:VRW262285 WBS262284:WBS262285 WLO262284:WLO262285 WVK262284:WVK262285 C327820:C327821 IY327820:IY327821 SU327820:SU327821 ACQ327820:ACQ327821 AMM327820:AMM327821 AWI327820:AWI327821 BGE327820:BGE327821 BQA327820:BQA327821 BZW327820:BZW327821 CJS327820:CJS327821 CTO327820:CTO327821 DDK327820:DDK327821 DNG327820:DNG327821 DXC327820:DXC327821 EGY327820:EGY327821 EQU327820:EQU327821 FAQ327820:FAQ327821 FKM327820:FKM327821 FUI327820:FUI327821 GEE327820:GEE327821 GOA327820:GOA327821 GXW327820:GXW327821 HHS327820:HHS327821 HRO327820:HRO327821 IBK327820:IBK327821 ILG327820:ILG327821 IVC327820:IVC327821 JEY327820:JEY327821 JOU327820:JOU327821 JYQ327820:JYQ327821 KIM327820:KIM327821 KSI327820:KSI327821 LCE327820:LCE327821 LMA327820:LMA327821 LVW327820:LVW327821 MFS327820:MFS327821 MPO327820:MPO327821 MZK327820:MZK327821 NJG327820:NJG327821 NTC327820:NTC327821 OCY327820:OCY327821 OMU327820:OMU327821 OWQ327820:OWQ327821 PGM327820:PGM327821 PQI327820:PQI327821 QAE327820:QAE327821 QKA327820:QKA327821 QTW327820:QTW327821 RDS327820:RDS327821 RNO327820:RNO327821 RXK327820:RXK327821 SHG327820:SHG327821 SRC327820:SRC327821 TAY327820:TAY327821 TKU327820:TKU327821 TUQ327820:TUQ327821 UEM327820:UEM327821 UOI327820:UOI327821 UYE327820:UYE327821 VIA327820:VIA327821 VRW327820:VRW327821 WBS327820:WBS327821 WLO327820:WLO327821 WVK327820:WVK327821 C393356:C393357 IY393356:IY393357 SU393356:SU393357 ACQ393356:ACQ393357 AMM393356:AMM393357 AWI393356:AWI393357 BGE393356:BGE393357 BQA393356:BQA393357 BZW393356:BZW393357 CJS393356:CJS393357 CTO393356:CTO393357 DDK393356:DDK393357 DNG393356:DNG393357 DXC393356:DXC393357 EGY393356:EGY393357 EQU393356:EQU393357 FAQ393356:FAQ393357 FKM393356:FKM393357 FUI393356:FUI393357 GEE393356:GEE393357 GOA393356:GOA393357 GXW393356:GXW393357 HHS393356:HHS393357 HRO393356:HRO393357 IBK393356:IBK393357 ILG393356:ILG393357 IVC393356:IVC393357 JEY393356:JEY393357 JOU393356:JOU393357 JYQ393356:JYQ393357 KIM393356:KIM393357 KSI393356:KSI393357 LCE393356:LCE393357 LMA393356:LMA393357 LVW393356:LVW393357 MFS393356:MFS393357 MPO393356:MPO393357 MZK393356:MZK393357 NJG393356:NJG393357 NTC393356:NTC393357 OCY393356:OCY393357 OMU393356:OMU393357 OWQ393356:OWQ393357 PGM393356:PGM393357 PQI393356:PQI393357 QAE393356:QAE393357 QKA393356:QKA393357 QTW393356:QTW393357 RDS393356:RDS393357 RNO393356:RNO393357 RXK393356:RXK393357 SHG393356:SHG393357 SRC393356:SRC393357 TAY393356:TAY393357 TKU393356:TKU393357 TUQ393356:TUQ393357 UEM393356:UEM393357 UOI393356:UOI393357 UYE393356:UYE393357 VIA393356:VIA393357 VRW393356:VRW393357 WBS393356:WBS393357 WLO393356:WLO393357 WVK393356:WVK393357 C458892:C458893 IY458892:IY458893 SU458892:SU458893 ACQ458892:ACQ458893 AMM458892:AMM458893 AWI458892:AWI458893 BGE458892:BGE458893 BQA458892:BQA458893 BZW458892:BZW458893 CJS458892:CJS458893 CTO458892:CTO458893 DDK458892:DDK458893 DNG458892:DNG458893 DXC458892:DXC458893 EGY458892:EGY458893 EQU458892:EQU458893 FAQ458892:FAQ458893 FKM458892:FKM458893 FUI458892:FUI458893 GEE458892:GEE458893 GOA458892:GOA458893 GXW458892:GXW458893 HHS458892:HHS458893 HRO458892:HRO458893 IBK458892:IBK458893 ILG458892:ILG458893 IVC458892:IVC458893 JEY458892:JEY458893 JOU458892:JOU458893 JYQ458892:JYQ458893 KIM458892:KIM458893 KSI458892:KSI458893 LCE458892:LCE458893 LMA458892:LMA458893 LVW458892:LVW458893 MFS458892:MFS458893 MPO458892:MPO458893 MZK458892:MZK458893 NJG458892:NJG458893 NTC458892:NTC458893 OCY458892:OCY458893 OMU458892:OMU458893 OWQ458892:OWQ458893 PGM458892:PGM458893 PQI458892:PQI458893 QAE458892:QAE458893 QKA458892:QKA458893 QTW458892:QTW458893 RDS458892:RDS458893 RNO458892:RNO458893 RXK458892:RXK458893 SHG458892:SHG458893 SRC458892:SRC458893 TAY458892:TAY458893 TKU458892:TKU458893 TUQ458892:TUQ458893 UEM458892:UEM458893 UOI458892:UOI458893 UYE458892:UYE458893 VIA458892:VIA458893 VRW458892:VRW458893 WBS458892:WBS458893 WLO458892:WLO458893 WVK458892:WVK458893 C524428:C524429 IY524428:IY524429 SU524428:SU524429 ACQ524428:ACQ524429 AMM524428:AMM524429 AWI524428:AWI524429 BGE524428:BGE524429 BQA524428:BQA524429 BZW524428:BZW524429 CJS524428:CJS524429 CTO524428:CTO524429 DDK524428:DDK524429 DNG524428:DNG524429 DXC524428:DXC524429 EGY524428:EGY524429 EQU524428:EQU524429 FAQ524428:FAQ524429 FKM524428:FKM524429 FUI524428:FUI524429 GEE524428:GEE524429 GOA524428:GOA524429 GXW524428:GXW524429 HHS524428:HHS524429 HRO524428:HRO524429 IBK524428:IBK524429 ILG524428:ILG524429 IVC524428:IVC524429 JEY524428:JEY524429 JOU524428:JOU524429 JYQ524428:JYQ524429 KIM524428:KIM524429 KSI524428:KSI524429 LCE524428:LCE524429 LMA524428:LMA524429 LVW524428:LVW524429 MFS524428:MFS524429 MPO524428:MPO524429 MZK524428:MZK524429 NJG524428:NJG524429 NTC524428:NTC524429 OCY524428:OCY524429 OMU524428:OMU524429 OWQ524428:OWQ524429 PGM524428:PGM524429 PQI524428:PQI524429 QAE524428:QAE524429 QKA524428:QKA524429 QTW524428:QTW524429 RDS524428:RDS524429 RNO524428:RNO524429 RXK524428:RXK524429 SHG524428:SHG524429 SRC524428:SRC524429 TAY524428:TAY524429 TKU524428:TKU524429 TUQ524428:TUQ524429 UEM524428:UEM524429 UOI524428:UOI524429 UYE524428:UYE524429 VIA524428:VIA524429 VRW524428:VRW524429 WBS524428:WBS524429 WLO524428:WLO524429 WVK524428:WVK524429 C589964:C589965 IY589964:IY589965 SU589964:SU589965 ACQ589964:ACQ589965 AMM589964:AMM589965 AWI589964:AWI589965 BGE589964:BGE589965 BQA589964:BQA589965 BZW589964:BZW589965 CJS589964:CJS589965 CTO589964:CTO589965 DDK589964:DDK589965 DNG589964:DNG589965 DXC589964:DXC589965 EGY589964:EGY589965 EQU589964:EQU589965 FAQ589964:FAQ589965 FKM589964:FKM589965 FUI589964:FUI589965 GEE589964:GEE589965 GOA589964:GOA589965 GXW589964:GXW589965 HHS589964:HHS589965 HRO589964:HRO589965 IBK589964:IBK589965 ILG589964:ILG589965 IVC589964:IVC589965 JEY589964:JEY589965 JOU589964:JOU589965 JYQ589964:JYQ589965 KIM589964:KIM589965 KSI589964:KSI589965 LCE589964:LCE589965 LMA589964:LMA589965 LVW589964:LVW589965 MFS589964:MFS589965 MPO589964:MPO589965 MZK589964:MZK589965 NJG589964:NJG589965 NTC589964:NTC589965 OCY589964:OCY589965 OMU589964:OMU589965 OWQ589964:OWQ589965 PGM589964:PGM589965 PQI589964:PQI589965 QAE589964:QAE589965 QKA589964:QKA589965 QTW589964:QTW589965 RDS589964:RDS589965 RNO589964:RNO589965 RXK589964:RXK589965 SHG589964:SHG589965 SRC589964:SRC589965 TAY589964:TAY589965 TKU589964:TKU589965 TUQ589964:TUQ589965 UEM589964:UEM589965 UOI589964:UOI589965 UYE589964:UYE589965 VIA589964:VIA589965 VRW589964:VRW589965 WBS589964:WBS589965 WLO589964:WLO589965 WVK589964:WVK589965 C655500:C655501 IY655500:IY655501 SU655500:SU655501 ACQ655500:ACQ655501 AMM655500:AMM655501 AWI655500:AWI655501 BGE655500:BGE655501 BQA655500:BQA655501 BZW655500:BZW655501 CJS655500:CJS655501 CTO655500:CTO655501 DDK655500:DDK655501 DNG655500:DNG655501 DXC655500:DXC655501 EGY655500:EGY655501 EQU655500:EQU655501 FAQ655500:FAQ655501 FKM655500:FKM655501 FUI655500:FUI655501 GEE655500:GEE655501 GOA655500:GOA655501 GXW655500:GXW655501 HHS655500:HHS655501 HRO655500:HRO655501 IBK655500:IBK655501 ILG655500:ILG655501 IVC655500:IVC655501 JEY655500:JEY655501 JOU655500:JOU655501 JYQ655500:JYQ655501 KIM655500:KIM655501 KSI655500:KSI655501 LCE655500:LCE655501 LMA655500:LMA655501 LVW655500:LVW655501 MFS655500:MFS655501 MPO655500:MPO655501 MZK655500:MZK655501 NJG655500:NJG655501 NTC655500:NTC655501 OCY655500:OCY655501 OMU655500:OMU655501 OWQ655500:OWQ655501 PGM655500:PGM655501 PQI655500:PQI655501 QAE655500:QAE655501 QKA655500:QKA655501 QTW655500:QTW655501 RDS655500:RDS655501 RNO655500:RNO655501 RXK655500:RXK655501 SHG655500:SHG655501 SRC655500:SRC655501 TAY655500:TAY655501 TKU655500:TKU655501 TUQ655500:TUQ655501 UEM655500:UEM655501 UOI655500:UOI655501 UYE655500:UYE655501 VIA655500:VIA655501 VRW655500:VRW655501 WBS655500:WBS655501 WLO655500:WLO655501 WVK655500:WVK655501 C721036:C721037 IY721036:IY721037 SU721036:SU721037 ACQ721036:ACQ721037 AMM721036:AMM721037 AWI721036:AWI721037 BGE721036:BGE721037 BQA721036:BQA721037 BZW721036:BZW721037 CJS721036:CJS721037 CTO721036:CTO721037 DDK721036:DDK721037 DNG721036:DNG721037 DXC721036:DXC721037 EGY721036:EGY721037 EQU721036:EQU721037 FAQ721036:FAQ721037 FKM721036:FKM721037 FUI721036:FUI721037 GEE721036:GEE721037 GOA721036:GOA721037 GXW721036:GXW721037 HHS721036:HHS721037 HRO721036:HRO721037 IBK721036:IBK721037 ILG721036:ILG721037 IVC721036:IVC721037 JEY721036:JEY721037 JOU721036:JOU721037 JYQ721036:JYQ721037 KIM721036:KIM721037 KSI721036:KSI721037 LCE721036:LCE721037 LMA721036:LMA721037 LVW721036:LVW721037 MFS721036:MFS721037 MPO721036:MPO721037 MZK721036:MZK721037 NJG721036:NJG721037 NTC721036:NTC721037 OCY721036:OCY721037 OMU721036:OMU721037 OWQ721036:OWQ721037 PGM721036:PGM721037 PQI721036:PQI721037 QAE721036:QAE721037 QKA721036:QKA721037 QTW721036:QTW721037 RDS721036:RDS721037 RNO721036:RNO721037 RXK721036:RXK721037 SHG721036:SHG721037 SRC721036:SRC721037 TAY721036:TAY721037 TKU721036:TKU721037 TUQ721036:TUQ721037 UEM721036:UEM721037 UOI721036:UOI721037 UYE721036:UYE721037 VIA721036:VIA721037 VRW721036:VRW721037 WBS721036:WBS721037 WLO721036:WLO721037 WVK721036:WVK721037 C786572:C786573 IY786572:IY786573 SU786572:SU786573 ACQ786572:ACQ786573 AMM786572:AMM786573 AWI786572:AWI786573 BGE786572:BGE786573 BQA786572:BQA786573 BZW786572:BZW786573 CJS786572:CJS786573 CTO786572:CTO786573 DDK786572:DDK786573 DNG786572:DNG786573 DXC786572:DXC786573 EGY786572:EGY786573 EQU786572:EQU786573 FAQ786572:FAQ786573 FKM786572:FKM786573 FUI786572:FUI786573 GEE786572:GEE786573 GOA786572:GOA786573 GXW786572:GXW786573 HHS786572:HHS786573 HRO786572:HRO786573 IBK786572:IBK786573 ILG786572:ILG786573 IVC786572:IVC786573 JEY786572:JEY786573 JOU786572:JOU786573 JYQ786572:JYQ786573 KIM786572:KIM786573 KSI786572:KSI786573 LCE786572:LCE786573 LMA786572:LMA786573 LVW786572:LVW786573 MFS786572:MFS786573 MPO786572:MPO786573 MZK786572:MZK786573 NJG786572:NJG786573 NTC786572:NTC786573 OCY786572:OCY786573 OMU786572:OMU786573 OWQ786572:OWQ786573 PGM786572:PGM786573 PQI786572:PQI786573 QAE786572:QAE786573 QKA786572:QKA786573 QTW786572:QTW786573 RDS786572:RDS786573 RNO786572:RNO786573 RXK786572:RXK786573 SHG786572:SHG786573 SRC786572:SRC786573 TAY786572:TAY786573 TKU786572:TKU786573 TUQ786572:TUQ786573 UEM786572:UEM786573 UOI786572:UOI786573 UYE786572:UYE786573 VIA786572:VIA786573 VRW786572:VRW786573 WBS786572:WBS786573 WLO786572:WLO786573 WVK786572:WVK786573 C852108:C852109 IY852108:IY852109 SU852108:SU852109 ACQ852108:ACQ852109 AMM852108:AMM852109 AWI852108:AWI852109 BGE852108:BGE852109 BQA852108:BQA852109 BZW852108:BZW852109 CJS852108:CJS852109 CTO852108:CTO852109 DDK852108:DDK852109 DNG852108:DNG852109 DXC852108:DXC852109 EGY852108:EGY852109 EQU852108:EQU852109 FAQ852108:FAQ852109 FKM852108:FKM852109 FUI852108:FUI852109 GEE852108:GEE852109 GOA852108:GOA852109 GXW852108:GXW852109 HHS852108:HHS852109 HRO852108:HRO852109 IBK852108:IBK852109 ILG852108:ILG852109 IVC852108:IVC852109 JEY852108:JEY852109 JOU852108:JOU852109 JYQ852108:JYQ852109 KIM852108:KIM852109 KSI852108:KSI852109 LCE852108:LCE852109 LMA852108:LMA852109 LVW852108:LVW852109 MFS852108:MFS852109 MPO852108:MPO852109 MZK852108:MZK852109 NJG852108:NJG852109 NTC852108:NTC852109 OCY852108:OCY852109 OMU852108:OMU852109 OWQ852108:OWQ852109 PGM852108:PGM852109 PQI852108:PQI852109 QAE852108:QAE852109 QKA852108:QKA852109 QTW852108:QTW852109 RDS852108:RDS852109 RNO852108:RNO852109 RXK852108:RXK852109 SHG852108:SHG852109 SRC852108:SRC852109 TAY852108:TAY852109 TKU852108:TKU852109 TUQ852108:TUQ852109 UEM852108:UEM852109 UOI852108:UOI852109 UYE852108:UYE852109 VIA852108:VIA852109 VRW852108:VRW852109 WBS852108:WBS852109 WLO852108:WLO852109 WVK852108:WVK852109 C917644:C917645 IY917644:IY917645 SU917644:SU917645 ACQ917644:ACQ917645 AMM917644:AMM917645 AWI917644:AWI917645 BGE917644:BGE917645 BQA917644:BQA917645 BZW917644:BZW917645 CJS917644:CJS917645 CTO917644:CTO917645 DDK917644:DDK917645 DNG917644:DNG917645 DXC917644:DXC917645 EGY917644:EGY917645 EQU917644:EQU917645 FAQ917644:FAQ917645 FKM917644:FKM917645 FUI917644:FUI917645 GEE917644:GEE917645 GOA917644:GOA917645 GXW917644:GXW917645 HHS917644:HHS917645 HRO917644:HRO917645 IBK917644:IBK917645 ILG917644:ILG917645 IVC917644:IVC917645 JEY917644:JEY917645 JOU917644:JOU917645 JYQ917644:JYQ917645 KIM917644:KIM917645 KSI917644:KSI917645 LCE917644:LCE917645 LMA917644:LMA917645 LVW917644:LVW917645 MFS917644:MFS917645 MPO917644:MPO917645 MZK917644:MZK917645 NJG917644:NJG917645 NTC917644:NTC917645 OCY917644:OCY917645 OMU917644:OMU917645 OWQ917644:OWQ917645 PGM917644:PGM917645 PQI917644:PQI917645 QAE917644:QAE917645 QKA917644:QKA917645 QTW917644:QTW917645 RDS917644:RDS917645 RNO917644:RNO917645 RXK917644:RXK917645 SHG917644:SHG917645 SRC917644:SRC917645 TAY917644:TAY917645 TKU917644:TKU917645 TUQ917644:TUQ917645 UEM917644:UEM917645 UOI917644:UOI917645 UYE917644:UYE917645 VIA917644:VIA917645 VRW917644:VRW917645 WBS917644:WBS917645 WLO917644:WLO917645 WVK917644:WVK917645 C983180:C983181 IY983180:IY983181 SU983180:SU983181 ACQ983180:ACQ983181 AMM983180:AMM983181 AWI983180:AWI983181 BGE983180:BGE983181 BQA983180:BQA983181 BZW983180:BZW983181 CJS983180:CJS983181 CTO983180:CTO983181 DDK983180:DDK983181 DNG983180:DNG983181 DXC983180:DXC983181 EGY983180:EGY983181 EQU983180:EQU983181 FAQ983180:FAQ983181 FKM983180:FKM983181 FUI983180:FUI983181 GEE983180:GEE983181 GOA983180:GOA983181 GXW983180:GXW983181 HHS983180:HHS983181 HRO983180:HRO983181 IBK983180:IBK983181 ILG983180:ILG983181 IVC983180:IVC983181 JEY983180:JEY983181 JOU983180:JOU983181 JYQ983180:JYQ983181 KIM983180:KIM983181 KSI983180:KSI983181 LCE983180:LCE983181 LMA983180:LMA983181 LVW983180:LVW983181 MFS983180:MFS983181 MPO983180:MPO983181 MZK983180:MZK983181 NJG983180:NJG983181 NTC983180:NTC983181 OCY983180:OCY983181 OMU983180:OMU983181 OWQ983180:OWQ983181 PGM983180:PGM983181 PQI983180:PQI983181 QAE983180:QAE983181 QKA983180:QKA983181 QTW983180:QTW983181 RDS983180:RDS983181 RNO983180:RNO983181 RXK983180:RXK983181 SHG983180:SHG983181 SRC983180:SRC983181 TAY983180:TAY983181 TKU983180:TKU983181 TUQ983180:TUQ983181 UEM983180:UEM983181 UOI983180:UOI983181 UYE983180:UYE983181 VIA983180:VIA983181 VRW983180:VRW983181 WBS983180:WBS983181 WLO983180:WLO983181 WVK983180:WVK983181 A88:A157 IW88:IW157 SS88:SS157 ACO88:ACO157 AMK88:AMK157 AWG88:AWG157 BGC88:BGC157 BPY88:BPY157 BZU88:BZU157 CJQ88:CJQ157 CTM88:CTM157 DDI88:DDI157 DNE88:DNE157 DXA88:DXA157 EGW88:EGW157 EQS88:EQS157 FAO88:FAO157 FKK88:FKK157 FUG88:FUG157 GEC88:GEC157 GNY88:GNY157 GXU88:GXU157 HHQ88:HHQ157 HRM88:HRM157 IBI88:IBI157 ILE88:ILE157 IVA88:IVA157 JEW88:JEW157 JOS88:JOS157 JYO88:JYO157 KIK88:KIK157 KSG88:KSG157 LCC88:LCC157 LLY88:LLY157 LVU88:LVU157 MFQ88:MFQ157 MPM88:MPM157 MZI88:MZI157 NJE88:NJE157 NTA88:NTA157 OCW88:OCW157 OMS88:OMS157 OWO88:OWO157 PGK88:PGK157 PQG88:PQG157 QAC88:QAC157 QJY88:QJY157 QTU88:QTU157 RDQ88:RDQ157 RNM88:RNM157 RXI88:RXI157 SHE88:SHE157 SRA88:SRA157 TAW88:TAW157 TKS88:TKS157 TUO88:TUO157 UEK88:UEK157 UOG88:UOG157 UYC88:UYC157 VHY88:VHY157 VRU88:VRU157 WBQ88:WBQ157 WLM88:WLM157 WVI88:WVI157 A65624:A65693 IW65624:IW65693 SS65624:SS65693 ACO65624:ACO65693 AMK65624:AMK65693 AWG65624:AWG65693 BGC65624:BGC65693 BPY65624:BPY65693 BZU65624:BZU65693 CJQ65624:CJQ65693 CTM65624:CTM65693 DDI65624:DDI65693 DNE65624:DNE65693 DXA65624:DXA65693 EGW65624:EGW65693 EQS65624:EQS65693 FAO65624:FAO65693 FKK65624:FKK65693 FUG65624:FUG65693 GEC65624:GEC65693 GNY65624:GNY65693 GXU65624:GXU65693 HHQ65624:HHQ65693 HRM65624:HRM65693 IBI65624:IBI65693 ILE65624:ILE65693 IVA65624:IVA65693 JEW65624:JEW65693 JOS65624:JOS65693 JYO65624:JYO65693 KIK65624:KIK65693 KSG65624:KSG65693 LCC65624:LCC65693 LLY65624:LLY65693 LVU65624:LVU65693 MFQ65624:MFQ65693 MPM65624:MPM65693 MZI65624:MZI65693 NJE65624:NJE65693 NTA65624:NTA65693 OCW65624:OCW65693 OMS65624:OMS65693 OWO65624:OWO65693 PGK65624:PGK65693 PQG65624:PQG65693 QAC65624:QAC65693 QJY65624:QJY65693 QTU65624:QTU65693 RDQ65624:RDQ65693 RNM65624:RNM65693 RXI65624:RXI65693 SHE65624:SHE65693 SRA65624:SRA65693 TAW65624:TAW65693 TKS65624:TKS65693 TUO65624:TUO65693 UEK65624:UEK65693 UOG65624:UOG65693 UYC65624:UYC65693 VHY65624:VHY65693 VRU65624:VRU65693 WBQ65624:WBQ65693 WLM65624:WLM65693 WVI65624:WVI65693 A131160:A131229 IW131160:IW131229 SS131160:SS131229 ACO131160:ACO131229 AMK131160:AMK131229 AWG131160:AWG131229 BGC131160:BGC131229 BPY131160:BPY131229 BZU131160:BZU131229 CJQ131160:CJQ131229 CTM131160:CTM131229 DDI131160:DDI131229 DNE131160:DNE131229 DXA131160:DXA131229 EGW131160:EGW131229 EQS131160:EQS131229 FAO131160:FAO131229 FKK131160:FKK131229 FUG131160:FUG131229 GEC131160:GEC131229 GNY131160:GNY131229 GXU131160:GXU131229 HHQ131160:HHQ131229 HRM131160:HRM131229 IBI131160:IBI131229 ILE131160:ILE131229 IVA131160:IVA131229 JEW131160:JEW131229 JOS131160:JOS131229 JYO131160:JYO131229 KIK131160:KIK131229 KSG131160:KSG131229 LCC131160:LCC131229 LLY131160:LLY131229 LVU131160:LVU131229 MFQ131160:MFQ131229 MPM131160:MPM131229 MZI131160:MZI131229 NJE131160:NJE131229 NTA131160:NTA131229 OCW131160:OCW131229 OMS131160:OMS131229 OWO131160:OWO131229 PGK131160:PGK131229 PQG131160:PQG131229 QAC131160:QAC131229 QJY131160:QJY131229 QTU131160:QTU131229 RDQ131160:RDQ131229 RNM131160:RNM131229 RXI131160:RXI131229 SHE131160:SHE131229 SRA131160:SRA131229 TAW131160:TAW131229 TKS131160:TKS131229 TUO131160:TUO131229 UEK131160:UEK131229 UOG131160:UOG131229 UYC131160:UYC131229 VHY131160:VHY131229 VRU131160:VRU131229 WBQ131160:WBQ131229 WLM131160:WLM131229 WVI131160:WVI131229 A196696:A196765 IW196696:IW196765 SS196696:SS196765 ACO196696:ACO196765 AMK196696:AMK196765 AWG196696:AWG196765 BGC196696:BGC196765 BPY196696:BPY196765 BZU196696:BZU196765 CJQ196696:CJQ196765 CTM196696:CTM196765 DDI196696:DDI196765 DNE196696:DNE196765 DXA196696:DXA196765 EGW196696:EGW196765 EQS196696:EQS196765 FAO196696:FAO196765 FKK196696:FKK196765 FUG196696:FUG196765 GEC196696:GEC196765 GNY196696:GNY196765 GXU196696:GXU196765 HHQ196696:HHQ196765 HRM196696:HRM196765 IBI196696:IBI196765 ILE196696:ILE196765 IVA196696:IVA196765 JEW196696:JEW196765 JOS196696:JOS196765 JYO196696:JYO196765 KIK196696:KIK196765 KSG196696:KSG196765 LCC196696:LCC196765 LLY196696:LLY196765 LVU196696:LVU196765 MFQ196696:MFQ196765 MPM196696:MPM196765 MZI196696:MZI196765 NJE196696:NJE196765 NTA196696:NTA196765 OCW196696:OCW196765 OMS196696:OMS196765 OWO196696:OWO196765 PGK196696:PGK196765 PQG196696:PQG196765 QAC196696:QAC196765 QJY196696:QJY196765 QTU196696:QTU196765 RDQ196696:RDQ196765 RNM196696:RNM196765 RXI196696:RXI196765 SHE196696:SHE196765 SRA196696:SRA196765 TAW196696:TAW196765 TKS196696:TKS196765 TUO196696:TUO196765 UEK196696:UEK196765 UOG196696:UOG196765 UYC196696:UYC196765 VHY196696:VHY196765 VRU196696:VRU196765 WBQ196696:WBQ196765 WLM196696:WLM196765 WVI196696:WVI196765 A262232:A262301 IW262232:IW262301 SS262232:SS262301 ACO262232:ACO262301 AMK262232:AMK262301 AWG262232:AWG262301 BGC262232:BGC262301 BPY262232:BPY262301 BZU262232:BZU262301 CJQ262232:CJQ262301 CTM262232:CTM262301 DDI262232:DDI262301 DNE262232:DNE262301 DXA262232:DXA262301 EGW262232:EGW262301 EQS262232:EQS262301 FAO262232:FAO262301 FKK262232:FKK262301 FUG262232:FUG262301 GEC262232:GEC262301 GNY262232:GNY262301 GXU262232:GXU262301 HHQ262232:HHQ262301 HRM262232:HRM262301 IBI262232:IBI262301 ILE262232:ILE262301 IVA262232:IVA262301 JEW262232:JEW262301 JOS262232:JOS262301 JYO262232:JYO262301 KIK262232:KIK262301 KSG262232:KSG262301 LCC262232:LCC262301 LLY262232:LLY262301 LVU262232:LVU262301 MFQ262232:MFQ262301 MPM262232:MPM262301 MZI262232:MZI262301 NJE262232:NJE262301 NTA262232:NTA262301 OCW262232:OCW262301 OMS262232:OMS262301 OWO262232:OWO262301 PGK262232:PGK262301 PQG262232:PQG262301 QAC262232:QAC262301 QJY262232:QJY262301 QTU262232:QTU262301 RDQ262232:RDQ262301 RNM262232:RNM262301 RXI262232:RXI262301 SHE262232:SHE262301 SRA262232:SRA262301 TAW262232:TAW262301 TKS262232:TKS262301 TUO262232:TUO262301 UEK262232:UEK262301 UOG262232:UOG262301 UYC262232:UYC262301 VHY262232:VHY262301 VRU262232:VRU262301 WBQ262232:WBQ262301 WLM262232:WLM262301 WVI262232:WVI262301 A327768:A327837 IW327768:IW327837 SS327768:SS327837 ACO327768:ACO327837 AMK327768:AMK327837 AWG327768:AWG327837 BGC327768:BGC327837 BPY327768:BPY327837 BZU327768:BZU327837 CJQ327768:CJQ327837 CTM327768:CTM327837 DDI327768:DDI327837 DNE327768:DNE327837 DXA327768:DXA327837 EGW327768:EGW327837 EQS327768:EQS327837 FAO327768:FAO327837 FKK327768:FKK327837 FUG327768:FUG327837 GEC327768:GEC327837 GNY327768:GNY327837 GXU327768:GXU327837 HHQ327768:HHQ327837 HRM327768:HRM327837 IBI327768:IBI327837 ILE327768:ILE327837 IVA327768:IVA327837 JEW327768:JEW327837 JOS327768:JOS327837 JYO327768:JYO327837 KIK327768:KIK327837 KSG327768:KSG327837 LCC327768:LCC327837 LLY327768:LLY327837 LVU327768:LVU327837 MFQ327768:MFQ327837 MPM327768:MPM327837 MZI327768:MZI327837 NJE327768:NJE327837 NTA327768:NTA327837 OCW327768:OCW327837 OMS327768:OMS327837 OWO327768:OWO327837 PGK327768:PGK327837 PQG327768:PQG327837 QAC327768:QAC327837 QJY327768:QJY327837 QTU327768:QTU327837 RDQ327768:RDQ327837 RNM327768:RNM327837 RXI327768:RXI327837 SHE327768:SHE327837 SRA327768:SRA327837 TAW327768:TAW327837 TKS327768:TKS327837 TUO327768:TUO327837 UEK327768:UEK327837 UOG327768:UOG327837 UYC327768:UYC327837 VHY327768:VHY327837 VRU327768:VRU327837 WBQ327768:WBQ327837 WLM327768:WLM327837 WVI327768:WVI327837 A393304:A393373 IW393304:IW393373 SS393304:SS393373 ACO393304:ACO393373 AMK393304:AMK393373 AWG393304:AWG393373 BGC393304:BGC393373 BPY393304:BPY393373 BZU393304:BZU393373 CJQ393304:CJQ393373 CTM393304:CTM393373 DDI393304:DDI393373 DNE393304:DNE393373 DXA393304:DXA393373 EGW393304:EGW393373 EQS393304:EQS393373 FAO393304:FAO393373 FKK393304:FKK393373 FUG393304:FUG393373 GEC393304:GEC393373 GNY393304:GNY393373 GXU393304:GXU393373 HHQ393304:HHQ393373 HRM393304:HRM393373 IBI393304:IBI393373 ILE393304:ILE393373 IVA393304:IVA393373 JEW393304:JEW393373 JOS393304:JOS393373 JYO393304:JYO393373 KIK393304:KIK393373 KSG393304:KSG393373 LCC393304:LCC393373 LLY393304:LLY393373 LVU393304:LVU393373 MFQ393304:MFQ393373 MPM393304:MPM393373 MZI393304:MZI393373 NJE393304:NJE393373 NTA393304:NTA393373 OCW393304:OCW393373 OMS393304:OMS393373 OWO393304:OWO393373 PGK393304:PGK393373 PQG393304:PQG393373 QAC393304:QAC393373 QJY393304:QJY393373 QTU393304:QTU393373 RDQ393304:RDQ393373 RNM393304:RNM393373 RXI393304:RXI393373 SHE393304:SHE393373 SRA393304:SRA393373 TAW393304:TAW393373 TKS393304:TKS393373 TUO393304:TUO393373 UEK393304:UEK393373 UOG393304:UOG393373 UYC393304:UYC393373 VHY393304:VHY393373 VRU393304:VRU393373 WBQ393304:WBQ393373 WLM393304:WLM393373 WVI393304:WVI393373 A458840:A458909 IW458840:IW458909 SS458840:SS458909 ACO458840:ACO458909 AMK458840:AMK458909 AWG458840:AWG458909 BGC458840:BGC458909 BPY458840:BPY458909 BZU458840:BZU458909 CJQ458840:CJQ458909 CTM458840:CTM458909 DDI458840:DDI458909 DNE458840:DNE458909 DXA458840:DXA458909 EGW458840:EGW458909 EQS458840:EQS458909 FAO458840:FAO458909 FKK458840:FKK458909 FUG458840:FUG458909 GEC458840:GEC458909 GNY458840:GNY458909 GXU458840:GXU458909 HHQ458840:HHQ458909 HRM458840:HRM458909 IBI458840:IBI458909 ILE458840:ILE458909 IVA458840:IVA458909 JEW458840:JEW458909 JOS458840:JOS458909 JYO458840:JYO458909 KIK458840:KIK458909 KSG458840:KSG458909 LCC458840:LCC458909 LLY458840:LLY458909 LVU458840:LVU458909 MFQ458840:MFQ458909 MPM458840:MPM458909 MZI458840:MZI458909 NJE458840:NJE458909 NTA458840:NTA458909 OCW458840:OCW458909 OMS458840:OMS458909 OWO458840:OWO458909 PGK458840:PGK458909 PQG458840:PQG458909 QAC458840:QAC458909 QJY458840:QJY458909 QTU458840:QTU458909 RDQ458840:RDQ458909 RNM458840:RNM458909 RXI458840:RXI458909 SHE458840:SHE458909 SRA458840:SRA458909 TAW458840:TAW458909 TKS458840:TKS458909 TUO458840:TUO458909 UEK458840:UEK458909 UOG458840:UOG458909 UYC458840:UYC458909 VHY458840:VHY458909 VRU458840:VRU458909 WBQ458840:WBQ458909 WLM458840:WLM458909 WVI458840:WVI458909 A524376:A524445 IW524376:IW524445 SS524376:SS524445 ACO524376:ACO524445 AMK524376:AMK524445 AWG524376:AWG524445 BGC524376:BGC524445 BPY524376:BPY524445 BZU524376:BZU524445 CJQ524376:CJQ524445 CTM524376:CTM524445 DDI524376:DDI524445 DNE524376:DNE524445 DXA524376:DXA524445 EGW524376:EGW524445 EQS524376:EQS524445 FAO524376:FAO524445 FKK524376:FKK524445 FUG524376:FUG524445 GEC524376:GEC524445 GNY524376:GNY524445 GXU524376:GXU524445 HHQ524376:HHQ524445 HRM524376:HRM524445 IBI524376:IBI524445 ILE524376:ILE524445 IVA524376:IVA524445 JEW524376:JEW524445 JOS524376:JOS524445 JYO524376:JYO524445 KIK524376:KIK524445 KSG524376:KSG524445 LCC524376:LCC524445 LLY524376:LLY524445 LVU524376:LVU524445 MFQ524376:MFQ524445 MPM524376:MPM524445 MZI524376:MZI524445 NJE524376:NJE524445 NTA524376:NTA524445 OCW524376:OCW524445 OMS524376:OMS524445 OWO524376:OWO524445 PGK524376:PGK524445 PQG524376:PQG524445 QAC524376:QAC524445 QJY524376:QJY524445 QTU524376:QTU524445 RDQ524376:RDQ524445 RNM524376:RNM524445 RXI524376:RXI524445 SHE524376:SHE524445 SRA524376:SRA524445 TAW524376:TAW524445 TKS524376:TKS524445 TUO524376:TUO524445 UEK524376:UEK524445 UOG524376:UOG524445 UYC524376:UYC524445 VHY524376:VHY524445 VRU524376:VRU524445 WBQ524376:WBQ524445 WLM524376:WLM524445 WVI524376:WVI524445 A589912:A589981 IW589912:IW589981 SS589912:SS589981 ACO589912:ACO589981 AMK589912:AMK589981 AWG589912:AWG589981 BGC589912:BGC589981 BPY589912:BPY589981 BZU589912:BZU589981 CJQ589912:CJQ589981 CTM589912:CTM589981 DDI589912:DDI589981 DNE589912:DNE589981 DXA589912:DXA589981 EGW589912:EGW589981 EQS589912:EQS589981 FAO589912:FAO589981 FKK589912:FKK589981 FUG589912:FUG589981 GEC589912:GEC589981 GNY589912:GNY589981 GXU589912:GXU589981 HHQ589912:HHQ589981 HRM589912:HRM589981 IBI589912:IBI589981 ILE589912:ILE589981 IVA589912:IVA589981 JEW589912:JEW589981 JOS589912:JOS589981 JYO589912:JYO589981 KIK589912:KIK589981 KSG589912:KSG589981 LCC589912:LCC589981 LLY589912:LLY589981 LVU589912:LVU589981 MFQ589912:MFQ589981 MPM589912:MPM589981 MZI589912:MZI589981 NJE589912:NJE589981 NTA589912:NTA589981 OCW589912:OCW589981 OMS589912:OMS589981 OWO589912:OWO589981 PGK589912:PGK589981 PQG589912:PQG589981 QAC589912:QAC589981 QJY589912:QJY589981 QTU589912:QTU589981 RDQ589912:RDQ589981 RNM589912:RNM589981 RXI589912:RXI589981 SHE589912:SHE589981 SRA589912:SRA589981 TAW589912:TAW589981 TKS589912:TKS589981 TUO589912:TUO589981 UEK589912:UEK589981 UOG589912:UOG589981 UYC589912:UYC589981 VHY589912:VHY589981 VRU589912:VRU589981 WBQ589912:WBQ589981 WLM589912:WLM589981 WVI589912:WVI589981 A655448:A655517 IW655448:IW655517 SS655448:SS655517 ACO655448:ACO655517 AMK655448:AMK655517 AWG655448:AWG655517 BGC655448:BGC655517 BPY655448:BPY655517 BZU655448:BZU655517 CJQ655448:CJQ655517 CTM655448:CTM655517 DDI655448:DDI655517 DNE655448:DNE655517 DXA655448:DXA655517 EGW655448:EGW655517 EQS655448:EQS655517 FAO655448:FAO655517 FKK655448:FKK655517 FUG655448:FUG655517 GEC655448:GEC655517 GNY655448:GNY655517 GXU655448:GXU655517 HHQ655448:HHQ655517 HRM655448:HRM655517 IBI655448:IBI655517 ILE655448:ILE655517 IVA655448:IVA655517 JEW655448:JEW655517 JOS655448:JOS655517 JYO655448:JYO655517 KIK655448:KIK655517 KSG655448:KSG655517 LCC655448:LCC655517 LLY655448:LLY655517 LVU655448:LVU655517 MFQ655448:MFQ655517 MPM655448:MPM655517 MZI655448:MZI655517 NJE655448:NJE655517 NTA655448:NTA655517 OCW655448:OCW655517 OMS655448:OMS655517 OWO655448:OWO655517 PGK655448:PGK655517 PQG655448:PQG655517 QAC655448:QAC655517 QJY655448:QJY655517 QTU655448:QTU655517 RDQ655448:RDQ655517 RNM655448:RNM655517 RXI655448:RXI655517 SHE655448:SHE655517 SRA655448:SRA655517 TAW655448:TAW655517 TKS655448:TKS655517 TUO655448:TUO655517 UEK655448:UEK655517 UOG655448:UOG655517 UYC655448:UYC655517 VHY655448:VHY655517 VRU655448:VRU655517 WBQ655448:WBQ655517 WLM655448:WLM655517 WVI655448:WVI655517 A720984:A721053 IW720984:IW721053 SS720984:SS721053 ACO720984:ACO721053 AMK720984:AMK721053 AWG720984:AWG721053 BGC720984:BGC721053 BPY720984:BPY721053 BZU720984:BZU721053 CJQ720984:CJQ721053 CTM720984:CTM721053 DDI720984:DDI721053 DNE720984:DNE721053 DXA720984:DXA721053 EGW720984:EGW721053 EQS720984:EQS721053 FAO720984:FAO721053 FKK720984:FKK721053 FUG720984:FUG721053 GEC720984:GEC721053 GNY720984:GNY721053 GXU720984:GXU721053 HHQ720984:HHQ721053 HRM720984:HRM721053 IBI720984:IBI721053 ILE720984:ILE721053 IVA720984:IVA721053 JEW720984:JEW721053 JOS720984:JOS721053 JYO720984:JYO721053 KIK720984:KIK721053 KSG720984:KSG721053 LCC720984:LCC721053 LLY720984:LLY721053 LVU720984:LVU721053 MFQ720984:MFQ721053 MPM720984:MPM721053 MZI720984:MZI721053 NJE720984:NJE721053 NTA720984:NTA721053 OCW720984:OCW721053 OMS720984:OMS721053 OWO720984:OWO721053 PGK720984:PGK721053 PQG720984:PQG721053 QAC720984:QAC721053 QJY720984:QJY721053 QTU720984:QTU721053 RDQ720984:RDQ721053 RNM720984:RNM721053 RXI720984:RXI721053 SHE720984:SHE721053 SRA720984:SRA721053 TAW720984:TAW721053 TKS720984:TKS721053 TUO720984:TUO721053 UEK720984:UEK721053 UOG720984:UOG721053 UYC720984:UYC721053 VHY720984:VHY721053 VRU720984:VRU721053 WBQ720984:WBQ721053 WLM720984:WLM721053 WVI720984:WVI721053 A786520:A786589 IW786520:IW786589 SS786520:SS786589 ACO786520:ACO786589 AMK786520:AMK786589 AWG786520:AWG786589 BGC786520:BGC786589 BPY786520:BPY786589 BZU786520:BZU786589 CJQ786520:CJQ786589 CTM786520:CTM786589 DDI786520:DDI786589 DNE786520:DNE786589 DXA786520:DXA786589 EGW786520:EGW786589 EQS786520:EQS786589 FAO786520:FAO786589 FKK786520:FKK786589 FUG786520:FUG786589 GEC786520:GEC786589 GNY786520:GNY786589 GXU786520:GXU786589 HHQ786520:HHQ786589 HRM786520:HRM786589 IBI786520:IBI786589 ILE786520:ILE786589 IVA786520:IVA786589 JEW786520:JEW786589 JOS786520:JOS786589 JYO786520:JYO786589 KIK786520:KIK786589 KSG786520:KSG786589 LCC786520:LCC786589 LLY786520:LLY786589 LVU786520:LVU786589 MFQ786520:MFQ786589 MPM786520:MPM786589 MZI786520:MZI786589 NJE786520:NJE786589 NTA786520:NTA786589 OCW786520:OCW786589 OMS786520:OMS786589 OWO786520:OWO786589 PGK786520:PGK786589 PQG786520:PQG786589 QAC786520:QAC786589 QJY786520:QJY786589 QTU786520:QTU786589 RDQ786520:RDQ786589 RNM786520:RNM786589 RXI786520:RXI786589 SHE786520:SHE786589 SRA786520:SRA786589 TAW786520:TAW786589 TKS786520:TKS786589 TUO786520:TUO786589 UEK786520:UEK786589 UOG786520:UOG786589 UYC786520:UYC786589 VHY786520:VHY786589 VRU786520:VRU786589 WBQ786520:WBQ786589 WLM786520:WLM786589 WVI786520:WVI786589 A852056:A852125 IW852056:IW852125 SS852056:SS852125 ACO852056:ACO852125 AMK852056:AMK852125 AWG852056:AWG852125 BGC852056:BGC852125 BPY852056:BPY852125 BZU852056:BZU852125 CJQ852056:CJQ852125 CTM852056:CTM852125 DDI852056:DDI852125 DNE852056:DNE852125 DXA852056:DXA852125 EGW852056:EGW852125 EQS852056:EQS852125 FAO852056:FAO852125 FKK852056:FKK852125 FUG852056:FUG852125 GEC852056:GEC852125 GNY852056:GNY852125 GXU852056:GXU852125 HHQ852056:HHQ852125 HRM852056:HRM852125 IBI852056:IBI852125 ILE852056:ILE852125 IVA852056:IVA852125 JEW852056:JEW852125 JOS852056:JOS852125 JYO852056:JYO852125 KIK852056:KIK852125 KSG852056:KSG852125 LCC852056:LCC852125 LLY852056:LLY852125 LVU852056:LVU852125 MFQ852056:MFQ852125 MPM852056:MPM852125 MZI852056:MZI852125 NJE852056:NJE852125 NTA852056:NTA852125 OCW852056:OCW852125 OMS852056:OMS852125 OWO852056:OWO852125 PGK852056:PGK852125 PQG852056:PQG852125 QAC852056:QAC852125 QJY852056:QJY852125 QTU852056:QTU852125 RDQ852056:RDQ852125 RNM852056:RNM852125 RXI852056:RXI852125 SHE852056:SHE852125 SRA852056:SRA852125 TAW852056:TAW852125 TKS852056:TKS852125 TUO852056:TUO852125 UEK852056:UEK852125 UOG852056:UOG852125 UYC852056:UYC852125 VHY852056:VHY852125 VRU852056:VRU852125 WBQ852056:WBQ852125 WLM852056:WLM852125 WVI852056:WVI852125 A917592:A917661 IW917592:IW917661 SS917592:SS917661 ACO917592:ACO917661 AMK917592:AMK917661 AWG917592:AWG917661 BGC917592:BGC917661 BPY917592:BPY917661 BZU917592:BZU917661 CJQ917592:CJQ917661 CTM917592:CTM917661 DDI917592:DDI917661 DNE917592:DNE917661 DXA917592:DXA917661 EGW917592:EGW917661 EQS917592:EQS917661 FAO917592:FAO917661 FKK917592:FKK917661 FUG917592:FUG917661 GEC917592:GEC917661 GNY917592:GNY917661 GXU917592:GXU917661 HHQ917592:HHQ917661 HRM917592:HRM917661 IBI917592:IBI917661 ILE917592:ILE917661 IVA917592:IVA917661 JEW917592:JEW917661 JOS917592:JOS917661 JYO917592:JYO917661 KIK917592:KIK917661 KSG917592:KSG917661 LCC917592:LCC917661 LLY917592:LLY917661 LVU917592:LVU917661 MFQ917592:MFQ917661 MPM917592:MPM917661 MZI917592:MZI917661 NJE917592:NJE917661 NTA917592:NTA917661 OCW917592:OCW917661 OMS917592:OMS917661 OWO917592:OWO917661 PGK917592:PGK917661 PQG917592:PQG917661 QAC917592:QAC917661 QJY917592:QJY917661 QTU917592:QTU917661 RDQ917592:RDQ917661 RNM917592:RNM917661 RXI917592:RXI917661 SHE917592:SHE917661 SRA917592:SRA917661 TAW917592:TAW917661 TKS917592:TKS917661 TUO917592:TUO917661 UEK917592:UEK917661 UOG917592:UOG917661 UYC917592:UYC917661 VHY917592:VHY917661 VRU917592:VRU917661 WBQ917592:WBQ917661 WLM917592:WLM917661 WVI917592:WVI917661 A983128:A983197 IW983128:IW983197 SS983128:SS983197 ACO983128:ACO983197 AMK983128:AMK983197 AWG983128:AWG983197 BGC983128:BGC983197 BPY983128:BPY983197 BZU983128:BZU983197 CJQ983128:CJQ983197 CTM983128:CTM983197 DDI983128:DDI983197 DNE983128:DNE983197 DXA983128:DXA983197 EGW983128:EGW983197 EQS983128:EQS983197 FAO983128:FAO983197 FKK983128:FKK983197 FUG983128:FUG983197 GEC983128:GEC983197 GNY983128:GNY983197 GXU983128:GXU983197 HHQ983128:HHQ983197 HRM983128:HRM983197 IBI983128:IBI983197 ILE983128:ILE983197 IVA983128:IVA983197 JEW983128:JEW983197 JOS983128:JOS983197 JYO983128:JYO983197 KIK983128:KIK983197 KSG983128:KSG983197 LCC983128:LCC983197 LLY983128:LLY983197 LVU983128:LVU983197 MFQ983128:MFQ983197 MPM983128:MPM983197 MZI983128:MZI983197 NJE983128:NJE983197 NTA983128:NTA983197 OCW983128:OCW983197 OMS983128:OMS983197 OWO983128:OWO983197 PGK983128:PGK983197 PQG983128:PQG983197 QAC983128:QAC983197 QJY983128:QJY983197 QTU983128:QTU983197 RDQ983128:RDQ983197 RNM983128:RNM983197 RXI983128:RXI983197 SHE983128:SHE983197 SRA983128:SRA983197 TAW983128:TAW983197 TKS983128:TKS983197 TUO983128:TUO983197 UEK983128:UEK983197 UOG983128:UOG983197 UYC983128:UYC983197 VHY983128:VHY983197 VRU983128:VRU983197 WBQ983128:WBQ983197 WLM983128:WLM983197 WVI983128:WVI983197 A1:A86 IW1:IW86 SS1:SS86 ACO1:ACO86 AMK1:AMK86 AWG1:AWG86 BGC1:BGC86 BPY1:BPY86 BZU1:BZU86 CJQ1:CJQ86 CTM1:CTM86 DDI1:DDI86 DNE1:DNE86 DXA1:DXA86 EGW1:EGW86 EQS1:EQS86 FAO1:FAO86 FKK1:FKK86 FUG1:FUG86 GEC1:GEC86 GNY1:GNY86 GXU1:GXU86 HHQ1:HHQ86 HRM1:HRM86 IBI1:IBI86 ILE1:ILE86 IVA1:IVA86 JEW1:JEW86 JOS1:JOS86 JYO1:JYO86 KIK1:KIK86 KSG1:KSG86 LCC1:LCC86 LLY1:LLY86 LVU1:LVU86 MFQ1:MFQ86 MPM1:MPM86 MZI1:MZI86 NJE1:NJE86 NTA1:NTA86 OCW1:OCW86 OMS1:OMS86 OWO1:OWO86 PGK1:PGK86 PQG1:PQG86 QAC1:QAC86 QJY1:QJY86 QTU1:QTU86 RDQ1:RDQ86 RNM1:RNM86 RXI1:RXI86 SHE1:SHE86 SRA1:SRA86 TAW1:TAW86 TKS1:TKS86 TUO1:TUO86 UEK1:UEK86 UOG1:UOG86 UYC1:UYC86 VHY1:VHY86 VRU1:VRU86 WBQ1:WBQ86 WLM1:WLM86 WVI1:WVI86 C1:E139 IY1:JA139 SU1:SW139 ACQ1:ACS139 AMM1:AMO139 AWI1:AWK139 BGE1:BGG139 BQA1:BQC139 BZW1:BZY139 CJS1:CJU139 CTO1:CTQ139 DDK1:DDM139 DNG1:DNI139 DXC1:DXE139 EGY1:EHA139 EQU1:EQW139 FAQ1:FAS139 FKM1:FKO139 FUI1:FUK139 GEE1:GEG139 GOA1:GOC139 GXW1:GXY139 HHS1:HHU139 HRO1:HRQ139 IBK1:IBM139 ILG1:ILI139 IVC1:IVE139 JEY1:JFA139 JOU1:JOW139 JYQ1:JYS139 KIM1:KIO139 KSI1:KSK139 LCE1:LCG139 LMA1:LMC139 LVW1:LVY139 MFS1:MFU139 MPO1:MPQ139 MZK1:MZM139 NJG1:NJI139 NTC1:NTE139 OCY1:ODA139 OMU1:OMW139 OWQ1:OWS139 PGM1:PGO139 PQI1:PQK139 QAE1:QAG139 QKA1:QKC139 QTW1:QTY139 RDS1:RDU139 RNO1:RNQ139 RXK1:RXM139 SHG1:SHI139 SRC1:SRE139 TAY1:TBA139 TKU1:TKW139 TUQ1:TUS139 UEM1:UEO139 UOI1:UOK139 UYE1:UYG139 VIA1:VIC139 VRW1:VRY139 WBS1:WBU139 WLO1:WLQ139 WVK1:WVM139 C65537:E65675 IY65537:JA65675 SU65537:SW65675 ACQ65537:ACS65675 AMM65537:AMO65675 AWI65537:AWK65675 BGE65537:BGG65675 BQA65537:BQC65675 BZW65537:BZY65675 CJS65537:CJU65675 CTO65537:CTQ65675 DDK65537:DDM65675 DNG65537:DNI65675 DXC65537:DXE65675 EGY65537:EHA65675 EQU65537:EQW65675 FAQ65537:FAS65675 FKM65537:FKO65675 FUI65537:FUK65675 GEE65537:GEG65675 GOA65537:GOC65675 GXW65537:GXY65675 HHS65537:HHU65675 HRO65537:HRQ65675 IBK65537:IBM65675 ILG65537:ILI65675 IVC65537:IVE65675 JEY65537:JFA65675 JOU65537:JOW65675 JYQ65537:JYS65675 KIM65537:KIO65675 KSI65537:KSK65675 LCE65537:LCG65675 LMA65537:LMC65675 LVW65537:LVY65675 MFS65537:MFU65675 MPO65537:MPQ65675 MZK65537:MZM65675 NJG65537:NJI65675 NTC65537:NTE65675 OCY65537:ODA65675 OMU65537:OMW65675 OWQ65537:OWS65675 PGM65537:PGO65675 PQI65537:PQK65675 QAE65537:QAG65675 QKA65537:QKC65675 QTW65537:QTY65675 RDS65537:RDU65675 RNO65537:RNQ65675 RXK65537:RXM65675 SHG65537:SHI65675 SRC65537:SRE65675 TAY65537:TBA65675 TKU65537:TKW65675 TUQ65537:TUS65675 UEM65537:UEO65675 UOI65537:UOK65675 UYE65537:UYG65675 VIA65537:VIC65675 VRW65537:VRY65675 WBS65537:WBU65675 WLO65537:WLQ65675 WVK65537:WVM65675 C131073:E131211 IY131073:JA131211 SU131073:SW131211 ACQ131073:ACS131211 AMM131073:AMO131211 AWI131073:AWK131211 BGE131073:BGG131211 BQA131073:BQC131211 BZW131073:BZY131211 CJS131073:CJU131211 CTO131073:CTQ131211 DDK131073:DDM131211 DNG131073:DNI131211 DXC131073:DXE131211 EGY131073:EHA131211 EQU131073:EQW131211 FAQ131073:FAS131211 FKM131073:FKO131211 FUI131073:FUK131211 GEE131073:GEG131211 GOA131073:GOC131211 GXW131073:GXY131211 HHS131073:HHU131211 HRO131073:HRQ131211 IBK131073:IBM131211 ILG131073:ILI131211 IVC131073:IVE131211 JEY131073:JFA131211 JOU131073:JOW131211 JYQ131073:JYS131211 KIM131073:KIO131211 KSI131073:KSK131211 LCE131073:LCG131211 LMA131073:LMC131211 LVW131073:LVY131211 MFS131073:MFU131211 MPO131073:MPQ131211 MZK131073:MZM131211 NJG131073:NJI131211 NTC131073:NTE131211 OCY131073:ODA131211 OMU131073:OMW131211 OWQ131073:OWS131211 PGM131073:PGO131211 PQI131073:PQK131211 QAE131073:QAG131211 QKA131073:QKC131211 QTW131073:QTY131211 RDS131073:RDU131211 RNO131073:RNQ131211 RXK131073:RXM131211 SHG131073:SHI131211 SRC131073:SRE131211 TAY131073:TBA131211 TKU131073:TKW131211 TUQ131073:TUS131211 UEM131073:UEO131211 UOI131073:UOK131211 UYE131073:UYG131211 VIA131073:VIC131211 VRW131073:VRY131211 WBS131073:WBU131211 WLO131073:WLQ131211 WVK131073:WVM131211 C196609:E196747 IY196609:JA196747 SU196609:SW196747 ACQ196609:ACS196747 AMM196609:AMO196747 AWI196609:AWK196747 BGE196609:BGG196747 BQA196609:BQC196747 BZW196609:BZY196747 CJS196609:CJU196747 CTO196609:CTQ196747 DDK196609:DDM196747 DNG196609:DNI196747 DXC196609:DXE196747 EGY196609:EHA196747 EQU196609:EQW196747 FAQ196609:FAS196747 FKM196609:FKO196747 FUI196609:FUK196747 GEE196609:GEG196747 GOA196609:GOC196747 GXW196609:GXY196747 HHS196609:HHU196747 HRO196609:HRQ196747 IBK196609:IBM196747 ILG196609:ILI196747 IVC196609:IVE196747 JEY196609:JFA196747 JOU196609:JOW196747 JYQ196609:JYS196747 KIM196609:KIO196747 KSI196609:KSK196747 LCE196609:LCG196747 LMA196609:LMC196747 LVW196609:LVY196747 MFS196609:MFU196747 MPO196609:MPQ196747 MZK196609:MZM196747 NJG196609:NJI196747 NTC196609:NTE196747 OCY196609:ODA196747 OMU196609:OMW196747 OWQ196609:OWS196747 PGM196609:PGO196747 PQI196609:PQK196747 QAE196609:QAG196747 QKA196609:QKC196747 QTW196609:QTY196747 RDS196609:RDU196747 RNO196609:RNQ196747 RXK196609:RXM196747 SHG196609:SHI196747 SRC196609:SRE196747 TAY196609:TBA196747 TKU196609:TKW196747 TUQ196609:TUS196747 UEM196609:UEO196747 UOI196609:UOK196747 UYE196609:UYG196747 VIA196609:VIC196747 VRW196609:VRY196747 WBS196609:WBU196747 WLO196609:WLQ196747 WVK196609:WVM196747 C262145:E262283 IY262145:JA262283 SU262145:SW262283 ACQ262145:ACS262283 AMM262145:AMO262283 AWI262145:AWK262283 BGE262145:BGG262283 BQA262145:BQC262283 BZW262145:BZY262283 CJS262145:CJU262283 CTO262145:CTQ262283 DDK262145:DDM262283 DNG262145:DNI262283 DXC262145:DXE262283 EGY262145:EHA262283 EQU262145:EQW262283 FAQ262145:FAS262283 FKM262145:FKO262283 FUI262145:FUK262283 GEE262145:GEG262283 GOA262145:GOC262283 GXW262145:GXY262283 HHS262145:HHU262283 HRO262145:HRQ262283 IBK262145:IBM262283 ILG262145:ILI262283 IVC262145:IVE262283 JEY262145:JFA262283 JOU262145:JOW262283 JYQ262145:JYS262283 KIM262145:KIO262283 KSI262145:KSK262283 LCE262145:LCG262283 LMA262145:LMC262283 LVW262145:LVY262283 MFS262145:MFU262283 MPO262145:MPQ262283 MZK262145:MZM262283 NJG262145:NJI262283 NTC262145:NTE262283 OCY262145:ODA262283 OMU262145:OMW262283 OWQ262145:OWS262283 PGM262145:PGO262283 PQI262145:PQK262283 QAE262145:QAG262283 QKA262145:QKC262283 QTW262145:QTY262283 RDS262145:RDU262283 RNO262145:RNQ262283 RXK262145:RXM262283 SHG262145:SHI262283 SRC262145:SRE262283 TAY262145:TBA262283 TKU262145:TKW262283 TUQ262145:TUS262283 UEM262145:UEO262283 UOI262145:UOK262283 UYE262145:UYG262283 VIA262145:VIC262283 VRW262145:VRY262283 WBS262145:WBU262283 WLO262145:WLQ262283 WVK262145:WVM262283 C327681:E327819 IY327681:JA327819 SU327681:SW327819 ACQ327681:ACS327819 AMM327681:AMO327819 AWI327681:AWK327819 BGE327681:BGG327819 BQA327681:BQC327819 BZW327681:BZY327819 CJS327681:CJU327819 CTO327681:CTQ327819 DDK327681:DDM327819 DNG327681:DNI327819 DXC327681:DXE327819 EGY327681:EHA327819 EQU327681:EQW327819 FAQ327681:FAS327819 FKM327681:FKO327819 FUI327681:FUK327819 GEE327681:GEG327819 GOA327681:GOC327819 GXW327681:GXY327819 HHS327681:HHU327819 HRO327681:HRQ327819 IBK327681:IBM327819 ILG327681:ILI327819 IVC327681:IVE327819 JEY327681:JFA327819 JOU327681:JOW327819 JYQ327681:JYS327819 KIM327681:KIO327819 KSI327681:KSK327819 LCE327681:LCG327819 LMA327681:LMC327819 LVW327681:LVY327819 MFS327681:MFU327819 MPO327681:MPQ327819 MZK327681:MZM327819 NJG327681:NJI327819 NTC327681:NTE327819 OCY327681:ODA327819 OMU327681:OMW327819 OWQ327681:OWS327819 PGM327681:PGO327819 PQI327681:PQK327819 QAE327681:QAG327819 QKA327681:QKC327819 QTW327681:QTY327819 RDS327681:RDU327819 RNO327681:RNQ327819 RXK327681:RXM327819 SHG327681:SHI327819 SRC327681:SRE327819 TAY327681:TBA327819 TKU327681:TKW327819 TUQ327681:TUS327819 UEM327681:UEO327819 UOI327681:UOK327819 UYE327681:UYG327819 VIA327681:VIC327819 VRW327681:VRY327819 WBS327681:WBU327819 WLO327681:WLQ327819 WVK327681:WVM327819 C393217:E393355 IY393217:JA393355 SU393217:SW393355 ACQ393217:ACS393355 AMM393217:AMO393355 AWI393217:AWK393355 BGE393217:BGG393355 BQA393217:BQC393355 BZW393217:BZY393355 CJS393217:CJU393355 CTO393217:CTQ393355 DDK393217:DDM393355 DNG393217:DNI393355 DXC393217:DXE393355 EGY393217:EHA393355 EQU393217:EQW393355 FAQ393217:FAS393355 FKM393217:FKO393355 FUI393217:FUK393355 GEE393217:GEG393355 GOA393217:GOC393355 GXW393217:GXY393355 HHS393217:HHU393355 HRO393217:HRQ393355 IBK393217:IBM393355 ILG393217:ILI393355 IVC393217:IVE393355 JEY393217:JFA393355 JOU393217:JOW393355 JYQ393217:JYS393355 KIM393217:KIO393355 KSI393217:KSK393355 LCE393217:LCG393355 LMA393217:LMC393355 LVW393217:LVY393355 MFS393217:MFU393355 MPO393217:MPQ393355 MZK393217:MZM393355 NJG393217:NJI393355 NTC393217:NTE393355 OCY393217:ODA393355 OMU393217:OMW393355 OWQ393217:OWS393355 PGM393217:PGO393355 PQI393217:PQK393355 QAE393217:QAG393355 QKA393217:QKC393355 QTW393217:QTY393355 RDS393217:RDU393355 RNO393217:RNQ393355 RXK393217:RXM393355 SHG393217:SHI393355 SRC393217:SRE393355 TAY393217:TBA393355 TKU393217:TKW393355 TUQ393217:TUS393355 UEM393217:UEO393355 UOI393217:UOK393355 UYE393217:UYG393355 VIA393217:VIC393355 VRW393217:VRY393355 WBS393217:WBU393355 WLO393217:WLQ393355 WVK393217:WVM393355 C458753:E458891 IY458753:JA458891 SU458753:SW458891 ACQ458753:ACS458891 AMM458753:AMO458891 AWI458753:AWK458891 BGE458753:BGG458891 BQA458753:BQC458891 BZW458753:BZY458891 CJS458753:CJU458891 CTO458753:CTQ458891 DDK458753:DDM458891 DNG458753:DNI458891 DXC458753:DXE458891 EGY458753:EHA458891 EQU458753:EQW458891 FAQ458753:FAS458891 FKM458753:FKO458891 FUI458753:FUK458891 GEE458753:GEG458891 GOA458753:GOC458891 GXW458753:GXY458891 HHS458753:HHU458891 HRO458753:HRQ458891 IBK458753:IBM458891 ILG458753:ILI458891 IVC458753:IVE458891 JEY458753:JFA458891 JOU458753:JOW458891 JYQ458753:JYS458891 KIM458753:KIO458891 KSI458753:KSK458891 LCE458753:LCG458891 LMA458753:LMC458891 LVW458753:LVY458891 MFS458753:MFU458891 MPO458753:MPQ458891 MZK458753:MZM458891 NJG458753:NJI458891 NTC458753:NTE458891 OCY458753:ODA458891 OMU458753:OMW458891 OWQ458753:OWS458891 PGM458753:PGO458891 PQI458753:PQK458891 QAE458753:QAG458891 QKA458753:QKC458891 QTW458753:QTY458891 RDS458753:RDU458891 RNO458753:RNQ458891 RXK458753:RXM458891 SHG458753:SHI458891 SRC458753:SRE458891 TAY458753:TBA458891 TKU458753:TKW458891 TUQ458753:TUS458891 UEM458753:UEO458891 UOI458753:UOK458891 UYE458753:UYG458891 VIA458753:VIC458891 VRW458753:VRY458891 WBS458753:WBU458891 WLO458753:WLQ458891 WVK458753:WVM458891 C524289:E524427 IY524289:JA524427 SU524289:SW524427 ACQ524289:ACS524427 AMM524289:AMO524427 AWI524289:AWK524427 BGE524289:BGG524427 BQA524289:BQC524427 BZW524289:BZY524427 CJS524289:CJU524427 CTO524289:CTQ524427 DDK524289:DDM524427 DNG524289:DNI524427 DXC524289:DXE524427 EGY524289:EHA524427 EQU524289:EQW524427 FAQ524289:FAS524427 FKM524289:FKO524427 FUI524289:FUK524427 GEE524289:GEG524427 GOA524289:GOC524427 GXW524289:GXY524427 HHS524289:HHU524427 HRO524289:HRQ524427 IBK524289:IBM524427 ILG524289:ILI524427 IVC524289:IVE524427 JEY524289:JFA524427 JOU524289:JOW524427 JYQ524289:JYS524427 KIM524289:KIO524427 KSI524289:KSK524427 LCE524289:LCG524427 LMA524289:LMC524427 LVW524289:LVY524427 MFS524289:MFU524427 MPO524289:MPQ524427 MZK524289:MZM524427 NJG524289:NJI524427 NTC524289:NTE524427 OCY524289:ODA524427 OMU524289:OMW524427 OWQ524289:OWS524427 PGM524289:PGO524427 PQI524289:PQK524427 QAE524289:QAG524427 QKA524289:QKC524427 QTW524289:QTY524427 RDS524289:RDU524427 RNO524289:RNQ524427 RXK524289:RXM524427 SHG524289:SHI524427 SRC524289:SRE524427 TAY524289:TBA524427 TKU524289:TKW524427 TUQ524289:TUS524427 UEM524289:UEO524427 UOI524289:UOK524427 UYE524289:UYG524427 VIA524289:VIC524427 VRW524289:VRY524427 WBS524289:WBU524427 WLO524289:WLQ524427 WVK524289:WVM524427 C589825:E589963 IY589825:JA589963 SU589825:SW589963 ACQ589825:ACS589963 AMM589825:AMO589963 AWI589825:AWK589963 BGE589825:BGG589963 BQA589825:BQC589963 BZW589825:BZY589963 CJS589825:CJU589963 CTO589825:CTQ589963 DDK589825:DDM589963 DNG589825:DNI589963 DXC589825:DXE589963 EGY589825:EHA589963 EQU589825:EQW589963 FAQ589825:FAS589963 FKM589825:FKO589963 FUI589825:FUK589963 GEE589825:GEG589963 GOA589825:GOC589963 GXW589825:GXY589963 HHS589825:HHU589963 HRO589825:HRQ589963 IBK589825:IBM589963 ILG589825:ILI589963 IVC589825:IVE589963 JEY589825:JFA589963 JOU589825:JOW589963 JYQ589825:JYS589963 KIM589825:KIO589963 KSI589825:KSK589963 LCE589825:LCG589963 LMA589825:LMC589963 LVW589825:LVY589963 MFS589825:MFU589963 MPO589825:MPQ589963 MZK589825:MZM589963 NJG589825:NJI589963 NTC589825:NTE589963 OCY589825:ODA589963 OMU589825:OMW589963 OWQ589825:OWS589963 PGM589825:PGO589963 PQI589825:PQK589963 QAE589825:QAG589963 QKA589825:QKC589963 QTW589825:QTY589963 RDS589825:RDU589963 RNO589825:RNQ589963 RXK589825:RXM589963 SHG589825:SHI589963 SRC589825:SRE589963 TAY589825:TBA589963 TKU589825:TKW589963 TUQ589825:TUS589963 UEM589825:UEO589963 UOI589825:UOK589963 UYE589825:UYG589963 VIA589825:VIC589963 VRW589825:VRY589963 WBS589825:WBU589963 WLO589825:WLQ589963 WVK589825:WVM589963 C655361:E655499 IY655361:JA655499 SU655361:SW655499 ACQ655361:ACS655499 AMM655361:AMO655499 AWI655361:AWK655499 BGE655361:BGG655499 BQA655361:BQC655499 BZW655361:BZY655499 CJS655361:CJU655499 CTO655361:CTQ655499 DDK655361:DDM655499 DNG655361:DNI655499 DXC655361:DXE655499 EGY655361:EHA655499 EQU655361:EQW655499 FAQ655361:FAS655499 FKM655361:FKO655499 FUI655361:FUK655499 GEE655361:GEG655499 GOA655361:GOC655499 GXW655361:GXY655499 HHS655361:HHU655499 HRO655361:HRQ655499 IBK655361:IBM655499 ILG655361:ILI655499 IVC655361:IVE655499 JEY655361:JFA655499 JOU655361:JOW655499 JYQ655361:JYS655499 KIM655361:KIO655499 KSI655361:KSK655499 LCE655361:LCG655499 LMA655361:LMC655499 LVW655361:LVY655499 MFS655361:MFU655499 MPO655361:MPQ655499 MZK655361:MZM655499 NJG655361:NJI655499 NTC655361:NTE655499 OCY655361:ODA655499 OMU655361:OMW655499 OWQ655361:OWS655499 PGM655361:PGO655499 PQI655361:PQK655499 QAE655361:QAG655499 QKA655361:QKC655499 QTW655361:QTY655499 RDS655361:RDU655499 RNO655361:RNQ655499 RXK655361:RXM655499 SHG655361:SHI655499 SRC655361:SRE655499 TAY655361:TBA655499 TKU655361:TKW655499 TUQ655361:TUS655499 UEM655361:UEO655499 UOI655361:UOK655499 UYE655361:UYG655499 VIA655361:VIC655499 VRW655361:VRY655499 WBS655361:WBU655499 WLO655361:WLQ655499 WVK655361:WVM655499 C720897:E721035 IY720897:JA721035 SU720897:SW721035 ACQ720897:ACS721035 AMM720897:AMO721035 AWI720897:AWK721035 BGE720897:BGG721035 BQA720897:BQC721035 BZW720897:BZY721035 CJS720897:CJU721035 CTO720897:CTQ721035 DDK720897:DDM721035 DNG720897:DNI721035 DXC720897:DXE721035 EGY720897:EHA721035 EQU720897:EQW721035 FAQ720897:FAS721035 FKM720897:FKO721035 FUI720897:FUK721035 GEE720897:GEG721035 GOA720897:GOC721035 GXW720897:GXY721035 HHS720897:HHU721035 HRO720897:HRQ721035 IBK720897:IBM721035 ILG720897:ILI721035 IVC720897:IVE721035 JEY720897:JFA721035 JOU720897:JOW721035 JYQ720897:JYS721035 KIM720897:KIO721035 KSI720897:KSK721035 LCE720897:LCG721035 LMA720897:LMC721035 LVW720897:LVY721035 MFS720897:MFU721035 MPO720897:MPQ721035 MZK720897:MZM721035 NJG720897:NJI721035 NTC720897:NTE721035 OCY720897:ODA721035 OMU720897:OMW721035 OWQ720897:OWS721035 PGM720897:PGO721035 PQI720897:PQK721035 QAE720897:QAG721035 QKA720897:QKC721035 QTW720897:QTY721035 RDS720897:RDU721035 RNO720897:RNQ721035 RXK720897:RXM721035 SHG720897:SHI721035 SRC720897:SRE721035 TAY720897:TBA721035 TKU720897:TKW721035 TUQ720897:TUS721035 UEM720897:UEO721035 UOI720897:UOK721035 UYE720897:UYG721035 VIA720897:VIC721035 VRW720897:VRY721035 WBS720897:WBU721035 WLO720897:WLQ721035 WVK720897:WVM721035 C786433:E786571 IY786433:JA786571 SU786433:SW786571 ACQ786433:ACS786571 AMM786433:AMO786571 AWI786433:AWK786571 BGE786433:BGG786571 BQA786433:BQC786571 BZW786433:BZY786571 CJS786433:CJU786571 CTO786433:CTQ786571 DDK786433:DDM786571 DNG786433:DNI786571 DXC786433:DXE786571 EGY786433:EHA786571 EQU786433:EQW786571 FAQ786433:FAS786571 FKM786433:FKO786571 FUI786433:FUK786571 GEE786433:GEG786571 GOA786433:GOC786571 GXW786433:GXY786571 HHS786433:HHU786571 HRO786433:HRQ786571 IBK786433:IBM786571 ILG786433:ILI786571 IVC786433:IVE786571 JEY786433:JFA786571 JOU786433:JOW786571 JYQ786433:JYS786571 KIM786433:KIO786571 KSI786433:KSK786571 LCE786433:LCG786571 LMA786433:LMC786571 LVW786433:LVY786571 MFS786433:MFU786571 MPO786433:MPQ786571 MZK786433:MZM786571 NJG786433:NJI786571 NTC786433:NTE786571 OCY786433:ODA786571 OMU786433:OMW786571 OWQ786433:OWS786571 PGM786433:PGO786571 PQI786433:PQK786571 QAE786433:QAG786571 QKA786433:QKC786571 QTW786433:QTY786571 RDS786433:RDU786571 RNO786433:RNQ786571 RXK786433:RXM786571 SHG786433:SHI786571 SRC786433:SRE786571 TAY786433:TBA786571 TKU786433:TKW786571 TUQ786433:TUS786571 UEM786433:UEO786571 UOI786433:UOK786571 UYE786433:UYG786571 VIA786433:VIC786571 VRW786433:VRY786571 WBS786433:WBU786571 WLO786433:WLQ786571 WVK786433:WVM786571 C851969:E852107 IY851969:JA852107 SU851969:SW852107 ACQ851969:ACS852107 AMM851969:AMO852107 AWI851969:AWK852107 BGE851969:BGG852107 BQA851969:BQC852107 BZW851969:BZY852107 CJS851969:CJU852107 CTO851969:CTQ852107 DDK851969:DDM852107 DNG851969:DNI852107 DXC851969:DXE852107 EGY851969:EHA852107 EQU851969:EQW852107 FAQ851969:FAS852107 FKM851969:FKO852107 FUI851969:FUK852107 GEE851969:GEG852107 GOA851969:GOC852107 GXW851969:GXY852107 HHS851969:HHU852107 HRO851969:HRQ852107 IBK851969:IBM852107 ILG851969:ILI852107 IVC851969:IVE852107 JEY851969:JFA852107 JOU851969:JOW852107 JYQ851969:JYS852107 KIM851969:KIO852107 KSI851969:KSK852107 LCE851969:LCG852107 LMA851969:LMC852107 LVW851969:LVY852107 MFS851969:MFU852107 MPO851969:MPQ852107 MZK851969:MZM852107 NJG851969:NJI852107 NTC851969:NTE852107 OCY851969:ODA852107 OMU851969:OMW852107 OWQ851969:OWS852107 PGM851969:PGO852107 PQI851969:PQK852107 QAE851969:QAG852107 QKA851969:QKC852107 QTW851969:QTY852107 RDS851969:RDU852107 RNO851969:RNQ852107 RXK851969:RXM852107 SHG851969:SHI852107 SRC851969:SRE852107 TAY851969:TBA852107 TKU851969:TKW852107 TUQ851969:TUS852107 UEM851969:UEO852107 UOI851969:UOK852107 UYE851969:UYG852107 VIA851969:VIC852107 VRW851969:VRY852107 WBS851969:WBU852107 WLO851969:WLQ852107 WVK851969:WVM852107 C917505:E917643 IY917505:JA917643 SU917505:SW917643 ACQ917505:ACS917643 AMM917505:AMO917643 AWI917505:AWK917643 BGE917505:BGG917643 BQA917505:BQC917643 BZW917505:BZY917643 CJS917505:CJU917643 CTO917505:CTQ917643 DDK917505:DDM917643 DNG917505:DNI917643 DXC917505:DXE917643 EGY917505:EHA917643 EQU917505:EQW917643 FAQ917505:FAS917643 FKM917505:FKO917643 FUI917505:FUK917643 GEE917505:GEG917643 GOA917505:GOC917643 GXW917505:GXY917643 HHS917505:HHU917643 HRO917505:HRQ917643 IBK917505:IBM917643 ILG917505:ILI917643 IVC917505:IVE917643 JEY917505:JFA917643 JOU917505:JOW917643 JYQ917505:JYS917643 KIM917505:KIO917643 KSI917505:KSK917643 LCE917505:LCG917643 LMA917505:LMC917643 LVW917505:LVY917643 MFS917505:MFU917643 MPO917505:MPQ917643 MZK917505:MZM917643 NJG917505:NJI917643 NTC917505:NTE917643 OCY917505:ODA917643 OMU917505:OMW917643 OWQ917505:OWS917643 PGM917505:PGO917643 PQI917505:PQK917643 QAE917505:QAG917643 QKA917505:QKC917643 QTW917505:QTY917643 RDS917505:RDU917643 RNO917505:RNQ917643 RXK917505:RXM917643 SHG917505:SHI917643 SRC917505:SRE917643 TAY917505:TBA917643 TKU917505:TKW917643 TUQ917505:TUS917643 UEM917505:UEO917643 UOI917505:UOK917643 UYE917505:UYG917643 VIA917505:VIC917643 VRW917505:VRY917643 WBS917505:WBU917643 WLO917505:WLQ917643 WVK917505:WVM917643 C983041:E983179 IY983041:JA983179 SU983041:SW983179 ACQ983041:ACS983179 AMM983041:AMO983179 AWI983041:AWK983179 BGE983041:BGG983179 BQA983041:BQC983179 BZW983041:BZY983179 CJS983041:CJU983179 CTO983041:CTQ983179 DDK983041:DDM983179 DNG983041:DNI983179 DXC983041:DXE983179 EGY983041:EHA983179 EQU983041:EQW983179 FAQ983041:FAS983179 FKM983041:FKO983179 FUI983041:FUK983179 GEE983041:GEG983179 GOA983041:GOC983179 GXW983041:GXY983179 HHS983041:HHU983179 HRO983041:HRQ983179 IBK983041:IBM983179 ILG983041:ILI983179 IVC983041:IVE983179 JEY983041:JFA983179 JOU983041:JOW983179 JYQ983041:JYS983179 KIM983041:KIO983179 KSI983041:KSK983179 LCE983041:LCG983179 LMA983041:LMC983179 LVW983041:LVY983179 MFS983041:MFU983179 MPO983041:MPQ983179 MZK983041:MZM983179 NJG983041:NJI983179 NTC983041:NTE983179 OCY983041:ODA983179 OMU983041:OMW983179 OWQ983041:OWS983179 PGM983041:PGO983179 PQI983041:PQK983179 QAE983041:QAG983179 QKA983041:QKC983179 QTW983041:QTY983179 RDS983041:RDU983179 RNO983041:RNQ983179 RXK983041:RXM983179 SHG983041:SHI983179 SRC983041:SRE983179 TAY983041:TBA983179 TKU983041:TKW983179 TUQ983041:TUS983179 UEM983041:UEO983179 UOI983041:UOK983179 UYE983041:UYG983179 VIA983041:VIC983179 VRW983041:VRY983179 WBS983041:WBU983179 WLO983041:WLQ983179 WVK983041:WVM983179 B1:B87 IX1:IX87 ST1:ST87 ACP1:ACP87 AML1:AML87 AWH1:AWH87 BGD1:BGD87 BPZ1:BPZ87 BZV1:BZV87 CJR1:CJR87 CTN1:CTN87 DDJ1:DDJ87 DNF1:DNF87 DXB1:DXB87 EGX1:EGX87 EQT1:EQT87 FAP1:FAP87 FKL1:FKL87 FUH1:FUH87 GED1:GED87 GNZ1:GNZ87 GXV1:GXV87 HHR1:HHR87 HRN1:HRN87 IBJ1:IBJ87 ILF1:ILF87 IVB1:IVB87 JEX1:JEX87 JOT1:JOT87 JYP1:JYP87 KIL1:KIL87 KSH1:KSH87 LCD1:LCD87 LLZ1:LLZ87 LVV1:LVV87 MFR1:MFR87 MPN1:MPN87 MZJ1:MZJ87 NJF1:NJF87 NTB1:NTB87 OCX1:OCX87 OMT1:OMT87 OWP1:OWP87 PGL1:PGL87 PQH1:PQH87 QAD1:QAD87 QJZ1:QJZ87 QTV1:QTV87 RDR1:RDR87 RNN1:RNN87 RXJ1:RXJ87 SHF1:SHF87 SRB1:SRB87 TAX1:TAX87 TKT1:TKT87 TUP1:TUP87 UEL1:UEL87 UOH1:UOH87 UYD1:UYD87 VHZ1:VHZ87 VRV1:VRV87 WBR1:WBR87 WLN1:WLN87 WVJ1:WVJ87 B90:B65623 IX90:IX65623 ST90:ST65623 ACP90:ACP65623 AML90:AML65623 AWH90:AWH65623 BGD90:BGD65623 BPZ90:BPZ65623 BZV90:BZV65623 CJR90:CJR65623 CTN90:CTN65623 DDJ90:DDJ65623 DNF90:DNF65623 DXB90:DXB65623 EGX90:EGX65623 EQT90:EQT65623 FAP90:FAP65623 FKL90:FKL65623 FUH90:FUH65623 GED90:GED65623 GNZ90:GNZ65623 GXV90:GXV65623 HHR90:HHR65623 HRN90:HRN65623 IBJ90:IBJ65623 ILF90:ILF65623 IVB90:IVB65623 JEX90:JEX65623 JOT90:JOT65623 JYP90:JYP65623 KIL90:KIL65623 KSH90:KSH65623 LCD90:LCD65623 LLZ90:LLZ65623 LVV90:LVV65623 MFR90:MFR65623 MPN90:MPN65623 MZJ90:MZJ65623 NJF90:NJF65623 NTB90:NTB65623 OCX90:OCX65623 OMT90:OMT65623 OWP90:OWP65623 PGL90:PGL65623 PQH90:PQH65623 QAD90:QAD65623 QJZ90:QJZ65623 QTV90:QTV65623 RDR90:RDR65623 RNN90:RNN65623 RXJ90:RXJ65623 SHF90:SHF65623 SRB90:SRB65623 TAX90:TAX65623 TKT90:TKT65623 TUP90:TUP65623 UEL90:UEL65623 UOH90:UOH65623 UYD90:UYD65623 VHZ90:VHZ65623 VRV90:VRV65623 WBR90:WBR65623 WLN90:WLN65623 WVJ90:WVJ65623 B65626:B131159 IX65626:IX131159 ST65626:ST131159 ACP65626:ACP131159 AML65626:AML131159 AWH65626:AWH131159 BGD65626:BGD131159 BPZ65626:BPZ131159 BZV65626:BZV131159 CJR65626:CJR131159 CTN65626:CTN131159 DDJ65626:DDJ131159 DNF65626:DNF131159 DXB65626:DXB131159 EGX65626:EGX131159 EQT65626:EQT131159 FAP65626:FAP131159 FKL65626:FKL131159 FUH65626:FUH131159 GED65626:GED131159 GNZ65626:GNZ131159 GXV65626:GXV131159 HHR65626:HHR131159 HRN65626:HRN131159 IBJ65626:IBJ131159 ILF65626:ILF131159 IVB65626:IVB131159 JEX65626:JEX131159 JOT65626:JOT131159 JYP65626:JYP131159 KIL65626:KIL131159 KSH65626:KSH131159 LCD65626:LCD131159 LLZ65626:LLZ131159 LVV65626:LVV131159 MFR65626:MFR131159 MPN65626:MPN131159 MZJ65626:MZJ131159 NJF65626:NJF131159 NTB65626:NTB131159 OCX65626:OCX131159 OMT65626:OMT131159 OWP65626:OWP131159 PGL65626:PGL131159 PQH65626:PQH131159 QAD65626:QAD131159 QJZ65626:QJZ131159 QTV65626:QTV131159 RDR65626:RDR131159 RNN65626:RNN131159 RXJ65626:RXJ131159 SHF65626:SHF131159 SRB65626:SRB131159 TAX65626:TAX131159 TKT65626:TKT131159 TUP65626:TUP131159 UEL65626:UEL131159 UOH65626:UOH131159 UYD65626:UYD131159 VHZ65626:VHZ131159 VRV65626:VRV131159 WBR65626:WBR131159 WLN65626:WLN131159 WVJ65626:WVJ131159 B131162:B196695 IX131162:IX196695 ST131162:ST196695 ACP131162:ACP196695 AML131162:AML196695 AWH131162:AWH196695 BGD131162:BGD196695 BPZ131162:BPZ196695 BZV131162:BZV196695 CJR131162:CJR196695 CTN131162:CTN196695 DDJ131162:DDJ196695 DNF131162:DNF196695 DXB131162:DXB196695 EGX131162:EGX196695 EQT131162:EQT196695 FAP131162:FAP196695 FKL131162:FKL196695 FUH131162:FUH196695 GED131162:GED196695 GNZ131162:GNZ196695 GXV131162:GXV196695 HHR131162:HHR196695 HRN131162:HRN196695 IBJ131162:IBJ196695 ILF131162:ILF196695 IVB131162:IVB196695 JEX131162:JEX196695 JOT131162:JOT196695 JYP131162:JYP196695 KIL131162:KIL196695 KSH131162:KSH196695 LCD131162:LCD196695 LLZ131162:LLZ196695 LVV131162:LVV196695 MFR131162:MFR196695 MPN131162:MPN196695 MZJ131162:MZJ196695 NJF131162:NJF196695 NTB131162:NTB196695 OCX131162:OCX196695 OMT131162:OMT196695 OWP131162:OWP196695 PGL131162:PGL196695 PQH131162:PQH196695 QAD131162:QAD196695 QJZ131162:QJZ196695 QTV131162:QTV196695 RDR131162:RDR196695 RNN131162:RNN196695 RXJ131162:RXJ196695 SHF131162:SHF196695 SRB131162:SRB196695 TAX131162:TAX196695 TKT131162:TKT196695 TUP131162:TUP196695 UEL131162:UEL196695 UOH131162:UOH196695 UYD131162:UYD196695 VHZ131162:VHZ196695 VRV131162:VRV196695 WBR131162:WBR196695 WLN131162:WLN196695 WVJ131162:WVJ196695 B196698:B262231 IX196698:IX262231 ST196698:ST262231 ACP196698:ACP262231 AML196698:AML262231 AWH196698:AWH262231 BGD196698:BGD262231 BPZ196698:BPZ262231 BZV196698:BZV262231 CJR196698:CJR262231 CTN196698:CTN262231 DDJ196698:DDJ262231 DNF196698:DNF262231 DXB196698:DXB262231 EGX196698:EGX262231 EQT196698:EQT262231 FAP196698:FAP262231 FKL196698:FKL262231 FUH196698:FUH262231 GED196698:GED262231 GNZ196698:GNZ262231 GXV196698:GXV262231 HHR196698:HHR262231 HRN196698:HRN262231 IBJ196698:IBJ262231 ILF196698:ILF262231 IVB196698:IVB262231 JEX196698:JEX262231 JOT196698:JOT262231 JYP196698:JYP262231 KIL196698:KIL262231 KSH196698:KSH262231 LCD196698:LCD262231 LLZ196698:LLZ262231 LVV196698:LVV262231 MFR196698:MFR262231 MPN196698:MPN262231 MZJ196698:MZJ262231 NJF196698:NJF262231 NTB196698:NTB262231 OCX196698:OCX262231 OMT196698:OMT262231 OWP196698:OWP262231 PGL196698:PGL262231 PQH196698:PQH262231 QAD196698:QAD262231 QJZ196698:QJZ262231 QTV196698:QTV262231 RDR196698:RDR262231 RNN196698:RNN262231 RXJ196698:RXJ262231 SHF196698:SHF262231 SRB196698:SRB262231 TAX196698:TAX262231 TKT196698:TKT262231 TUP196698:TUP262231 UEL196698:UEL262231 UOH196698:UOH262231 UYD196698:UYD262231 VHZ196698:VHZ262231 VRV196698:VRV262231 WBR196698:WBR262231 WLN196698:WLN262231 WVJ196698:WVJ262231 B262234:B327767 IX262234:IX327767 ST262234:ST327767 ACP262234:ACP327767 AML262234:AML327767 AWH262234:AWH327767 BGD262234:BGD327767 BPZ262234:BPZ327767 BZV262234:BZV327767 CJR262234:CJR327767 CTN262234:CTN327767 DDJ262234:DDJ327767 DNF262234:DNF327767 DXB262234:DXB327767 EGX262234:EGX327767 EQT262234:EQT327767 FAP262234:FAP327767 FKL262234:FKL327767 FUH262234:FUH327767 GED262234:GED327767 GNZ262234:GNZ327767 GXV262234:GXV327767 HHR262234:HHR327767 HRN262234:HRN327767 IBJ262234:IBJ327767 ILF262234:ILF327767 IVB262234:IVB327767 JEX262234:JEX327767 JOT262234:JOT327767 JYP262234:JYP327767 KIL262234:KIL327767 KSH262234:KSH327767 LCD262234:LCD327767 LLZ262234:LLZ327767 LVV262234:LVV327767 MFR262234:MFR327767 MPN262234:MPN327767 MZJ262234:MZJ327767 NJF262234:NJF327767 NTB262234:NTB327767 OCX262234:OCX327767 OMT262234:OMT327767 OWP262234:OWP327767 PGL262234:PGL327767 PQH262234:PQH327767 QAD262234:QAD327767 QJZ262234:QJZ327767 QTV262234:QTV327767 RDR262234:RDR327767 RNN262234:RNN327767 RXJ262234:RXJ327767 SHF262234:SHF327767 SRB262234:SRB327767 TAX262234:TAX327767 TKT262234:TKT327767 TUP262234:TUP327767 UEL262234:UEL327767 UOH262234:UOH327767 UYD262234:UYD327767 VHZ262234:VHZ327767 VRV262234:VRV327767 WBR262234:WBR327767 WLN262234:WLN327767 WVJ262234:WVJ327767 B327770:B393303 IX327770:IX393303 ST327770:ST393303 ACP327770:ACP393303 AML327770:AML393303 AWH327770:AWH393303 BGD327770:BGD393303 BPZ327770:BPZ393303 BZV327770:BZV393303 CJR327770:CJR393303 CTN327770:CTN393303 DDJ327770:DDJ393303 DNF327770:DNF393303 DXB327770:DXB393303 EGX327770:EGX393303 EQT327770:EQT393303 FAP327770:FAP393303 FKL327770:FKL393303 FUH327770:FUH393303 GED327770:GED393303 GNZ327770:GNZ393303 GXV327770:GXV393303 HHR327770:HHR393303 HRN327770:HRN393303 IBJ327770:IBJ393303 ILF327770:ILF393303 IVB327770:IVB393303 JEX327770:JEX393303 JOT327770:JOT393303 JYP327770:JYP393303 KIL327770:KIL393303 KSH327770:KSH393303 LCD327770:LCD393303 LLZ327770:LLZ393303 LVV327770:LVV393303 MFR327770:MFR393303 MPN327770:MPN393303 MZJ327770:MZJ393303 NJF327770:NJF393303 NTB327770:NTB393303 OCX327770:OCX393303 OMT327770:OMT393303 OWP327770:OWP393303 PGL327770:PGL393303 PQH327770:PQH393303 QAD327770:QAD393303 QJZ327770:QJZ393303 QTV327770:QTV393303 RDR327770:RDR393303 RNN327770:RNN393303 RXJ327770:RXJ393303 SHF327770:SHF393303 SRB327770:SRB393303 TAX327770:TAX393303 TKT327770:TKT393303 TUP327770:TUP393303 UEL327770:UEL393303 UOH327770:UOH393303 UYD327770:UYD393303 VHZ327770:VHZ393303 VRV327770:VRV393303 WBR327770:WBR393303 WLN327770:WLN393303 WVJ327770:WVJ393303 B393306:B458839 IX393306:IX458839 ST393306:ST458839 ACP393306:ACP458839 AML393306:AML458839 AWH393306:AWH458839 BGD393306:BGD458839 BPZ393306:BPZ458839 BZV393306:BZV458839 CJR393306:CJR458839 CTN393306:CTN458839 DDJ393306:DDJ458839 DNF393306:DNF458839 DXB393306:DXB458839 EGX393306:EGX458839 EQT393306:EQT458839 FAP393306:FAP458839 FKL393306:FKL458839 FUH393306:FUH458839 GED393306:GED458839 GNZ393306:GNZ458839 GXV393306:GXV458839 HHR393306:HHR458839 HRN393306:HRN458839 IBJ393306:IBJ458839 ILF393306:ILF458839 IVB393306:IVB458839 JEX393306:JEX458839 JOT393306:JOT458839 JYP393306:JYP458839 KIL393306:KIL458839 KSH393306:KSH458839 LCD393306:LCD458839 LLZ393306:LLZ458839 LVV393306:LVV458839 MFR393306:MFR458839 MPN393306:MPN458839 MZJ393306:MZJ458839 NJF393306:NJF458839 NTB393306:NTB458839 OCX393306:OCX458839 OMT393306:OMT458839 OWP393306:OWP458839 PGL393306:PGL458839 PQH393306:PQH458839 QAD393306:QAD458839 QJZ393306:QJZ458839 QTV393306:QTV458839 RDR393306:RDR458839 RNN393306:RNN458839 RXJ393306:RXJ458839 SHF393306:SHF458839 SRB393306:SRB458839 TAX393306:TAX458839 TKT393306:TKT458839 TUP393306:TUP458839 UEL393306:UEL458839 UOH393306:UOH458839 UYD393306:UYD458839 VHZ393306:VHZ458839 VRV393306:VRV458839 WBR393306:WBR458839 WLN393306:WLN458839 WVJ393306:WVJ458839 B458842:B524375 IX458842:IX524375 ST458842:ST524375 ACP458842:ACP524375 AML458842:AML524375 AWH458842:AWH524375 BGD458842:BGD524375 BPZ458842:BPZ524375 BZV458842:BZV524375 CJR458842:CJR524375 CTN458842:CTN524375 DDJ458842:DDJ524375 DNF458842:DNF524375 DXB458842:DXB524375 EGX458842:EGX524375 EQT458842:EQT524375 FAP458842:FAP524375 FKL458842:FKL524375 FUH458842:FUH524375 GED458842:GED524375 GNZ458842:GNZ524375 GXV458842:GXV524375 HHR458842:HHR524375 HRN458842:HRN524375 IBJ458842:IBJ524375 ILF458842:ILF524375 IVB458842:IVB524375 JEX458842:JEX524375 JOT458842:JOT524375 JYP458842:JYP524375 KIL458842:KIL524375 KSH458842:KSH524375 LCD458842:LCD524375 LLZ458842:LLZ524375 LVV458842:LVV524375 MFR458842:MFR524375 MPN458842:MPN524375 MZJ458842:MZJ524375 NJF458842:NJF524375 NTB458842:NTB524375 OCX458842:OCX524375 OMT458842:OMT524375 OWP458842:OWP524375 PGL458842:PGL524375 PQH458842:PQH524375 QAD458842:QAD524375 QJZ458842:QJZ524375 QTV458842:QTV524375 RDR458842:RDR524375 RNN458842:RNN524375 RXJ458842:RXJ524375 SHF458842:SHF524375 SRB458842:SRB524375 TAX458842:TAX524375 TKT458842:TKT524375 TUP458842:TUP524375 UEL458842:UEL524375 UOH458842:UOH524375 UYD458842:UYD524375 VHZ458842:VHZ524375 VRV458842:VRV524375 WBR458842:WBR524375 WLN458842:WLN524375 WVJ458842:WVJ524375 B524378:B589911 IX524378:IX589911 ST524378:ST589911 ACP524378:ACP589911 AML524378:AML589911 AWH524378:AWH589911 BGD524378:BGD589911 BPZ524378:BPZ589911 BZV524378:BZV589911 CJR524378:CJR589911 CTN524378:CTN589911 DDJ524378:DDJ589911 DNF524378:DNF589911 DXB524378:DXB589911 EGX524378:EGX589911 EQT524378:EQT589911 FAP524378:FAP589911 FKL524378:FKL589911 FUH524378:FUH589911 GED524378:GED589911 GNZ524378:GNZ589911 GXV524378:GXV589911 HHR524378:HHR589911 HRN524378:HRN589911 IBJ524378:IBJ589911 ILF524378:ILF589911 IVB524378:IVB589911 JEX524378:JEX589911 JOT524378:JOT589911 JYP524378:JYP589911 KIL524378:KIL589911 KSH524378:KSH589911 LCD524378:LCD589911 LLZ524378:LLZ589911 LVV524378:LVV589911 MFR524378:MFR589911 MPN524378:MPN589911 MZJ524378:MZJ589911 NJF524378:NJF589911 NTB524378:NTB589911 OCX524378:OCX589911 OMT524378:OMT589911 OWP524378:OWP589911 PGL524378:PGL589911 PQH524378:PQH589911 QAD524378:QAD589911 QJZ524378:QJZ589911 QTV524378:QTV589911 RDR524378:RDR589911 RNN524378:RNN589911 RXJ524378:RXJ589911 SHF524378:SHF589911 SRB524378:SRB589911 TAX524378:TAX589911 TKT524378:TKT589911 TUP524378:TUP589911 UEL524378:UEL589911 UOH524378:UOH589911 UYD524378:UYD589911 VHZ524378:VHZ589911 VRV524378:VRV589911 WBR524378:WBR589911 WLN524378:WLN589911 WVJ524378:WVJ589911 B589914:B655447 IX589914:IX655447 ST589914:ST655447 ACP589914:ACP655447 AML589914:AML655447 AWH589914:AWH655447 BGD589914:BGD655447 BPZ589914:BPZ655447 BZV589914:BZV655447 CJR589914:CJR655447 CTN589914:CTN655447 DDJ589914:DDJ655447 DNF589914:DNF655447 DXB589914:DXB655447 EGX589914:EGX655447 EQT589914:EQT655447 FAP589914:FAP655447 FKL589914:FKL655447 FUH589914:FUH655447 GED589914:GED655447 GNZ589914:GNZ655447 GXV589914:GXV655447 HHR589914:HHR655447 HRN589914:HRN655447 IBJ589914:IBJ655447 ILF589914:ILF655447 IVB589914:IVB655447 JEX589914:JEX655447 JOT589914:JOT655447 JYP589914:JYP655447 KIL589914:KIL655447 KSH589914:KSH655447 LCD589914:LCD655447 LLZ589914:LLZ655447 LVV589914:LVV655447 MFR589914:MFR655447 MPN589914:MPN655447 MZJ589914:MZJ655447 NJF589914:NJF655447 NTB589914:NTB655447 OCX589914:OCX655447 OMT589914:OMT655447 OWP589914:OWP655447 PGL589914:PGL655447 PQH589914:PQH655447 QAD589914:QAD655447 QJZ589914:QJZ655447 QTV589914:QTV655447 RDR589914:RDR655447 RNN589914:RNN655447 RXJ589914:RXJ655447 SHF589914:SHF655447 SRB589914:SRB655447 TAX589914:TAX655447 TKT589914:TKT655447 TUP589914:TUP655447 UEL589914:UEL655447 UOH589914:UOH655447 UYD589914:UYD655447 VHZ589914:VHZ655447 VRV589914:VRV655447 WBR589914:WBR655447 WLN589914:WLN655447 WVJ589914:WVJ655447 B655450:B720983 IX655450:IX720983 ST655450:ST720983 ACP655450:ACP720983 AML655450:AML720983 AWH655450:AWH720983 BGD655450:BGD720983 BPZ655450:BPZ720983 BZV655450:BZV720983 CJR655450:CJR720983 CTN655450:CTN720983 DDJ655450:DDJ720983 DNF655450:DNF720983 DXB655450:DXB720983 EGX655450:EGX720983 EQT655450:EQT720983 FAP655450:FAP720983 FKL655450:FKL720983 FUH655450:FUH720983 GED655450:GED720983 GNZ655450:GNZ720983 GXV655450:GXV720983 HHR655450:HHR720983 HRN655450:HRN720983 IBJ655450:IBJ720983 ILF655450:ILF720983 IVB655450:IVB720983 JEX655450:JEX720983 JOT655450:JOT720983 JYP655450:JYP720983 KIL655450:KIL720983 KSH655450:KSH720983 LCD655450:LCD720983 LLZ655450:LLZ720983 LVV655450:LVV720983 MFR655450:MFR720983 MPN655450:MPN720983 MZJ655450:MZJ720983 NJF655450:NJF720983 NTB655450:NTB720983 OCX655450:OCX720983 OMT655450:OMT720983 OWP655450:OWP720983 PGL655450:PGL720983 PQH655450:PQH720983 QAD655450:QAD720983 QJZ655450:QJZ720983 QTV655450:QTV720983 RDR655450:RDR720983 RNN655450:RNN720983 RXJ655450:RXJ720983 SHF655450:SHF720983 SRB655450:SRB720983 TAX655450:TAX720983 TKT655450:TKT720983 TUP655450:TUP720983 UEL655450:UEL720983 UOH655450:UOH720983 UYD655450:UYD720983 VHZ655450:VHZ720983 VRV655450:VRV720983 WBR655450:WBR720983 WLN655450:WLN720983 WVJ655450:WVJ720983 B720986:B786519 IX720986:IX786519 ST720986:ST786519 ACP720986:ACP786519 AML720986:AML786519 AWH720986:AWH786519 BGD720986:BGD786519 BPZ720986:BPZ786519 BZV720986:BZV786519 CJR720986:CJR786519 CTN720986:CTN786519 DDJ720986:DDJ786519 DNF720986:DNF786519 DXB720986:DXB786519 EGX720986:EGX786519 EQT720986:EQT786519 FAP720986:FAP786519 FKL720986:FKL786519 FUH720986:FUH786519 GED720986:GED786519 GNZ720986:GNZ786519 GXV720986:GXV786519 HHR720986:HHR786519 HRN720986:HRN786519 IBJ720986:IBJ786519 ILF720986:ILF786519 IVB720986:IVB786519 JEX720986:JEX786519 JOT720986:JOT786519 JYP720986:JYP786519 KIL720986:KIL786519 KSH720986:KSH786519 LCD720986:LCD786519 LLZ720986:LLZ786519 LVV720986:LVV786519 MFR720986:MFR786519 MPN720986:MPN786519 MZJ720986:MZJ786519 NJF720986:NJF786519 NTB720986:NTB786519 OCX720986:OCX786519 OMT720986:OMT786519 OWP720986:OWP786519 PGL720986:PGL786519 PQH720986:PQH786519 QAD720986:QAD786519 QJZ720986:QJZ786519 QTV720986:QTV786519 RDR720986:RDR786519 RNN720986:RNN786519 RXJ720986:RXJ786519 SHF720986:SHF786519 SRB720986:SRB786519 TAX720986:TAX786519 TKT720986:TKT786519 TUP720986:TUP786519 UEL720986:UEL786519 UOH720986:UOH786519 UYD720986:UYD786519 VHZ720986:VHZ786519 VRV720986:VRV786519 WBR720986:WBR786519 WLN720986:WLN786519 WVJ720986:WVJ786519 B786522:B852055 IX786522:IX852055 ST786522:ST852055 ACP786522:ACP852055 AML786522:AML852055 AWH786522:AWH852055 BGD786522:BGD852055 BPZ786522:BPZ852055 BZV786522:BZV852055 CJR786522:CJR852055 CTN786522:CTN852055 DDJ786522:DDJ852055 DNF786522:DNF852055 DXB786522:DXB852055 EGX786522:EGX852055 EQT786522:EQT852055 FAP786522:FAP852055 FKL786522:FKL852055 FUH786522:FUH852055 GED786522:GED852055 GNZ786522:GNZ852055 GXV786522:GXV852055 HHR786522:HHR852055 HRN786522:HRN852055 IBJ786522:IBJ852055 ILF786522:ILF852055 IVB786522:IVB852055 JEX786522:JEX852055 JOT786522:JOT852055 JYP786522:JYP852055 KIL786522:KIL852055 KSH786522:KSH852055 LCD786522:LCD852055 LLZ786522:LLZ852055 LVV786522:LVV852055 MFR786522:MFR852055 MPN786522:MPN852055 MZJ786522:MZJ852055 NJF786522:NJF852055 NTB786522:NTB852055 OCX786522:OCX852055 OMT786522:OMT852055 OWP786522:OWP852055 PGL786522:PGL852055 PQH786522:PQH852055 QAD786522:QAD852055 QJZ786522:QJZ852055 QTV786522:QTV852055 RDR786522:RDR852055 RNN786522:RNN852055 RXJ786522:RXJ852055 SHF786522:SHF852055 SRB786522:SRB852055 TAX786522:TAX852055 TKT786522:TKT852055 TUP786522:TUP852055 UEL786522:UEL852055 UOH786522:UOH852055 UYD786522:UYD852055 VHZ786522:VHZ852055 VRV786522:VRV852055 WBR786522:WBR852055 WLN786522:WLN852055 WVJ786522:WVJ852055 B852058:B917591 IX852058:IX917591 ST852058:ST917591 ACP852058:ACP917591 AML852058:AML917591 AWH852058:AWH917591 BGD852058:BGD917591 BPZ852058:BPZ917591 BZV852058:BZV917591 CJR852058:CJR917591 CTN852058:CTN917591 DDJ852058:DDJ917591 DNF852058:DNF917591 DXB852058:DXB917591 EGX852058:EGX917591 EQT852058:EQT917591 FAP852058:FAP917591 FKL852058:FKL917591 FUH852058:FUH917591 GED852058:GED917591 GNZ852058:GNZ917591 GXV852058:GXV917591 HHR852058:HHR917591 HRN852058:HRN917591 IBJ852058:IBJ917591 ILF852058:ILF917591 IVB852058:IVB917591 JEX852058:JEX917591 JOT852058:JOT917591 JYP852058:JYP917591 KIL852058:KIL917591 KSH852058:KSH917591 LCD852058:LCD917591 LLZ852058:LLZ917591 LVV852058:LVV917591 MFR852058:MFR917591 MPN852058:MPN917591 MZJ852058:MZJ917591 NJF852058:NJF917591 NTB852058:NTB917591 OCX852058:OCX917591 OMT852058:OMT917591 OWP852058:OWP917591 PGL852058:PGL917591 PQH852058:PQH917591 QAD852058:QAD917591 QJZ852058:QJZ917591 QTV852058:QTV917591 RDR852058:RDR917591 RNN852058:RNN917591 RXJ852058:RXJ917591 SHF852058:SHF917591 SRB852058:SRB917591 TAX852058:TAX917591 TKT852058:TKT917591 TUP852058:TUP917591 UEL852058:UEL917591 UOH852058:UOH917591 UYD852058:UYD917591 VHZ852058:VHZ917591 VRV852058:VRV917591 WBR852058:WBR917591 WLN852058:WLN917591 WVJ852058:WVJ917591 B917594:B983127 IX917594:IX983127 ST917594:ST983127 ACP917594:ACP983127 AML917594:AML983127 AWH917594:AWH983127 BGD917594:BGD983127 BPZ917594:BPZ983127 BZV917594:BZV983127 CJR917594:CJR983127 CTN917594:CTN983127 DDJ917594:DDJ983127 DNF917594:DNF983127 DXB917594:DXB983127 EGX917594:EGX983127 EQT917594:EQT983127 FAP917594:FAP983127 FKL917594:FKL983127 FUH917594:FUH983127 GED917594:GED983127 GNZ917594:GNZ983127 GXV917594:GXV983127 HHR917594:HHR983127 HRN917594:HRN983127 IBJ917594:IBJ983127 ILF917594:ILF983127 IVB917594:IVB983127 JEX917594:JEX983127 JOT917594:JOT983127 JYP917594:JYP983127 KIL917594:KIL983127 KSH917594:KSH983127 LCD917594:LCD983127 LLZ917594:LLZ983127 LVV917594:LVV983127 MFR917594:MFR983127 MPN917594:MPN983127 MZJ917594:MZJ983127 NJF917594:NJF983127 NTB917594:NTB983127 OCX917594:OCX983127 OMT917594:OMT983127 OWP917594:OWP983127 PGL917594:PGL983127 PQH917594:PQH983127 QAD917594:QAD983127 QJZ917594:QJZ983127 QTV917594:QTV983127 RDR917594:RDR983127 RNN917594:RNN983127 RXJ917594:RXJ983127 SHF917594:SHF983127 SRB917594:SRB983127 TAX917594:TAX983127 TKT917594:TKT983127 TUP917594:TUP983127 UEL917594:UEL983127 UOH917594:UOH983127 UYD917594:UYD983127 VHZ917594:VHZ983127 VRV917594:VRV983127 WBR917594:WBR983127 WLN917594:WLN983127 WVJ917594:WVJ983127 O144:BK65536 JK144:LG65536 TG144:VC65536 ADC144:AEY65536 AMY144:AOU65536 AWU144:AYQ65536 BGQ144:BIM65536 BQM144:BSI65536 CAI144:CCE65536 CKE144:CMA65536 CUA144:CVW65536 DDW144:DFS65536 DNS144:DPO65536 DXO144:DZK65536 EHK144:EJG65536 ERG144:ETC65536 FBC144:FCY65536 FKY144:FMU65536 FUU144:FWQ65536 GEQ144:GGM65536 GOM144:GQI65536 GYI144:HAE65536 HIE144:HKA65536 HSA144:HTW65536 IBW144:IDS65536 ILS144:INO65536 IVO144:IXK65536 JFK144:JHG65536 JPG144:JRC65536 JZC144:KAY65536 KIY144:KKU65536 KSU144:KUQ65536 LCQ144:LEM65536 LMM144:LOI65536 LWI144:LYE65536 MGE144:MIA65536 MQA144:MRW65536 MZW144:NBS65536 NJS144:NLO65536 NTO144:NVK65536 ODK144:OFG65536 ONG144:OPC65536 OXC144:OYY65536 PGY144:PIU65536 PQU144:PSQ65536 QAQ144:QCM65536 QKM144:QMI65536 QUI144:QWE65536 REE144:RGA65536 ROA144:RPW65536 RXW144:RZS65536 SHS144:SJO65536 SRO144:STK65536 TBK144:TDG65536 TLG144:TNC65536 TVC144:TWY65536 UEY144:UGU65536 UOU144:UQQ65536 UYQ144:VAM65536 VIM144:VKI65536 VSI144:VUE65536 WCE144:WEA65536 WMA144:WNW65536 WVW144:WXS65536 O65680:BK131072 JK65680:LG131072 TG65680:VC131072 ADC65680:AEY131072 AMY65680:AOU131072 AWU65680:AYQ131072 BGQ65680:BIM131072 BQM65680:BSI131072 CAI65680:CCE131072 CKE65680:CMA131072 CUA65680:CVW131072 DDW65680:DFS131072 DNS65680:DPO131072 DXO65680:DZK131072 EHK65680:EJG131072 ERG65680:ETC131072 FBC65680:FCY131072 FKY65680:FMU131072 FUU65680:FWQ131072 GEQ65680:GGM131072 GOM65680:GQI131072 GYI65680:HAE131072 HIE65680:HKA131072 HSA65680:HTW131072 IBW65680:IDS131072 ILS65680:INO131072 IVO65680:IXK131072 JFK65680:JHG131072 JPG65680:JRC131072 JZC65680:KAY131072 KIY65680:KKU131072 KSU65680:KUQ131072 LCQ65680:LEM131072 LMM65680:LOI131072 LWI65680:LYE131072 MGE65680:MIA131072 MQA65680:MRW131072 MZW65680:NBS131072 NJS65680:NLO131072 NTO65680:NVK131072 ODK65680:OFG131072 ONG65680:OPC131072 OXC65680:OYY131072 PGY65680:PIU131072 PQU65680:PSQ131072 QAQ65680:QCM131072 QKM65680:QMI131072 QUI65680:QWE131072 REE65680:RGA131072 ROA65680:RPW131072 RXW65680:RZS131072 SHS65680:SJO131072 SRO65680:STK131072 TBK65680:TDG131072 TLG65680:TNC131072 TVC65680:TWY131072 UEY65680:UGU131072 UOU65680:UQQ131072 UYQ65680:VAM131072 VIM65680:VKI131072 VSI65680:VUE131072 WCE65680:WEA131072 WMA65680:WNW131072 WVW65680:WXS131072 O131216:BK196608 JK131216:LG196608 TG131216:VC196608 ADC131216:AEY196608 AMY131216:AOU196608 AWU131216:AYQ196608 BGQ131216:BIM196608 BQM131216:BSI196608 CAI131216:CCE196608 CKE131216:CMA196608 CUA131216:CVW196608 DDW131216:DFS196608 DNS131216:DPO196608 DXO131216:DZK196608 EHK131216:EJG196608 ERG131216:ETC196608 FBC131216:FCY196608 FKY131216:FMU196608 FUU131216:FWQ196608 GEQ131216:GGM196608 GOM131216:GQI196608 GYI131216:HAE196608 HIE131216:HKA196608 HSA131216:HTW196608 IBW131216:IDS196608 ILS131216:INO196608 IVO131216:IXK196608 JFK131216:JHG196608 JPG131216:JRC196608 JZC131216:KAY196608 KIY131216:KKU196608 KSU131216:KUQ196608 LCQ131216:LEM196608 LMM131216:LOI196608 LWI131216:LYE196608 MGE131216:MIA196608 MQA131216:MRW196608 MZW131216:NBS196608 NJS131216:NLO196608 NTO131216:NVK196608 ODK131216:OFG196608 ONG131216:OPC196608 OXC131216:OYY196608 PGY131216:PIU196608 PQU131216:PSQ196608 QAQ131216:QCM196608 QKM131216:QMI196608 QUI131216:QWE196608 REE131216:RGA196608 ROA131216:RPW196608 RXW131216:RZS196608 SHS131216:SJO196608 SRO131216:STK196608 TBK131216:TDG196608 TLG131216:TNC196608 TVC131216:TWY196608 UEY131216:UGU196608 UOU131216:UQQ196608 UYQ131216:VAM196608 VIM131216:VKI196608 VSI131216:VUE196608 WCE131216:WEA196608 WMA131216:WNW196608 WVW131216:WXS196608 O196752:BK262144 JK196752:LG262144 TG196752:VC262144 ADC196752:AEY262144 AMY196752:AOU262144 AWU196752:AYQ262144 BGQ196752:BIM262144 BQM196752:BSI262144 CAI196752:CCE262144 CKE196752:CMA262144 CUA196752:CVW262144 DDW196752:DFS262144 DNS196752:DPO262144 DXO196752:DZK262144 EHK196752:EJG262144 ERG196752:ETC262144 FBC196752:FCY262144 FKY196752:FMU262144 FUU196752:FWQ262144 GEQ196752:GGM262144 GOM196752:GQI262144 GYI196752:HAE262144 HIE196752:HKA262144 HSA196752:HTW262144 IBW196752:IDS262144 ILS196752:INO262144 IVO196752:IXK262144 JFK196752:JHG262144 JPG196752:JRC262144 JZC196752:KAY262144 KIY196752:KKU262144 KSU196752:KUQ262144 LCQ196752:LEM262144 LMM196752:LOI262144 LWI196752:LYE262144 MGE196752:MIA262144 MQA196752:MRW262144 MZW196752:NBS262144 NJS196752:NLO262144 NTO196752:NVK262144 ODK196752:OFG262144 ONG196752:OPC262144 OXC196752:OYY262144 PGY196752:PIU262144 PQU196752:PSQ262144 QAQ196752:QCM262144 QKM196752:QMI262144 QUI196752:QWE262144 REE196752:RGA262144 ROA196752:RPW262144 RXW196752:RZS262144 SHS196752:SJO262144 SRO196752:STK262144 TBK196752:TDG262144 TLG196752:TNC262144 TVC196752:TWY262144 UEY196752:UGU262144 UOU196752:UQQ262144 UYQ196752:VAM262144 VIM196752:VKI262144 VSI196752:VUE262144 WCE196752:WEA262144 WMA196752:WNW262144 WVW196752:WXS262144 O262288:BK327680 JK262288:LG327680 TG262288:VC327680 ADC262288:AEY327680 AMY262288:AOU327680 AWU262288:AYQ327680 BGQ262288:BIM327680 BQM262288:BSI327680 CAI262288:CCE327680 CKE262288:CMA327680 CUA262288:CVW327680 DDW262288:DFS327680 DNS262288:DPO327680 DXO262288:DZK327680 EHK262288:EJG327680 ERG262288:ETC327680 FBC262288:FCY327680 FKY262288:FMU327680 FUU262288:FWQ327680 GEQ262288:GGM327680 GOM262288:GQI327680 GYI262288:HAE327680 HIE262288:HKA327680 HSA262288:HTW327680 IBW262288:IDS327680 ILS262288:INO327680 IVO262288:IXK327680 JFK262288:JHG327680 JPG262288:JRC327680 JZC262288:KAY327680 KIY262288:KKU327680 KSU262288:KUQ327680 LCQ262288:LEM327680 LMM262288:LOI327680 LWI262288:LYE327680 MGE262288:MIA327680 MQA262288:MRW327680 MZW262288:NBS327680 NJS262288:NLO327680 NTO262288:NVK327680 ODK262288:OFG327680 ONG262288:OPC327680 OXC262288:OYY327680 PGY262288:PIU327680 PQU262288:PSQ327680 QAQ262288:QCM327680 QKM262288:QMI327680 QUI262288:QWE327680 REE262288:RGA327680 ROA262288:RPW327680 RXW262288:RZS327680 SHS262288:SJO327680 SRO262288:STK327680 TBK262288:TDG327680 TLG262288:TNC327680 TVC262288:TWY327680 UEY262288:UGU327680 UOU262288:UQQ327680 UYQ262288:VAM327680 VIM262288:VKI327680 VSI262288:VUE327680 WCE262288:WEA327680 WMA262288:WNW327680 WVW262288:WXS327680 O327824:BK393216 JK327824:LG393216 TG327824:VC393216 ADC327824:AEY393216 AMY327824:AOU393216 AWU327824:AYQ393216 BGQ327824:BIM393216 BQM327824:BSI393216 CAI327824:CCE393216 CKE327824:CMA393216 CUA327824:CVW393216 DDW327824:DFS393216 DNS327824:DPO393216 DXO327824:DZK393216 EHK327824:EJG393216 ERG327824:ETC393216 FBC327824:FCY393216 FKY327824:FMU393216 FUU327824:FWQ393216 GEQ327824:GGM393216 GOM327824:GQI393216 GYI327824:HAE393216 HIE327824:HKA393216 HSA327824:HTW393216 IBW327824:IDS393216 ILS327824:INO393216 IVO327824:IXK393216 JFK327824:JHG393216 JPG327824:JRC393216 JZC327824:KAY393216 KIY327824:KKU393216 KSU327824:KUQ393216 LCQ327824:LEM393216 LMM327824:LOI393216 LWI327824:LYE393216 MGE327824:MIA393216 MQA327824:MRW393216 MZW327824:NBS393216 NJS327824:NLO393216 NTO327824:NVK393216 ODK327824:OFG393216 ONG327824:OPC393216 OXC327824:OYY393216 PGY327824:PIU393216 PQU327824:PSQ393216 QAQ327824:QCM393216 QKM327824:QMI393216 QUI327824:QWE393216 REE327824:RGA393216 ROA327824:RPW393216 RXW327824:RZS393216 SHS327824:SJO393216 SRO327824:STK393216 TBK327824:TDG393216 TLG327824:TNC393216 TVC327824:TWY393216 UEY327824:UGU393216 UOU327824:UQQ393216 UYQ327824:VAM393216 VIM327824:VKI393216 VSI327824:VUE393216 WCE327824:WEA393216 WMA327824:WNW393216 WVW327824:WXS393216 O393360:BK458752 JK393360:LG458752 TG393360:VC458752 ADC393360:AEY458752 AMY393360:AOU458752 AWU393360:AYQ458752 BGQ393360:BIM458752 BQM393360:BSI458752 CAI393360:CCE458752 CKE393360:CMA458752 CUA393360:CVW458752 DDW393360:DFS458752 DNS393360:DPO458752 DXO393360:DZK458752 EHK393360:EJG458752 ERG393360:ETC458752 FBC393360:FCY458752 FKY393360:FMU458752 FUU393360:FWQ458752 GEQ393360:GGM458752 GOM393360:GQI458752 GYI393360:HAE458752 HIE393360:HKA458752 HSA393360:HTW458752 IBW393360:IDS458752 ILS393360:INO458752 IVO393360:IXK458752 JFK393360:JHG458752 JPG393360:JRC458752 JZC393360:KAY458752 KIY393360:KKU458752 KSU393360:KUQ458752 LCQ393360:LEM458752 LMM393360:LOI458752 LWI393360:LYE458752 MGE393360:MIA458752 MQA393360:MRW458752 MZW393360:NBS458752 NJS393360:NLO458752 NTO393360:NVK458752 ODK393360:OFG458752 ONG393360:OPC458752 OXC393360:OYY458752 PGY393360:PIU458752 PQU393360:PSQ458752 QAQ393360:QCM458752 QKM393360:QMI458752 QUI393360:QWE458752 REE393360:RGA458752 ROA393360:RPW458752 RXW393360:RZS458752 SHS393360:SJO458752 SRO393360:STK458752 TBK393360:TDG458752 TLG393360:TNC458752 TVC393360:TWY458752 UEY393360:UGU458752 UOU393360:UQQ458752 UYQ393360:VAM458752 VIM393360:VKI458752 VSI393360:VUE458752 WCE393360:WEA458752 WMA393360:WNW458752 WVW393360:WXS458752 O458896:BK524288 JK458896:LG524288 TG458896:VC524288 ADC458896:AEY524288 AMY458896:AOU524288 AWU458896:AYQ524288 BGQ458896:BIM524288 BQM458896:BSI524288 CAI458896:CCE524288 CKE458896:CMA524288 CUA458896:CVW524288 DDW458896:DFS524288 DNS458896:DPO524288 DXO458896:DZK524288 EHK458896:EJG524288 ERG458896:ETC524288 FBC458896:FCY524288 FKY458896:FMU524288 FUU458896:FWQ524288 GEQ458896:GGM524288 GOM458896:GQI524288 GYI458896:HAE524288 HIE458896:HKA524288 HSA458896:HTW524288 IBW458896:IDS524288 ILS458896:INO524288 IVO458896:IXK524288 JFK458896:JHG524288 JPG458896:JRC524288 JZC458896:KAY524288 KIY458896:KKU524288 KSU458896:KUQ524288 LCQ458896:LEM524288 LMM458896:LOI524288 LWI458896:LYE524288 MGE458896:MIA524288 MQA458896:MRW524288 MZW458896:NBS524288 NJS458896:NLO524288 NTO458896:NVK524288 ODK458896:OFG524288 ONG458896:OPC524288 OXC458896:OYY524288 PGY458896:PIU524288 PQU458896:PSQ524288 QAQ458896:QCM524288 QKM458896:QMI524288 QUI458896:QWE524288 REE458896:RGA524288 ROA458896:RPW524288 RXW458896:RZS524288 SHS458896:SJO524288 SRO458896:STK524288 TBK458896:TDG524288 TLG458896:TNC524288 TVC458896:TWY524288 UEY458896:UGU524288 UOU458896:UQQ524288 UYQ458896:VAM524288 VIM458896:VKI524288 VSI458896:VUE524288 WCE458896:WEA524288 WMA458896:WNW524288 WVW458896:WXS524288 O524432:BK589824 JK524432:LG589824 TG524432:VC589824 ADC524432:AEY589824 AMY524432:AOU589824 AWU524432:AYQ589824 BGQ524432:BIM589824 BQM524432:BSI589824 CAI524432:CCE589824 CKE524432:CMA589824 CUA524432:CVW589824 DDW524432:DFS589824 DNS524432:DPO589824 DXO524432:DZK589824 EHK524432:EJG589824 ERG524432:ETC589824 FBC524432:FCY589824 FKY524432:FMU589824 FUU524432:FWQ589824 GEQ524432:GGM589824 GOM524432:GQI589824 GYI524432:HAE589824 HIE524432:HKA589824 HSA524432:HTW589824 IBW524432:IDS589824 ILS524432:INO589824 IVO524432:IXK589824 JFK524432:JHG589824 JPG524432:JRC589824 JZC524432:KAY589824 KIY524432:KKU589824 KSU524432:KUQ589824 LCQ524432:LEM589824 LMM524432:LOI589824 LWI524432:LYE589824 MGE524432:MIA589824 MQA524432:MRW589824 MZW524432:NBS589824 NJS524432:NLO589824 NTO524432:NVK589824 ODK524432:OFG589824 ONG524432:OPC589824 OXC524432:OYY589824 PGY524432:PIU589824 PQU524432:PSQ589824 QAQ524432:QCM589824 QKM524432:QMI589824 QUI524432:QWE589824 REE524432:RGA589824 ROA524432:RPW589824 RXW524432:RZS589824 SHS524432:SJO589824 SRO524432:STK589824 TBK524432:TDG589824 TLG524432:TNC589824 TVC524432:TWY589824 UEY524432:UGU589824 UOU524432:UQQ589824 UYQ524432:VAM589824 VIM524432:VKI589824 VSI524432:VUE589824 WCE524432:WEA589824 WMA524432:WNW589824 WVW524432:WXS589824 O589968:BK655360 JK589968:LG655360 TG589968:VC655360 ADC589968:AEY655360 AMY589968:AOU655360 AWU589968:AYQ655360 BGQ589968:BIM655360 BQM589968:BSI655360 CAI589968:CCE655360 CKE589968:CMA655360 CUA589968:CVW655360 DDW589968:DFS655360 DNS589968:DPO655360 DXO589968:DZK655360 EHK589968:EJG655360 ERG589968:ETC655360 FBC589968:FCY655360 FKY589968:FMU655360 FUU589968:FWQ655360 GEQ589968:GGM655360 GOM589968:GQI655360 GYI589968:HAE655360 HIE589968:HKA655360 HSA589968:HTW655360 IBW589968:IDS655360 ILS589968:INO655360 IVO589968:IXK655360 JFK589968:JHG655360 JPG589968:JRC655360 JZC589968:KAY655360 KIY589968:KKU655360 KSU589968:KUQ655360 LCQ589968:LEM655360 LMM589968:LOI655360 LWI589968:LYE655360 MGE589968:MIA655360 MQA589968:MRW655360 MZW589968:NBS655360 NJS589968:NLO655360 NTO589968:NVK655360 ODK589968:OFG655360 ONG589968:OPC655360 OXC589968:OYY655360 PGY589968:PIU655360 PQU589968:PSQ655360 QAQ589968:QCM655360 QKM589968:QMI655360 QUI589968:QWE655360 REE589968:RGA655360 ROA589968:RPW655360 RXW589968:RZS655360 SHS589968:SJO655360 SRO589968:STK655360 TBK589968:TDG655360 TLG589968:TNC655360 TVC589968:TWY655360 UEY589968:UGU655360 UOU589968:UQQ655360 UYQ589968:VAM655360 VIM589968:VKI655360 VSI589968:VUE655360 WCE589968:WEA655360 WMA589968:WNW655360 WVW589968:WXS655360 O655504:BK720896 JK655504:LG720896 TG655504:VC720896 ADC655504:AEY720896 AMY655504:AOU720896 AWU655504:AYQ720896 BGQ655504:BIM720896 BQM655504:BSI720896 CAI655504:CCE720896 CKE655504:CMA720896 CUA655504:CVW720896 DDW655504:DFS720896 DNS655504:DPO720896 DXO655504:DZK720896 EHK655504:EJG720896 ERG655504:ETC720896 FBC655504:FCY720896 FKY655504:FMU720896 FUU655504:FWQ720896 GEQ655504:GGM720896 GOM655504:GQI720896 GYI655504:HAE720896 HIE655504:HKA720896 HSA655504:HTW720896 IBW655504:IDS720896 ILS655504:INO720896 IVO655504:IXK720896 JFK655504:JHG720896 JPG655504:JRC720896 JZC655504:KAY720896 KIY655504:KKU720896 KSU655504:KUQ720896 LCQ655504:LEM720896 LMM655504:LOI720896 LWI655504:LYE720896 MGE655504:MIA720896 MQA655504:MRW720896 MZW655504:NBS720896 NJS655504:NLO720896 NTO655504:NVK720896 ODK655504:OFG720896 ONG655504:OPC720896 OXC655504:OYY720896 PGY655504:PIU720896 PQU655504:PSQ720896 QAQ655504:QCM720896 QKM655504:QMI720896 QUI655504:QWE720896 REE655504:RGA720896 ROA655504:RPW720896 RXW655504:RZS720896 SHS655504:SJO720896 SRO655504:STK720896 TBK655504:TDG720896 TLG655504:TNC720896 TVC655504:TWY720896 UEY655504:UGU720896 UOU655504:UQQ720896 UYQ655504:VAM720896 VIM655504:VKI720896 VSI655504:VUE720896 WCE655504:WEA720896 WMA655504:WNW720896 WVW655504:WXS720896 O721040:BK786432 JK721040:LG786432 TG721040:VC786432 ADC721040:AEY786432 AMY721040:AOU786432 AWU721040:AYQ786432 BGQ721040:BIM786432 BQM721040:BSI786432 CAI721040:CCE786432 CKE721040:CMA786432 CUA721040:CVW786432 DDW721040:DFS786432 DNS721040:DPO786432 DXO721040:DZK786432 EHK721040:EJG786432 ERG721040:ETC786432 FBC721040:FCY786432 FKY721040:FMU786432 FUU721040:FWQ786432 GEQ721040:GGM786432 GOM721040:GQI786432 GYI721040:HAE786432 HIE721040:HKA786432 HSA721040:HTW786432 IBW721040:IDS786432 ILS721040:INO786432 IVO721040:IXK786432 JFK721040:JHG786432 JPG721040:JRC786432 JZC721040:KAY786432 KIY721040:KKU786432 KSU721040:KUQ786432 LCQ721040:LEM786432 LMM721040:LOI786432 LWI721040:LYE786432 MGE721040:MIA786432 MQA721040:MRW786432 MZW721040:NBS786432 NJS721040:NLO786432 NTO721040:NVK786432 ODK721040:OFG786432 ONG721040:OPC786432 OXC721040:OYY786432 PGY721040:PIU786432 PQU721040:PSQ786432 QAQ721040:QCM786432 QKM721040:QMI786432 QUI721040:QWE786432 REE721040:RGA786432 ROA721040:RPW786432 RXW721040:RZS786432 SHS721040:SJO786432 SRO721040:STK786432 TBK721040:TDG786432 TLG721040:TNC786432 TVC721040:TWY786432 UEY721040:UGU786432 UOU721040:UQQ786432 UYQ721040:VAM786432 VIM721040:VKI786432 VSI721040:VUE786432 WCE721040:WEA786432 WMA721040:WNW786432 WVW721040:WXS786432 O786576:BK851968 JK786576:LG851968 TG786576:VC851968 ADC786576:AEY851968 AMY786576:AOU851968 AWU786576:AYQ851968 BGQ786576:BIM851968 BQM786576:BSI851968 CAI786576:CCE851968 CKE786576:CMA851968 CUA786576:CVW851968 DDW786576:DFS851968 DNS786576:DPO851968 DXO786576:DZK851968 EHK786576:EJG851968 ERG786576:ETC851968 FBC786576:FCY851968 FKY786576:FMU851968 FUU786576:FWQ851968 GEQ786576:GGM851968 GOM786576:GQI851968 GYI786576:HAE851968 HIE786576:HKA851968 HSA786576:HTW851968 IBW786576:IDS851968 ILS786576:INO851968 IVO786576:IXK851968 JFK786576:JHG851968 JPG786576:JRC851968 JZC786576:KAY851968 KIY786576:KKU851968 KSU786576:KUQ851968 LCQ786576:LEM851968 LMM786576:LOI851968 LWI786576:LYE851968 MGE786576:MIA851968 MQA786576:MRW851968 MZW786576:NBS851968 NJS786576:NLO851968 NTO786576:NVK851968 ODK786576:OFG851968 ONG786576:OPC851968 OXC786576:OYY851968 PGY786576:PIU851968 PQU786576:PSQ851968 QAQ786576:QCM851968 QKM786576:QMI851968 QUI786576:QWE851968 REE786576:RGA851968 ROA786576:RPW851968 RXW786576:RZS851968 SHS786576:SJO851968 SRO786576:STK851968 TBK786576:TDG851968 TLG786576:TNC851968 TVC786576:TWY851968 UEY786576:UGU851968 UOU786576:UQQ851968 UYQ786576:VAM851968 VIM786576:VKI851968 VSI786576:VUE851968 WCE786576:WEA851968 WMA786576:WNW851968 WVW786576:WXS851968 O852112:BK917504 JK852112:LG917504 TG852112:VC917504 ADC852112:AEY917504 AMY852112:AOU917504 AWU852112:AYQ917504 BGQ852112:BIM917504 BQM852112:BSI917504 CAI852112:CCE917504 CKE852112:CMA917504 CUA852112:CVW917504 DDW852112:DFS917504 DNS852112:DPO917504 DXO852112:DZK917504 EHK852112:EJG917504 ERG852112:ETC917504 FBC852112:FCY917504 FKY852112:FMU917504 FUU852112:FWQ917504 GEQ852112:GGM917504 GOM852112:GQI917504 GYI852112:HAE917504 HIE852112:HKA917504 HSA852112:HTW917504 IBW852112:IDS917504 ILS852112:INO917504 IVO852112:IXK917504 JFK852112:JHG917504 JPG852112:JRC917504 JZC852112:KAY917504 KIY852112:KKU917504 KSU852112:KUQ917504 LCQ852112:LEM917504 LMM852112:LOI917504 LWI852112:LYE917504 MGE852112:MIA917504 MQA852112:MRW917504 MZW852112:NBS917504 NJS852112:NLO917504 NTO852112:NVK917504 ODK852112:OFG917504 ONG852112:OPC917504 OXC852112:OYY917504 PGY852112:PIU917504 PQU852112:PSQ917504 QAQ852112:QCM917504 QKM852112:QMI917504 QUI852112:QWE917504 REE852112:RGA917504 ROA852112:RPW917504 RXW852112:RZS917504 SHS852112:SJO917504 SRO852112:STK917504 TBK852112:TDG917504 TLG852112:TNC917504 TVC852112:TWY917504 UEY852112:UGU917504 UOU852112:UQQ917504 UYQ852112:VAM917504 VIM852112:VKI917504 VSI852112:VUE917504 WCE852112:WEA917504 WMA852112:WNW917504 WVW852112:WXS917504 O917648:BK983040 JK917648:LG983040 TG917648:VC983040 ADC917648:AEY983040 AMY917648:AOU983040 AWU917648:AYQ983040 BGQ917648:BIM983040 BQM917648:BSI983040 CAI917648:CCE983040 CKE917648:CMA983040 CUA917648:CVW983040 DDW917648:DFS983040 DNS917648:DPO983040 DXO917648:DZK983040 EHK917648:EJG983040 ERG917648:ETC983040 FBC917648:FCY983040 FKY917648:FMU983040 FUU917648:FWQ983040 GEQ917648:GGM983040 GOM917648:GQI983040 GYI917648:HAE983040 HIE917648:HKA983040 HSA917648:HTW983040 IBW917648:IDS983040 ILS917648:INO983040 IVO917648:IXK983040 JFK917648:JHG983040 JPG917648:JRC983040 JZC917648:KAY983040 KIY917648:KKU983040 KSU917648:KUQ983040 LCQ917648:LEM983040 LMM917648:LOI983040 LWI917648:LYE983040 MGE917648:MIA983040 MQA917648:MRW983040 MZW917648:NBS983040 NJS917648:NLO983040 NTO917648:NVK983040 ODK917648:OFG983040 ONG917648:OPC983040 OXC917648:OYY983040 PGY917648:PIU983040 PQU917648:PSQ983040 QAQ917648:QCM983040 QKM917648:QMI983040 QUI917648:QWE983040 REE917648:RGA983040 ROA917648:RPW983040 RXW917648:RZS983040 SHS917648:SJO983040 SRO917648:STK983040 TBK917648:TDG983040 TLG917648:TNC983040 TVC917648:TWY983040 UEY917648:UGU983040 UOU917648:UQQ983040 UYQ917648:VAM983040 VIM917648:VKI983040 VSI917648:VUE983040 WCE917648:WEA983040 WMA917648:WNW983040 WVW917648:WXS983040 O983184:BK1048576 JK983184:LG1048576 TG983184:VC1048576 ADC983184:AEY1048576 AMY983184:AOU1048576 AWU983184:AYQ1048576 BGQ983184:BIM1048576 BQM983184:BSI1048576 CAI983184:CCE1048576 CKE983184:CMA1048576 CUA983184:CVW1048576 DDW983184:DFS1048576 DNS983184:DPO1048576 DXO983184:DZK1048576 EHK983184:EJG1048576 ERG983184:ETC1048576 FBC983184:FCY1048576 FKY983184:FMU1048576 FUU983184:FWQ1048576 GEQ983184:GGM1048576 GOM983184:GQI1048576 GYI983184:HAE1048576 HIE983184:HKA1048576 HSA983184:HTW1048576 IBW983184:IDS1048576 ILS983184:INO1048576 IVO983184:IXK1048576 JFK983184:JHG1048576 JPG983184:JRC1048576 JZC983184:KAY1048576 KIY983184:KKU1048576 KSU983184:KUQ1048576 LCQ983184:LEM1048576 LMM983184:LOI1048576 LWI983184:LYE1048576 MGE983184:MIA1048576 MQA983184:MRW1048576 MZW983184:NBS1048576 NJS983184:NLO1048576 NTO983184:NVK1048576 ODK983184:OFG1048576 ONG983184:OPC1048576 OXC983184:OYY1048576 PGY983184:PIU1048576 PQU983184:PSQ1048576 QAQ983184:QCM1048576 QKM983184:QMI1048576 QUI983184:QWE1048576 REE983184:RGA1048576 ROA983184:RPW1048576 RXW983184:RZS1048576 SHS983184:SJO1048576 SRO983184:STK1048576 TBK983184:TDG1048576 TLG983184:TNC1048576 TVC983184:TWY1048576 UEY983184:UGU1048576 UOU983184:UQQ1048576 UYQ983184:VAM1048576 VIM983184:VKI1048576 VSI983184:VUE1048576 WCE983184:WEA1048576 WMA983184:WNW1048576 WVW983184:WXS1048576 C143:C65536 IY143:IY65536 SU143:SU65536 ACQ143:ACQ65536 AMM143:AMM65536 AWI143:AWI65536 BGE143:BGE65536 BQA143:BQA65536 BZW143:BZW65536 CJS143:CJS65536 CTO143:CTO65536 DDK143:DDK65536 DNG143:DNG65536 DXC143:DXC65536 EGY143:EGY65536 EQU143:EQU65536 FAQ143:FAQ65536 FKM143:FKM65536 FUI143:FUI65536 GEE143:GEE65536 GOA143:GOA65536 GXW143:GXW65536 HHS143:HHS65536 HRO143:HRO65536 IBK143:IBK65536 ILG143:ILG65536 IVC143:IVC65536 JEY143:JEY65536 JOU143:JOU65536 JYQ143:JYQ65536 KIM143:KIM65536 KSI143:KSI65536 LCE143:LCE65536 LMA143:LMA65536 LVW143:LVW65536 MFS143:MFS65536 MPO143:MPO65536 MZK143:MZK65536 NJG143:NJG65536 NTC143:NTC65536 OCY143:OCY65536 OMU143:OMU65536 OWQ143:OWQ65536 PGM143:PGM65536 PQI143:PQI65536 QAE143:QAE65536 QKA143:QKA65536 QTW143:QTW65536 RDS143:RDS65536 RNO143:RNO65536 RXK143:RXK65536 SHG143:SHG65536 SRC143:SRC65536 TAY143:TAY65536 TKU143:TKU65536 TUQ143:TUQ65536 UEM143:UEM65536 UOI143:UOI65536 UYE143:UYE65536 VIA143:VIA65536 VRW143:VRW65536 WBS143:WBS65536 WLO143:WLO65536 WVK143:WVK65536 C65679:C131072 IY65679:IY131072 SU65679:SU131072 ACQ65679:ACQ131072 AMM65679:AMM131072 AWI65679:AWI131072 BGE65679:BGE131072 BQA65679:BQA131072 BZW65679:BZW131072 CJS65679:CJS131072 CTO65679:CTO131072 DDK65679:DDK131072 DNG65679:DNG131072 DXC65679:DXC131072 EGY65679:EGY131072 EQU65679:EQU131072 FAQ65679:FAQ131072 FKM65679:FKM131072 FUI65679:FUI131072 GEE65679:GEE131072 GOA65679:GOA131072 GXW65679:GXW131072 HHS65679:HHS131072 HRO65679:HRO131072 IBK65679:IBK131072 ILG65679:ILG131072 IVC65679:IVC131072 JEY65679:JEY131072 JOU65679:JOU131072 JYQ65679:JYQ131072 KIM65679:KIM131072 KSI65679:KSI131072 LCE65679:LCE131072 LMA65679:LMA131072 LVW65679:LVW131072 MFS65679:MFS131072 MPO65679:MPO131072 MZK65679:MZK131072 NJG65679:NJG131072 NTC65679:NTC131072 OCY65679:OCY131072 OMU65679:OMU131072 OWQ65679:OWQ131072 PGM65679:PGM131072 PQI65679:PQI131072 QAE65679:QAE131072 QKA65679:QKA131072 QTW65679:QTW131072 RDS65679:RDS131072 RNO65679:RNO131072 RXK65679:RXK131072 SHG65679:SHG131072 SRC65679:SRC131072 TAY65679:TAY131072 TKU65679:TKU131072 TUQ65679:TUQ131072 UEM65679:UEM131072 UOI65679:UOI131072 UYE65679:UYE131072 VIA65679:VIA131072 VRW65679:VRW131072 WBS65679:WBS131072 WLO65679:WLO131072 WVK65679:WVK131072 C131215:C196608 IY131215:IY196608 SU131215:SU196608 ACQ131215:ACQ196608 AMM131215:AMM196608 AWI131215:AWI196608 BGE131215:BGE196608 BQA131215:BQA196608 BZW131215:BZW196608 CJS131215:CJS196608 CTO131215:CTO196608 DDK131215:DDK196608 DNG131215:DNG196608 DXC131215:DXC196608 EGY131215:EGY196608 EQU131215:EQU196608 FAQ131215:FAQ196608 FKM131215:FKM196608 FUI131215:FUI196608 GEE131215:GEE196608 GOA131215:GOA196608 GXW131215:GXW196608 HHS131215:HHS196608 HRO131215:HRO196608 IBK131215:IBK196608 ILG131215:ILG196608 IVC131215:IVC196608 JEY131215:JEY196608 JOU131215:JOU196608 JYQ131215:JYQ196608 KIM131215:KIM196608 KSI131215:KSI196608 LCE131215:LCE196608 LMA131215:LMA196608 LVW131215:LVW196608 MFS131215:MFS196608 MPO131215:MPO196608 MZK131215:MZK196608 NJG131215:NJG196608 NTC131215:NTC196608 OCY131215:OCY196608 OMU131215:OMU196608 OWQ131215:OWQ196608 PGM131215:PGM196608 PQI131215:PQI196608 QAE131215:QAE196608 QKA131215:QKA196608 QTW131215:QTW196608 RDS131215:RDS196608 RNO131215:RNO196608 RXK131215:RXK196608 SHG131215:SHG196608 SRC131215:SRC196608 TAY131215:TAY196608 TKU131215:TKU196608 TUQ131215:TUQ196608 UEM131215:UEM196608 UOI131215:UOI196608 UYE131215:UYE196608 VIA131215:VIA196608 VRW131215:VRW196608 WBS131215:WBS196608 WLO131215:WLO196608 WVK131215:WVK196608 C196751:C262144 IY196751:IY262144 SU196751:SU262144 ACQ196751:ACQ262144 AMM196751:AMM262144 AWI196751:AWI262144 BGE196751:BGE262144 BQA196751:BQA262144 BZW196751:BZW262144 CJS196751:CJS262144 CTO196751:CTO262144 DDK196751:DDK262144 DNG196751:DNG262144 DXC196751:DXC262144 EGY196751:EGY262144 EQU196751:EQU262144 FAQ196751:FAQ262144 FKM196751:FKM262144 FUI196751:FUI262144 GEE196751:GEE262144 GOA196751:GOA262144 GXW196751:GXW262144 HHS196751:HHS262144 HRO196751:HRO262144 IBK196751:IBK262144 ILG196751:ILG262144 IVC196751:IVC262144 JEY196751:JEY262144 JOU196751:JOU262144 JYQ196751:JYQ262144 KIM196751:KIM262144 KSI196751:KSI262144 LCE196751:LCE262144 LMA196751:LMA262144 LVW196751:LVW262144 MFS196751:MFS262144 MPO196751:MPO262144 MZK196751:MZK262144 NJG196751:NJG262144 NTC196751:NTC262144 OCY196751:OCY262144 OMU196751:OMU262144 OWQ196751:OWQ262144 PGM196751:PGM262144 PQI196751:PQI262144 QAE196751:QAE262144 QKA196751:QKA262144 QTW196751:QTW262144 RDS196751:RDS262144 RNO196751:RNO262144 RXK196751:RXK262144 SHG196751:SHG262144 SRC196751:SRC262144 TAY196751:TAY262144 TKU196751:TKU262144 TUQ196751:TUQ262144 UEM196751:UEM262144 UOI196751:UOI262144 UYE196751:UYE262144 VIA196751:VIA262144 VRW196751:VRW262144 WBS196751:WBS262144 WLO196751:WLO262144 WVK196751:WVK262144 C262287:C327680 IY262287:IY327680 SU262287:SU327680 ACQ262287:ACQ327680 AMM262287:AMM327680 AWI262287:AWI327680 BGE262287:BGE327680 BQA262287:BQA327680 BZW262287:BZW327680 CJS262287:CJS327680 CTO262287:CTO327680 DDK262287:DDK327680 DNG262287:DNG327680 DXC262287:DXC327680 EGY262287:EGY327680 EQU262287:EQU327680 FAQ262287:FAQ327680 FKM262287:FKM327680 FUI262287:FUI327680 GEE262287:GEE327680 GOA262287:GOA327680 GXW262287:GXW327680 HHS262287:HHS327680 HRO262287:HRO327680 IBK262287:IBK327680 ILG262287:ILG327680 IVC262287:IVC327680 JEY262287:JEY327680 JOU262287:JOU327680 JYQ262287:JYQ327680 KIM262287:KIM327680 KSI262287:KSI327680 LCE262287:LCE327680 LMA262287:LMA327680 LVW262287:LVW327680 MFS262287:MFS327680 MPO262287:MPO327680 MZK262287:MZK327680 NJG262287:NJG327680 NTC262287:NTC327680 OCY262287:OCY327680 OMU262287:OMU327680 OWQ262287:OWQ327680 PGM262287:PGM327680 PQI262287:PQI327680 QAE262287:QAE327680 QKA262287:QKA327680 QTW262287:QTW327680 RDS262287:RDS327680 RNO262287:RNO327680 RXK262287:RXK327680 SHG262287:SHG327680 SRC262287:SRC327680 TAY262287:TAY327680 TKU262287:TKU327680 TUQ262287:TUQ327680 UEM262287:UEM327680 UOI262287:UOI327680 UYE262287:UYE327680 VIA262287:VIA327680 VRW262287:VRW327680 WBS262287:WBS327680 WLO262287:WLO327680 WVK262287:WVK327680 C327823:C393216 IY327823:IY393216 SU327823:SU393216 ACQ327823:ACQ393216 AMM327823:AMM393216 AWI327823:AWI393216 BGE327823:BGE393216 BQA327823:BQA393216 BZW327823:BZW393216 CJS327823:CJS393216 CTO327823:CTO393216 DDK327823:DDK393216 DNG327823:DNG393216 DXC327823:DXC393216 EGY327823:EGY393216 EQU327823:EQU393216 FAQ327823:FAQ393216 FKM327823:FKM393216 FUI327823:FUI393216 GEE327823:GEE393216 GOA327823:GOA393216 GXW327823:GXW393216 HHS327823:HHS393216 HRO327823:HRO393216 IBK327823:IBK393216 ILG327823:ILG393216 IVC327823:IVC393216 JEY327823:JEY393216 JOU327823:JOU393216 JYQ327823:JYQ393216 KIM327823:KIM393216 KSI327823:KSI393216 LCE327823:LCE393216 LMA327823:LMA393216 LVW327823:LVW393216 MFS327823:MFS393216 MPO327823:MPO393216 MZK327823:MZK393216 NJG327823:NJG393216 NTC327823:NTC393216 OCY327823:OCY393216 OMU327823:OMU393216 OWQ327823:OWQ393216 PGM327823:PGM393216 PQI327823:PQI393216 QAE327823:QAE393216 QKA327823:QKA393216 QTW327823:QTW393216 RDS327823:RDS393216 RNO327823:RNO393216 RXK327823:RXK393216 SHG327823:SHG393216 SRC327823:SRC393216 TAY327823:TAY393216 TKU327823:TKU393216 TUQ327823:TUQ393216 UEM327823:UEM393216 UOI327823:UOI393216 UYE327823:UYE393216 VIA327823:VIA393216 VRW327823:VRW393216 WBS327823:WBS393216 WLO327823:WLO393216 WVK327823:WVK393216 C393359:C458752 IY393359:IY458752 SU393359:SU458752 ACQ393359:ACQ458752 AMM393359:AMM458752 AWI393359:AWI458752 BGE393359:BGE458752 BQA393359:BQA458752 BZW393359:BZW458752 CJS393359:CJS458752 CTO393359:CTO458752 DDK393359:DDK458752 DNG393359:DNG458752 DXC393359:DXC458752 EGY393359:EGY458752 EQU393359:EQU458752 FAQ393359:FAQ458752 FKM393359:FKM458752 FUI393359:FUI458752 GEE393359:GEE458752 GOA393359:GOA458752 GXW393359:GXW458752 HHS393359:HHS458752 HRO393359:HRO458752 IBK393359:IBK458752 ILG393359:ILG458752 IVC393359:IVC458752 JEY393359:JEY458752 JOU393359:JOU458752 JYQ393359:JYQ458752 KIM393359:KIM458752 KSI393359:KSI458752 LCE393359:LCE458752 LMA393359:LMA458752 LVW393359:LVW458752 MFS393359:MFS458752 MPO393359:MPO458752 MZK393359:MZK458752 NJG393359:NJG458752 NTC393359:NTC458752 OCY393359:OCY458752 OMU393359:OMU458752 OWQ393359:OWQ458752 PGM393359:PGM458752 PQI393359:PQI458752 QAE393359:QAE458752 QKA393359:QKA458752 QTW393359:QTW458752 RDS393359:RDS458752 RNO393359:RNO458752 RXK393359:RXK458752 SHG393359:SHG458752 SRC393359:SRC458752 TAY393359:TAY458752 TKU393359:TKU458752 TUQ393359:TUQ458752 UEM393359:UEM458752 UOI393359:UOI458752 UYE393359:UYE458752 VIA393359:VIA458752 VRW393359:VRW458752 WBS393359:WBS458752 WLO393359:WLO458752 WVK393359:WVK458752 C458895:C524288 IY458895:IY524288 SU458895:SU524288 ACQ458895:ACQ524288 AMM458895:AMM524288 AWI458895:AWI524288 BGE458895:BGE524288 BQA458895:BQA524288 BZW458895:BZW524288 CJS458895:CJS524288 CTO458895:CTO524288 DDK458895:DDK524288 DNG458895:DNG524288 DXC458895:DXC524288 EGY458895:EGY524288 EQU458895:EQU524288 FAQ458895:FAQ524288 FKM458895:FKM524288 FUI458895:FUI524288 GEE458895:GEE524288 GOA458895:GOA524288 GXW458895:GXW524288 HHS458895:HHS524288 HRO458895:HRO524288 IBK458895:IBK524288 ILG458895:ILG524288 IVC458895:IVC524288 JEY458895:JEY524288 JOU458895:JOU524288 JYQ458895:JYQ524288 KIM458895:KIM524288 KSI458895:KSI524288 LCE458895:LCE524288 LMA458895:LMA524288 LVW458895:LVW524288 MFS458895:MFS524288 MPO458895:MPO524288 MZK458895:MZK524288 NJG458895:NJG524288 NTC458895:NTC524288 OCY458895:OCY524288 OMU458895:OMU524288 OWQ458895:OWQ524288 PGM458895:PGM524288 PQI458895:PQI524288 QAE458895:QAE524288 QKA458895:QKA524288 QTW458895:QTW524288 RDS458895:RDS524288 RNO458895:RNO524288 RXK458895:RXK524288 SHG458895:SHG524288 SRC458895:SRC524288 TAY458895:TAY524288 TKU458895:TKU524288 TUQ458895:TUQ524288 UEM458895:UEM524288 UOI458895:UOI524288 UYE458895:UYE524288 VIA458895:VIA524288 VRW458895:VRW524288 WBS458895:WBS524288 WLO458895:WLO524288 WVK458895:WVK524288 C524431:C589824 IY524431:IY589824 SU524431:SU589824 ACQ524431:ACQ589824 AMM524431:AMM589824 AWI524431:AWI589824 BGE524431:BGE589824 BQA524431:BQA589824 BZW524431:BZW589824 CJS524431:CJS589824 CTO524431:CTO589824 DDK524431:DDK589824 DNG524431:DNG589824 DXC524431:DXC589824 EGY524431:EGY589824 EQU524431:EQU589824 FAQ524431:FAQ589824 FKM524431:FKM589824 FUI524431:FUI589824 GEE524431:GEE589824 GOA524431:GOA589824 GXW524431:GXW589824 HHS524431:HHS589824 HRO524431:HRO589824 IBK524431:IBK589824 ILG524431:ILG589824 IVC524431:IVC589824 JEY524431:JEY589824 JOU524431:JOU589824 JYQ524431:JYQ589824 KIM524431:KIM589824 KSI524431:KSI589824 LCE524431:LCE589824 LMA524431:LMA589824 LVW524431:LVW589824 MFS524431:MFS589824 MPO524431:MPO589824 MZK524431:MZK589824 NJG524431:NJG589824 NTC524431:NTC589824 OCY524431:OCY589824 OMU524431:OMU589824 OWQ524431:OWQ589824 PGM524431:PGM589824 PQI524431:PQI589824 QAE524431:QAE589824 QKA524431:QKA589824 QTW524431:QTW589824 RDS524431:RDS589824 RNO524431:RNO589824 RXK524431:RXK589824 SHG524431:SHG589824 SRC524431:SRC589824 TAY524431:TAY589824 TKU524431:TKU589824 TUQ524431:TUQ589824 UEM524431:UEM589824 UOI524431:UOI589824 UYE524431:UYE589824 VIA524431:VIA589824 VRW524431:VRW589824 WBS524431:WBS589824 WLO524431:WLO589824 WVK524431:WVK589824 C589967:C655360 IY589967:IY655360 SU589967:SU655360 ACQ589967:ACQ655360 AMM589967:AMM655360 AWI589967:AWI655360 BGE589967:BGE655360 BQA589967:BQA655360 BZW589967:BZW655360 CJS589967:CJS655360 CTO589967:CTO655360 DDK589967:DDK655360 DNG589967:DNG655360 DXC589967:DXC655360 EGY589967:EGY655360 EQU589967:EQU655360 FAQ589967:FAQ655360 FKM589967:FKM655360 FUI589967:FUI655360 GEE589967:GEE655360 GOA589967:GOA655360 GXW589967:GXW655360 HHS589967:HHS655360 HRO589967:HRO655360 IBK589967:IBK655360 ILG589967:ILG655360 IVC589967:IVC655360 JEY589967:JEY655360 JOU589967:JOU655360 JYQ589967:JYQ655360 KIM589967:KIM655360 KSI589967:KSI655360 LCE589967:LCE655360 LMA589967:LMA655360 LVW589967:LVW655360 MFS589967:MFS655360 MPO589967:MPO655360 MZK589967:MZK655360 NJG589967:NJG655360 NTC589967:NTC655360 OCY589967:OCY655360 OMU589967:OMU655360 OWQ589967:OWQ655360 PGM589967:PGM655360 PQI589967:PQI655360 QAE589967:QAE655360 QKA589967:QKA655360 QTW589967:QTW655360 RDS589967:RDS655360 RNO589967:RNO655360 RXK589967:RXK655360 SHG589967:SHG655360 SRC589967:SRC655360 TAY589967:TAY655360 TKU589967:TKU655360 TUQ589967:TUQ655360 UEM589967:UEM655360 UOI589967:UOI655360 UYE589967:UYE655360 VIA589967:VIA655360 VRW589967:VRW655360 WBS589967:WBS655360 WLO589967:WLO655360 WVK589967:WVK655360 C655503:C720896 IY655503:IY720896 SU655503:SU720896 ACQ655503:ACQ720896 AMM655503:AMM720896 AWI655503:AWI720896 BGE655503:BGE720896 BQA655503:BQA720896 BZW655503:BZW720896 CJS655503:CJS720896 CTO655503:CTO720896 DDK655503:DDK720896 DNG655503:DNG720896 DXC655503:DXC720896 EGY655503:EGY720896 EQU655503:EQU720896 FAQ655503:FAQ720896 FKM655503:FKM720896 FUI655503:FUI720896 GEE655503:GEE720896 GOA655503:GOA720896 GXW655503:GXW720896 HHS655503:HHS720896 HRO655503:HRO720896 IBK655503:IBK720896 ILG655503:ILG720896 IVC655503:IVC720896 JEY655503:JEY720896 JOU655503:JOU720896 JYQ655503:JYQ720896 KIM655503:KIM720896 KSI655503:KSI720896 LCE655503:LCE720896 LMA655503:LMA720896 LVW655503:LVW720896 MFS655503:MFS720896 MPO655503:MPO720896 MZK655503:MZK720896 NJG655503:NJG720896 NTC655503:NTC720896 OCY655503:OCY720896 OMU655503:OMU720896 OWQ655503:OWQ720896 PGM655503:PGM720896 PQI655503:PQI720896 QAE655503:QAE720896 QKA655503:QKA720896 QTW655503:QTW720896 RDS655503:RDS720896 RNO655503:RNO720896 RXK655503:RXK720896 SHG655503:SHG720896 SRC655503:SRC720896 TAY655503:TAY720896 TKU655503:TKU720896 TUQ655503:TUQ720896 UEM655503:UEM720896 UOI655503:UOI720896 UYE655503:UYE720896 VIA655503:VIA720896 VRW655503:VRW720896 WBS655503:WBS720896 WLO655503:WLO720896 WVK655503:WVK720896 C721039:C786432 IY721039:IY786432 SU721039:SU786432 ACQ721039:ACQ786432 AMM721039:AMM786432 AWI721039:AWI786432 BGE721039:BGE786432 BQA721039:BQA786432 BZW721039:BZW786432 CJS721039:CJS786432 CTO721039:CTO786432 DDK721039:DDK786432 DNG721039:DNG786432 DXC721039:DXC786432 EGY721039:EGY786432 EQU721039:EQU786432 FAQ721039:FAQ786432 FKM721039:FKM786432 FUI721039:FUI786432 GEE721039:GEE786432 GOA721039:GOA786432 GXW721039:GXW786432 HHS721039:HHS786432 HRO721039:HRO786432 IBK721039:IBK786432 ILG721039:ILG786432 IVC721039:IVC786432 JEY721039:JEY786432 JOU721039:JOU786432 JYQ721039:JYQ786432 KIM721039:KIM786432 KSI721039:KSI786432 LCE721039:LCE786432 LMA721039:LMA786432 LVW721039:LVW786432 MFS721039:MFS786432 MPO721039:MPO786432 MZK721039:MZK786432 NJG721039:NJG786432 NTC721039:NTC786432 OCY721039:OCY786432 OMU721039:OMU786432 OWQ721039:OWQ786432 PGM721039:PGM786432 PQI721039:PQI786432 QAE721039:QAE786432 QKA721039:QKA786432 QTW721039:QTW786432 RDS721039:RDS786432 RNO721039:RNO786432 RXK721039:RXK786432 SHG721039:SHG786432 SRC721039:SRC786432 TAY721039:TAY786432 TKU721039:TKU786432 TUQ721039:TUQ786432 UEM721039:UEM786432 UOI721039:UOI786432 UYE721039:UYE786432 VIA721039:VIA786432 VRW721039:VRW786432 WBS721039:WBS786432 WLO721039:WLO786432 WVK721039:WVK786432 C786575:C851968 IY786575:IY851968 SU786575:SU851968 ACQ786575:ACQ851968 AMM786575:AMM851968 AWI786575:AWI851968 BGE786575:BGE851968 BQA786575:BQA851968 BZW786575:BZW851968 CJS786575:CJS851968 CTO786575:CTO851968 DDK786575:DDK851968 DNG786575:DNG851968 DXC786575:DXC851968 EGY786575:EGY851968 EQU786575:EQU851968 FAQ786575:FAQ851968 FKM786575:FKM851968 FUI786575:FUI851968 GEE786575:GEE851968 GOA786575:GOA851968 GXW786575:GXW851968 HHS786575:HHS851968 HRO786575:HRO851968 IBK786575:IBK851968 ILG786575:ILG851968 IVC786575:IVC851968 JEY786575:JEY851968 JOU786575:JOU851968 JYQ786575:JYQ851968 KIM786575:KIM851968 KSI786575:KSI851968 LCE786575:LCE851968 LMA786575:LMA851968 LVW786575:LVW851968 MFS786575:MFS851968 MPO786575:MPO851968 MZK786575:MZK851968 NJG786575:NJG851968 NTC786575:NTC851968 OCY786575:OCY851968 OMU786575:OMU851968 OWQ786575:OWQ851968 PGM786575:PGM851968 PQI786575:PQI851968 QAE786575:QAE851968 QKA786575:QKA851968 QTW786575:QTW851968 RDS786575:RDS851968 RNO786575:RNO851968 RXK786575:RXK851968 SHG786575:SHG851968 SRC786575:SRC851968 TAY786575:TAY851968 TKU786575:TKU851968 TUQ786575:TUQ851968 UEM786575:UEM851968 UOI786575:UOI851968 UYE786575:UYE851968 VIA786575:VIA851968 VRW786575:VRW851968 WBS786575:WBS851968 WLO786575:WLO851968 WVK786575:WVK851968 C852111:C917504 IY852111:IY917504 SU852111:SU917504 ACQ852111:ACQ917504 AMM852111:AMM917504 AWI852111:AWI917504 BGE852111:BGE917504 BQA852111:BQA917504 BZW852111:BZW917504 CJS852111:CJS917504 CTO852111:CTO917504 DDK852111:DDK917504 DNG852111:DNG917504 DXC852111:DXC917504 EGY852111:EGY917504 EQU852111:EQU917504 FAQ852111:FAQ917504 FKM852111:FKM917504 FUI852111:FUI917504 GEE852111:GEE917504 GOA852111:GOA917504 GXW852111:GXW917504 HHS852111:HHS917504 HRO852111:HRO917504 IBK852111:IBK917504 ILG852111:ILG917504 IVC852111:IVC917504 JEY852111:JEY917504 JOU852111:JOU917504 JYQ852111:JYQ917504 KIM852111:KIM917504 KSI852111:KSI917504 LCE852111:LCE917504 LMA852111:LMA917504 LVW852111:LVW917504 MFS852111:MFS917504 MPO852111:MPO917504 MZK852111:MZK917504 NJG852111:NJG917504 NTC852111:NTC917504 OCY852111:OCY917504 OMU852111:OMU917504 OWQ852111:OWQ917504 PGM852111:PGM917504 PQI852111:PQI917504 QAE852111:QAE917504 QKA852111:QKA917504 QTW852111:QTW917504 RDS852111:RDS917504 RNO852111:RNO917504 RXK852111:RXK917504 SHG852111:SHG917504 SRC852111:SRC917504 TAY852111:TAY917504 TKU852111:TKU917504 TUQ852111:TUQ917504 UEM852111:UEM917504 UOI852111:UOI917504 UYE852111:UYE917504 VIA852111:VIA917504 VRW852111:VRW917504 WBS852111:WBS917504 WLO852111:WLO917504 WVK852111:WVK917504 C917647:C983040 IY917647:IY983040 SU917647:SU983040 ACQ917647:ACQ983040 AMM917647:AMM983040 AWI917647:AWI983040 BGE917647:BGE983040 BQA917647:BQA983040 BZW917647:BZW983040 CJS917647:CJS983040 CTO917647:CTO983040 DDK917647:DDK983040 DNG917647:DNG983040 DXC917647:DXC983040 EGY917647:EGY983040 EQU917647:EQU983040 FAQ917647:FAQ983040 FKM917647:FKM983040 FUI917647:FUI983040 GEE917647:GEE983040 GOA917647:GOA983040 GXW917647:GXW983040 HHS917647:HHS983040 HRO917647:HRO983040 IBK917647:IBK983040 ILG917647:ILG983040 IVC917647:IVC983040 JEY917647:JEY983040 JOU917647:JOU983040 JYQ917647:JYQ983040 KIM917647:KIM983040 KSI917647:KSI983040 LCE917647:LCE983040 LMA917647:LMA983040 LVW917647:LVW983040 MFS917647:MFS983040 MPO917647:MPO983040 MZK917647:MZK983040 NJG917647:NJG983040 NTC917647:NTC983040 OCY917647:OCY983040 OMU917647:OMU983040 OWQ917647:OWQ983040 PGM917647:PGM983040 PQI917647:PQI983040 QAE917647:QAE983040 QKA917647:QKA983040 QTW917647:QTW983040 RDS917647:RDS983040 RNO917647:RNO983040 RXK917647:RXK983040 SHG917647:SHG983040 SRC917647:SRC983040 TAY917647:TAY983040 TKU917647:TKU983040 TUQ917647:TUQ983040 UEM917647:UEM983040 UOI917647:UOI983040 UYE917647:UYE983040 VIA917647:VIA983040 VRW917647:VRW983040 WBS917647:WBS983040 WLO917647:WLO983040 WVK917647:WVK983040 C983183:C1048576 IY983183:IY1048576 SU983183:SU1048576 ACQ983183:ACQ1048576 AMM983183:AMM1048576 AWI983183:AWI1048576 BGE983183:BGE1048576 BQA983183:BQA1048576 BZW983183:BZW1048576 CJS983183:CJS1048576 CTO983183:CTO1048576 DDK983183:DDK1048576 DNG983183:DNG1048576 DXC983183:DXC1048576 EGY983183:EGY1048576 EQU983183:EQU1048576 FAQ983183:FAQ1048576 FKM983183:FKM1048576 FUI983183:FUI1048576 GEE983183:GEE1048576 GOA983183:GOA1048576 GXW983183:GXW1048576 HHS983183:HHS1048576 HRO983183:HRO1048576 IBK983183:IBK1048576 ILG983183:ILG1048576 IVC983183:IVC1048576 JEY983183:JEY1048576 JOU983183:JOU1048576 JYQ983183:JYQ1048576 KIM983183:KIM1048576 KSI983183:KSI1048576 LCE983183:LCE1048576 LMA983183:LMA1048576 LVW983183:LVW1048576 MFS983183:MFS1048576 MPO983183:MPO1048576 MZK983183:MZK1048576 NJG983183:NJG1048576 NTC983183:NTC1048576 OCY983183:OCY1048576 OMU983183:OMU1048576 OWQ983183:OWQ1048576 PGM983183:PGM1048576 PQI983183:PQI1048576 QAE983183:QAE1048576 QKA983183:QKA1048576 QTW983183:QTW1048576 RDS983183:RDS1048576 RNO983183:RNO1048576 RXK983183:RXK1048576 SHG983183:SHG1048576 SRC983183:SRC1048576 TAY983183:TAY1048576 TKU983183:TKU1048576 TUQ983183:TUQ1048576 UEM983183:UEM1048576 UOI983183:UOI1048576 UYE983183:UYE1048576 VIA983183:VIA1048576 VRW983183:VRW1048576 WBS983183:WBS1048576 WLO983183:WLO1048576 WVK983183:WVK1048576 O140:AU143 JK140:KQ143 TG140:UM143 ADC140:AEI143 AMY140:AOE143 AWU140:AYA143 BGQ140:BHW143 BQM140:BRS143 CAI140:CBO143 CKE140:CLK143 CUA140:CVG143 DDW140:DFC143 DNS140:DOY143 DXO140:DYU143 EHK140:EIQ143 ERG140:ESM143 FBC140:FCI143 FKY140:FME143 FUU140:FWA143 GEQ140:GFW143 GOM140:GPS143 GYI140:GZO143 HIE140:HJK143 HSA140:HTG143 IBW140:IDC143 ILS140:IMY143 IVO140:IWU143 JFK140:JGQ143 JPG140:JQM143 JZC140:KAI143 KIY140:KKE143 KSU140:KUA143 LCQ140:LDW143 LMM140:LNS143 LWI140:LXO143 MGE140:MHK143 MQA140:MRG143 MZW140:NBC143 NJS140:NKY143 NTO140:NUU143 ODK140:OEQ143 ONG140:OOM143 OXC140:OYI143 PGY140:PIE143 PQU140:PSA143 QAQ140:QBW143 QKM140:QLS143 QUI140:QVO143 REE140:RFK143 ROA140:RPG143 RXW140:RZC143 SHS140:SIY143 SRO140:SSU143 TBK140:TCQ143 TLG140:TMM143 TVC140:TWI143 UEY140:UGE143 UOU140:UQA143 UYQ140:UZW143 VIM140:VJS143 VSI140:VTO143 WCE140:WDK143 WMA140:WNG143 WVW140:WXC143 O65676:AU65679 JK65676:KQ65679 TG65676:UM65679 ADC65676:AEI65679 AMY65676:AOE65679 AWU65676:AYA65679 BGQ65676:BHW65679 BQM65676:BRS65679 CAI65676:CBO65679 CKE65676:CLK65679 CUA65676:CVG65679 DDW65676:DFC65679 DNS65676:DOY65679 DXO65676:DYU65679 EHK65676:EIQ65679 ERG65676:ESM65679 FBC65676:FCI65679 FKY65676:FME65679 FUU65676:FWA65679 GEQ65676:GFW65679 GOM65676:GPS65679 GYI65676:GZO65679 HIE65676:HJK65679 HSA65676:HTG65679 IBW65676:IDC65679 ILS65676:IMY65679 IVO65676:IWU65679 JFK65676:JGQ65679 JPG65676:JQM65679 JZC65676:KAI65679 KIY65676:KKE65679 KSU65676:KUA65679 LCQ65676:LDW65679 LMM65676:LNS65679 LWI65676:LXO65679 MGE65676:MHK65679 MQA65676:MRG65679 MZW65676:NBC65679 NJS65676:NKY65679 NTO65676:NUU65679 ODK65676:OEQ65679 ONG65676:OOM65679 OXC65676:OYI65679 PGY65676:PIE65679 PQU65676:PSA65679 QAQ65676:QBW65679 QKM65676:QLS65679 QUI65676:QVO65679 REE65676:RFK65679 ROA65676:RPG65679 RXW65676:RZC65679 SHS65676:SIY65679 SRO65676:SSU65679 TBK65676:TCQ65679 TLG65676:TMM65679 TVC65676:TWI65679 UEY65676:UGE65679 UOU65676:UQA65679 UYQ65676:UZW65679 VIM65676:VJS65679 VSI65676:VTO65679 WCE65676:WDK65679 WMA65676:WNG65679 WVW65676:WXC65679 O131212:AU131215 JK131212:KQ131215 TG131212:UM131215 ADC131212:AEI131215 AMY131212:AOE131215 AWU131212:AYA131215 BGQ131212:BHW131215 BQM131212:BRS131215 CAI131212:CBO131215 CKE131212:CLK131215 CUA131212:CVG131215 DDW131212:DFC131215 DNS131212:DOY131215 DXO131212:DYU131215 EHK131212:EIQ131215 ERG131212:ESM131215 FBC131212:FCI131215 FKY131212:FME131215 FUU131212:FWA131215 GEQ131212:GFW131215 GOM131212:GPS131215 GYI131212:GZO131215 HIE131212:HJK131215 HSA131212:HTG131215 IBW131212:IDC131215 ILS131212:IMY131215 IVO131212:IWU131215 JFK131212:JGQ131215 JPG131212:JQM131215 JZC131212:KAI131215 KIY131212:KKE131215 KSU131212:KUA131215 LCQ131212:LDW131215 LMM131212:LNS131215 LWI131212:LXO131215 MGE131212:MHK131215 MQA131212:MRG131215 MZW131212:NBC131215 NJS131212:NKY131215 NTO131212:NUU131215 ODK131212:OEQ131215 ONG131212:OOM131215 OXC131212:OYI131215 PGY131212:PIE131215 PQU131212:PSA131215 QAQ131212:QBW131215 QKM131212:QLS131215 QUI131212:QVO131215 REE131212:RFK131215 ROA131212:RPG131215 RXW131212:RZC131215 SHS131212:SIY131215 SRO131212:SSU131215 TBK131212:TCQ131215 TLG131212:TMM131215 TVC131212:TWI131215 UEY131212:UGE131215 UOU131212:UQA131215 UYQ131212:UZW131215 VIM131212:VJS131215 VSI131212:VTO131215 WCE131212:WDK131215 WMA131212:WNG131215 WVW131212:WXC131215 O196748:AU196751 JK196748:KQ196751 TG196748:UM196751 ADC196748:AEI196751 AMY196748:AOE196751 AWU196748:AYA196751 BGQ196748:BHW196751 BQM196748:BRS196751 CAI196748:CBO196751 CKE196748:CLK196751 CUA196748:CVG196751 DDW196748:DFC196751 DNS196748:DOY196751 DXO196748:DYU196751 EHK196748:EIQ196751 ERG196748:ESM196751 FBC196748:FCI196751 FKY196748:FME196751 FUU196748:FWA196751 GEQ196748:GFW196751 GOM196748:GPS196751 GYI196748:GZO196751 HIE196748:HJK196751 HSA196748:HTG196751 IBW196748:IDC196751 ILS196748:IMY196751 IVO196748:IWU196751 JFK196748:JGQ196751 JPG196748:JQM196751 JZC196748:KAI196751 KIY196748:KKE196751 KSU196748:KUA196751 LCQ196748:LDW196751 LMM196748:LNS196751 LWI196748:LXO196751 MGE196748:MHK196751 MQA196748:MRG196751 MZW196748:NBC196751 NJS196748:NKY196751 NTO196748:NUU196751 ODK196748:OEQ196751 ONG196748:OOM196751 OXC196748:OYI196751 PGY196748:PIE196751 PQU196748:PSA196751 QAQ196748:QBW196751 QKM196748:QLS196751 QUI196748:QVO196751 REE196748:RFK196751 ROA196748:RPG196751 RXW196748:RZC196751 SHS196748:SIY196751 SRO196748:SSU196751 TBK196748:TCQ196751 TLG196748:TMM196751 TVC196748:TWI196751 UEY196748:UGE196751 UOU196748:UQA196751 UYQ196748:UZW196751 VIM196748:VJS196751 VSI196748:VTO196751 WCE196748:WDK196751 WMA196748:WNG196751 WVW196748:WXC196751 O262284:AU262287 JK262284:KQ262287 TG262284:UM262287 ADC262284:AEI262287 AMY262284:AOE262287 AWU262284:AYA262287 BGQ262284:BHW262287 BQM262284:BRS262287 CAI262284:CBO262287 CKE262284:CLK262287 CUA262284:CVG262287 DDW262284:DFC262287 DNS262284:DOY262287 DXO262284:DYU262287 EHK262284:EIQ262287 ERG262284:ESM262287 FBC262284:FCI262287 FKY262284:FME262287 FUU262284:FWA262287 GEQ262284:GFW262287 GOM262284:GPS262287 GYI262284:GZO262287 HIE262284:HJK262287 HSA262284:HTG262287 IBW262284:IDC262287 ILS262284:IMY262287 IVO262284:IWU262287 JFK262284:JGQ262287 JPG262284:JQM262287 JZC262284:KAI262287 KIY262284:KKE262287 KSU262284:KUA262287 LCQ262284:LDW262287 LMM262284:LNS262287 LWI262284:LXO262287 MGE262284:MHK262287 MQA262284:MRG262287 MZW262284:NBC262287 NJS262284:NKY262287 NTO262284:NUU262287 ODK262284:OEQ262287 ONG262284:OOM262287 OXC262284:OYI262287 PGY262284:PIE262287 PQU262284:PSA262287 QAQ262284:QBW262287 QKM262284:QLS262287 QUI262284:QVO262287 REE262284:RFK262287 ROA262284:RPG262287 RXW262284:RZC262287 SHS262284:SIY262287 SRO262284:SSU262287 TBK262284:TCQ262287 TLG262284:TMM262287 TVC262284:TWI262287 UEY262284:UGE262287 UOU262284:UQA262287 UYQ262284:UZW262287 VIM262284:VJS262287 VSI262284:VTO262287 WCE262284:WDK262287 WMA262284:WNG262287 WVW262284:WXC262287 O327820:AU327823 JK327820:KQ327823 TG327820:UM327823 ADC327820:AEI327823 AMY327820:AOE327823 AWU327820:AYA327823 BGQ327820:BHW327823 BQM327820:BRS327823 CAI327820:CBO327823 CKE327820:CLK327823 CUA327820:CVG327823 DDW327820:DFC327823 DNS327820:DOY327823 DXO327820:DYU327823 EHK327820:EIQ327823 ERG327820:ESM327823 FBC327820:FCI327823 FKY327820:FME327823 FUU327820:FWA327823 GEQ327820:GFW327823 GOM327820:GPS327823 GYI327820:GZO327823 HIE327820:HJK327823 HSA327820:HTG327823 IBW327820:IDC327823 ILS327820:IMY327823 IVO327820:IWU327823 JFK327820:JGQ327823 JPG327820:JQM327823 JZC327820:KAI327823 KIY327820:KKE327823 KSU327820:KUA327823 LCQ327820:LDW327823 LMM327820:LNS327823 LWI327820:LXO327823 MGE327820:MHK327823 MQA327820:MRG327823 MZW327820:NBC327823 NJS327820:NKY327823 NTO327820:NUU327823 ODK327820:OEQ327823 ONG327820:OOM327823 OXC327820:OYI327823 PGY327820:PIE327823 PQU327820:PSA327823 QAQ327820:QBW327823 QKM327820:QLS327823 QUI327820:QVO327823 REE327820:RFK327823 ROA327820:RPG327823 RXW327820:RZC327823 SHS327820:SIY327823 SRO327820:SSU327823 TBK327820:TCQ327823 TLG327820:TMM327823 TVC327820:TWI327823 UEY327820:UGE327823 UOU327820:UQA327823 UYQ327820:UZW327823 VIM327820:VJS327823 VSI327820:VTO327823 WCE327820:WDK327823 WMA327820:WNG327823 WVW327820:WXC327823 O393356:AU393359 JK393356:KQ393359 TG393356:UM393359 ADC393356:AEI393359 AMY393356:AOE393359 AWU393356:AYA393359 BGQ393356:BHW393359 BQM393356:BRS393359 CAI393356:CBO393359 CKE393356:CLK393359 CUA393356:CVG393359 DDW393356:DFC393359 DNS393356:DOY393359 DXO393356:DYU393359 EHK393356:EIQ393359 ERG393356:ESM393359 FBC393356:FCI393359 FKY393356:FME393359 FUU393356:FWA393359 GEQ393356:GFW393359 GOM393356:GPS393359 GYI393356:GZO393359 HIE393356:HJK393359 HSA393356:HTG393359 IBW393356:IDC393359 ILS393356:IMY393359 IVO393356:IWU393359 JFK393356:JGQ393359 JPG393356:JQM393359 JZC393356:KAI393359 KIY393356:KKE393359 KSU393356:KUA393359 LCQ393356:LDW393359 LMM393356:LNS393359 LWI393356:LXO393359 MGE393356:MHK393359 MQA393356:MRG393359 MZW393356:NBC393359 NJS393356:NKY393359 NTO393356:NUU393359 ODK393356:OEQ393359 ONG393356:OOM393359 OXC393356:OYI393359 PGY393356:PIE393359 PQU393356:PSA393359 QAQ393356:QBW393359 QKM393356:QLS393359 QUI393356:QVO393359 REE393356:RFK393359 ROA393356:RPG393359 RXW393356:RZC393359 SHS393356:SIY393359 SRO393356:SSU393359 TBK393356:TCQ393359 TLG393356:TMM393359 TVC393356:TWI393359 UEY393356:UGE393359 UOU393356:UQA393359 UYQ393356:UZW393359 VIM393356:VJS393359 VSI393356:VTO393359 WCE393356:WDK393359 WMA393356:WNG393359 WVW393356:WXC393359 O458892:AU458895 JK458892:KQ458895 TG458892:UM458895 ADC458892:AEI458895 AMY458892:AOE458895 AWU458892:AYA458895 BGQ458892:BHW458895 BQM458892:BRS458895 CAI458892:CBO458895 CKE458892:CLK458895 CUA458892:CVG458895 DDW458892:DFC458895 DNS458892:DOY458895 DXO458892:DYU458895 EHK458892:EIQ458895 ERG458892:ESM458895 FBC458892:FCI458895 FKY458892:FME458895 FUU458892:FWA458895 GEQ458892:GFW458895 GOM458892:GPS458895 GYI458892:GZO458895 HIE458892:HJK458895 HSA458892:HTG458895 IBW458892:IDC458895 ILS458892:IMY458895 IVO458892:IWU458895 JFK458892:JGQ458895 JPG458892:JQM458895 JZC458892:KAI458895 KIY458892:KKE458895 KSU458892:KUA458895 LCQ458892:LDW458895 LMM458892:LNS458895 LWI458892:LXO458895 MGE458892:MHK458895 MQA458892:MRG458895 MZW458892:NBC458895 NJS458892:NKY458895 NTO458892:NUU458895 ODK458892:OEQ458895 ONG458892:OOM458895 OXC458892:OYI458895 PGY458892:PIE458895 PQU458892:PSA458895 QAQ458892:QBW458895 QKM458892:QLS458895 QUI458892:QVO458895 REE458892:RFK458895 ROA458892:RPG458895 RXW458892:RZC458895 SHS458892:SIY458895 SRO458892:SSU458895 TBK458892:TCQ458895 TLG458892:TMM458895 TVC458892:TWI458895 UEY458892:UGE458895 UOU458892:UQA458895 UYQ458892:UZW458895 VIM458892:VJS458895 VSI458892:VTO458895 WCE458892:WDK458895 WMA458892:WNG458895 WVW458892:WXC458895 O524428:AU524431 JK524428:KQ524431 TG524428:UM524431 ADC524428:AEI524431 AMY524428:AOE524431 AWU524428:AYA524431 BGQ524428:BHW524431 BQM524428:BRS524431 CAI524428:CBO524431 CKE524428:CLK524431 CUA524428:CVG524431 DDW524428:DFC524431 DNS524428:DOY524431 DXO524428:DYU524431 EHK524428:EIQ524431 ERG524428:ESM524431 FBC524428:FCI524431 FKY524428:FME524431 FUU524428:FWA524431 GEQ524428:GFW524431 GOM524428:GPS524431 GYI524428:GZO524431 HIE524428:HJK524431 HSA524428:HTG524431 IBW524428:IDC524431 ILS524428:IMY524431 IVO524428:IWU524431 JFK524428:JGQ524431 JPG524428:JQM524431 JZC524428:KAI524431 KIY524428:KKE524431 KSU524428:KUA524431 LCQ524428:LDW524431 LMM524428:LNS524431 LWI524428:LXO524431 MGE524428:MHK524431 MQA524428:MRG524431 MZW524428:NBC524431 NJS524428:NKY524431 NTO524428:NUU524431 ODK524428:OEQ524431 ONG524428:OOM524431 OXC524428:OYI524431 PGY524428:PIE524431 PQU524428:PSA524431 QAQ524428:QBW524431 QKM524428:QLS524431 QUI524428:QVO524431 REE524428:RFK524431 ROA524428:RPG524431 RXW524428:RZC524431 SHS524428:SIY524431 SRO524428:SSU524431 TBK524428:TCQ524431 TLG524428:TMM524431 TVC524428:TWI524431 UEY524428:UGE524431 UOU524428:UQA524431 UYQ524428:UZW524431 VIM524428:VJS524431 VSI524428:VTO524431 WCE524428:WDK524431 WMA524428:WNG524431 WVW524428:WXC524431 O589964:AU589967 JK589964:KQ589967 TG589964:UM589967 ADC589964:AEI589967 AMY589964:AOE589967 AWU589964:AYA589967 BGQ589964:BHW589967 BQM589964:BRS589967 CAI589964:CBO589967 CKE589964:CLK589967 CUA589964:CVG589967 DDW589964:DFC589967 DNS589964:DOY589967 DXO589964:DYU589967 EHK589964:EIQ589967 ERG589964:ESM589967 FBC589964:FCI589967 FKY589964:FME589967 FUU589964:FWA589967 GEQ589964:GFW589967 GOM589964:GPS589967 GYI589964:GZO589967 HIE589964:HJK589967 HSA589964:HTG589967 IBW589964:IDC589967 ILS589964:IMY589967 IVO589964:IWU589967 JFK589964:JGQ589967 JPG589964:JQM589967 JZC589964:KAI589967 KIY589964:KKE589967 KSU589964:KUA589967 LCQ589964:LDW589967 LMM589964:LNS589967 LWI589964:LXO589967 MGE589964:MHK589967 MQA589964:MRG589967 MZW589964:NBC589967 NJS589964:NKY589967 NTO589964:NUU589967 ODK589964:OEQ589967 ONG589964:OOM589967 OXC589964:OYI589967 PGY589964:PIE589967 PQU589964:PSA589967 QAQ589964:QBW589967 QKM589964:QLS589967 QUI589964:QVO589967 REE589964:RFK589967 ROA589964:RPG589967 RXW589964:RZC589967 SHS589964:SIY589967 SRO589964:SSU589967 TBK589964:TCQ589967 TLG589964:TMM589967 TVC589964:TWI589967 UEY589964:UGE589967 UOU589964:UQA589967 UYQ589964:UZW589967 VIM589964:VJS589967 VSI589964:VTO589967 WCE589964:WDK589967 WMA589964:WNG589967 WVW589964:WXC589967 O655500:AU655503 JK655500:KQ655503 TG655500:UM655503 ADC655500:AEI655503 AMY655500:AOE655503 AWU655500:AYA655503 BGQ655500:BHW655503 BQM655500:BRS655503 CAI655500:CBO655503 CKE655500:CLK655503 CUA655500:CVG655503 DDW655500:DFC655503 DNS655500:DOY655503 DXO655500:DYU655503 EHK655500:EIQ655503 ERG655500:ESM655503 FBC655500:FCI655503 FKY655500:FME655503 FUU655500:FWA655503 GEQ655500:GFW655503 GOM655500:GPS655503 GYI655500:GZO655503 HIE655500:HJK655503 HSA655500:HTG655503 IBW655500:IDC655503 ILS655500:IMY655503 IVO655500:IWU655503 JFK655500:JGQ655503 JPG655500:JQM655503 JZC655500:KAI655503 KIY655500:KKE655503 KSU655500:KUA655503 LCQ655500:LDW655503 LMM655500:LNS655503 LWI655500:LXO655503 MGE655500:MHK655503 MQA655500:MRG655503 MZW655500:NBC655503 NJS655500:NKY655503 NTO655500:NUU655503 ODK655500:OEQ655503 ONG655500:OOM655503 OXC655500:OYI655503 PGY655500:PIE655503 PQU655500:PSA655503 QAQ655500:QBW655503 QKM655500:QLS655503 QUI655500:QVO655503 REE655500:RFK655503 ROA655500:RPG655503 RXW655500:RZC655503 SHS655500:SIY655503 SRO655500:SSU655503 TBK655500:TCQ655503 TLG655500:TMM655503 TVC655500:TWI655503 UEY655500:UGE655503 UOU655500:UQA655503 UYQ655500:UZW655503 VIM655500:VJS655503 VSI655500:VTO655503 WCE655500:WDK655503 WMA655500:WNG655503 WVW655500:WXC655503 O721036:AU721039 JK721036:KQ721039 TG721036:UM721039 ADC721036:AEI721039 AMY721036:AOE721039 AWU721036:AYA721039 BGQ721036:BHW721039 BQM721036:BRS721039 CAI721036:CBO721039 CKE721036:CLK721039 CUA721036:CVG721039 DDW721036:DFC721039 DNS721036:DOY721039 DXO721036:DYU721039 EHK721036:EIQ721039 ERG721036:ESM721039 FBC721036:FCI721039 FKY721036:FME721039 FUU721036:FWA721039 GEQ721036:GFW721039 GOM721036:GPS721039 GYI721036:GZO721039 HIE721036:HJK721039 HSA721036:HTG721039 IBW721036:IDC721039 ILS721036:IMY721039 IVO721036:IWU721039 JFK721036:JGQ721039 JPG721036:JQM721039 JZC721036:KAI721039 KIY721036:KKE721039 KSU721036:KUA721039 LCQ721036:LDW721039 LMM721036:LNS721039 LWI721036:LXO721039 MGE721036:MHK721039 MQA721036:MRG721039 MZW721036:NBC721039 NJS721036:NKY721039 NTO721036:NUU721039 ODK721036:OEQ721039 ONG721036:OOM721039 OXC721036:OYI721039 PGY721036:PIE721039 PQU721036:PSA721039 QAQ721036:QBW721039 QKM721036:QLS721039 QUI721036:QVO721039 REE721036:RFK721039 ROA721036:RPG721039 RXW721036:RZC721039 SHS721036:SIY721039 SRO721036:SSU721039 TBK721036:TCQ721039 TLG721036:TMM721039 TVC721036:TWI721039 UEY721036:UGE721039 UOU721036:UQA721039 UYQ721036:UZW721039 VIM721036:VJS721039 VSI721036:VTO721039 WCE721036:WDK721039 WMA721036:WNG721039 WVW721036:WXC721039 O786572:AU786575 JK786572:KQ786575 TG786572:UM786575 ADC786572:AEI786575 AMY786572:AOE786575 AWU786572:AYA786575 BGQ786572:BHW786575 BQM786572:BRS786575 CAI786572:CBO786575 CKE786572:CLK786575 CUA786572:CVG786575 DDW786572:DFC786575 DNS786572:DOY786575 DXO786572:DYU786575 EHK786572:EIQ786575 ERG786572:ESM786575 FBC786572:FCI786575 FKY786572:FME786575 FUU786572:FWA786575 GEQ786572:GFW786575 GOM786572:GPS786575 GYI786572:GZO786575 HIE786572:HJK786575 HSA786572:HTG786575 IBW786572:IDC786575 ILS786572:IMY786575 IVO786572:IWU786575 JFK786572:JGQ786575 JPG786572:JQM786575 JZC786572:KAI786575 KIY786572:KKE786575 KSU786572:KUA786575 LCQ786572:LDW786575 LMM786572:LNS786575 LWI786572:LXO786575 MGE786572:MHK786575 MQA786572:MRG786575 MZW786572:NBC786575 NJS786572:NKY786575 NTO786572:NUU786575 ODK786572:OEQ786575 ONG786572:OOM786575 OXC786572:OYI786575 PGY786572:PIE786575 PQU786572:PSA786575 QAQ786572:QBW786575 QKM786572:QLS786575 QUI786572:QVO786575 REE786572:RFK786575 ROA786572:RPG786575 RXW786572:RZC786575 SHS786572:SIY786575 SRO786572:SSU786575 TBK786572:TCQ786575 TLG786572:TMM786575 TVC786572:TWI786575 UEY786572:UGE786575 UOU786572:UQA786575 UYQ786572:UZW786575 VIM786572:VJS786575 VSI786572:VTO786575 WCE786572:WDK786575 WMA786572:WNG786575 WVW786572:WXC786575 O852108:AU852111 JK852108:KQ852111 TG852108:UM852111 ADC852108:AEI852111 AMY852108:AOE852111 AWU852108:AYA852111 BGQ852108:BHW852111 BQM852108:BRS852111 CAI852108:CBO852111 CKE852108:CLK852111 CUA852108:CVG852111 DDW852108:DFC852111 DNS852108:DOY852111 DXO852108:DYU852111 EHK852108:EIQ852111 ERG852108:ESM852111 FBC852108:FCI852111 FKY852108:FME852111 FUU852108:FWA852111 GEQ852108:GFW852111 GOM852108:GPS852111 GYI852108:GZO852111 HIE852108:HJK852111 HSA852108:HTG852111 IBW852108:IDC852111 ILS852108:IMY852111 IVO852108:IWU852111 JFK852108:JGQ852111 JPG852108:JQM852111 JZC852108:KAI852111 KIY852108:KKE852111 KSU852108:KUA852111 LCQ852108:LDW852111 LMM852108:LNS852111 LWI852108:LXO852111 MGE852108:MHK852111 MQA852108:MRG852111 MZW852108:NBC852111 NJS852108:NKY852111 NTO852108:NUU852111 ODK852108:OEQ852111 ONG852108:OOM852111 OXC852108:OYI852111 PGY852108:PIE852111 PQU852108:PSA852111 QAQ852108:QBW852111 QKM852108:QLS852111 QUI852108:QVO852111 REE852108:RFK852111 ROA852108:RPG852111 RXW852108:RZC852111 SHS852108:SIY852111 SRO852108:SSU852111 TBK852108:TCQ852111 TLG852108:TMM852111 TVC852108:TWI852111 UEY852108:UGE852111 UOU852108:UQA852111 UYQ852108:UZW852111 VIM852108:VJS852111 VSI852108:VTO852111 WCE852108:WDK852111 WMA852108:WNG852111 WVW852108:WXC852111 O917644:AU917647 JK917644:KQ917647 TG917644:UM917647 ADC917644:AEI917647 AMY917644:AOE917647 AWU917644:AYA917647 BGQ917644:BHW917647 BQM917644:BRS917647 CAI917644:CBO917647 CKE917644:CLK917647 CUA917644:CVG917647 DDW917644:DFC917647 DNS917644:DOY917647 DXO917644:DYU917647 EHK917644:EIQ917647 ERG917644:ESM917647 FBC917644:FCI917647 FKY917644:FME917647 FUU917644:FWA917647 GEQ917644:GFW917647 GOM917644:GPS917647 GYI917644:GZO917647 HIE917644:HJK917647 HSA917644:HTG917647 IBW917644:IDC917647 ILS917644:IMY917647 IVO917644:IWU917647 JFK917644:JGQ917647 JPG917644:JQM917647 JZC917644:KAI917647 KIY917644:KKE917647 KSU917644:KUA917647 LCQ917644:LDW917647 LMM917644:LNS917647 LWI917644:LXO917647 MGE917644:MHK917647 MQA917644:MRG917647 MZW917644:NBC917647 NJS917644:NKY917647 NTO917644:NUU917647 ODK917644:OEQ917647 ONG917644:OOM917647 OXC917644:OYI917647 PGY917644:PIE917647 PQU917644:PSA917647 QAQ917644:QBW917647 QKM917644:QLS917647 QUI917644:QVO917647 REE917644:RFK917647 ROA917644:RPG917647 RXW917644:RZC917647 SHS917644:SIY917647 SRO917644:SSU917647 TBK917644:TCQ917647 TLG917644:TMM917647 TVC917644:TWI917647 UEY917644:UGE917647 UOU917644:UQA917647 UYQ917644:UZW917647 VIM917644:VJS917647 VSI917644:VTO917647 WCE917644:WDK917647 WMA917644:WNG917647 WVW917644:WXC917647 O983180:AU983183 JK983180:KQ983183 TG983180:UM983183 ADC983180:AEI983183 AMY983180:AOE983183 AWU983180:AYA983183 BGQ983180:BHW983183 BQM983180:BRS983183 CAI983180:CBO983183 CKE983180:CLK983183 CUA983180:CVG983183 DDW983180:DFC983183 DNS983180:DOY983183 DXO983180:DYU983183 EHK983180:EIQ983183 ERG983180:ESM983183 FBC983180:FCI983183 FKY983180:FME983183 FUU983180:FWA983183 GEQ983180:GFW983183 GOM983180:GPS983183 GYI983180:GZO983183 HIE983180:HJK983183 HSA983180:HTG983183 IBW983180:IDC983183 ILS983180:IMY983183 IVO983180:IWU983183 JFK983180:JGQ983183 JPG983180:JQM983183 JZC983180:KAI983183 KIY983180:KKE983183 KSU983180:KUA983183 LCQ983180:LDW983183 LMM983180:LNS983183 LWI983180:LXO983183 MGE983180:MHK983183 MQA983180:MRG983183 MZW983180:NBC983183 NJS983180:NKY983183 NTO983180:NUU983183 ODK983180:OEQ983183 ONG983180:OOM983183 OXC983180:OYI983183 PGY983180:PIE983183 PQU983180:PSA983183 QAQ983180:QBW983183 QKM983180:QLS983183 QUI983180:QVO983183 REE983180:RFK983183 ROA983180:RPG983183 RXW983180:RZC983183 SHS983180:SIY983183 SRO983180:SSU983183 TBK983180:TCQ983183 TLG983180:TMM983183 TVC983180:TWI983183 UEY983180:UGE983183 UOU983180:UQA983183 UYQ983180:UZW983183 VIM983180:VJS983183 VSI983180:VTO983183 WCE983180:WDK983183 WMA983180:WNG983183 WVW983180:WXC983183 B983130:B1048576 IX983130:IX1048576 ST983130:ST1048576 ACP983130:ACP1048576 AML983130:AML1048576 AWH983130:AWH1048576 BGD983130:BGD1048576 BPZ983130:BPZ1048576 BZV983130:BZV1048576 CJR983130:CJR1048576 CTN983130:CTN1048576 DDJ983130:DDJ1048576 DNF983130:DNF1048576 DXB983130:DXB1048576 EGX983130:EGX1048576 EQT983130:EQT1048576 FAP983130:FAP1048576 FKL983130:FKL1048576 FUH983130:FUH1048576 GED983130:GED1048576 GNZ983130:GNZ1048576 GXV983130:GXV1048576 HHR983130:HHR1048576 HRN983130:HRN1048576 IBJ983130:IBJ1048576 ILF983130:ILF1048576 IVB983130:IVB1048576 JEX983130:JEX1048576 JOT983130:JOT1048576 JYP983130:JYP1048576 KIL983130:KIL1048576 KSH983130:KSH1048576 LCD983130:LCD1048576 LLZ983130:LLZ1048576 LVV983130:LVV1048576 MFR983130:MFR1048576 MPN983130:MPN1048576 MZJ983130:MZJ1048576 NJF983130:NJF1048576 NTB983130:NTB1048576 OCX983130:OCX1048576 OMT983130:OMT1048576 OWP983130:OWP1048576 PGL983130:PGL1048576 PQH983130:PQH1048576 QAD983130:QAD1048576 QJZ983130:QJZ1048576 QTV983130:QTV1048576 RDR983130:RDR1048576 RNN983130:RNN1048576 RXJ983130:RXJ1048576 SHF983130:SHF1048576 SRB983130:SRB1048576 TAX983130:TAX1048576 TKT983130:TKT1048576 TUP983130:TUP1048576 UEL983130:UEL1048576 UOH983130:UOH1048576 UYD983130:UYD1048576 VHZ983130:VHZ1048576 VRV983130:VRV1048576 WBR983130:WBR1048576 WLN983130:WLN1048576 WVJ983130:WVJ1048576 U1:BK139 JQ1:LG139 TM1:VC139 ADI1:AEY139 ANE1:AOU139 AXA1:AYQ139 BGW1:BIM139 BQS1:BSI139 CAO1:CCE139 CKK1:CMA139 CUG1:CVW139 DEC1:DFS139 DNY1:DPO139 DXU1:DZK139 EHQ1:EJG139 ERM1:ETC139 FBI1:FCY139 FLE1:FMU139 FVA1:FWQ139 GEW1:GGM139 GOS1:GQI139 GYO1:HAE139 HIK1:HKA139 HSG1:HTW139 ICC1:IDS139 ILY1:INO139 IVU1:IXK139 JFQ1:JHG139 JPM1:JRC139 JZI1:KAY139 KJE1:KKU139 KTA1:KUQ139 LCW1:LEM139 LMS1:LOI139 LWO1:LYE139 MGK1:MIA139 MQG1:MRW139 NAC1:NBS139 NJY1:NLO139 NTU1:NVK139 ODQ1:OFG139 ONM1:OPC139 OXI1:OYY139 PHE1:PIU139 PRA1:PSQ139 QAW1:QCM139 QKS1:QMI139 QUO1:QWE139 REK1:RGA139 ROG1:RPW139 RYC1:RZS139 SHY1:SJO139 SRU1:STK139 TBQ1:TDG139 TLM1:TNC139 TVI1:TWY139 UFE1:UGU139 UPA1:UQQ139 UYW1:VAM139 VIS1:VKI139 VSO1:VUE139 WCK1:WEA139 WMG1:WNW139 WWC1:WXS139 U65537:BK65675 JQ65537:LG65675 TM65537:VC65675 ADI65537:AEY65675 ANE65537:AOU65675 AXA65537:AYQ65675 BGW65537:BIM65675 BQS65537:BSI65675 CAO65537:CCE65675 CKK65537:CMA65675 CUG65537:CVW65675 DEC65537:DFS65675 DNY65537:DPO65675 DXU65537:DZK65675 EHQ65537:EJG65675 ERM65537:ETC65675 FBI65537:FCY65675 FLE65537:FMU65675 FVA65537:FWQ65675 GEW65537:GGM65675 GOS65537:GQI65675 GYO65537:HAE65675 HIK65537:HKA65675 HSG65537:HTW65675 ICC65537:IDS65675 ILY65537:INO65675 IVU65537:IXK65675 JFQ65537:JHG65675 JPM65537:JRC65675 JZI65537:KAY65675 KJE65537:KKU65675 KTA65537:KUQ65675 LCW65537:LEM65675 LMS65537:LOI65675 LWO65537:LYE65675 MGK65537:MIA65675 MQG65537:MRW65675 NAC65537:NBS65675 NJY65537:NLO65675 NTU65537:NVK65675 ODQ65537:OFG65675 ONM65537:OPC65675 OXI65537:OYY65675 PHE65537:PIU65675 PRA65537:PSQ65675 QAW65537:QCM65675 QKS65537:QMI65675 QUO65537:QWE65675 REK65537:RGA65675 ROG65537:RPW65675 RYC65537:RZS65675 SHY65537:SJO65675 SRU65537:STK65675 TBQ65537:TDG65675 TLM65537:TNC65675 TVI65537:TWY65675 UFE65537:UGU65675 UPA65537:UQQ65675 UYW65537:VAM65675 VIS65537:VKI65675 VSO65537:VUE65675 WCK65537:WEA65675 WMG65537:WNW65675 WWC65537:WXS65675 U131073:BK131211 JQ131073:LG131211 TM131073:VC131211 ADI131073:AEY131211 ANE131073:AOU131211 AXA131073:AYQ131211 BGW131073:BIM131211 BQS131073:BSI131211 CAO131073:CCE131211 CKK131073:CMA131211 CUG131073:CVW131211 DEC131073:DFS131211 DNY131073:DPO131211 DXU131073:DZK131211 EHQ131073:EJG131211 ERM131073:ETC131211 FBI131073:FCY131211 FLE131073:FMU131211 FVA131073:FWQ131211 GEW131073:GGM131211 GOS131073:GQI131211 GYO131073:HAE131211 HIK131073:HKA131211 HSG131073:HTW131211 ICC131073:IDS131211 ILY131073:INO131211 IVU131073:IXK131211 JFQ131073:JHG131211 JPM131073:JRC131211 JZI131073:KAY131211 KJE131073:KKU131211 KTA131073:KUQ131211 LCW131073:LEM131211 LMS131073:LOI131211 LWO131073:LYE131211 MGK131073:MIA131211 MQG131073:MRW131211 NAC131073:NBS131211 NJY131073:NLO131211 NTU131073:NVK131211 ODQ131073:OFG131211 ONM131073:OPC131211 OXI131073:OYY131211 PHE131073:PIU131211 PRA131073:PSQ131211 QAW131073:QCM131211 QKS131073:QMI131211 QUO131073:QWE131211 REK131073:RGA131211 ROG131073:RPW131211 RYC131073:RZS131211 SHY131073:SJO131211 SRU131073:STK131211 TBQ131073:TDG131211 TLM131073:TNC131211 TVI131073:TWY131211 UFE131073:UGU131211 UPA131073:UQQ131211 UYW131073:VAM131211 VIS131073:VKI131211 VSO131073:VUE131211 WCK131073:WEA131211 WMG131073:WNW131211 WWC131073:WXS131211 U196609:BK196747 JQ196609:LG196747 TM196609:VC196747 ADI196609:AEY196747 ANE196609:AOU196747 AXA196609:AYQ196747 BGW196609:BIM196747 BQS196609:BSI196747 CAO196609:CCE196747 CKK196609:CMA196747 CUG196609:CVW196747 DEC196609:DFS196747 DNY196609:DPO196747 DXU196609:DZK196747 EHQ196609:EJG196747 ERM196609:ETC196747 FBI196609:FCY196747 FLE196609:FMU196747 FVA196609:FWQ196747 GEW196609:GGM196747 GOS196609:GQI196747 GYO196609:HAE196747 HIK196609:HKA196747 HSG196609:HTW196747 ICC196609:IDS196747 ILY196609:INO196747 IVU196609:IXK196747 JFQ196609:JHG196747 JPM196609:JRC196747 JZI196609:KAY196747 KJE196609:KKU196747 KTA196609:KUQ196747 LCW196609:LEM196747 LMS196609:LOI196747 LWO196609:LYE196747 MGK196609:MIA196747 MQG196609:MRW196747 NAC196609:NBS196747 NJY196609:NLO196747 NTU196609:NVK196747 ODQ196609:OFG196747 ONM196609:OPC196747 OXI196609:OYY196747 PHE196609:PIU196747 PRA196609:PSQ196747 QAW196609:QCM196747 QKS196609:QMI196747 QUO196609:QWE196747 REK196609:RGA196747 ROG196609:RPW196747 RYC196609:RZS196747 SHY196609:SJO196747 SRU196609:STK196747 TBQ196609:TDG196747 TLM196609:TNC196747 TVI196609:TWY196747 UFE196609:UGU196747 UPA196609:UQQ196747 UYW196609:VAM196747 VIS196609:VKI196747 VSO196609:VUE196747 WCK196609:WEA196747 WMG196609:WNW196747 WWC196609:WXS196747 U262145:BK262283 JQ262145:LG262283 TM262145:VC262283 ADI262145:AEY262283 ANE262145:AOU262283 AXA262145:AYQ262283 BGW262145:BIM262283 BQS262145:BSI262283 CAO262145:CCE262283 CKK262145:CMA262283 CUG262145:CVW262283 DEC262145:DFS262283 DNY262145:DPO262283 DXU262145:DZK262283 EHQ262145:EJG262283 ERM262145:ETC262283 FBI262145:FCY262283 FLE262145:FMU262283 FVA262145:FWQ262283 GEW262145:GGM262283 GOS262145:GQI262283 GYO262145:HAE262283 HIK262145:HKA262283 HSG262145:HTW262283 ICC262145:IDS262283 ILY262145:INO262283 IVU262145:IXK262283 JFQ262145:JHG262283 JPM262145:JRC262283 JZI262145:KAY262283 KJE262145:KKU262283 KTA262145:KUQ262283 LCW262145:LEM262283 LMS262145:LOI262283 LWO262145:LYE262283 MGK262145:MIA262283 MQG262145:MRW262283 NAC262145:NBS262283 NJY262145:NLO262283 NTU262145:NVK262283 ODQ262145:OFG262283 ONM262145:OPC262283 OXI262145:OYY262283 PHE262145:PIU262283 PRA262145:PSQ262283 QAW262145:QCM262283 QKS262145:QMI262283 QUO262145:QWE262283 REK262145:RGA262283 ROG262145:RPW262283 RYC262145:RZS262283 SHY262145:SJO262283 SRU262145:STK262283 TBQ262145:TDG262283 TLM262145:TNC262283 TVI262145:TWY262283 UFE262145:UGU262283 UPA262145:UQQ262283 UYW262145:VAM262283 VIS262145:VKI262283 VSO262145:VUE262283 WCK262145:WEA262283 WMG262145:WNW262283 WWC262145:WXS262283 U327681:BK327819 JQ327681:LG327819 TM327681:VC327819 ADI327681:AEY327819 ANE327681:AOU327819 AXA327681:AYQ327819 BGW327681:BIM327819 BQS327681:BSI327819 CAO327681:CCE327819 CKK327681:CMA327819 CUG327681:CVW327819 DEC327681:DFS327819 DNY327681:DPO327819 DXU327681:DZK327819 EHQ327681:EJG327819 ERM327681:ETC327819 FBI327681:FCY327819 FLE327681:FMU327819 FVA327681:FWQ327819 GEW327681:GGM327819 GOS327681:GQI327819 GYO327681:HAE327819 HIK327681:HKA327819 HSG327681:HTW327819 ICC327681:IDS327819 ILY327681:INO327819 IVU327681:IXK327819 JFQ327681:JHG327819 JPM327681:JRC327819 JZI327681:KAY327819 KJE327681:KKU327819 KTA327681:KUQ327819 LCW327681:LEM327819 LMS327681:LOI327819 LWO327681:LYE327819 MGK327681:MIA327819 MQG327681:MRW327819 NAC327681:NBS327819 NJY327681:NLO327819 NTU327681:NVK327819 ODQ327681:OFG327819 ONM327681:OPC327819 OXI327681:OYY327819 PHE327681:PIU327819 PRA327681:PSQ327819 QAW327681:QCM327819 QKS327681:QMI327819 QUO327681:QWE327819 REK327681:RGA327819 ROG327681:RPW327819 RYC327681:RZS327819 SHY327681:SJO327819 SRU327681:STK327819 TBQ327681:TDG327819 TLM327681:TNC327819 TVI327681:TWY327819 UFE327681:UGU327819 UPA327681:UQQ327819 UYW327681:VAM327819 VIS327681:VKI327819 VSO327681:VUE327819 WCK327681:WEA327819 WMG327681:WNW327819 WWC327681:WXS327819 U393217:BK393355 JQ393217:LG393355 TM393217:VC393355 ADI393217:AEY393355 ANE393217:AOU393355 AXA393217:AYQ393355 BGW393217:BIM393355 BQS393217:BSI393355 CAO393217:CCE393355 CKK393217:CMA393355 CUG393217:CVW393355 DEC393217:DFS393355 DNY393217:DPO393355 DXU393217:DZK393355 EHQ393217:EJG393355 ERM393217:ETC393355 FBI393217:FCY393355 FLE393217:FMU393355 FVA393217:FWQ393355 GEW393217:GGM393355 GOS393217:GQI393355 GYO393217:HAE393355 HIK393217:HKA393355 HSG393217:HTW393355 ICC393217:IDS393355 ILY393217:INO393355 IVU393217:IXK393355 JFQ393217:JHG393355 JPM393217:JRC393355 JZI393217:KAY393355 KJE393217:KKU393355 KTA393217:KUQ393355 LCW393217:LEM393355 LMS393217:LOI393355 LWO393217:LYE393355 MGK393217:MIA393355 MQG393217:MRW393355 NAC393217:NBS393355 NJY393217:NLO393355 NTU393217:NVK393355 ODQ393217:OFG393355 ONM393217:OPC393355 OXI393217:OYY393355 PHE393217:PIU393355 PRA393217:PSQ393355 QAW393217:QCM393355 QKS393217:QMI393355 QUO393217:QWE393355 REK393217:RGA393355 ROG393217:RPW393355 RYC393217:RZS393355 SHY393217:SJO393355 SRU393217:STK393355 TBQ393217:TDG393355 TLM393217:TNC393355 TVI393217:TWY393355 UFE393217:UGU393355 UPA393217:UQQ393355 UYW393217:VAM393355 VIS393217:VKI393355 VSO393217:VUE393355 WCK393217:WEA393355 WMG393217:WNW393355 WWC393217:WXS393355 U458753:BK458891 JQ458753:LG458891 TM458753:VC458891 ADI458753:AEY458891 ANE458753:AOU458891 AXA458753:AYQ458891 BGW458753:BIM458891 BQS458753:BSI458891 CAO458753:CCE458891 CKK458753:CMA458891 CUG458753:CVW458891 DEC458753:DFS458891 DNY458753:DPO458891 DXU458753:DZK458891 EHQ458753:EJG458891 ERM458753:ETC458891 FBI458753:FCY458891 FLE458753:FMU458891 FVA458753:FWQ458891 GEW458753:GGM458891 GOS458753:GQI458891 GYO458753:HAE458891 HIK458753:HKA458891 HSG458753:HTW458891 ICC458753:IDS458891 ILY458753:INO458891 IVU458753:IXK458891 JFQ458753:JHG458891 JPM458753:JRC458891 JZI458753:KAY458891 KJE458753:KKU458891 KTA458753:KUQ458891 LCW458753:LEM458891 LMS458753:LOI458891 LWO458753:LYE458891 MGK458753:MIA458891 MQG458753:MRW458891 NAC458753:NBS458891 NJY458753:NLO458891 NTU458753:NVK458891 ODQ458753:OFG458891 ONM458753:OPC458891 OXI458753:OYY458891 PHE458753:PIU458891 PRA458753:PSQ458891 QAW458753:QCM458891 QKS458753:QMI458891 QUO458753:QWE458891 REK458753:RGA458891 ROG458753:RPW458891 RYC458753:RZS458891 SHY458753:SJO458891 SRU458753:STK458891 TBQ458753:TDG458891 TLM458753:TNC458891 TVI458753:TWY458891 UFE458753:UGU458891 UPA458753:UQQ458891 UYW458753:VAM458891 VIS458753:VKI458891 VSO458753:VUE458891 WCK458753:WEA458891 WMG458753:WNW458891 WWC458753:WXS458891 U524289:BK524427 JQ524289:LG524427 TM524289:VC524427 ADI524289:AEY524427 ANE524289:AOU524427 AXA524289:AYQ524427 BGW524289:BIM524427 BQS524289:BSI524427 CAO524289:CCE524427 CKK524289:CMA524427 CUG524289:CVW524427 DEC524289:DFS524427 DNY524289:DPO524427 DXU524289:DZK524427 EHQ524289:EJG524427 ERM524289:ETC524427 FBI524289:FCY524427 FLE524289:FMU524427 FVA524289:FWQ524427 GEW524289:GGM524427 GOS524289:GQI524427 GYO524289:HAE524427 HIK524289:HKA524427 HSG524289:HTW524427 ICC524289:IDS524427 ILY524289:INO524427 IVU524289:IXK524427 JFQ524289:JHG524427 JPM524289:JRC524427 JZI524289:KAY524427 KJE524289:KKU524427 KTA524289:KUQ524427 LCW524289:LEM524427 LMS524289:LOI524427 LWO524289:LYE524427 MGK524289:MIA524427 MQG524289:MRW524427 NAC524289:NBS524427 NJY524289:NLO524427 NTU524289:NVK524427 ODQ524289:OFG524427 ONM524289:OPC524427 OXI524289:OYY524427 PHE524289:PIU524427 PRA524289:PSQ524427 QAW524289:QCM524427 QKS524289:QMI524427 QUO524289:QWE524427 REK524289:RGA524427 ROG524289:RPW524427 RYC524289:RZS524427 SHY524289:SJO524427 SRU524289:STK524427 TBQ524289:TDG524427 TLM524289:TNC524427 TVI524289:TWY524427 UFE524289:UGU524427 UPA524289:UQQ524427 UYW524289:VAM524427 VIS524289:VKI524427 VSO524289:VUE524427 WCK524289:WEA524427 WMG524289:WNW524427 WWC524289:WXS524427 U589825:BK589963 JQ589825:LG589963 TM589825:VC589963 ADI589825:AEY589963 ANE589825:AOU589963 AXA589825:AYQ589963 BGW589825:BIM589963 BQS589825:BSI589963 CAO589825:CCE589963 CKK589825:CMA589963 CUG589825:CVW589963 DEC589825:DFS589963 DNY589825:DPO589963 DXU589825:DZK589963 EHQ589825:EJG589963 ERM589825:ETC589963 FBI589825:FCY589963 FLE589825:FMU589963 FVA589825:FWQ589963 GEW589825:GGM589963 GOS589825:GQI589963 GYO589825:HAE589963 HIK589825:HKA589963 HSG589825:HTW589963 ICC589825:IDS589963 ILY589825:INO589963 IVU589825:IXK589963 JFQ589825:JHG589963 JPM589825:JRC589963 JZI589825:KAY589963 KJE589825:KKU589963 KTA589825:KUQ589963 LCW589825:LEM589963 LMS589825:LOI589963 LWO589825:LYE589963 MGK589825:MIA589963 MQG589825:MRW589963 NAC589825:NBS589963 NJY589825:NLO589963 NTU589825:NVK589963 ODQ589825:OFG589963 ONM589825:OPC589963 OXI589825:OYY589963 PHE589825:PIU589963 PRA589825:PSQ589963 QAW589825:QCM589963 QKS589825:QMI589963 QUO589825:QWE589963 REK589825:RGA589963 ROG589825:RPW589963 RYC589825:RZS589963 SHY589825:SJO589963 SRU589825:STK589963 TBQ589825:TDG589963 TLM589825:TNC589963 TVI589825:TWY589963 UFE589825:UGU589963 UPA589825:UQQ589963 UYW589825:VAM589963 VIS589825:VKI589963 VSO589825:VUE589963 WCK589825:WEA589963 WMG589825:WNW589963 WWC589825:WXS589963 U655361:BK655499 JQ655361:LG655499 TM655361:VC655499 ADI655361:AEY655499 ANE655361:AOU655499 AXA655361:AYQ655499 BGW655361:BIM655499 BQS655361:BSI655499 CAO655361:CCE655499 CKK655361:CMA655499 CUG655361:CVW655499 DEC655361:DFS655499 DNY655361:DPO655499 DXU655361:DZK655499 EHQ655361:EJG655499 ERM655361:ETC655499 FBI655361:FCY655499 FLE655361:FMU655499 FVA655361:FWQ655499 GEW655361:GGM655499 GOS655361:GQI655499 GYO655361:HAE655499 HIK655361:HKA655499 HSG655361:HTW655499 ICC655361:IDS655499 ILY655361:INO655499 IVU655361:IXK655499 JFQ655361:JHG655499 JPM655361:JRC655499 JZI655361:KAY655499 KJE655361:KKU655499 KTA655361:KUQ655499 LCW655361:LEM655499 LMS655361:LOI655499 LWO655361:LYE655499 MGK655361:MIA655499 MQG655361:MRW655499 NAC655361:NBS655499 NJY655361:NLO655499 NTU655361:NVK655499 ODQ655361:OFG655499 ONM655361:OPC655499 OXI655361:OYY655499 PHE655361:PIU655499 PRA655361:PSQ655499 QAW655361:QCM655499 QKS655361:QMI655499 QUO655361:QWE655499 REK655361:RGA655499 ROG655361:RPW655499 RYC655361:RZS655499 SHY655361:SJO655499 SRU655361:STK655499 TBQ655361:TDG655499 TLM655361:TNC655499 TVI655361:TWY655499 UFE655361:UGU655499 UPA655361:UQQ655499 UYW655361:VAM655499 VIS655361:VKI655499 VSO655361:VUE655499 WCK655361:WEA655499 WMG655361:WNW655499 WWC655361:WXS655499 U720897:BK721035 JQ720897:LG721035 TM720897:VC721035 ADI720897:AEY721035 ANE720897:AOU721035 AXA720897:AYQ721035 BGW720897:BIM721035 BQS720897:BSI721035 CAO720897:CCE721035 CKK720897:CMA721035 CUG720897:CVW721035 DEC720897:DFS721035 DNY720897:DPO721035 DXU720897:DZK721035 EHQ720897:EJG721035 ERM720897:ETC721035 FBI720897:FCY721035 FLE720897:FMU721035 FVA720897:FWQ721035 GEW720897:GGM721035 GOS720897:GQI721035 GYO720897:HAE721035 HIK720897:HKA721035 HSG720897:HTW721035 ICC720897:IDS721035 ILY720897:INO721035 IVU720897:IXK721035 JFQ720897:JHG721035 JPM720897:JRC721035 JZI720897:KAY721035 KJE720897:KKU721035 KTA720897:KUQ721035 LCW720897:LEM721035 LMS720897:LOI721035 LWO720897:LYE721035 MGK720897:MIA721035 MQG720897:MRW721035 NAC720897:NBS721035 NJY720897:NLO721035 NTU720897:NVK721035 ODQ720897:OFG721035 ONM720897:OPC721035 OXI720897:OYY721035 PHE720897:PIU721035 PRA720897:PSQ721035 QAW720897:QCM721035 QKS720897:QMI721035 QUO720897:QWE721035 REK720897:RGA721035 ROG720897:RPW721035 RYC720897:RZS721035 SHY720897:SJO721035 SRU720897:STK721035 TBQ720897:TDG721035 TLM720897:TNC721035 TVI720897:TWY721035 UFE720897:UGU721035 UPA720897:UQQ721035 UYW720897:VAM721035 VIS720897:VKI721035 VSO720897:VUE721035 WCK720897:WEA721035 WMG720897:WNW721035 WWC720897:WXS721035 U786433:BK786571 JQ786433:LG786571 TM786433:VC786571 ADI786433:AEY786571 ANE786433:AOU786571 AXA786433:AYQ786571 BGW786433:BIM786571 BQS786433:BSI786571 CAO786433:CCE786571 CKK786433:CMA786571 CUG786433:CVW786571 DEC786433:DFS786571 DNY786433:DPO786571 DXU786433:DZK786571 EHQ786433:EJG786571 ERM786433:ETC786571 FBI786433:FCY786571 FLE786433:FMU786571 FVA786433:FWQ786571 GEW786433:GGM786571 GOS786433:GQI786571 GYO786433:HAE786571 HIK786433:HKA786571 HSG786433:HTW786571 ICC786433:IDS786571 ILY786433:INO786571 IVU786433:IXK786571 JFQ786433:JHG786571 JPM786433:JRC786571 JZI786433:KAY786571 KJE786433:KKU786571 KTA786433:KUQ786571 LCW786433:LEM786571 LMS786433:LOI786571 LWO786433:LYE786571 MGK786433:MIA786571 MQG786433:MRW786571 NAC786433:NBS786571 NJY786433:NLO786571 NTU786433:NVK786571 ODQ786433:OFG786571 ONM786433:OPC786571 OXI786433:OYY786571 PHE786433:PIU786571 PRA786433:PSQ786571 QAW786433:QCM786571 QKS786433:QMI786571 QUO786433:QWE786571 REK786433:RGA786571 ROG786433:RPW786571 RYC786433:RZS786571 SHY786433:SJO786571 SRU786433:STK786571 TBQ786433:TDG786571 TLM786433:TNC786571 TVI786433:TWY786571 UFE786433:UGU786571 UPA786433:UQQ786571 UYW786433:VAM786571 VIS786433:VKI786571 VSO786433:VUE786571 WCK786433:WEA786571 WMG786433:WNW786571 WWC786433:WXS786571 U851969:BK852107 JQ851969:LG852107 TM851969:VC852107 ADI851969:AEY852107 ANE851969:AOU852107 AXA851969:AYQ852107 BGW851969:BIM852107 BQS851969:BSI852107 CAO851969:CCE852107 CKK851969:CMA852107 CUG851969:CVW852107 DEC851969:DFS852107 DNY851969:DPO852107 DXU851969:DZK852107 EHQ851969:EJG852107 ERM851969:ETC852107 FBI851969:FCY852107 FLE851969:FMU852107 FVA851969:FWQ852107 GEW851969:GGM852107 GOS851969:GQI852107 GYO851969:HAE852107 HIK851969:HKA852107 HSG851969:HTW852107 ICC851969:IDS852107 ILY851969:INO852107 IVU851969:IXK852107 JFQ851969:JHG852107 JPM851969:JRC852107 JZI851969:KAY852107 KJE851969:KKU852107 KTA851969:KUQ852107 LCW851969:LEM852107 LMS851969:LOI852107 LWO851969:LYE852107 MGK851969:MIA852107 MQG851969:MRW852107 NAC851969:NBS852107 NJY851969:NLO852107 NTU851969:NVK852107 ODQ851969:OFG852107 ONM851969:OPC852107 OXI851969:OYY852107 PHE851969:PIU852107 PRA851969:PSQ852107 QAW851969:QCM852107 QKS851969:QMI852107 QUO851969:QWE852107 REK851969:RGA852107 ROG851969:RPW852107 RYC851969:RZS852107 SHY851969:SJO852107 SRU851969:STK852107 TBQ851969:TDG852107 TLM851969:TNC852107 TVI851969:TWY852107 UFE851969:UGU852107 UPA851969:UQQ852107 UYW851969:VAM852107 VIS851969:VKI852107 VSO851969:VUE852107 WCK851969:WEA852107 WMG851969:WNW852107 WWC851969:WXS852107 U917505:BK917643 JQ917505:LG917643 TM917505:VC917643 ADI917505:AEY917643 ANE917505:AOU917643 AXA917505:AYQ917643 BGW917505:BIM917643 BQS917505:BSI917643 CAO917505:CCE917643 CKK917505:CMA917643 CUG917505:CVW917643 DEC917505:DFS917643 DNY917505:DPO917643 DXU917505:DZK917643 EHQ917505:EJG917643 ERM917505:ETC917643 FBI917505:FCY917643 FLE917505:FMU917643 FVA917505:FWQ917643 GEW917505:GGM917643 GOS917505:GQI917643 GYO917505:HAE917643 HIK917505:HKA917643 HSG917505:HTW917643 ICC917505:IDS917643 ILY917505:INO917643 IVU917505:IXK917643 JFQ917505:JHG917643 JPM917505:JRC917643 JZI917505:KAY917643 KJE917505:KKU917643 KTA917505:KUQ917643 LCW917505:LEM917643 LMS917505:LOI917643 LWO917505:LYE917643 MGK917505:MIA917643 MQG917505:MRW917643 NAC917505:NBS917643 NJY917505:NLO917643 NTU917505:NVK917643 ODQ917505:OFG917643 ONM917505:OPC917643 OXI917505:OYY917643 PHE917505:PIU917643 PRA917505:PSQ917643 QAW917505:QCM917643 QKS917505:QMI917643 QUO917505:QWE917643 REK917505:RGA917643 ROG917505:RPW917643 RYC917505:RZS917643 SHY917505:SJO917643 SRU917505:STK917643 TBQ917505:TDG917643 TLM917505:TNC917643 TVI917505:TWY917643 UFE917505:UGU917643 UPA917505:UQQ917643 UYW917505:VAM917643 VIS917505:VKI917643 VSO917505:VUE917643 WCK917505:WEA917643 WMG917505:WNW917643 WWC917505:WXS917643 U983041:BK983179 JQ983041:LG983179 TM983041:VC983179 ADI983041:AEY983179 ANE983041:AOU983179 AXA983041:AYQ983179 BGW983041:BIM983179 BQS983041:BSI983179 CAO983041:CCE983179 CKK983041:CMA983179 CUG983041:CVW983179 DEC983041:DFS983179 DNY983041:DPO983179 DXU983041:DZK983179 EHQ983041:EJG983179 ERM983041:ETC983179 FBI983041:FCY983179 FLE983041:FMU983179 FVA983041:FWQ983179 GEW983041:GGM983179 GOS983041:GQI983179 GYO983041:HAE983179 HIK983041:HKA983179 HSG983041:HTW983179 ICC983041:IDS983179 ILY983041:INO983179 IVU983041:IXK983179 JFQ983041:JHG983179 JPM983041:JRC983179 JZI983041:KAY983179 KJE983041:KKU983179 KTA983041:KUQ983179 LCW983041:LEM983179 LMS983041:LOI983179 LWO983041:LYE983179 MGK983041:MIA983179 MQG983041:MRW983179 NAC983041:NBS983179 NJY983041:NLO983179 NTU983041:NVK983179 ODQ983041:OFG983179 ONM983041:OPC983179 OXI983041:OYY983179 PHE983041:PIU983179 PRA983041:PSQ983179 QAW983041:QCM983179 QKS983041:QMI983179 QUO983041:QWE983179 REK983041:RGA983179 ROG983041:RPW983179 RYC983041:RZS983179 SHY983041:SJO983179 SRU983041:STK983179 TBQ983041:TDG983179 TLM983041:TNC983179 TVI983041:TWY983179 UFE983041:UGU983179 UPA983041:UQQ983179 UYW983041:VAM983179 VIS983041:VKI983179 VSO983041:VUE983179 WCK983041:WEA983179 WMG983041:WNW983179 WWC983041:WXS983179 CB1:IV1048576 LX1:SR1048576 VT1:ACN1048576 AFP1:AMJ1048576 APL1:AWF1048576 AZH1:BGB1048576 BJD1:BPX1048576 BSZ1:BZT1048576 CCV1:CJP1048576 CMR1:CTL1048576 CWN1:DDH1048576 DGJ1:DND1048576 DQF1:DWZ1048576 EAB1:EGV1048576 EJX1:EQR1048576 ETT1:FAN1048576 FDP1:FKJ1048576 FNL1:FUF1048576 FXH1:GEB1048576 GHD1:GNX1048576 GQZ1:GXT1048576 HAV1:HHP1048576 HKR1:HRL1048576 HUN1:IBH1048576 IEJ1:ILD1048576 IOF1:IUZ1048576 IYB1:JEV1048576 JHX1:JOR1048576 JRT1:JYN1048576 KBP1:KIJ1048576 KLL1:KSF1048576 KVH1:LCB1048576 LFD1:LLX1048576 LOZ1:LVT1048576 LYV1:MFP1048576 MIR1:MPL1048576 MSN1:MZH1048576 NCJ1:NJD1048576 NMF1:NSZ1048576 NWB1:OCV1048576 OFX1:OMR1048576 OPT1:OWN1048576 OZP1:PGJ1048576 PJL1:PQF1048576 PTH1:QAB1048576 QDD1:QJX1048576 QMZ1:QTT1048576 QWV1:RDP1048576 RGR1:RNL1048576 RQN1:RXH1048576 SAJ1:SHD1048576 SKF1:SQZ1048576 SUB1:TAV1048576 TDX1:TKR1048576 TNT1:TUN1048576 TXP1:UEJ1048576 UHL1:UOF1048576 URH1:UYB1048576 VBD1:VHX1048576 VKZ1:VRT1048576 VUV1:WBP1048576 WER1:WLL1048576 WON1:WVH1048576 WYJ1:XFD1048576</xm:sqref>
        </x14:dataValidation>
        <x14:dataValidation allowBlank="1" showInputMessage="1" showErrorMessage="1" errorTitle="Error" error="Por favor ingrese números enteros">
          <xm:sqref>C142 IY142 SU142 ACQ142 AMM142 AWI142 BGE142 BQA142 BZW142 CJS142 CTO142 DDK142 DNG142 DXC142 EGY142 EQU142 FAQ142 FKM142 FUI142 GEE142 GOA142 GXW142 HHS142 HRO142 IBK142 ILG142 IVC142 JEY142 JOU142 JYQ142 KIM142 KSI142 LCE142 LMA142 LVW142 MFS142 MPO142 MZK142 NJG142 NTC142 OCY142 OMU142 OWQ142 PGM142 PQI142 QAE142 QKA142 QTW142 RDS142 RNO142 RXK142 SHG142 SRC142 TAY142 TKU142 TUQ142 UEM142 UOI142 UYE142 VIA142 VRW142 WBS142 WLO142 WVK142 C65678 IY65678 SU65678 ACQ65678 AMM65678 AWI65678 BGE65678 BQA65678 BZW65678 CJS65678 CTO65678 DDK65678 DNG65678 DXC65678 EGY65678 EQU65678 FAQ65678 FKM65678 FUI65678 GEE65678 GOA65678 GXW65678 HHS65678 HRO65678 IBK65678 ILG65678 IVC65678 JEY65678 JOU65678 JYQ65678 KIM65678 KSI65678 LCE65678 LMA65678 LVW65678 MFS65678 MPO65678 MZK65678 NJG65678 NTC65678 OCY65678 OMU65678 OWQ65678 PGM65678 PQI65678 QAE65678 QKA65678 QTW65678 RDS65678 RNO65678 RXK65678 SHG65678 SRC65678 TAY65678 TKU65678 TUQ65678 UEM65678 UOI65678 UYE65678 VIA65678 VRW65678 WBS65678 WLO65678 WVK65678 C131214 IY131214 SU131214 ACQ131214 AMM131214 AWI131214 BGE131214 BQA131214 BZW131214 CJS131214 CTO131214 DDK131214 DNG131214 DXC131214 EGY131214 EQU131214 FAQ131214 FKM131214 FUI131214 GEE131214 GOA131214 GXW131214 HHS131214 HRO131214 IBK131214 ILG131214 IVC131214 JEY131214 JOU131214 JYQ131214 KIM131214 KSI131214 LCE131214 LMA131214 LVW131214 MFS131214 MPO131214 MZK131214 NJG131214 NTC131214 OCY131214 OMU131214 OWQ131214 PGM131214 PQI131214 QAE131214 QKA131214 QTW131214 RDS131214 RNO131214 RXK131214 SHG131214 SRC131214 TAY131214 TKU131214 TUQ131214 UEM131214 UOI131214 UYE131214 VIA131214 VRW131214 WBS131214 WLO131214 WVK131214 C196750 IY196750 SU196750 ACQ196750 AMM196750 AWI196750 BGE196750 BQA196750 BZW196750 CJS196750 CTO196750 DDK196750 DNG196750 DXC196750 EGY196750 EQU196750 FAQ196750 FKM196750 FUI196750 GEE196750 GOA196750 GXW196750 HHS196750 HRO196750 IBK196750 ILG196750 IVC196750 JEY196750 JOU196750 JYQ196750 KIM196750 KSI196750 LCE196750 LMA196750 LVW196750 MFS196750 MPO196750 MZK196750 NJG196750 NTC196750 OCY196750 OMU196750 OWQ196750 PGM196750 PQI196750 QAE196750 QKA196750 QTW196750 RDS196750 RNO196750 RXK196750 SHG196750 SRC196750 TAY196750 TKU196750 TUQ196750 UEM196750 UOI196750 UYE196750 VIA196750 VRW196750 WBS196750 WLO196750 WVK196750 C262286 IY262286 SU262286 ACQ262286 AMM262286 AWI262286 BGE262286 BQA262286 BZW262286 CJS262286 CTO262286 DDK262286 DNG262286 DXC262286 EGY262286 EQU262286 FAQ262286 FKM262286 FUI262286 GEE262286 GOA262286 GXW262286 HHS262286 HRO262286 IBK262286 ILG262286 IVC262286 JEY262286 JOU262286 JYQ262286 KIM262286 KSI262286 LCE262286 LMA262286 LVW262286 MFS262286 MPO262286 MZK262286 NJG262286 NTC262286 OCY262286 OMU262286 OWQ262286 PGM262286 PQI262286 QAE262286 QKA262286 QTW262286 RDS262286 RNO262286 RXK262286 SHG262286 SRC262286 TAY262286 TKU262286 TUQ262286 UEM262286 UOI262286 UYE262286 VIA262286 VRW262286 WBS262286 WLO262286 WVK262286 C327822 IY327822 SU327822 ACQ327822 AMM327822 AWI327822 BGE327822 BQA327822 BZW327822 CJS327822 CTO327822 DDK327822 DNG327822 DXC327822 EGY327822 EQU327822 FAQ327822 FKM327822 FUI327822 GEE327822 GOA327822 GXW327822 HHS327822 HRO327822 IBK327822 ILG327822 IVC327822 JEY327822 JOU327822 JYQ327822 KIM327822 KSI327822 LCE327822 LMA327822 LVW327822 MFS327822 MPO327822 MZK327822 NJG327822 NTC327822 OCY327822 OMU327822 OWQ327822 PGM327822 PQI327822 QAE327822 QKA327822 QTW327822 RDS327822 RNO327822 RXK327822 SHG327822 SRC327822 TAY327822 TKU327822 TUQ327822 UEM327822 UOI327822 UYE327822 VIA327822 VRW327822 WBS327822 WLO327822 WVK327822 C393358 IY393358 SU393358 ACQ393358 AMM393358 AWI393358 BGE393358 BQA393358 BZW393358 CJS393358 CTO393358 DDK393358 DNG393358 DXC393358 EGY393358 EQU393358 FAQ393358 FKM393358 FUI393358 GEE393358 GOA393358 GXW393358 HHS393358 HRO393358 IBK393358 ILG393358 IVC393358 JEY393358 JOU393358 JYQ393358 KIM393358 KSI393358 LCE393358 LMA393358 LVW393358 MFS393358 MPO393358 MZK393358 NJG393358 NTC393358 OCY393358 OMU393358 OWQ393358 PGM393358 PQI393358 QAE393358 QKA393358 QTW393358 RDS393358 RNO393358 RXK393358 SHG393358 SRC393358 TAY393358 TKU393358 TUQ393358 UEM393358 UOI393358 UYE393358 VIA393358 VRW393358 WBS393358 WLO393358 WVK393358 C458894 IY458894 SU458894 ACQ458894 AMM458894 AWI458894 BGE458894 BQA458894 BZW458894 CJS458894 CTO458894 DDK458894 DNG458894 DXC458894 EGY458894 EQU458894 FAQ458894 FKM458894 FUI458894 GEE458894 GOA458894 GXW458894 HHS458894 HRO458894 IBK458894 ILG458894 IVC458894 JEY458894 JOU458894 JYQ458894 KIM458894 KSI458894 LCE458894 LMA458894 LVW458894 MFS458894 MPO458894 MZK458894 NJG458894 NTC458894 OCY458894 OMU458894 OWQ458894 PGM458894 PQI458894 QAE458894 QKA458894 QTW458894 RDS458894 RNO458894 RXK458894 SHG458894 SRC458894 TAY458894 TKU458894 TUQ458894 UEM458894 UOI458894 UYE458894 VIA458894 VRW458894 WBS458894 WLO458894 WVK458894 C524430 IY524430 SU524430 ACQ524430 AMM524430 AWI524430 BGE524430 BQA524430 BZW524430 CJS524430 CTO524430 DDK524430 DNG524430 DXC524430 EGY524430 EQU524430 FAQ524430 FKM524430 FUI524430 GEE524430 GOA524430 GXW524430 HHS524430 HRO524430 IBK524430 ILG524430 IVC524430 JEY524430 JOU524430 JYQ524430 KIM524430 KSI524430 LCE524430 LMA524430 LVW524430 MFS524430 MPO524430 MZK524430 NJG524430 NTC524430 OCY524430 OMU524430 OWQ524430 PGM524430 PQI524430 QAE524430 QKA524430 QTW524430 RDS524430 RNO524430 RXK524430 SHG524430 SRC524430 TAY524430 TKU524430 TUQ524430 UEM524430 UOI524430 UYE524430 VIA524430 VRW524430 WBS524430 WLO524430 WVK524430 C589966 IY589966 SU589966 ACQ589966 AMM589966 AWI589966 BGE589966 BQA589966 BZW589966 CJS589966 CTO589966 DDK589966 DNG589966 DXC589966 EGY589966 EQU589966 FAQ589966 FKM589966 FUI589966 GEE589966 GOA589966 GXW589966 HHS589966 HRO589966 IBK589966 ILG589966 IVC589966 JEY589966 JOU589966 JYQ589966 KIM589966 KSI589966 LCE589966 LMA589966 LVW589966 MFS589966 MPO589966 MZK589966 NJG589966 NTC589966 OCY589966 OMU589966 OWQ589966 PGM589966 PQI589966 QAE589966 QKA589966 QTW589966 RDS589966 RNO589966 RXK589966 SHG589966 SRC589966 TAY589966 TKU589966 TUQ589966 UEM589966 UOI589966 UYE589966 VIA589966 VRW589966 WBS589966 WLO589966 WVK589966 C655502 IY655502 SU655502 ACQ655502 AMM655502 AWI655502 BGE655502 BQA655502 BZW655502 CJS655502 CTO655502 DDK655502 DNG655502 DXC655502 EGY655502 EQU655502 FAQ655502 FKM655502 FUI655502 GEE655502 GOA655502 GXW655502 HHS655502 HRO655502 IBK655502 ILG655502 IVC655502 JEY655502 JOU655502 JYQ655502 KIM655502 KSI655502 LCE655502 LMA655502 LVW655502 MFS655502 MPO655502 MZK655502 NJG655502 NTC655502 OCY655502 OMU655502 OWQ655502 PGM655502 PQI655502 QAE655502 QKA655502 QTW655502 RDS655502 RNO655502 RXK655502 SHG655502 SRC655502 TAY655502 TKU655502 TUQ655502 UEM655502 UOI655502 UYE655502 VIA655502 VRW655502 WBS655502 WLO655502 WVK655502 C721038 IY721038 SU721038 ACQ721038 AMM721038 AWI721038 BGE721038 BQA721038 BZW721038 CJS721038 CTO721038 DDK721038 DNG721038 DXC721038 EGY721038 EQU721038 FAQ721038 FKM721038 FUI721038 GEE721038 GOA721038 GXW721038 HHS721038 HRO721038 IBK721038 ILG721038 IVC721038 JEY721038 JOU721038 JYQ721038 KIM721038 KSI721038 LCE721038 LMA721038 LVW721038 MFS721038 MPO721038 MZK721038 NJG721038 NTC721038 OCY721038 OMU721038 OWQ721038 PGM721038 PQI721038 QAE721038 QKA721038 QTW721038 RDS721038 RNO721038 RXK721038 SHG721038 SRC721038 TAY721038 TKU721038 TUQ721038 UEM721038 UOI721038 UYE721038 VIA721038 VRW721038 WBS721038 WLO721038 WVK721038 C786574 IY786574 SU786574 ACQ786574 AMM786574 AWI786574 BGE786574 BQA786574 BZW786574 CJS786574 CTO786574 DDK786574 DNG786574 DXC786574 EGY786574 EQU786574 FAQ786574 FKM786574 FUI786574 GEE786574 GOA786574 GXW786574 HHS786574 HRO786574 IBK786574 ILG786574 IVC786574 JEY786574 JOU786574 JYQ786574 KIM786574 KSI786574 LCE786574 LMA786574 LVW786574 MFS786574 MPO786574 MZK786574 NJG786574 NTC786574 OCY786574 OMU786574 OWQ786574 PGM786574 PQI786574 QAE786574 QKA786574 QTW786574 RDS786574 RNO786574 RXK786574 SHG786574 SRC786574 TAY786574 TKU786574 TUQ786574 UEM786574 UOI786574 UYE786574 VIA786574 VRW786574 WBS786574 WLO786574 WVK786574 C852110 IY852110 SU852110 ACQ852110 AMM852110 AWI852110 BGE852110 BQA852110 BZW852110 CJS852110 CTO852110 DDK852110 DNG852110 DXC852110 EGY852110 EQU852110 FAQ852110 FKM852110 FUI852110 GEE852110 GOA852110 GXW852110 HHS852110 HRO852110 IBK852110 ILG852110 IVC852110 JEY852110 JOU852110 JYQ852110 KIM852110 KSI852110 LCE852110 LMA852110 LVW852110 MFS852110 MPO852110 MZK852110 NJG852110 NTC852110 OCY852110 OMU852110 OWQ852110 PGM852110 PQI852110 QAE852110 QKA852110 QTW852110 RDS852110 RNO852110 RXK852110 SHG852110 SRC852110 TAY852110 TKU852110 TUQ852110 UEM852110 UOI852110 UYE852110 VIA852110 VRW852110 WBS852110 WLO852110 WVK852110 C917646 IY917646 SU917646 ACQ917646 AMM917646 AWI917646 BGE917646 BQA917646 BZW917646 CJS917646 CTO917646 DDK917646 DNG917646 DXC917646 EGY917646 EQU917646 FAQ917646 FKM917646 FUI917646 GEE917646 GOA917646 GXW917646 HHS917646 HRO917646 IBK917646 ILG917646 IVC917646 JEY917646 JOU917646 JYQ917646 KIM917646 KSI917646 LCE917646 LMA917646 LVW917646 MFS917646 MPO917646 MZK917646 NJG917646 NTC917646 OCY917646 OMU917646 OWQ917646 PGM917646 PQI917646 QAE917646 QKA917646 QTW917646 RDS917646 RNO917646 RXK917646 SHG917646 SRC917646 TAY917646 TKU917646 TUQ917646 UEM917646 UOI917646 UYE917646 VIA917646 VRW917646 WBS917646 WLO917646 WVK917646 C983182 IY983182 SU983182 ACQ983182 AMM983182 AWI983182 BGE983182 BQA983182 BZW983182 CJS983182 CTO983182 DDK983182 DNG983182 DXC983182 EGY983182 EQU983182 FAQ983182 FKM983182 FUI983182 GEE983182 GOA983182 GXW983182 HHS983182 HRO983182 IBK983182 ILG983182 IVC983182 JEY983182 JOU983182 JYQ983182 KIM983182 KSI983182 LCE983182 LMA983182 LVW983182 MFS983182 MPO983182 MZK983182 NJG983182 NTC983182 OCY983182 OMU983182 OWQ983182 PGM983182 PQI983182 QAE983182 QKA983182 QTW983182 RDS983182 RNO983182 RXK983182 SHG983182 SRC983182 TAY983182 TKU983182 TUQ983182 UEM983182 UOI983182 UYE983182 VIA983182 VRW983182 WBS983182 WLO983182 WVK983182 F78:I78 JB78:JE78 SX78:TA78 ACT78:ACW78 AMP78:AMS78 AWL78:AWO78 BGH78:BGK78 BQD78:BQG78 BZZ78:CAC78 CJV78:CJY78 CTR78:CTU78 DDN78:DDQ78 DNJ78:DNM78 DXF78:DXI78 EHB78:EHE78 EQX78:ERA78 FAT78:FAW78 FKP78:FKS78 FUL78:FUO78 GEH78:GEK78 GOD78:GOG78 GXZ78:GYC78 HHV78:HHY78 HRR78:HRU78 IBN78:IBQ78 ILJ78:ILM78 IVF78:IVI78 JFB78:JFE78 JOX78:JPA78 JYT78:JYW78 KIP78:KIS78 KSL78:KSO78 LCH78:LCK78 LMD78:LMG78 LVZ78:LWC78 MFV78:MFY78 MPR78:MPU78 MZN78:MZQ78 NJJ78:NJM78 NTF78:NTI78 ODB78:ODE78 OMX78:ONA78 OWT78:OWW78 PGP78:PGS78 PQL78:PQO78 QAH78:QAK78 QKD78:QKG78 QTZ78:QUC78 RDV78:RDY78 RNR78:RNU78 RXN78:RXQ78 SHJ78:SHM78 SRF78:SRI78 TBB78:TBE78 TKX78:TLA78 TUT78:TUW78 UEP78:UES78 UOL78:UOO78 UYH78:UYK78 VID78:VIG78 VRZ78:VSC78 WBV78:WBY78 WLR78:WLU78 WVN78:WVQ78 F65614:I65614 JB65614:JE65614 SX65614:TA65614 ACT65614:ACW65614 AMP65614:AMS65614 AWL65614:AWO65614 BGH65614:BGK65614 BQD65614:BQG65614 BZZ65614:CAC65614 CJV65614:CJY65614 CTR65614:CTU65614 DDN65614:DDQ65614 DNJ65614:DNM65614 DXF65614:DXI65614 EHB65614:EHE65614 EQX65614:ERA65614 FAT65614:FAW65614 FKP65614:FKS65614 FUL65614:FUO65614 GEH65614:GEK65614 GOD65614:GOG65614 GXZ65614:GYC65614 HHV65614:HHY65614 HRR65614:HRU65614 IBN65614:IBQ65614 ILJ65614:ILM65614 IVF65614:IVI65614 JFB65614:JFE65614 JOX65614:JPA65614 JYT65614:JYW65614 KIP65614:KIS65614 KSL65614:KSO65614 LCH65614:LCK65614 LMD65614:LMG65614 LVZ65614:LWC65614 MFV65614:MFY65614 MPR65614:MPU65614 MZN65614:MZQ65614 NJJ65614:NJM65614 NTF65614:NTI65614 ODB65614:ODE65614 OMX65614:ONA65614 OWT65614:OWW65614 PGP65614:PGS65614 PQL65614:PQO65614 QAH65614:QAK65614 QKD65614:QKG65614 QTZ65614:QUC65614 RDV65614:RDY65614 RNR65614:RNU65614 RXN65614:RXQ65614 SHJ65614:SHM65614 SRF65614:SRI65614 TBB65614:TBE65614 TKX65614:TLA65614 TUT65614:TUW65614 UEP65614:UES65614 UOL65614:UOO65614 UYH65614:UYK65614 VID65614:VIG65614 VRZ65614:VSC65614 WBV65614:WBY65614 WLR65614:WLU65614 WVN65614:WVQ65614 F131150:I131150 JB131150:JE131150 SX131150:TA131150 ACT131150:ACW131150 AMP131150:AMS131150 AWL131150:AWO131150 BGH131150:BGK131150 BQD131150:BQG131150 BZZ131150:CAC131150 CJV131150:CJY131150 CTR131150:CTU131150 DDN131150:DDQ131150 DNJ131150:DNM131150 DXF131150:DXI131150 EHB131150:EHE131150 EQX131150:ERA131150 FAT131150:FAW131150 FKP131150:FKS131150 FUL131150:FUO131150 GEH131150:GEK131150 GOD131150:GOG131150 GXZ131150:GYC131150 HHV131150:HHY131150 HRR131150:HRU131150 IBN131150:IBQ131150 ILJ131150:ILM131150 IVF131150:IVI131150 JFB131150:JFE131150 JOX131150:JPA131150 JYT131150:JYW131150 KIP131150:KIS131150 KSL131150:KSO131150 LCH131150:LCK131150 LMD131150:LMG131150 LVZ131150:LWC131150 MFV131150:MFY131150 MPR131150:MPU131150 MZN131150:MZQ131150 NJJ131150:NJM131150 NTF131150:NTI131150 ODB131150:ODE131150 OMX131150:ONA131150 OWT131150:OWW131150 PGP131150:PGS131150 PQL131150:PQO131150 QAH131150:QAK131150 QKD131150:QKG131150 QTZ131150:QUC131150 RDV131150:RDY131150 RNR131150:RNU131150 RXN131150:RXQ131150 SHJ131150:SHM131150 SRF131150:SRI131150 TBB131150:TBE131150 TKX131150:TLA131150 TUT131150:TUW131150 UEP131150:UES131150 UOL131150:UOO131150 UYH131150:UYK131150 VID131150:VIG131150 VRZ131150:VSC131150 WBV131150:WBY131150 WLR131150:WLU131150 WVN131150:WVQ131150 F196686:I196686 JB196686:JE196686 SX196686:TA196686 ACT196686:ACW196686 AMP196686:AMS196686 AWL196686:AWO196686 BGH196686:BGK196686 BQD196686:BQG196686 BZZ196686:CAC196686 CJV196686:CJY196686 CTR196686:CTU196686 DDN196686:DDQ196686 DNJ196686:DNM196686 DXF196686:DXI196686 EHB196686:EHE196686 EQX196686:ERA196686 FAT196686:FAW196686 FKP196686:FKS196686 FUL196686:FUO196686 GEH196686:GEK196686 GOD196686:GOG196686 GXZ196686:GYC196686 HHV196686:HHY196686 HRR196686:HRU196686 IBN196686:IBQ196686 ILJ196686:ILM196686 IVF196686:IVI196686 JFB196686:JFE196686 JOX196686:JPA196686 JYT196686:JYW196686 KIP196686:KIS196686 KSL196686:KSO196686 LCH196686:LCK196686 LMD196686:LMG196686 LVZ196686:LWC196686 MFV196686:MFY196686 MPR196686:MPU196686 MZN196686:MZQ196686 NJJ196686:NJM196686 NTF196686:NTI196686 ODB196686:ODE196686 OMX196686:ONA196686 OWT196686:OWW196686 PGP196686:PGS196686 PQL196686:PQO196686 QAH196686:QAK196686 QKD196686:QKG196686 QTZ196686:QUC196686 RDV196686:RDY196686 RNR196686:RNU196686 RXN196686:RXQ196686 SHJ196686:SHM196686 SRF196686:SRI196686 TBB196686:TBE196686 TKX196686:TLA196686 TUT196686:TUW196686 UEP196686:UES196686 UOL196686:UOO196686 UYH196686:UYK196686 VID196686:VIG196686 VRZ196686:VSC196686 WBV196686:WBY196686 WLR196686:WLU196686 WVN196686:WVQ196686 F262222:I262222 JB262222:JE262222 SX262222:TA262222 ACT262222:ACW262222 AMP262222:AMS262222 AWL262222:AWO262222 BGH262222:BGK262222 BQD262222:BQG262222 BZZ262222:CAC262222 CJV262222:CJY262222 CTR262222:CTU262222 DDN262222:DDQ262222 DNJ262222:DNM262222 DXF262222:DXI262222 EHB262222:EHE262222 EQX262222:ERA262222 FAT262222:FAW262222 FKP262222:FKS262222 FUL262222:FUO262222 GEH262222:GEK262222 GOD262222:GOG262222 GXZ262222:GYC262222 HHV262222:HHY262222 HRR262222:HRU262222 IBN262222:IBQ262222 ILJ262222:ILM262222 IVF262222:IVI262222 JFB262222:JFE262222 JOX262222:JPA262222 JYT262222:JYW262222 KIP262222:KIS262222 KSL262222:KSO262222 LCH262222:LCK262222 LMD262222:LMG262222 LVZ262222:LWC262222 MFV262222:MFY262222 MPR262222:MPU262222 MZN262222:MZQ262222 NJJ262222:NJM262222 NTF262222:NTI262222 ODB262222:ODE262222 OMX262222:ONA262222 OWT262222:OWW262222 PGP262222:PGS262222 PQL262222:PQO262222 QAH262222:QAK262222 QKD262222:QKG262222 QTZ262222:QUC262222 RDV262222:RDY262222 RNR262222:RNU262222 RXN262222:RXQ262222 SHJ262222:SHM262222 SRF262222:SRI262222 TBB262222:TBE262222 TKX262222:TLA262222 TUT262222:TUW262222 UEP262222:UES262222 UOL262222:UOO262222 UYH262222:UYK262222 VID262222:VIG262222 VRZ262222:VSC262222 WBV262222:WBY262222 WLR262222:WLU262222 WVN262222:WVQ262222 F327758:I327758 JB327758:JE327758 SX327758:TA327758 ACT327758:ACW327758 AMP327758:AMS327758 AWL327758:AWO327758 BGH327758:BGK327758 BQD327758:BQG327758 BZZ327758:CAC327758 CJV327758:CJY327758 CTR327758:CTU327758 DDN327758:DDQ327758 DNJ327758:DNM327758 DXF327758:DXI327758 EHB327758:EHE327758 EQX327758:ERA327758 FAT327758:FAW327758 FKP327758:FKS327758 FUL327758:FUO327758 GEH327758:GEK327758 GOD327758:GOG327758 GXZ327758:GYC327758 HHV327758:HHY327758 HRR327758:HRU327758 IBN327758:IBQ327758 ILJ327758:ILM327758 IVF327758:IVI327758 JFB327758:JFE327758 JOX327758:JPA327758 JYT327758:JYW327758 KIP327758:KIS327758 KSL327758:KSO327758 LCH327758:LCK327758 LMD327758:LMG327758 LVZ327758:LWC327758 MFV327758:MFY327758 MPR327758:MPU327758 MZN327758:MZQ327758 NJJ327758:NJM327758 NTF327758:NTI327758 ODB327758:ODE327758 OMX327758:ONA327758 OWT327758:OWW327758 PGP327758:PGS327758 PQL327758:PQO327758 QAH327758:QAK327758 QKD327758:QKG327758 QTZ327758:QUC327758 RDV327758:RDY327758 RNR327758:RNU327758 RXN327758:RXQ327758 SHJ327758:SHM327758 SRF327758:SRI327758 TBB327758:TBE327758 TKX327758:TLA327758 TUT327758:TUW327758 UEP327758:UES327758 UOL327758:UOO327758 UYH327758:UYK327758 VID327758:VIG327758 VRZ327758:VSC327758 WBV327758:WBY327758 WLR327758:WLU327758 WVN327758:WVQ327758 F393294:I393294 JB393294:JE393294 SX393294:TA393294 ACT393294:ACW393294 AMP393294:AMS393294 AWL393294:AWO393294 BGH393294:BGK393294 BQD393294:BQG393294 BZZ393294:CAC393294 CJV393294:CJY393294 CTR393294:CTU393294 DDN393294:DDQ393294 DNJ393294:DNM393294 DXF393294:DXI393294 EHB393294:EHE393294 EQX393294:ERA393294 FAT393294:FAW393294 FKP393294:FKS393294 FUL393294:FUO393294 GEH393294:GEK393294 GOD393294:GOG393294 GXZ393294:GYC393294 HHV393294:HHY393294 HRR393294:HRU393294 IBN393294:IBQ393294 ILJ393294:ILM393294 IVF393294:IVI393294 JFB393294:JFE393294 JOX393294:JPA393294 JYT393294:JYW393294 KIP393294:KIS393294 KSL393294:KSO393294 LCH393294:LCK393294 LMD393294:LMG393294 LVZ393294:LWC393294 MFV393294:MFY393294 MPR393294:MPU393294 MZN393294:MZQ393294 NJJ393294:NJM393294 NTF393294:NTI393294 ODB393294:ODE393294 OMX393294:ONA393294 OWT393294:OWW393294 PGP393294:PGS393294 PQL393294:PQO393294 QAH393294:QAK393294 QKD393294:QKG393294 QTZ393294:QUC393294 RDV393294:RDY393294 RNR393294:RNU393294 RXN393294:RXQ393294 SHJ393294:SHM393294 SRF393294:SRI393294 TBB393294:TBE393294 TKX393294:TLA393294 TUT393294:TUW393294 UEP393294:UES393294 UOL393294:UOO393294 UYH393294:UYK393294 VID393294:VIG393294 VRZ393294:VSC393294 WBV393294:WBY393294 WLR393294:WLU393294 WVN393294:WVQ393294 F458830:I458830 JB458830:JE458830 SX458830:TA458830 ACT458830:ACW458830 AMP458830:AMS458830 AWL458830:AWO458830 BGH458830:BGK458830 BQD458830:BQG458830 BZZ458830:CAC458830 CJV458830:CJY458830 CTR458830:CTU458830 DDN458830:DDQ458830 DNJ458830:DNM458830 DXF458830:DXI458830 EHB458830:EHE458830 EQX458830:ERA458830 FAT458830:FAW458830 FKP458830:FKS458830 FUL458830:FUO458830 GEH458830:GEK458830 GOD458830:GOG458830 GXZ458830:GYC458830 HHV458830:HHY458830 HRR458830:HRU458830 IBN458830:IBQ458830 ILJ458830:ILM458830 IVF458830:IVI458830 JFB458830:JFE458830 JOX458830:JPA458830 JYT458830:JYW458830 KIP458830:KIS458830 KSL458830:KSO458830 LCH458830:LCK458830 LMD458830:LMG458830 LVZ458830:LWC458830 MFV458830:MFY458830 MPR458830:MPU458830 MZN458830:MZQ458830 NJJ458830:NJM458830 NTF458830:NTI458830 ODB458830:ODE458830 OMX458830:ONA458830 OWT458830:OWW458830 PGP458830:PGS458830 PQL458830:PQO458830 QAH458830:QAK458830 QKD458830:QKG458830 QTZ458830:QUC458830 RDV458830:RDY458830 RNR458830:RNU458830 RXN458830:RXQ458830 SHJ458830:SHM458830 SRF458830:SRI458830 TBB458830:TBE458830 TKX458830:TLA458830 TUT458830:TUW458830 UEP458830:UES458830 UOL458830:UOO458830 UYH458830:UYK458830 VID458830:VIG458830 VRZ458830:VSC458830 WBV458830:WBY458830 WLR458830:WLU458830 WVN458830:WVQ458830 F524366:I524366 JB524366:JE524366 SX524366:TA524366 ACT524366:ACW524366 AMP524366:AMS524366 AWL524366:AWO524366 BGH524366:BGK524366 BQD524366:BQG524366 BZZ524366:CAC524366 CJV524366:CJY524366 CTR524366:CTU524366 DDN524366:DDQ524366 DNJ524366:DNM524366 DXF524366:DXI524366 EHB524366:EHE524366 EQX524366:ERA524366 FAT524366:FAW524366 FKP524366:FKS524366 FUL524366:FUO524366 GEH524366:GEK524366 GOD524366:GOG524366 GXZ524366:GYC524366 HHV524366:HHY524366 HRR524366:HRU524366 IBN524366:IBQ524366 ILJ524366:ILM524366 IVF524366:IVI524366 JFB524366:JFE524366 JOX524366:JPA524366 JYT524366:JYW524366 KIP524366:KIS524366 KSL524366:KSO524366 LCH524366:LCK524366 LMD524366:LMG524366 LVZ524366:LWC524366 MFV524366:MFY524366 MPR524366:MPU524366 MZN524366:MZQ524366 NJJ524366:NJM524366 NTF524366:NTI524366 ODB524366:ODE524366 OMX524366:ONA524366 OWT524366:OWW524366 PGP524366:PGS524366 PQL524366:PQO524366 QAH524366:QAK524366 QKD524366:QKG524366 QTZ524366:QUC524366 RDV524366:RDY524366 RNR524366:RNU524366 RXN524366:RXQ524366 SHJ524366:SHM524366 SRF524366:SRI524366 TBB524366:TBE524366 TKX524366:TLA524366 TUT524366:TUW524366 UEP524366:UES524366 UOL524366:UOO524366 UYH524366:UYK524366 VID524366:VIG524366 VRZ524366:VSC524366 WBV524366:WBY524366 WLR524366:WLU524366 WVN524366:WVQ524366 F589902:I589902 JB589902:JE589902 SX589902:TA589902 ACT589902:ACW589902 AMP589902:AMS589902 AWL589902:AWO589902 BGH589902:BGK589902 BQD589902:BQG589902 BZZ589902:CAC589902 CJV589902:CJY589902 CTR589902:CTU589902 DDN589902:DDQ589902 DNJ589902:DNM589902 DXF589902:DXI589902 EHB589902:EHE589902 EQX589902:ERA589902 FAT589902:FAW589902 FKP589902:FKS589902 FUL589902:FUO589902 GEH589902:GEK589902 GOD589902:GOG589902 GXZ589902:GYC589902 HHV589902:HHY589902 HRR589902:HRU589902 IBN589902:IBQ589902 ILJ589902:ILM589902 IVF589902:IVI589902 JFB589902:JFE589902 JOX589902:JPA589902 JYT589902:JYW589902 KIP589902:KIS589902 KSL589902:KSO589902 LCH589902:LCK589902 LMD589902:LMG589902 LVZ589902:LWC589902 MFV589902:MFY589902 MPR589902:MPU589902 MZN589902:MZQ589902 NJJ589902:NJM589902 NTF589902:NTI589902 ODB589902:ODE589902 OMX589902:ONA589902 OWT589902:OWW589902 PGP589902:PGS589902 PQL589902:PQO589902 QAH589902:QAK589902 QKD589902:QKG589902 QTZ589902:QUC589902 RDV589902:RDY589902 RNR589902:RNU589902 RXN589902:RXQ589902 SHJ589902:SHM589902 SRF589902:SRI589902 TBB589902:TBE589902 TKX589902:TLA589902 TUT589902:TUW589902 UEP589902:UES589902 UOL589902:UOO589902 UYH589902:UYK589902 VID589902:VIG589902 VRZ589902:VSC589902 WBV589902:WBY589902 WLR589902:WLU589902 WVN589902:WVQ589902 F655438:I655438 JB655438:JE655438 SX655438:TA655438 ACT655438:ACW655438 AMP655438:AMS655438 AWL655438:AWO655438 BGH655438:BGK655438 BQD655438:BQG655438 BZZ655438:CAC655438 CJV655438:CJY655438 CTR655438:CTU655438 DDN655438:DDQ655438 DNJ655438:DNM655438 DXF655438:DXI655438 EHB655438:EHE655438 EQX655438:ERA655438 FAT655438:FAW655438 FKP655438:FKS655438 FUL655438:FUO655438 GEH655438:GEK655438 GOD655438:GOG655438 GXZ655438:GYC655438 HHV655438:HHY655438 HRR655438:HRU655438 IBN655438:IBQ655438 ILJ655438:ILM655438 IVF655438:IVI655438 JFB655438:JFE655438 JOX655438:JPA655438 JYT655438:JYW655438 KIP655438:KIS655438 KSL655438:KSO655438 LCH655438:LCK655438 LMD655438:LMG655438 LVZ655438:LWC655438 MFV655438:MFY655438 MPR655438:MPU655438 MZN655438:MZQ655438 NJJ655438:NJM655438 NTF655438:NTI655438 ODB655438:ODE655438 OMX655438:ONA655438 OWT655438:OWW655438 PGP655438:PGS655438 PQL655438:PQO655438 QAH655438:QAK655438 QKD655438:QKG655438 QTZ655438:QUC655438 RDV655438:RDY655438 RNR655438:RNU655438 RXN655438:RXQ655438 SHJ655438:SHM655438 SRF655438:SRI655438 TBB655438:TBE655438 TKX655438:TLA655438 TUT655438:TUW655438 UEP655438:UES655438 UOL655438:UOO655438 UYH655438:UYK655438 VID655438:VIG655438 VRZ655438:VSC655438 WBV655438:WBY655438 WLR655438:WLU655438 WVN655438:WVQ655438 F720974:I720974 JB720974:JE720974 SX720974:TA720974 ACT720974:ACW720974 AMP720974:AMS720974 AWL720974:AWO720974 BGH720974:BGK720974 BQD720974:BQG720974 BZZ720974:CAC720974 CJV720974:CJY720974 CTR720974:CTU720974 DDN720974:DDQ720974 DNJ720974:DNM720974 DXF720974:DXI720974 EHB720974:EHE720974 EQX720974:ERA720974 FAT720974:FAW720974 FKP720974:FKS720974 FUL720974:FUO720974 GEH720974:GEK720974 GOD720974:GOG720974 GXZ720974:GYC720974 HHV720974:HHY720974 HRR720974:HRU720974 IBN720974:IBQ720974 ILJ720974:ILM720974 IVF720974:IVI720974 JFB720974:JFE720974 JOX720974:JPA720974 JYT720974:JYW720974 KIP720974:KIS720974 KSL720974:KSO720974 LCH720974:LCK720974 LMD720974:LMG720974 LVZ720974:LWC720974 MFV720974:MFY720974 MPR720974:MPU720974 MZN720974:MZQ720974 NJJ720974:NJM720974 NTF720974:NTI720974 ODB720974:ODE720974 OMX720974:ONA720974 OWT720974:OWW720974 PGP720974:PGS720974 PQL720974:PQO720974 QAH720974:QAK720974 QKD720974:QKG720974 QTZ720974:QUC720974 RDV720974:RDY720974 RNR720974:RNU720974 RXN720974:RXQ720974 SHJ720974:SHM720974 SRF720974:SRI720974 TBB720974:TBE720974 TKX720974:TLA720974 TUT720974:TUW720974 UEP720974:UES720974 UOL720974:UOO720974 UYH720974:UYK720974 VID720974:VIG720974 VRZ720974:VSC720974 WBV720974:WBY720974 WLR720974:WLU720974 WVN720974:WVQ720974 F786510:I786510 JB786510:JE786510 SX786510:TA786510 ACT786510:ACW786510 AMP786510:AMS786510 AWL786510:AWO786510 BGH786510:BGK786510 BQD786510:BQG786510 BZZ786510:CAC786510 CJV786510:CJY786510 CTR786510:CTU786510 DDN786510:DDQ786510 DNJ786510:DNM786510 DXF786510:DXI786510 EHB786510:EHE786510 EQX786510:ERA786510 FAT786510:FAW786510 FKP786510:FKS786510 FUL786510:FUO786510 GEH786510:GEK786510 GOD786510:GOG786510 GXZ786510:GYC786510 HHV786510:HHY786510 HRR786510:HRU786510 IBN786510:IBQ786510 ILJ786510:ILM786510 IVF786510:IVI786510 JFB786510:JFE786510 JOX786510:JPA786510 JYT786510:JYW786510 KIP786510:KIS786510 KSL786510:KSO786510 LCH786510:LCK786510 LMD786510:LMG786510 LVZ786510:LWC786510 MFV786510:MFY786510 MPR786510:MPU786510 MZN786510:MZQ786510 NJJ786510:NJM786510 NTF786510:NTI786510 ODB786510:ODE786510 OMX786510:ONA786510 OWT786510:OWW786510 PGP786510:PGS786510 PQL786510:PQO786510 QAH786510:QAK786510 QKD786510:QKG786510 QTZ786510:QUC786510 RDV786510:RDY786510 RNR786510:RNU786510 RXN786510:RXQ786510 SHJ786510:SHM786510 SRF786510:SRI786510 TBB786510:TBE786510 TKX786510:TLA786510 TUT786510:TUW786510 UEP786510:UES786510 UOL786510:UOO786510 UYH786510:UYK786510 VID786510:VIG786510 VRZ786510:VSC786510 WBV786510:WBY786510 WLR786510:WLU786510 WVN786510:WVQ786510 F852046:I852046 JB852046:JE852046 SX852046:TA852046 ACT852046:ACW852046 AMP852046:AMS852046 AWL852046:AWO852046 BGH852046:BGK852046 BQD852046:BQG852046 BZZ852046:CAC852046 CJV852046:CJY852046 CTR852046:CTU852046 DDN852046:DDQ852046 DNJ852046:DNM852046 DXF852046:DXI852046 EHB852046:EHE852046 EQX852046:ERA852046 FAT852046:FAW852046 FKP852046:FKS852046 FUL852046:FUO852046 GEH852046:GEK852046 GOD852046:GOG852046 GXZ852046:GYC852046 HHV852046:HHY852046 HRR852046:HRU852046 IBN852046:IBQ852046 ILJ852046:ILM852046 IVF852046:IVI852046 JFB852046:JFE852046 JOX852046:JPA852046 JYT852046:JYW852046 KIP852046:KIS852046 KSL852046:KSO852046 LCH852046:LCK852046 LMD852046:LMG852046 LVZ852046:LWC852046 MFV852046:MFY852046 MPR852046:MPU852046 MZN852046:MZQ852046 NJJ852046:NJM852046 NTF852046:NTI852046 ODB852046:ODE852046 OMX852046:ONA852046 OWT852046:OWW852046 PGP852046:PGS852046 PQL852046:PQO852046 QAH852046:QAK852046 QKD852046:QKG852046 QTZ852046:QUC852046 RDV852046:RDY852046 RNR852046:RNU852046 RXN852046:RXQ852046 SHJ852046:SHM852046 SRF852046:SRI852046 TBB852046:TBE852046 TKX852046:TLA852046 TUT852046:TUW852046 UEP852046:UES852046 UOL852046:UOO852046 UYH852046:UYK852046 VID852046:VIG852046 VRZ852046:VSC852046 WBV852046:WBY852046 WLR852046:WLU852046 WVN852046:WVQ852046 F917582:I917582 JB917582:JE917582 SX917582:TA917582 ACT917582:ACW917582 AMP917582:AMS917582 AWL917582:AWO917582 BGH917582:BGK917582 BQD917582:BQG917582 BZZ917582:CAC917582 CJV917582:CJY917582 CTR917582:CTU917582 DDN917582:DDQ917582 DNJ917582:DNM917582 DXF917582:DXI917582 EHB917582:EHE917582 EQX917582:ERA917582 FAT917582:FAW917582 FKP917582:FKS917582 FUL917582:FUO917582 GEH917582:GEK917582 GOD917582:GOG917582 GXZ917582:GYC917582 HHV917582:HHY917582 HRR917582:HRU917582 IBN917582:IBQ917582 ILJ917582:ILM917582 IVF917582:IVI917582 JFB917582:JFE917582 JOX917582:JPA917582 JYT917582:JYW917582 KIP917582:KIS917582 KSL917582:KSO917582 LCH917582:LCK917582 LMD917582:LMG917582 LVZ917582:LWC917582 MFV917582:MFY917582 MPR917582:MPU917582 MZN917582:MZQ917582 NJJ917582:NJM917582 NTF917582:NTI917582 ODB917582:ODE917582 OMX917582:ONA917582 OWT917582:OWW917582 PGP917582:PGS917582 PQL917582:PQO917582 QAH917582:QAK917582 QKD917582:QKG917582 QTZ917582:QUC917582 RDV917582:RDY917582 RNR917582:RNU917582 RXN917582:RXQ917582 SHJ917582:SHM917582 SRF917582:SRI917582 TBB917582:TBE917582 TKX917582:TLA917582 TUT917582:TUW917582 UEP917582:UES917582 UOL917582:UOO917582 UYH917582:UYK917582 VID917582:VIG917582 VRZ917582:VSC917582 WBV917582:WBY917582 WLR917582:WLU917582 WVN917582:WVQ917582 F983118:I983118 JB983118:JE983118 SX983118:TA983118 ACT983118:ACW983118 AMP983118:AMS983118 AWL983118:AWO983118 BGH983118:BGK983118 BQD983118:BQG983118 BZZ983118:CAC983118 CJV983118:CJY983118 CTR983118:CTU983118 DDN983118:DDQ983118 DNJ983118:DNM983118 DXF983118:DXI983118 EHB983118:EHE983118 EQX983118:ERA983118 FAT983118:FAW983118 FKP983118:FKS983118 FUL983118:FUO983118 GEH983118:GEK983118 GOD983118:GOG983118 GXZ983118:GYC983118 HHV983118:HHY983118 HRR983118:HRU983118 IBN983118:IBQ983118 ILJ983118:ILM983118 IVF983118:IVI983118 JFB983118:JFE983118 JOX983118:JPA983118 JYT983118:JYW983118 KIP983118:KIS983118 KSL983118:KSO983118 LCH983118:LCK983118 LMD983118:LMG983118 LVZ983118:LWC983118 MFV983118:MFY983118 MPR983118:MPU983118 MZN983118:MZQ983118 NJJ983118:NJM983118 NTF983118:NTI983118 ODB983118:ODE983118 OMX983118:ONA983118 OWT983118:OWW983118 PGP983118:PGS983118 PQL983118:PQO983118 QAH983118:QAK983118 QKD983118:QKG983118 QTZ983118:QUC983118 RDV983118:RDY983118 RNR983118:RNU983118 RXN983118:RXQ983118 SHJ983118:SHM983118 SRF983118:SRI983118 TBB983118:TBE983118 TKX983118:TLA983118 TUT983118:TUW983118 UEP983118:UES983118 UOL983118:UOO983118 UYH983118:UYK983118 VID983118:VIG983118 VRZ983118:VSC983118 WBV983118:WBY983118 WLR983118:WLU983118 WVN983118:WVQ983118 K146:N146 JG146:JJ146 TC146:TF146 ACY146:ADB146 AMU146:AMX146 AWQ146:AWT146 BGM146:BGP146 BQI146:BQL146 CAE146:CAH146 CKA146:CKD146 CTW146:CTZ146 DDS146:DDV146 DNO146:DNR146 DXK146:DXN146 EHG146:EHJ146 ERC146:ERF146 FAY146:FBB146 FKU146:FKX146 FUQ146:FUT146 GEM146:GEP146 GOI146:GOL146 GYE146:GYH146 HIA146:HID146 HRW146:HRZ146 IBS146:IBV146 ILO146:ILR146 IVK146:IVN146 JFG146:JFJ146 JPC146:JPF146 JYY146:JZB146 KIU146:KIX146 KSQ146:KST146 LCM146:LCP146 LMI146:LML146 LWE146:LWH146 MGA146:MGD146 MPW146:MPZ146 MZS146:MZV146 NJO146:NJR146 NTK146:NTN146 ODG146:ODJ146 ONC146:ONF146 OWY146:OXB146 PGU146:PGX146 PQQ146:PQT146 QAM146:QAP146 QKI146:QKL146 QUE146:QUH146 REA146:RED146 RNW146:RNZ146 RXS146:RXV146 SHO146:SHR146 SRK146:SRN146 TBG146:TBJ146 TLC146:TLF146 TUY146:TVB146 UEU146:UEX146 UOQ146:UOT146 UYM146:UYP146 VII146:VIL146 VSE146:VSH146 WCA146:WCD146 WLW146:WLZ146 WVS146:WVV146 K65682:N65682 JG65682:JJ65682 TC65682:TF65682 ACY65682:ADB65682 AMU65682:AMX65682 AWQ65682:AWT65682 BGM65682:BGP65682 BQI65682:BQL65682 CAE65682:CAH65682 CKA65682:CKD65682 CTW65682:CTZ65682 DDS65682:DDV65682 DNO65682:DNR65682 DXK65682:DXN65682 EHG65682:EHJ65682 ERC65682:ERF65682 FAY65682:FBB65682 FKU65682:FKX65682 FUQ65682:FUT65682 GEM65682:GEP65682 GOI65682:GOL65682 GYE65682:GYH65682 HIA65682:HID65682 HRW65682:HRZ65682 IBS65682:IBV65682 ILO65682:ILR65682 IVK65682:IVN65682 JFG65682:JFJ65682 JPC65682:JPF65682 JYY65682:JZB65682 KIU65682:KIX65682 KSQ65682:KST65682 LCM65682:LCP65682 LMI65682:LML65682 LWE65682:LWH65682 MGA65682:MGD65682 MPW65682:MPZ65682 MZS65682:MZV65682 NJO65682:NJR65682 NTK65682:NTN65682 ODG65682:ODJ65682 ONC65682:ONF65682 OWY65682:OXB65682 PGU65682:PGX65682 PQQ65682:PQT65682 QAM65682:QAP65682 QKI65682:QKL65682 QUE65682:QUH65682 REA65682:RED65682 RNW65682:RNZ65682 RXS65682:RXV65682 SHO65682:SHR65682 SRK65682:SRN65682 TBG65682:TBJ65682 TLC65682:TLF65682 TUY65682:TVB65682 UEU65682:UEX65682 UOQ65682:UOT65682 UYM65682:UYP65682 VII65682:VIL65682 VSE65682:VSH65682 WCA65682:WCD65682 WLW65682:WLZ65682 WVS65682:WVV65682 K131218:N131218 JG131218:JJ131218 TC131218:TF131218 ACY131218:ADB131218 AMU131218:AMX131218 AWQ131218:AWT131218 BGM131218:BGP131218 BQI131218:BQL131218 CAE131218:CAH131218 CKA131218:CKD131218 CTW131218:CTZ131218 DDS131218:DDV131218 DNO131218:DNR131218 DXK131218:DXN131218 EHG131218:EHJ131218 ERC131218:ERF131218 FAY131218:FBB131218 FKU131218:FKX131218 FUQ131218:FUT131218 GEM131218:GEP131218 GOI131218:GOL131218 GYE131218:GYH131218 HIA131218:HID131218 HRW131218:HRZ131218 IBS131218:IBV131218 ILO131218:ILR131218 IVK131218:IVN131218 JFG131218:JFJ131218 JPC131218:JPF131218 JYY131218:JZB131218 KIU131218:KIX131218 KSQ131218:KST131218 LCM131218:LCP131218 LMI131218:LML131218 LWE131218:LWH131218 MGA131218:MGD131218 MPW131218:MPZ131218 MZS131218:MZV131218 NJO131218:NJR131218 NTK131218:NTN131218 ODG131218:ODJ131218 ONC131218:ONF131218 OWY131218:OXB131218 PGU131218:PGX131218 PQQ131218:PQT131218 QAM131218:QAP131218 QKI131218:QKL131218 QUE131218:QUH131218 REA131218:RED131218 RNW131218:RNZ131218 RXS131218:RXV131218 SHO131218:SHR131218 SRK131218:SRN131218 TBG131218:TBJ131218 TLC131218:TLF131218 TUY131218:TVB131218 UEU131218:UEX131218 UOQ131218:UOT131218 UYM131218:UYP131218 VII131218:VIL131218 VSE131218:VSH131218 WCA131218:WCD131218 WLW131218:WLZ131218 WVS131218:WVV131218 K196754:N196754 JG196754:JJ196754 TC196754:TF196754 ACY196754:ADB196754 AMU196754:AMX196754 AWQ196754:AWT196754 BGM196754:BGP196754 BQI196754:BQL196754 CAE196754:CAH196754 CKA196754:CKD196754 CTW196754:CTZ196754 DDS196754:DDV196754 DNO196754:DNR196754 DXK196754:DXN196754 EHG196754:EHJ196754 ERC196754:ERF196754 FAY196754:FBB196754 FKU196754:FKX196754 FUQ196754:FUT196754 GEM196754:GEP196754 GOI196754:GOL196754 GYE196754:GYH196754 HIA196754:HID196754 HRW196754:HRZ196754 IBS196754:IBV196754 ILO196754:ILR196754 IVK196754:IVN196754 JFG196754:JFJ196754 JPC196754:JPF196754 JYY196754:JZB196754 KIU196754:KIX196754 KSQ196754:KST196754 LCM196754:LCP196754 LMI196754:LML196754 LWE196754:LWH196754 MGA196754:MGD196754 MPW196754:MPZ196754 MZS196754:MZV196754 NJO196754:NJR196754 NTK196754:NTN196754 ODG196754:ODJ196754 ONC196754:ONF196754 OWY196754:OXB196754 PGU196754:PGX196754 PQQ196754:PQT196754 QAM196754:QAP196754 QKI196754:QKL196754 QUE196754:QUH196754 REA196754:RED196754 RNW196754:RNZ196754 RXS196754:RXV196754 SHO196754:SHR196754 SRK196754:SRN196754 TBG196754:TBJ196754 TLC196754:TLF196754 TUY196754:TVB196754 UEU196754:UEX196754 UOQ196754:UOT196754 UYM196754:UYP196754 VII196754:VIL196754 VSE196754:VSH196754 WCA196754:WCD196754 WLW196754:WLZ196754 WVS196754:WVV196754 K262290:N262290 JG262290:JJ262290 TC262290:TF262290 ACY262290:ADB262290 AMU262290:AMX262290 AWQ262290:AWT262290 BGM262290:BGP262290 BQI262290:BQL262290 CAE262290:CAH262290 CKA262290:CKD262290 CTW262290:CTZ262290 DDS262290:DDV262290 DNO262290:DNR262290 DXK262290:DXN262290 EHG262290:EHJ262290 ERC262290:ERF262290 FAY262290:FBB262290 FKU262290:FKX262290 FUQ262290:FUT262290 GEM262290:GEP262290 GOI262290:GOL262290 GYE262290:GYH262290 HIA262290:HID262290 HRW262290:HRZ262290 IBS262290:IBV262290 ILO262290:ILR262290 IVK262290:IVN262290 JFG262290:JFJ262290 JPC262290:JPF262290 JYY262290:JZB262290 KIU262290:KIX262290 KSQ262290:KST262290 LCM262290:LCP262290 LMI262290:LML262290 LWE262290:LWH262290 MGA262290:MGD262290 MPW262290:MPZ262290 MZS262290:MZV262290 NJO262290:NJR262290 NTK262290:NTN262290 ODG262290:ODJ262290 ONC262290:ONF262290 OWY262290:OXB262290 PGU262290:PGX262290 PQQ262290:PQT262290 QAM262290:QAP262290 QKI262290:QKL262290 QUE262290:QUH262290 REA262290:RED262290 RNW262290:RNZ262290 RXS262290:RXV262290 SHO262290:SHR262290 SRK262290:SRN262290 TBG262290:TBJ262290 TLC262290:TLF262290 TUY262290:TVB262290 UEU262290:UEX262290 UOQ262290:UOT262290 UYM262290:UYP262290 VII262290:VIL262290 VSE262290:VSH262290 WCA262290:WCD262290 WLW262290:WLZ262290 WVS262290:WVV262290 K327826:N327826 JG327826:JJ327826 TC327826:TF327826 ACY327826:ADB327826 AMU327826:AMX327826 AWQ327826:AWT327826 BGM327826:BGP327826 BQI327826:BQL327826 CAE327826:CAH327826 CKA327826:CKD327826 CTW327826:CTZ327826 DDS327826:DDV327826 DNO327826:DNR327826 DXK327826:DXN327826 EHG327826:EHJ327826 ERC327826:ERF327826 FAY327826:FBB327826 FKU327826:FKX327826 FUQ327826:FUT327826 GEM327826:GEP327826 GOI327826:GOL327826 GYE327826:GYH327826 HIA327826:HID327826 HRW327826:HRZ327826 IBS327826:IBV327826 ILO327826:ILR327826 IVK327826:IVN327826 JFG327826:JFJ327826 JPC327826:JPF327826 JYY327826:JZB327826 KIU327826:KIX327826 KSQ327826:KST327826 LCM327826:LCP327826 LMI327826:LML327826 LWE327826:LWH327826 MGA327826:MGD327826 MPW327826:MPZ327826 MZS327826:MZV327826 NJO327826:NJR327826 NTK327826:NTN327826 ODG327826:ODJ327826 ONC327826:ONF327826 OWY327826:OXB327826 PGU327826:PGX327826 PQQ327826:PQT327826 QAM327826:QAP327826 QKI327826:QKL327826 QUE327826:QUH327826 REA327826:RED327826 RNW327826:RNZ327826 RXS327826:RXV327826 SHO327826:SHR327826 SRK327826:SRN327826 TBG327826:TBJ327826 TLC327826:TLF327826 TUY327826:TVB327826 UEU327826:UEX327826 UOQ327826:UOT327826 UYM327826:UYP327826 VII327826:VIL327826 VSE327826:VSH327826 WCA327826:WCD327826 WLW327826:WLZ327826 WVS327826:WVV327826 K393362:N393362 JG393362:JJ393362 TC393362:TF393362 ACY393362:ADB393362 AMU393362:AMX393362 AWQ393362:AWT393362 BGM393362:BGP393362 BQI393362:BQL393362 CAE393362:CAH393362 CKA393362:CKD393362 CTW393362:CTZ393362 DDS393362:DDV393362 DNO393362:DNR393362 DXK393362:DXN393362 EHG393362:EHJ393362 ERC393362:ERF393362 FAY393362:FBB393362 FKU393362:FKX393362 FUQ393362:FUT393362 GEM393362:GEP393362 GOI393362:GOL393362 GYE393362:GYH393362 HIA393362:HID393362 HRW393362:HRZ393362 IBS393362:IBV393362 ILO393362:ILR393362 IVK393362:IVN393362 JFG393362:JFJ393362 JPC393362:JPF393362 JYY393362:JZB393362 KIU393362:KIX393362 KSQ393362:KST393362 LCM393362:LCP393362 LMI393362:LML393362 LWE393362:LWH393362 MGA393362:MGD393362 MPW393362:MPZ393362 MZS393362:MZV393362 NJO393362:NJR393362 NTK393362:NTN393362 ODG393362:ODJ393362 ONC393362:ONF393362 OWY393362:OXB393362 PGU393362:PGX393362 PQQ393362:PQT393362 QAM393362:QAP393362 QKI393362:QKL393362 QUE393362:QUH393362 REA393362:RED393362 RNW393362:RNZ393362 RXS393362:RXV393362 SHO393362:SHR393362 SRK393362:SRN393362 TBG393362:TBJ393362 TLC393362:TLF393362 TUY393362:TVB393362 UEU393362:UEX393362 UOQ393362:UOT393362 UYM393362:UYP393362 VII393362:VIL393362 VSE393362:VSH393362 WCA393362:WCD393362 WLW393362:WLZ393362 WVS393362:WVV393362 K458898:N458898 JG458898:JJ458898 TC458898:TF458898 ACY458898:ADB458898 AMU458898:AMX458898 AWQ458898:AWT458898 BGM458898:BGP458898 BQI458898:BQL458898 CAE458898:CAH458898 CKA458898:CKD458898 CTW458898:CTZ458898 DDS458898:DDV458898 DNO458898:DNR458898 DXK458898:DXN458898 EHG458898:EHJ458898 ERC458898:ERF458898 FAY458898:FBB458898 FKU458898:FKX458898 FUQ458898:FUT458898 GEM458898:GEP458898 GOI458898:GOL458898 GYE458898:GYH458898 HIA458898:HID458898 HRW458898:HRZ458898 IBS458898:IBV458898 ILO458898:ILR458898 IVK458898:IVN458898 JFG458898:JFJ458898 JPC458898:JPF458898 JYY458898:JZB458898 KIU458898:KIX458898 KSQ458898:KST458898 LCM458898:LCP458898 LMI458898:LML458898 LWE458898:LWH458898 MGA458898:MGD458898 MPW458898:MPZ458898 MZS458898:MZV458898 NJO458898:NJR458898 NTK458898:NTN458898 ODG458898:ODJ458898 ONC458898:ONF458898 OWY458898:OXB458898 PGU458898:PGX458898 PQQ458898:PQT458898 QAM458898:QAP458898 QKI458898:QKL458898 QUE458898:QUH458898 REA458898:RED458898 RNW458898:RNZ458898 RXS458898:RXV458898 SHO458898:SHR458898 SRK458898:SRN458898 TBG458898:TBJ458898 TLC458898:TLF458898 TUY458898:TVB458898 UEU458898:UEX458898 UOQ458898:UOT458898 UYM458898:UYP458898 VII458898:VIL458898 VSE458898:VSH458898 WCA458898:WCD458898 WLW458898:WLZ458898 WVS458898:WVV458898 K524434:N524434 JG524434:JJ524434 TC524434:TF524434 ACY524434:ADB524434 AMU524434:AMX524434 AWQ524434:AWT524434 BGM524434:BGP524434 BQI524434:BQL524434 CAE524434:CAH524434 CKA524434:CKD524434 CTW524434:CTZ524434 DDS524434:DDV524434 DNO524434:DNR524434 DXK524434:DXN524434 EHG524434:EHJ524434 ERC524434:ERF524434 FAY524434:FBB524434 FKU524434:FKX524434 FUQ524434:FUT524434 GEM524434:GEP524434 GOI524434:GOL524434 GYE524434:GYH524434 HIA524434:HID524434 HRW524434:HRZ524434 IBS524434:IBV524434 ILO524434:ILR524434 IVK524434:IVN524434 JFG524434:JFJ524434 JPC524434:JPF524434 JYY524434:JZB524434 KIU524434:KIX524434 KSQ524434:KST524434 LCM524434:LCP524434 LMI524434:LML524434 LWE524434:LWH524434 MGA524434:MGD524434 MPW524434:MPZ524434 MZS524434:MZV524434 NJO524434:NJR524434 NTK524434:NTN524434 ODG524434:ODJ524434 ONC524434:ONF524434 OWY524434:OXB524434 PGU524434:PGX524434 PQQ524434:PQT524434 QAM524434:QAP524434 QKI524434:QKL524434 QUE524434:QUH524434 REA524434:RED524434 RNW524434:RNZ524434 RXS524434:RXV524434 SHO524434:SHR524434 SRK524434:SRN524434 TBG524434:TBJ524434 TLC524434:TLF524434 TUY524434:TVB524434 UEU524434:UEX524434 UOQ524434:UOT524434 UYM524434:UYP524434 VII524434:VIL524434 VSE524434:VSH524434 WCA524434:WCD524434 WLW524434:WLZ524434 WVS524434:WVV524434 K589970:N589970 JG589970:JJ589970 TC589970:TF589970 ACY589970:ADB589970 AMU589970:AMX589970 AWQ589970:AWT589970 BGM589970:BGP589970 BQI589970:BQL589970 CAE589970:CAH589970 CKA589970:CKD589970 CTW589970:CTZ589970 DDS589970:DDV589970 DNO589970:DNR589970 DXK589970:DXN589970 EHG589970:EHJ589970 ERC589970:ERF589970 FAY589970:FBB589970 FKU589970:FKX589970 FUQ589970:FUT589970 GEM589970:GEP589970 GOI589970:GOL589970 GYE589970:GYH589970 HIA589970:HID589970 HRW589970:HRZ589970 IBS589970:IBV589970 ILO589970:ILR589970 IVK589970:IVN589970 JFG589970:JFJ589970 JPC589970:JPF589970 JYY589970:JZB589970 KIU589970:KIX589970 KSQ589970:KST589970 LCM589970:LCP589970 LMI589970:LML589970 LWE589970:LWH589970 MGA589970:MGD589970 MPW589970:MPZ589970 MZS589970:MZV589970 NJO589970:NJR589970 NTK589970:NTN589970 ODG589970:ODJ589970 ONC589970:ONF589970 OWY589970:OXB589970 PGU589970:PGX589970 PQQ589970:PQT589970 QAM589970:QAP589970 QKI589970:QKL589970 QUE589970:QUH589970 REA589970:RED589970 RNW589970:RNZ589970 RXS589970:RXV589970 SHO589970:SHR589970 SRK589970:SRN589970 TBG589970:TBJ589970 TLC589970:TLF589970 TUY589970:TVB589970 UEU589970:UEX589970 UOQ589970:UOT589970 UYM589970:UYP589970 VII589970:VIL589970 VSE589970:VSH589970 WCA589970:WCD589970 WLW589970:WLZ589970 WVS589970:WVV589970 K655506:N655506 JG655506:JJ655506 TC655506:TF655506 ACY655506:ADB655506 AMU655506:AMX655506 AWQ655506:AWT655506 BGM655506:BGP655506 BQI655506:BQL655506 CAE655506:CAH655506 CKA655506:CKD655506 CTW655506:CTZ655506 DDS655506:DDV655506 DNO655506:DNR655506 DXK655506:DXN655506 EHG655506:EHJ655506 ERC655506:ERF655506 FAY655506:FBB655506 FKU655506:FKX655506 FUQ655506:FUT655506 GEM655506:GEP655506 GOI655506:GOL655506 GYE655506:GYH655506 HIA655506:HID655506 HRW655506:HRZ655506 IBS655506:IBV655506 ILO655506:ILR655506 IVK655506:IVN655506 JFG655506:JFJ655506 JPC655506:JPF655506 JYY655506:JZB655506 KIU655506:KIX655506 KSQ655506:KST655506 LCM655506:LCP655506 LMI655506:LML655506 LWE655506:LWH655506 MGA655506:MGD655506 MPW655506:MPZ655506 MZS655506:MZV655506 NJO655506:NJR655506 NTK655506:NTN655506 ODG655506:ODJ655506 ONC655506:ONF655506 OWY655506:OXB655506 PGU655506:PGX655506 PQQ655506:PQT655506 QAM655506:QAP655506 QKI655506:QKL655506 QUE655506:QUH655506 REA655506:RED655506 RNW655506:RNZ655506 RXS655506:RXV655506 SHO655506:SHR655506 SRK655506:SRN655506 TBG655506:TBJ655506 TLC655506:TLF655506 TUY655506:TVB655506 UEU655506:UEX655506 UOQ655506:UOT655506 UYM655506:UYP655506 VII655506:VIL655506 VSE655506:VSH655506 WCA655506:WCD655506 WLW655506:WLZ655506 WVS655506:WVV655506 K721042:N721042 JG721042:JJ721042 TC721042:TF721042 ACY721042:ADB721042 AMU721042:AMX721042 AWQ721042:AWT721042 BGM721042:BGP721042 BQI721042:BQL721042 CAE721042:CAH721042 CKA721042:CKD721042 CTW721042:CTZ721042 DDS721042:DDV721042 DNO721042:DNR721042 DXK721042:DXN721042 EHG721042:EHJ721042 ERC721042:ERF721042 FAY721042:FBB721042 FKU721042:FKX721042 FUQ721042:FUT721042 GEM721042:GEP721042 GOI721042:GOL721042 GYE721042:GYH721042 HIA721042:HID721042 HRW721042:HRZ721042 IBS721042:IBV721042 ILO721042:ILR721042 IVK721042:IVN721042 JFG721042:JFJ721042 JPC721042:JPF721042 JYY721042:JZB721042 KIU721042:KIX721042 KSQ721042:KST721042 LCM721042:LCP721042 LMI721042:LML721042 LWE721042:LWH721042 MGA721042:MGD721042 MPW721042:MPZ721042 MZS721042:MZV721042 NJO721042:NJR721042 NTK721042:NTN721042 ODG721042:ODJ721042 ONC721042:ONF721042 OWY721042:OXB721042 PGU721042:PGX721042 PQQ721042:PQT721042 QAM721042:QAP721042 QKI721042:QKL721042 QUE721042:QUH721042 REA721042:RED721042 RNW721042:RNZ721042 RXS721042:RXV721042 SHO721042:SHR721042 SRK721042:SRN721042 TBG721042:TBJ721042 TLC721042:TLF721042 TUY721042:TVB721042 UEU721042:UEX721042 UOQ721042:UOT721042 UYM721042:UYP721042 VII721042:VIL721042 VSE721042:VSH721042 WCA721042:WCD721042 WLW721042:WLZ721042 WVS721042:WVV721042 K786578:N786578 JG786578:JJ786578 TC786578:TF786578 ACY786578:ADB786578 AMU786578:AMX786578 AWQ786578:AWT786578 BGM786578:BGP786578 BQI786578:BQL786578 CAE786578:CAH786578 CKA786578:CKD786578 CTW786578:CTZ786578 DDS786578:DDV786578 DNO786578:DNR786578 DXK786578:DXN786578 EHG786578:EHJ786578 ERC786578:ERF786578 FAY786578:FBB786578 FKU786578:FKX786578 FUQ786578:FUT786578 GEM786578:GEP786578 GOI786578:GOL786578 GYE786578:GYH786578 HIA786578:HID786578 HRW786578:HRZ786578 IBS786578:IBV786578 ILO786578:ILR786578 IVK786578:IVN786578 JFG786578:JFJ786578 JPC786578:JPF786578 JYY786578:JZB786578 KIU786578:KIX786578 KSQ786578:KST786578 LCM786578:LCP786578 LMI786578:LML786578 LWE786578:LWH786578 MGA786578:MGD786578 MPW786578:MPZ786578 MZS786578:MZV786578 NJO786578:NJR786578 NTK786578:NTN786578 ODG786578:ODJ786578 ONC786578:ONF786578 OWY786578:OXB786578 PGU786578:PGX786578 PQQ786578:PQT786578 QAM786578:QAP786578 QKI786578:QKL786578 QUE786578:QUH786578 REA786578:RED786578 RNW786578:RNZ786578 RXS786578:RXV786578 SHO786578:SHR786578 SRK786578:SRN786578 TBG786578:TBJ786578 TLC786578:TLF786578 TUY786578:TVB786578 UEU786578:UEX786578 UOQ786578:UOT786578 UYM786578:UYP786578 VII786578:VIL786578 VSE786578:VSH786578 WCA786578:WCD786578 WLW786578:WLZ786578 WVS786578:WVV786578 K852114:N852114 JG852114:JJ852114 TC852114:TF852114 ACY852114:ADB852114 AMU852114:AMX852114 AWQ852114:AWT852114 BGM852114:BGP852114 BQI852114:BQL852114 CAE852114:CAH852114 CKA852114:CKD852114 CTW852114:CTZ852114 DDS852114:DDV852114 DNO852114:DNR852114 DXK852114:DXN852114 EHG852114:EHJ852114 ERC852114:ERF852114 FAY852114:FBB852114 FKU852114:FKX852114 FUQ852114:FUT852114 GEM852114:GEP852114 GOI852114:GOL852114 GYE852114:GYH852114 HIA852114:HID852114 HRW852114:HRZ852114 IBS852114:IBV852114 ILO852114:ILR852114 IVK852114:IVN852114 JFG852114:JFJ852114 JPC852114:JPF852114 JYY852114:JZB852114 KIU852114:KIX852114 KSQ852114:KST852114 LCM852114:LCP852114 LMI852114:LML852114 LWE852114:LWH852114 MGA852114:MGD852114 MPW852114:MPZ852114 MZS852114:MZV852114 NJO852114:NJR852114 NTK852114:NTN852114 ODG852114:ODJ852114 ONC852114:ONF852114 OWY852114:OXB852114 PGU852114:PGX852114 PQQ852114:PQT852114 QAM852114:QAP852114 QKI852114:QKL852114 QUE852114:QUH852114 REA852114:RED852114 RNW852114:RNZ852114 RXS852114:RXV852114 SHO852114:SHR852114 SRK852114:SRN852114 TBG852114:TBJ852114 TLC852114:TLF852114 TUY852114:TVB852114 UEU852114:UEX852114 UOQ852114:UOT852114 UYM852114:UYP852114 VII852114:VIL852114 VSE852114:VSH852114 WCA852114:WCD852114 WLW852114:WLZ852114 WVS852114:WVV852114 K917650:N917650 JG917650:JJ917650 TC917650:TF917650 ACY917650:ADB917650 AMU917650:AMX917650 AWQ917650:AWT917650 BGM917650:BGP917650 BQI917650:BQL917650 CAE917650:CAH917650 CKA917650:CKD917650 CTW917650:CTZ917650 DDS917650:DDV917650 DNO917650:DNR917650 DXK917650:DXN917650 EHG917650:EHJ917650 ERC917650:ERF917650 FAY917650:FBB917650 FKU917650:FKX917650 FUQ917650:FUT917650 GEM917650:GEP917650 GOI917650:GOL917650 GYE917650:GYH917650 HIA917650:HID917650 HRW917650:HRZ917650 IBS917650:IBV917650 ILO917650:ILR917650 IVK917650:IVN917650 JFG917650:JFJ917650 JPC917650:JPF917650 JYY917650:JZB917650 KIU917650:KIX917650 KSQ917650:KST917650 LCM917650:LCP917650 LMI917650:LML917650 LWE917650:LWH917650 MGA917650:MGD917650 MPW917650:MPZ917650 MZS917650:MZV917650 NJO917650:NJR917650 NTK917650:NTN917650 ODG917650:ODJ917650 ONC917650:ONF917650 OWY917650:OXB917650 PGU917650:PGX917650 PQQ917650:PQT917650 QAM917650:QAP917650 QKI917650:QKL917650 QUE917650:QUH917650 REA917650:RED917650 RNW917650:RNZ917650 RXS917650:RXV917650 SHO917650:SHR917650 SRK917650:SRN917650 TBG917650:TBJ917650 TLC917650:TLF917650 TUY917650:TVB917650 UEU917650:UEX917650 UOQ917650:UOT917650 UYM917650:UYP917650 VII917650:VIL917650 VSE917650:VSH917650 WCA917650:WCD917650 WLW917650:WLZ917650 WVS917650:WVV917650 K983186:N983186 JG983186:JJ983186 TC983186:TF983186 ACY983186:ADB983186 AMU983186:AMX983186 AWQ983186:AWT983186 BGM983186:BGP983186 BQI983186:BQL983186 CAE983186:CAH983186 CKA983186:CKD983186 CTW983186:CTZ983186 DDS983186:DDV983186 DNO983186:DNR983186 DXK983186:DXN983186 EHG983186:EHJ983186 ERC983186:ERF983186 FAY983186:FBB983186 FKU983186:FKX983186 FUQ983186:FUT983186 GEM983186:GEP983186 GOI983186:GOL983186 GYE983186:GYH983186 HIA983186:HID983186 HRW983186:HRZ983186 IBS983186:IBV983186 ILO983186:ILR983186 IVK983186:IVN983186 JFG983186:JFJ983186 JPC983186:JPF983186 JYY983186:JZB983186 KIU983186:KIX983186 KSQ983186:KST983186 LCM983186:LCP983186 LMI983186:LML983186 LWE983186:LWH983186 MGA983186:MGD983186 MPW983186:MPZ983186 MZS983186:MZV983186 NJO983186:NJR983186 NTK983186:NTN983186 ODG983186:ODJ983186 ONC983186:ONF983186 OWY983186:OXB983186 PGU983186:PGX983186 PQQ983186:PQT983186 QAM983186:QAP983186 QKI983186:QKL983186 QUE983186:QUH983186 REA983186:RED983186 RNW983186:RNZ983186 RXS983186:RXV983186 SHO983186:SHR983186 SRK983186:SRN983186 TBG983186:TBJ983186 TLC983186:TLF983186 TUY983186:TVB983186 UEU983186:UEX983186 UOQ983186:UOT983186 UYM983186:UYP983186 VII983186:VIL983186 VSE983186:VSH983186 WCA983186:WCD983186 WLW983186:WLZ983186 WVS983186:WVV983186 A158 IW158 SS158 ACO158 AMK158 AWG158 BGC158 BPY158 BZU158 CJQ158 CTM158 DDI158 DNE158 DXA158 EGW158 EQS158 FAO158 FKK158 FUG158 GEC158 GNY158 GXU158 HHQ158 HRM158 IBI158 ILE158 IVA158 JEW158 JOS158 JYO158 KIK158 KSG158 LCC158 LLY158 LVU158 MFQ158 MPM158 MZI158 NJE158 NTA158 OCW158 OMS158 OWO158 PGK158 PQG158 QAC158 QJY158 QTU158 RDQ158 RNM158 RXI158 SHE158 SRA158 TAW158 TKS158 TUO158 UEK158 UOG158 UYC158 VHY158 VRU158 WBQ158 WLM158 WVI158 A65694 IW65694 SS65694 ACO65694 AMK65694 AWG65694 BGC65694 BPY65694 BZU65694 CJQ65694 CTM65694 DDI65694 DNE65694 DXA65694 EGW65694 EQS65694 FAO65694 FKK65694 FUG65694 GEC65694 GNY65694 GXU65694 HHQ65694 HRM65694 IBI65694 ILE65694 IVA65694 JEW65694 JOS65694 JYO65694 KIK65694 KSG65694 LCC65694 LLY65694 LVU65694 MFQ65694 MPM65694 MZI65694 NJE65694 NTA65694 OCW65694 OMS65694 OWO65694 PGK65694 PQG65694 QAC65694 QJY65694 QTU65694 RDQ65694 RNM65694 RXI65694 SHE65694 SRA65694 TAW65694 TKS65694 TUO65694 UEK65694 UOG65694 UYC65694 VHY65694 VRU65694 WBQ65694 WLM65694 WVI65694 A131230 IW131230 SS131230 ACO131230 AMK131230 AWG131230 BGC131230 BPY131230 BZU131230 CJQ131230 CTM131230 DDI131230 DNE131230 DXA131230 EGW131230 EQS131230 FAO131230 FKK131230 FUG131230 GEC131230 GNY131230 GXU131230 HHQ131230 HRM131230 IBI131230 ILE131230 IVA131230 JEW131230 JOS131230 JYO131230 KIK131230 KSG131230 LCC131230 LLY131230 LVU131230 MFQ131230 MPM131230 MZI131230 NJE131230 NTA131230 OCW131230 OMS131230 OWO131230 PGK131230 PQG131230 QAC131230 QJY131230 QTU131230 RDQ131230 RNM131230 RXI131230 SHE131230 SRA131230 TAW131230 TKS131230 TUO131230 UEK131230 UOG131230 UYC131230 VHY131230 VRU131230 WBQ131230 WLM131230 WVI131230 A196766 IW196766 SS196766 ACO196766 AMK196766 AWG196766 BGC196766 BPY196766 BZU196766 CJQ196766 CTM196766 DDI196766 DNE196766 DXA196766 EGW196766 EQS196766 FAO196766 FKK196766 FUG196766 GEC196766 GNY196766 GXU196766 HHQ196766 HRM196766 IBI196766 ILE196766 IVA196766 JEW196766 JOS196766 JYO196766 KIK196766 KSG196766 LCC196766 LLY196766 LVU196766 MFQ196766 MPM196766 MZI196766 NJE196766 NTA196766 OCW196766 OMS196766 OWO196766 PGK196766 PQG196766 QAC196766 QJY196766 QTU196766 RDQ196766 RNM196766 RXI196766 SHE196766 SRA196766 TAW196766 TKS196766 TUO196766 UEK196766 UOG196766 UYC196766 VHY196766 VRU196766 WBQ196766 WLM196766 WVI196766 A262302 IW262302 SS262302 ACO262302 AMK262302 AWG262302 BGC262302 BPY262302 BZU262302 CJQ262302 CTM262302 DDI262302 DNE262302 DXA262302 EGW262302 EQS262302 FAO262302 FKK262302 FUG262302 GEC262302 GNY262302 GXU262302 HHQ262302 HRM262302 IBI262302 ILE262302 IVA262302 JEW262302 JOS262302 JYO262302 KIK262302 KSG262302 LCC262302 LLY262302 LVU262302 MFQ262302 MPM262302 MZI262302 NJE262302 NTA262302 OCW262302 OMS262302 OWO262302 PGK262302 PQG262302 QAC262302 QJY262302 QTU262302 RDQ262302 RNM262302 RXI262302 SHE262302 SRA262302 TAW262302 TKS262302 TUO262302 UEK262302 UOG262302 UYC262302 VHY262302 VRU262302 WBQ262302 WLM262302 WVI262302 A327838 IW327838 SS327838 ACO327838 AMK327838 AWG327838 BGC327838 BPY327838 BZU327838 CJQ327838 CTM327838 DDI327838 DNE327838 DXA327838 EGW327838 EQS327838 FAO327838 FKK327838 FUG327838 GEC327838 GNY327838 GXU327838 HHQ327838 HRM327838 IBI327838 ILE327838 IVA327838 JEW327838 JOS327838 JYO327838 KIK327838 KSG327838 LCC327838 LLY327838 LVU327838 MFQ327838 MPM327838 MZI327838 NJE327838 NTA327838 OCW327838 OMS327838 OWO327838 PGK327838 PQG327838 QAC327838 QJY327838 QTU327838 RDQ327838 RNM327838 RXI327838 SHE327838 SRA327838 TAW327838 TKS327838 TUO327838 UEK327838 UOG327838 UYC327838 VHY327838 VRU327838 WBQ327838 WLM327838 WVI327838 A393374 IW393374 SS393374 ACO393374 AMK393374 AWG393374 BGC393374 BPY393374 BZU393374 CJQ393374 CTM393374 DDI393374 DNE393374 DXA393374 EGW393374 EQS393374 FAO393374 FKK393374 FUG393374 GEC393374 GNY393374 GXU393374 HHQ393374 HRM393374 IBI393374 ILE393374 IVA393374 JEW393374 JOS393374 JYO393374 KIK393374 KSG393374 LCC393374 LLY393374 LVU393374 MFQ393374 MPM393374 MZI393374 NJE393374 NTA393374 OCW393374 OMS393374 OWO393374 PGK393374 PQG393374 QAC393374 QJY393374 QTU393374 RDQ393374 RNM393374 RXI393374 SHE393374 SRA393374 TAW393374 TKS393374 TUO393374 UEK393374 UOG393374 UYC393374 VHY393374 VRU393374 WBQ393374 WLM393374 WVI393374 A458910 IW458910 SS458910 ACO458910 AMK458910 AWG458910 BGC458910 BPY458910 BZU458910 CJQ458910 CTM458910 DDI458910 DNE458910 DXA458910 EGW458910 EQS458910 FAO458910 FKK458910 FUG458910 GEC458910 GNY458910 GXU458910 HHQ458910 HRM458910 IBI458910 ILE458910 IVA458910 JEW458910 JOS458910 JYO458910 KIK458910 KSG458910 LCC458910 LLY458910 LVU458910 MFQ458910 MPM458910 MZI458910 NJE458910 NTA458910 OCW458910 OMS458910 OWO458910 PGK458910 PQG458910 QAC458910 QJY458910 QTU458910 RDQ458910 RNM458910 RXI458910 SHE458910 SRA458910 TAW458910 TKS458910 TUO458910 UEK458910 UOG458910 UYC458910 VHY458910 VRU458910 WBQ458910 WLM458910 WVI458910 A524446 IW524446 SS524446 ACO524446 AMK524446 AWG524446 BGC524446 BPY524446 BZU524446 CJQ524446 CTM524446 DDI524446 DNE524446 DXA524446 EGW524446 EQS524446 FAO524446 FKK524446 FUG524446 GEC524446 GNY524446 GXU524446 HHQ524446 HRM524446 IBI524446 ILE524446 IVA524446 JEW524446 JOS524446 JYO524446 KIK524446 KSG524446 LCC524446 LLY524446 LVU524446 MFQ524446 MPM524446 MZI524446 NJE524446 NTA524446 OCW524446 OMS524446 OWO524446 PGK524446 PQG524446 QAC524446 QJY524446 QTU524446 RDQ524446 RNM524446 RXI524446 SHE524446 SRA524446 TAW524446 TKS524446 TUO524446 UEK524446 UOG524446 UYC524446 VHY524446 VRU524446 WBQ524446 WLM524446 WVI524446 A589982 IW589982 SS589982 ACO589982 AMK589982 AWG589982 BGC589982 BPY589982 BZU589982 CJQ589982 CTM589982 DDI589982 DNE589982 DXA589982 EGW589982 EQS589982 FAO589982 FKK589982 FUG589982 GEC589982 GNY589982 GXU589982 HHQ589982 HRM589982 IBI589982 ILE589982 IVA589982 JEW589982 JOS589982 JYO589982 KIK589982 KSG589982 LCC589982 LLY589982 LVU589982 MFQ589982 MPM589982 MZI589982 NJE589982 NTA589982 OCW589982 OMS589982 OWO589982 PGK589982 PQG589982 QAC589982 QJY589982 QTU589982 RDQ589982 RNM589982 RXI589982 SHE589982 SRA589982 TAW589982 TKS589982 TUO589982 UEK589982 UOG589982 UYC589982 VHY589982 VRU589982 WBQ589982 WLM589982 WVI589982 A655518 IW655518 SS655518 ACO655518 AMK655518 AWG655518 BGC655518 BPY655518 BZU655518 CJQ655518 CTM655518 DDI655518 DNE655518 DXA655518 EGW655518 EQS655518 FAO655518 FKK655518 FUG655518 GEC655518 GNY655518 GXU655518 HHQ655518 HRM655518 IBI655518 ILE655518 IVA655518 JEW655518 JOS655518 JYO655518 KIK655518 KSG655518 LCC655518 LLY655518 LVU655518 MFQ655518 MPM655518 MZI655518 NJE655518 NTA655518 OCW655518 OMS655518 OWO655518 PGK655518 PQG655518 QAC655518 QJY655518 QTU655518 RDQ655518 RNM655518 RXI655518 SHE655518 SRA655518 TAW655518 TKS655518 TUO655518 UEK655518 UOG655518 UYC655518 VHY655518 VRU655518 WBQ655518 WLM655518 WVI655518 A721054 IW721054 SS721054 ACO721054 AMK721054 AWG721054 BGC721054 BPY721054 BZU721054 CJQ721054 CTM721054 DDI721054 DNE721054 DXA721054 EGW721054 EQS721054 FAO721054 FKK721054 FUG721054 GEC721054 GNY721054 GXU721054 HHQ721054 HRM721054 IBI721054 ILE721054 IVA721054 JEW721054 JOS721054 JYO721054 KIK721054 KSG721054 LCC721054 LLY721054 LVU721054 MFQ721054 MPM721054 MZI721054 NJE721054 NTA721054 OCW721054 OMS721054 OWO721054 PGK721054 PQG721054 QAC721054 QJY721054 QTU721054 RDQ721054 RNM721054 RXI721054 SHE721054 SRA721054 TAW721054 TKS721054 TUO721054 UEK721054 UOG721054 UYC721054 VHY721054 VRU721054 WBQ721054 WLM721054 WVI721054 A786590 IW786590 SS786590 ACO786590 AMK786590 AWG786590 BGC786590 BPY786590 BZU786590 CJQ786590 CTM786590 DDI786590 DNE786590 DXA786590 EGW786590 EQS786590 FAO786590 FKK786590 FUG786590 GEC786590 GNY786590 GXU786590 HHQ786590 HRM786590 IBI786590 ILE786590 IVA786590 JEW786590 JOS786590 JYO786590 KIK786590 KSG786590 LCC786590 LLY786590 LVU786590 MFQ786590 MPM786590 MZI786590 NJE786590 NTA786590 OCW786590 OMS786590 OWO786590 PGK786590 PQG786590 QAC786590 QJY786590 QTU786590 RDQ786590 RNM786590 RXI786590 SHE786590 SRA786590 TAW786590 TKS786590 TUO786590 UEK786590 UOG786590 UYC786590 VHY786590 VRU786590 WBQ786590 WLM786590 WVI786590 A852126 IW852126 SS852126 ACO852126 AMK852126 AWG852126 BGC852126 BPY852126 BZU852126 CJQ852126 CTM852126 DDI852126 DNE852126 DXA852126 EGW852126 EQS852126 FAO852126 FKK852126 FUG852126 GEC852126 GNY852126 GXU852126 HHQ852126 HRM852126 IBI852126 ILE852126 IVA852126 JEW852126 JOS852126 JYO852126 KIK852126 KSG852126 LCC852126 LLY852126 LVU852126 MFQ852126 MPM852126 MZI852126 NJE852126 NTA852126 OCW852126 OMS852126 OWO852126 PGK852126 PQG852126 QAC852126 QJY852126 QTU852126 RDQ852126 RNM852126 RXI852126 SHE852126 SRA852126 TAW852126 TKS852126 TUO852126 UEK852126 UOG852126 UYC852126 VHY852126 VRU852126 WBQ852126 WLM852126 WVI852126 A917662 IW917662 SS917662 ACO917662 AMK917662 AWG917662 BGC917662 BPY917662 BZU917662 CJQ917662 CTM917662 DDI917662 DNE917662 DXA917662 EGW917662 EQS917662 FAO917662 FKK917662 FUG917662 GEC917662 GNY917662 GXU917662 HHQ917662 HRM917662 IBI917662 ILE917662 IVA917662 JEW917662 JOS917662 JYO917662 KIK917662 KSG917662 LCC917662 LLY917662 LVU917662 MFQ917662 MPM917662 MZI917662 NJE917662 NTA917662 OCW917662 OMS917662 OWO917662 PGK917662 PQG917662 QAC917662 QJY917662 QTU917662 RDQ917662 RNM917662 RXI917662 SHE917662 SRA917662 TAW917662 TKS917662 TUO917662 UEK917662 UOG917662 UYC917662 VHY917662 VRU917662 WBQ917662 WLM917662 WVI917662 A983198 IW983198 SS983198 ACO983198 AMK983198 AWG983198 BGC983198 BPY983198 BZU983198 CJQ983198 CTM983198 DDI983198 DNE983198 DXA983198 EGW983198 EQS983198 FAO983198 FKK983198 FUG983198 GEC983198 GNY983198 GXU983198 HHQ983198 HRM983198 IBI983198 ILE983198 IVA983198 JEW983198 JOS983198 JYO983198 KIK983198 KSG983198 LCC983198 LLY983198 LVU983198 MFQ983198 MPM983198 MZI983198 NJE983198 NTA983198 OCW983198 OMS983198 OWO983198 PGK983198 PQG983198 QAC983198 QJY983198 QTU983198 RDQ983198 RNM983198 RXI983198 SHE983198 SRA983198 TAW983198 TKS983198 TUO983198 UEK983198 UOG983198 UYC983198 VHY983198 VRU983198 WBQ983198 WLM983198 WVI983198 A87 IW87 SS87 ACO87 AMK87 AWG87 BGC87 BPY87 BZU87 CJQ87 CTM87 DDI87 DNE87 DXA87 EGW87 EQS87 FAO87 FKK87 FUG87 GEC87 GNY87 GXU87 HHQ87 HRM87 IBI87 ILE87 IVA87 JEW87 JOS87 JYO87 KIK87 KSG87 LCC87 LLY87 LVU87 MFQ87 MPM87 MZI87 NJE87 NTA87 OCW87 OMS87 OWO87 PGK87 PQG87 QAC87 QJY87 QTU87 RDQ87 RNM87 RXI87 SHE87 SRA87 TAW87 TKS87 TUO87 UEK87 UOG87 UYC87 VHY87 VRU87 WBQ87 WLM87 WVI87 A65623 IW65623 SS65623 ACO65623 AMK65623 AWG65623 BGC65623 BPY65623 BZU65623 CJQ65623 CTM65623 DDI65623 DNE65623 DXA65623 EGW65623 EQS65623 FAO65623 FKK65623 FUG65623 GEC65623 GNY65623 GXU65623 HHQ65623 HRM65623 IBI65623 ILE65623 IVA65623 JEW65623 JOS65623 JYO65623 KIK65623 KSG65623 LCC65623 LLY65623 LVU65623 MFQ65623 MPM65623 MZI65623 NJE65623 NTA65623 OCW65623 OMS65623 OWO65623 PGK65623 PQG65623 QAC65623 QJY65623 QTU65623 RDQ65623 RNM65623 RXI65623 SHE65623 SRA65623 TAW65623 TKS65623 TUO65623 UEK65623 UOG65623 UYC65623 VHY65623 VRU65623 WBQ65623 WLM65623 WVI65623 A131159 IW131159 SS131159 ACO131159 AMK131159 AWG131159 BGC131159 BPY131159 BZU131159 CJQ131159 CTM131159 DDI131159 DNE131159 DXA131159 EGW131159 EQS131159 FAO131159 FKK131159 FUG131159 GEC131159 GNY131159 GXU131159 HHQ131159 HRM131159 IBI131159 ILE131159 IVA131159 JEW131159 JOS131159 JYO131159 KIK131159 KSG131159 LCC131159 LLY131159 LVU131159 MFQ131159 MPM131159 MZI131159 NJE131159 NTA131159 OCW131159 OMS131159 OWO131159 PGK131159 PQG131159 QAC131159 QJY131159 QTU131159 RDQ131159 RNM131159 RXI131159 SHE131159 SRA131159 TAW131159 TKS131159 TUO131159 UEK131159 UOG131159 UYC131159 VHY131159 VRU131159 WBQ131159 WLM131159 WVI131159 A196695 IW196695 SS196695 ACO196695 AMK196695 AWG196695 BGC196695 BPY196695 BZU196695 CJQ196695 CTM196695 DDI196695 DNE196695 DXA196695 EGW196695 EQS196695 FAO196695 FKK196695 FUG196695 GEC196695 GNY196695 GXU196695 HHQ196695 HRM196695 IBI196695 ILE196695 IVA196695 JEW196695 JOS196695 JYO196695 KIK196695 KSG196695 LCC196695 LLY196695 LVU196695 MFQ196695 MPM196695 MZI196695 NJE196695 NTA196695 OCW196695 OMS196695 OWO196695 PGK196695 PQG196695 QAC196695 QJY196695 QTU196695 RDQ196695 RNM196695 RXI196695 SHE196695 SRA196695 TAW196695 TKS196695 TUO196695 UEK196695 UOG196695 UYC196695 VHY196695 VRU196695 WBQ196695 WLM196695 WVI196695 A262231 IW262231 SS262231 ACO262231 AMK262231 AWG262231 BGC262231 BPY262231 BZU262231 CJQ262231 CTM262231 DDI262231 DNE262231 DXA262231 EGW262231 EQS262231 FAO262231 FKK262231 FUG262231 GEC262231 GNY262231 GXU262231 HHQ262231 HRM262231 IBI262231 ILE262231 IVA262231 JEW262231 JOS262231 JYO262231 KIK262231 KSG262231 LCC262231 LLY262231 LVU262231 MFQ262231 MPM262231 MZI262231 NJE262231 NTA262231 OCW262231 OMS262231 OWO262231 PGK262231 PQG262231 QAC262231 QJY262231 QTU262231 RDQ262231 RNM262231 RXI262231 SHE262231 SRA262231 TAW262231 TKS262231 TUO262231 UEK262231 UOG262231 UYC262231 VHY262231 VRU262231 WBQ262231 WLM262231 WVI262231 A327767 IW327767 SS327767 ACO327767 AMK327767 AWG327767 BGC327767 BPY327767 BZU327767 CJQ327767 CTM327767 DDI327767 DNE327767 DXA327767 EGW327767 EQS327767 FAO327767 FKK327767 FUG327767 GEC327767 GNY327767 GXU327767 HHQ327767 HRM327767 IBI327767 ILE327767 IVA327767 JEW327767 JOS327767 JYO327767 KIK327767 KSG327767 LCC327767 LLY327767 LVU327767 MFQ327767 MPM327767 MZI327767 NJE327767 NTA327767 OCW327767 OMS327767 OWO327767 PGK327767 PQG327767 QAC327767 QJY327767 QTU327767 RDQ327767 RNM327767 RXI327767 SHE327767 SRA327767 TAW327767 TKS327767 TUO327767 UEK327767 UOG327767 UYC327767 VHY327767 VRU327767 WBQ327767 WLM327767 WVI327767 A393303 IW393303 SS393303 ACO393303 AMK393303 AWG393303 BGC393303 BPY393303 BZU393303 CJQ393303 CTM393303 DDI393303 DNE393303 DXA393303 EGW393303 EQS393303 FAO393303 FKK393303 FUG393303 GEC393303 GNY393303 GXU393303 HHQ393303 HRM393303 IBI393303 ILE393303 IVA393303 JEW393303 JOS393303 JYO393303 KIK393303 KSG393303 LCC393303 LLY393303 LVU393303 MFQ393303 MPM393303 MZI393303 NJE393303 NTA393303 OCW393303 OMS393303 OWO393303 PGK393303 PQG393303 QAC393303 QJY393303 QTU393303 RDQ393303 RNM393303 RXI393303 SHE393303 SRA393303 TAW393303 TKS393303 TUO393303 UEK393303 UOG393303 UYC393303 VHY393303 VRU393303 WBQ393303 WLM393303 WVI393303 A458839 IW458839 SS458839 ACO458839 AMK458839 AWG458839 BGC458839 BPY458839 BZU458839 CJQ458839 CTM458839 DDI458839 DNE458839 DXA458839 EGW458839 EQS458839 FAO458839 FKK458839 FUG458839 GEC458839 GNY458839 GXU458839 HHQ458839 HRM458839 IBI458839 ILE458839 IVA458839 JEW458839 JOS458839 JYO458839 KIK458839 KSG458839 LCC458839 LLY458839 LVU458839 MFQ458839 MPM458839 MZI458839 NJE458839 NTA458839 OCW458839 OMS458839 OWO458839 PGK458839 PQG458839 QAC458839 QJY458839 QTU458839 RDQ458839 RNM458839 RXI458839 SHE458839 SRA458839 TAW458839 TKS458839 TUO458839 UEK458839 UOG458839 UYC458839 VHY458839 VRU458839 WBQ458839 WLM458839 WVI458839 A524375 IW524375 SS524375 ACO524375 AMK524375 AWG524375 BGC524375 BPY524375 BZU524375 CJQ524375 CTM524375 DDI524375 DNE524375 DXA524375 EGW524375 EQS524375 FAO524375 FKK524375 FUG524375 GEC524375 GNY524375 GXU524375 HHQ524375 HRM524375 IBI524375 ILE524375 IVA524375 JEW524375 JOS524375 JYO524375 KIK524375 KSG524375 LCC524375 LLY524375 LVU524375 MFQ524375 MPM524375 MZI524375 NJE524375 NTA524375 OCW524375 OMS524375 OWO524375 PGK524375 PQG524375 QAC524375 QJY524375 QTU524375 RDQ524375 RNM524375 RXI524375 SHE524375 SRA524375 TAW524375 TKS524375 TUO524375 UEK524375 UOG524375 UYC524375 VHY524375 VRU524375 WBQ524375 WLM524375 WVI524375 A589911 IW589911 SS589911 ACO589911 AMK589911 AWG589911 BGC589911 BPY589911 BZU589911 CJQ589911 CTM589911 DDI589911 DNE589911 DXA589911 EGW589911 EQS589911 FAO589911 FKK589911 FUG589911 GEC589911 GNY589911 GXU589911 HHQ589911 HRM589911 IBI589911 ILE589911 IVA589911 JEW589911 JOS589911 JYO589911 KIK589911 KSG589911 LCC589911 LLY589911 LVU589911 MFQ589911 MPM589911 MZI589911 NJE589911 NTA589911 OCW589911 OMS589911 OWO589911 PGK589911 PQG589911 QAC589911 QJY589911 QTU589911 RDQ589911 RNM589911 RXI589911 SHE589911 SRA589911 TAW589911 TKS589911 TUO589911 UEK589911 UOG589911 UYC589911 VHY589911 VRU589911 WBQ589911 WLM589911 WVI589911 A655447 IW655447 SS655447 ACO655447 AMK655447 AWG655447 BGC655447 BPY655447 BZU655447 CJQ655447 CTM655447 DDI655447 DNE655447 DXA655447 EGW655447 EQS655447 FAO655447 FKK655447 FUG655447 GEC655447 GNY655447 GXU655447 HHQ655447 HRM655447 IBI655447 ILE655447 IVA655447 JEW655447 JOS655447 JYO655447 KIK655447 KSG655447 LCC655447 LLY655447 LVU655447 MFQ655447 MPM655447 MZI655447 NJE655447 NTA655447 OCW655447 OMS655447 OWO655447 PGK655447 PQG655447 QAC655447 QJY655447 QTU655447 RDQ655447 RNM655447 RXI655447 SHE655447 SRA655447 TAW655447 TKS655447 TUO655447 UEK655447 UOG655447 UYC655447 VHY655447 VRU655447 WBQ655447 WLM655447 WVI655447 A720983 IW720983 SS720983 ACO720983 AMK720983 AWG720983 BGC720983 BPY720983 BZU720983 CJQ720983 CTM720983 DDI720983 DNE720983 DXA720983 EGW720983 EQS720983 FAO720983 FKK720983 FUG720983 GEC720983 GNY720983 GXU720983 HHQ720983 HRM720983 IBI720983 ILE720983 IVA720983 JEW720983 JOS720983 JYO720983 KIK720983 KSG720983 LCC720983 LLY720983 LVU720983 MFQ720983 MPM720983 MZI720983 NJE720983 NTA720983 OCW720983 OMS720983 OWO720983 PGK720983 PQG720983 QAC720983 QJY720983 QTU720983 RDQ720983 RNM720983 RXI720983 SHE720983 SRA720983 TAW720983 TKS720983 TUO720983 UEK720983 UOG720983 UYC720983 VHY720983 VRU720983 WBQ720983 WLM720983 WVI720983 A786519 IW786519 SS786519 ACO786519 AMK786519 AWG786519 BGC786519 BPY786519 BZU786519 CJQ786519 CTM786519 DDI786519 DNE786519 DXA786519 EGW786519 EQS786519 FAO786519 FKK786519 FUG786519 GEC786519 GNY786519 GXU786519 HHQ786519 HRM786519 IBI786519 ILE786519 IVA786519 JEW786519 JOS786519 JYO786519 KIK786519 KSG786519 LCC786519 LLY786519 LVU786519 MFQ786519 MPM786519 MZI786519 NJE786519 NTA786519 OCW786519 OMS786519 OWO786519 PGK786519 PQG786519 QAC786519 QJY786519 QTU786519 RDQ786519 RNM786519 RXI786519 SHE786519 SRA786519 TAW786519 TKS786519 TUO786519 UEK786519 UOG786519 UYC786519 VHY786519 VRU786519 WBQ786519 WLM786519 WVI786519 A852055 IW852055 SS852055 ACO852055 AMK852055 AWG852055 BGC852055 BPY852055 BZU852055 CJQ852055 CTM852055 DDI852055 DNE852055 DXA852055 EGW852055 EQS852055 FAO852055 FKK852055 FUG852055 GEC852055 GNY852055 GXU852055 HHQ852055 HRM852055 IBI852055 ILE852055 IVA852055 JEW852055 JOS852055 JYO852055 KIK852055 KSG852055 LCC852055 LLY852055 LVU852055 MFQ852055 MPM852055 MZI852055 NJE852055 NTA852055 OCW852055 OMS852055 OWO852055 PGK852055 PQG852055 QAC852055 QJY852055 QTU852055 RDQ852055 RNM852055 RXI852055 SHE852055 SRA852055 TAW852055 TKS852055 TUO852055 UEK852055 UOG852055 UYC852055 VHY852055 VRU852055 WBQ852055 WLM852055 WVI852055 A917591 IW917591 SS917591 ACO917591 AMK917591 AWG917591 BGC917591 BPY917591 BZU917591 CJQ917591 CTM917591 DDI917591 DNE917591 DXA917591 EGW917591 EQS917591 FAO917591 FKK917591 FUG917591 GEC917591 GNY917591 GXU917591 HHQ917591 HRM917591 IBI917591 ILE917591 IVA917591 JEW917591 JOS917591 JYO917591 KIK917591 KSG917591 LCC917591 LLY917591 LVU917591 MFQ917591 MPM917591 MZI917591 NJE917591 NTA917591 OCW917591 OMS917591 OWO917591 PGK917591 PQG917591 QAC917591 QJY917591 QTU917591 RDQ917591 RNM917591 RXI917591 SHE917591 SRA917591 TAW917591 TKS917591 TUO917591 UEK917591 UOG917591 UYC917591 VHY917591 VRU917591 WBQ917591 WLM917591 WVI917591 A983127 IW983127 SS983127 ACO983127 AMK983127 AWG983127 BGC983127 BPY983127 BZU983127 CJQ983127 CTM983127 DDI983127 DNE983127 DXA983127 EGW983127 EQS983127 FAO983127 FKK983127 FUG983127 GEC983127 GNY983127 GXU983127 HHQ983127 HRM983127 IBI983127 ILE983127 IVA983127 JEW983127 JOS983127 JYO983127 KIK983127 KSG983127 LCC983127 LLY983127 LVU983127 MFQ983127 MPM983127 MZI983127 NJE983127 NTA983127 OCW983127 OMS983127 OWO983127 PGK983127 PQG983127 QAC983127 QJY983127 QTU983127 RDQ983127 RNM983127 RXI983127 SHE983127 SRA983127 TAW983127 TKS983127 TUO983127 UEK983127 UOG983127 UYC983127 VHY983127 VRU983127 WBQ983127 WLM983127 WVI983127 B88:B89 IX88:IX89 ST88:ST89 ACP88:ACP89 AML88:AML89 AWH88:AWH89 BGD88:BGD89 BPZ88:BPZ89 BZV88:BZV89 CJR88:CJR89 CTN88:CTN89 DDJ88:DDJ89 DNF88:DNF89 DXB88:DXB89 EGX88:EGX89 EQT88:EQT89 FAP88:FAP89 FKL88:FKL89 FUH88:FUH89 GED88:GED89 GNZ88:GNZ89 GXV88:GXV89 HHR88:HHR89 HRN88:HRN89 IBJ88:IBJ89 ILF88:ILF89 IVB88:IVB89 JEX88:JEX89 JOT88:JOT89 JYP88:JYP89 KIL88:KIL89 KSH88:KSH89 LCD88:LCD89 LLZ88:LLZ89 LVV88:LVV89 MFR88:MFR89 MPN88:MPN89 MZJ88:MZJ89 NJF88:NJF89 NTB88:NTB89 OCX88:OCX89 OMT88:OMT89 OWP88:OWP89 PGL88:PGL89 PQH88:PQH89 QAD88:QAD89 QJZ88:QJZ89 QTV88:QTV89 RDR88:RDR89 RNN88:RNN89 RXJ88:RXJ89 SHF88:SHF89 SRB88:SRB89 TAX88:TAX89 TKT88:TKT89 TUP88:TUP89 UEL88:UEL89 UOH88:UOH89 UYD88:UYD89 VHZ88:VHZ89 VRV88:VRV89 WBR88:WBR89 WLN88:WLN89 WVJ88:WVJ89 B65624:B65625 IX65624:IX65625 ST65624:ST65625 ACP65624:ACP65625 AML65624:AML65625 AWH65624:AWH65625 BGD65624:BGD65625 BPZ65624:BPZ65625 BZV65624:BZV65625 CJR65624:CJR65625 CTN65624:CTN65625 DDJ65624:DDJ65625 DNF65624:DNF65625 DXB65624:DXB65625 EGX65624:EGX65625 EQT65624:EQT65625 FAP65624:FAP65625 FKL65624:FKL65625 FUH65624:FUH65625 GED65624:GED65625 GNZ65624:GNZ65625 GXV65624:GXV65625 HHR65624:HHR65625 HRN65624:HRN65625 IBJ65624:IBJ65625 ILF65624:ILF65625 IVB65624:IVB65625 JEX65624:JEX65625 JOT65624:JOT65625 JYP65624:JYP65625 KIL65624:KIL65625 KSH65624:KSH65625 LCD65624:LCD65625 LLZ65624:LLZ65625 LVV65624:LVV65625 MFR65624:MFR65625 MPN65624:MPN65625 MZJ65624:MZJ65625 NJF65624:NJF65625 NTB65624:NTB65625 OCX65624:OCX65625 OMT65624:OMT65625 OWP65624:OWP65625 PGL65624:PGL65625 PQH65624:PQH65625 QAD65624:QAD65625 QJZ65624:QJZ65625 QTV65624:QTV65625 RDR65624:RDR65625 RNN65624:RNN65625 RXJ65624:RXJ65625 SHF65624:SHF65625 SRB65624:SRB65625 TAX65624:TAX65625 TKT65624:TKT65625 TUP65624:TUP65625 UEL65624:UEL65625 UOH65624:UOH65625 UYD65624:UYD65625 VHZ65624:VHZ65625 VRV65624:VRV65625 WBR65624:WBR65625 WLN65624:WLN65625 WVJ65624:WVJ65625 B131160:B131161 IX131160:IX131161 ST131160:ST131161 ACP131160:ACP131161 AML131160:AML131161 AWH131160:AWH131161 BGD131160:BGD131161 BPZ131160:BPZ131161 BZV131160:BZV131161 CJR131160:CJR131161 CTN131160:CTN131161 DDJ131160:DDJ131161 DNF131160:DNF131161 DXB131160:DXB131161 EGX131160:EGX131161 EQT131160:EQT131161 FAP131160:FAP131161 FKL131160:FKL131161 FUH131160:FUH131161 GED131160:GED131161 GNZ131160:GNZ131161 GXV131160:GXV131161 HHR131160:HHR131161 HRN131160:HRN131161 IBJ131160:IBJ131161 ILF131160:ILF131161 IVB131160:IVB131161 JEX131160:JEX131161 JOT131160:JOT131161 JYP131160:JYP131161 KIL131160:KIL131161 KSH131160:KSH131161 LCD131160:LCD131161 LLZ131160:LLZ131161 LVV131160:LVV131161 MFR131160:MFR131161 MPN131160:MPN131161 MZJ131160:MZJ131161 NJF131160:NJF131161 NTB131160:NTB131161 OCX131160:OCX131161 OMT131160:OMT131161 OWP131160:OWP131161 PGL131160:PGL131161 PQH131160:PQH131161 QAD131160:QAD131161 QJZ131160:QJZ131161 QTV131160:QTV131161 RDR131160:RDR131161 RNN131160:RNN131161 RXJ131160:RXJ131161 SHF131160:SHF131161 SRB131160:SRB131161 TAX131160:TAX131161 TKT131160:TKT131161 TUP131160:TUP131161 UEL131160:UEL131161 UOH131160:UOH131161 UYD131160:UYD131161 VHZ131160:VHZ131161 VRV131160:VRV131161 WBR131160:WBR131161 WLN131160:WLN131161 WVJ131160:WVJ131161 B196696:B196697 IX196696:IX196697 ST196696:ST196697 ACP196696:ACP196697 AML196696:AML196697 AWH196696:AWH196697 BGD196696:BGD196697 BPZ196696:BPZ196697 BZV196696:BZV196697 CJR196696:CJR196697 CTN196696:CTN196697 DDJ196696:DDJ196697 DNF196696:DNF196697 DXB196696:DXB196697 EGX196696:EGX196697 EQT196696:EQT196697 FAP196696:FAP196697 FKL196696:FKL196697 FUH196696:FUH196697 GED196696:GED196697 GNZ196696:GNZ196697 GXV196696:GXV196697 HHR196696:HHR196697 HRN196696:HRN196697 IBJ196696:IBJ196697 ILF196696:ILF196697 IVB196696:IVB196697 JEX196696:JEX196697 JOT196696:JOT196697 JYP196696:JYP196697 KIL196696:KIL196697 KSH196696:KSH196697 LCD196696:LCD196697 LLZ196696:LLZ196697 LVV196696:LVV196697 MFR196696:MFR196697 MPN196696:MPN196697 MZJ196696:MZJ196697 NJF196696:NJF196697 NTB196696:NTB196697 OCX196696:OCX196697 OMT196696:OMT196697 OWP196696:OWP196697 PGL196696:PGL196697 PQH196696:PQH196697 QAD196696:QAD196697 QJZ196696:QJZ196697 QTV196696:QTV196697 RDR196696:RDR196697 RNN196696:RNN196697 RXJ196696:RXJ196697 SHF196696:SHF196697 SRB196696:SRB196697 TAX196696:TAX196697 TKT196696:TKT196697 TUP196696:TUP196697 UEL196696:UEL196697 UOH196696:UOH196697 UYD196696:UYD196697 VHZ196696:VHZ196697 VRV196696:VRV196697 WBR196696:WBR196697 WLN196696:WLN196697 WVJ196696:WVJ196697 B262232:B262233 IX262232:IX262233 ST262232:ST262233 ACP262232:ACP262233 AML262232:AML262233 AWH262232:AWH262233 BGD262232:BGD262233 BPZ262232:BPZ262233 BZV262232:BZV262233 CJR262232:CJR262233 CTN262232:CTN262233 DDJ262232:DDJ262233 DNF262232:DNF262233 DXB262232:DXB262233 EGX262232:EGX262233 EQT262232:EQT262233 FAP262232:FAP262233 FKL262232:FKL262233 FUH262232:FUH262233 GED262232:GED262233 GNZ262232:GNZ262233 GXV262232:GXV262233 HHR262232:HHR262233 HRN262232:HRN262233 IBJ262232:IBJ262233 ILF262232:ILF262233 IVB262232:IVB262233 JEX262232:JEX262233 JOT262232:JOT262233 JYP262232:JYP262233 KIL262232:KIL262233 KSH262232:KSH262233 LCD262232:LCD262233 LLZ262232:LLZ262233 LVV262232:LVV262233 MFR262232:MFR262233 MPN262232:MPN262233 MZJ262232:MZJ262233 NJF262232:NJF262233 NTB262232:NTB262233 OCX262232:OCX262233 OMT262232:OMT262233 OWP262232:OWP262233 PGL262232:PGL262233 PQH262232:PQH262233 QAD262232:QAD262233 QJZ262232:QJZ262233 QTV262232:QTV262233 RDR262232:RDR262233 RNN262232:RNN262233 RXJ262232:RXJ262233 SHF262232:SHF262233 SRB262232:SRB262233 TAX262232:TAX262233 TKT262232:TKT262233 TUP262232:TUP262233 UEL262232:UEL262233 UOH262232:UOH262233 UYD262232:UYD262233 VHZ262232:VHZ262233 VRV262232:VRV262233 WBR262232:WBR262233 WLN262232:WLN262233 WVJ262232:WVJ262233 B327768:B327769 IX327768:IX327769 ST327768:ST327769 ACP327768:ACP327769 AML327768:AML327769 AWH327768:AWH327769 BGD327768:BGD327769 BPZ327768:BPZ327769 BZV327768:BZV327769 CJR327768:CJR327769 CTN327768:CTN327769 DDJ327768:DDJ327769 DNF327768:DNF327769 DXB327768:DXB327769 EGX327768:EGX327769 EQT327768:EQT327769 FAP327768:FAP327769 FKL327768:FKL327769 FUH327768:FUH327769 GED327768:GED327769 GNZ327768:GNZ327769 GXV327768:GXV327769 HHR327768:HHR327769 HRN327768:HRN327769 IBJ327768:IBJ327769 ILF327768:ILF327769 IVB327768:IVB327769 JEX327768:JEX327769 JOT327768:JOT327769 JYP327768:JYP327769 KIL327768:KIL327769 KSH327768:KSH327769 LCD327768:LCD327769 LLZ327768:LLZ327769 LVV327768:LVV327769 MFR327768:MFR327769 MPN327768:MPN327769 MZJ327768:MZJ327769 NJF327768:NJF327769 NTB327768:NTB327769 OCX327768:OCX327769 OMT327768:OMT327769 OWP327768:OWP327769 PGL327768:PGL327769 PQH327768:PQH327769 QAD327768:QAD327769 QJZ327768:QJZ327769 QTV327768:QTV327769 RDR327768:RDR327769 RNN327768:RNN327769 RXJ327768:RXJ327769 SHF327768:SHF327769 SRB327768:SRB327769 TAX327768:TAX327769 TKT327768:TKT327769 TUP327768:TUP327769 UEL327768:UEL327769 UOH327768:UOH327769 UYD327768:UYD327769 VHZ327768:VHZ327769 VRV327768:VRV327769 WBR327768:WBR327769 WLN327768:WLN327769 WVJ327768:WVJ327769 B393304:B393305 IX393304:IX393305 ST393304:ST393305 ACP393304:ACP393305 AML393304:AML393305 AWH393304:AWH393305 BGD393304:BGD393305 BPZ393304:BPZ393305 BZV393304:BZV393305 CJR393304:CJR393305 CTN393304:CTN393305 DDJ393304:DDJ393305 DNF393304:DNF393305 DXB393304:DXB393305 EGX393304:EGX393305 EQT393304:EQT393305 FAP393304:FAP393305 FKL393304:FKL393305 FUH393304:FUH393305 GED393304:GED393305 GNZ393304:GNZ393305 GXV393304:GXV393305 HHR393304:HHR393305 HRN393304:HRN393305 IBJ393304:IBJ393305 ILF393304:ILF393305 IVB393304:IVB393305 JEX393304:JEX393305 JOT393304:JOT393305 JYP393304:JYP393305 KIL393304:KIL393305 KSH393304:KSH393305 LCD393304:LCD393305 LLZ393304:LLZ393305 LVV393304:LVV393305 MFR393304:MFR393305 MPN393304:MPN393305 MZJ393304:MZJ393305 NJF393304:NJF393305 NTB393304:NTB393305 OCX393304:OCX393305 OMT393304:OMT393305 OWP393304:OWP393305 PGL393304:PGL393305 PQH393304:PQH393305 QAD393304:QAD393305 QJZ393304:QJZ393305 QTV393304:QTV393305 RDR393304:RDR393305 RNN393304:RNN393305 RXJ393304:RXJ393305 SHF393304:SHF393305 SRB393304:SRB393305 TAX393304:TAX393305 TKT393304:TKT393305 TUP393304:TUP393305 UEL393304:UEL393305 UOH393304:UOH393305 UYD393304:UYD393305 VHZ393304:VHZ393305 VRV393304:VRV393305 WBR393304:WBR393305 WLN393304:WLN393305 WVJ393304:WVJ393305 B458840:B458841 IX458840:IX458841 ST458840:ST458841 ACP458840:ACP458841 AML458840:AML458841 AWH458840:AWH458841 BGD458840:BGD458841 BPZ458840:BPZ458841 BZV458840:BZV458841 CJR458840:CJR458841 CTN458840:CTN458841 DDJ458840:DDJ458841 DNF458840:DNF458841 DXB458840:DXB458841 EGX458840:EGX458841 EQT458840:EQT458841 FAP458840:FAP458841 FKL458840:FKL458841 FUH458840:FUH458841 GED458840:GED458841 GNZ458840:GNZ458841 GXV458840:GXV458841 HHR458840:HHR458841 HRN458840:HRN458841 IBJ458840:IBJ458841 ILF458840:ILF458841 IVB458840:IVB458841 JEX458840:JEX458841 JOT458840:JOT458841 JYP458840:JYP458841 KIL458840:KIL458841 KSH458840:KSH458841 LCD458840:LCD458841 LLZ458840:LLZ458841 LVV458840:LVV458841 MFR458840:MFR458841 MPN458840:MPN458841 MZJ458840:MZJ458841 NJF458840:NJF458841 NTB458840:NTB458841 OCX458840:OCX458841 OMT458840:OMT458841 OWP458840:OWP458841 PGL458840:PGL458841 PQH458840:PQH458841 QAD458840:QAD458841 QJZ458840:QJZ458841 QTV458840:QTV458841 RDR458840:RDR458841 RNN458840:RNN458841 RXJ458840:RXJ458841 SHF458840:SHF458841 SRB458840:SRB458841 TAX458840:TAX458841 TKT458840:TKT458841 TUP458840:TUP458841 UEL458840:UEL458841 UOH458840:UOH458841 UYD458840:UYD458841 VHZ458840:VHZ458841 VRV458840:VRV458841 WBR458840:WBR458841 WLN458840:WLN458841 WVJ458840:WVJ458841 B524376:B524377 IX524376:IX524377 ST524376:ST524377 ACP524376:ACP524377 AML524376:AML524377 AWH524376:AWH524377 BGD524376:BGD524377 BPZ524376:BPZ524377 BZV524376:BZV524377 CJR524376:CJR524377 CTN524376:CTN524377 DDJ524376:DDJ524377 DNF524376:DNF524377 DXB524376:DXB524377 EGX524376:EGX524377 EQT524376:EQT524377 FAP524376:FAP524377 FKL524376:FKL524377 FUH524376:FUH524377 GED524376:GED524377 GNZ524376:GNZ524377 GXV524376:GXV524377 HHR524376:HHR524377 HRN524376:HRN524377 IBJ524376:IBJ524377 ILF524376:ILF524377 IVB524376:IVB524377 JEX524376:JEX524377 JOT524376:JOT524377 JYP524376:JYP524377 KIL524376:KIL524377 KSH524376:KSH524377 LCD524376:LCD524377 LLZ524376:LLZ524377 LVV524376:LVV524377 MFR524376:MFR524377 MPN524376:MPN524377 MZJ524376:MZJ524377 NJF524376:NJF524377 NTB524376:NTB524377 OCX524376:OCX524377 OMT524376:OMT524377 OWP524376:OWP524377 PGL524376:PGL524377 PQH524376:PQH524377 QAD524376:QAD524377 QJZ524376:QJZ524377 QTV524376:QTV524377 RDR524376:RDR524377 RNN524376:RNN524377 RXJ524376:RXJ524377 SHF524376:SHF524377 SRB524376:SRB524377 TAX524376:TAX524377 TKT524376:TKT524377 TUP524376:TUP524377 UEL524376:UEL524377 UOH524376:UOH524377 UYD524376:UYD524377 VHZ524376:VHZ524377 VRV524376:VRV524377 WBR524376:WBR524377 WLN524376:WLN524377 WVJ524376:WVJ524377 B589912:B589913 IX589912:IX589913 ST589912:ST589913 ACP589912:ACP589913 AML589912:AML589913 AWH589912:AWH589913 BGD589912:BGD589913 BPZ589912:BPZ589913 BZV589912:BZV589913 CJR589912:CJR589913 CTN589912:CTN589913 DDJ589912:DDJ589913 DNF589912:DNF589913 DXB589912:DXB589913 EGX589912:EGX589913 EQT589912:EQT589913 FAP589912:FAP589913 FKL589912:FKL589913 FUH589912:FUH589913 GED589912:GED589913 GNZ589912:GNZ589913 GXV589912:GXV589913 HHR589912:HHR589913 HRN589912:HRN589913 IBJ589912:IBJ589913 ILF589912:ILF589913 IVB589912:IVB589913 JEX589912:JEX589913 JOT589912:JOT589913 JYP589912:JYP589913 KIL589912:KIL589913 KSH589912:KSH589913 LCD589912:LCD589913 LLZ589912:LLZ589913 LVV589912:LVV589913 MFR589912:MFR589913 MPN589912:MPN589913 MZJ589912:MZJ589913 NJF589912:NJF589913 NTB589912:NTB589913 OCX589912:OCX589913 OMT589912:OMT589913 OWP589912:OWP589913 PGL589912:PGL589913 PQH589912:PQH589913 QAD589912:QAD589913 QJZ589912:QJZ589913 QTV589912:QTV589913 RDR589912:RDR589913 RNN589912:RNN589913 RXJ589912:RXJ589913 SHF589912:SHF589913 SRB589912:SRB589913 TAX589912:TAX589913 TKT589912:TKT589913 TUP589912:TUP589913 UEL589912:UEL589913 UOH589912:UOH589913 UYD589912:UYD589913 VHZ589912:VHZ589913 VRV589912:VRV589913 WBR589912:WBR589913 WLN589912:WLN589913 WVJ589912:WVJ589913 B655448:B655449 IX655448:IX655449 ST655448:ST655449 ACP655448:ACP655449 AML655448:AML655449 AWH655448:AWH655449 BGD655448:BGD655449 BPZ655448:BPZ655449 BZV655448:BZV655449 CJR655448:CJR655449 CTN655448:CTN655449 DDJ655448:DDJ655449 DNF655448:DNF655449 DXB655448:DXB655449 EGX655448:EGX655449 EQT655448:EQT655449 FAP655448:FAP655449 FKL655448:FKL655449 FUH655448:FUH655449 GED655448:GED655449 GNZ655448:GNZ655449 GXV655448:GXV655449 HHR655448:HHR655449 HRN655448:HRN655449 IBJ655448:IBJ655449 ILF655448:ILF655449 IVB655448:IVB655449 JEX655448:JEX655449 JOT655448:JOT655449 JYP655448:JYP655449 KIL655448:KIL655449 KSH655448:KSH655449 LCD655448:LCD655449 LLZ655448:LLZ655449 LVV655448:LVV655449 MFR655448:MFR655449 MPN655448:MPN655449 MZJ655448:MZJ655449 NJF655448:NJF655449 NTB655448:NTB655449 OCX655448:OCX655449 OMT655448:OMT655449 OWP655448:OWP655449 PGL655448:PGL655449 PQH655448:PQH655449 QAD655448:QAD655449 QJZ655448:QJZ655449 QTV655448:QTV655449 RDR655448:RDR655449 RNN655448:RNN655449 RXJ655448:RXJ655449 SHF655448:SHF655449 SRB655448:SRB655449 TAX655448:TAX655449 TKT655448:TKT655449 TUP655448:TUP655449 UEL655448:UEL655449 UOH655448:UOH655449 UYD655448:UYD655449 VHZ655448:VHZ655449 VRV655448:VRV655449 WBR655448:WBR655449 WLN655448:WLN655449 WVJ655448:WVJ655449 B720984:B720985 IX720984:IX720985 ST720984:ST720985 ACP720984:ACP720985 AML720984:AML720985 AWH720984:AWH720985 BGD720984:BGD720985 BPZ720984:BPZ720985 BZV720984:BZV720985 CJR720984:CJR720985 CTN720984:CTN720985 DDJ720984:DDJ720985 DNF720984:DNF720985 DXB720984:DXB720985 EGX720984:EGX720985 EQT720984:EQT720985 FAP720984:FAP720985 FKL720984:FKL720985 FUH720984:FUH720985 GED720984:GED720985 GNZ720984:GNZ720985 GXV720984:GXV720985 HHR720984:HHR720985 HRN720984:HRN720985 IBJ720984:IBJ720985 ILF720984:ILF720985 IVB720984:IVB720985 JEX720984:JEX720985 JOT720984:JOT720985 JYP720984:JYP720985 KIL720984:KIL720985 KSH720984:KSH720985 LCD720984:LCD720985 LLZ720984:LLZ720985 LVV720984:LVV720985 MFR720984:MFR720985 MPN720984:MPN720985 MZJ720984:MZJ720985 NJF720984:NJF720985 NTB720984:NTB720985 OCX720984:OCX720985 OMT720984:OMT720985 OWP720984:OWP720985 PGL720984:PGL720985 PQH720984:PQH720985 QAD720984:QAD720985 QJZ720984:QJZ720985 QTV720984:QTV720985 RDR720984:RDR720985 RNN720984:RNN720985 RXJ720984:RXJ720985 SHF720984:SHF720985 SRB720984:SRB720985 TAX720984:TAX720985 TKT720984:TKT720985 TUP720984:TUP720985 UEL720984:UEL720985 UOH720984:UOH720985 UYD720984:UYD720985 VHZ720984:VHZ720985 VRV720984:VRV720985 WBR720984:WBR720985 WLN720984:WLN720985 WVJ720984:WVJ720985 B786520:B786521 IX786520:IX786521 ST786520:ST786521 ACP786520:ACP786521 AML786520:AML786521 AWH786520:AWH786521 BGD786520:BGD786521 BPZ786520:BPZ786521 BZV786520:BZV786521 CJR786520:CJR786521 CTN786520:CTN786521 DDJ786520:DDJ786521 DNF786520:DNF786521 DXB786520:DXB786521 EGX786520:EGX786521 EQT786520:EQT786521 FAP786520:FAP786521 FKL786520:FKL786521 FUH786520:FUH786521 GED786520:GED786521 GNZ786520:GNZ786521 GXV786520:GXV786521 HHR786520:HHR786521 HRN786520:HRN786521 IBJ786520:IBJ786521 ILF786520:ILF786521 IVB786520:IVB786521 JEX786520:JEX786521 JOT786520:JOT786521 JYP786520:JYP786521 KIL786520:KIL786521 KSH786520:KSH786521 LCD786520:LCD786521 LLZ786520:LLZ786521 LVV786520:LVV786521 MFR786520:MFR786521 MPN786520:MPN786521 MZJ786520:MZJ786521 NJF786520:NJF786521 NTB786520:NTB786521 OCX786520:OCX786521 OMT786520:OMT786521 OWP786520:OWP786521 PGL786520:PGL786521 PQH786520:PQH786521 QAD786520:QAD786521 QJZ786520:QJZ786521 QTV786520:QTV786521 RDR786520:RDR786521 RNN786520:RNN786521 RXJ786520:RXJ786521 SHF786520:SHF786521 SRB786520:SRB786521 TAX786520:TAX786521 TKT786520:TKT786521 TUP786520:TUP786521 UEL786520:UEL786521 UOH786520:UOH786521 UYD786520:UYD786521 VHZ786520:VHZ786521 VRV786520:VRV786521 WBR786520:WBR786521 WLN786520:WLN786521 WVJ786520:WVJ786521 B852056:B852057 IX852056:IX852057 ST852056:ST852057 ACP852056:ACP852057 AML852056:AML852057 AWH852056:AWH852057 BGD852056:BGD852057 BPZ852056:BPZ852057 BZV852056:BZV852057 CJR852056:CJR852057 CTN852056:CTN852057 DDJ852056:DDJ852057 DNF852056:DNF852057 DXB852056:DXB852057 EGX852056:EGX852057 EQT852056:EQT852057 FAP852056:FAP852057 FKL852056:FKL852057 FUH852056:FUH852057 GED852056:GED852057 GNZ852056:GNZ852057 GXV852056:GXV852057 HHR852056:HHR852057 HRN852056:HRN852057 IBJ852056:IBJ852057 ILF852056:ILF852057 IVB852056:IVB852057 JEX852056:JEX852057 JOT852056:JOT852057 JYP852056:JYP852057 KIL852056:KIL852057 KSH852056:KSH852057 LCD852056:LCD852057 LLZ852056:LLZ852057 LVV852056:LVV852057 MFR852056:MFR852057 MPN852056:MPN852057 MZJ852056:MZJ852057 NJF852056:NJF852057 NTB852056:NTB852057 OCX852056:OCX852057 OMT852056:OMT852057 OWP852056:OWP852057 PGL852056:PGL852057 PQH852056:PQH852057 QAD852056:QAD852057 QJZ852056:QJZ852057 QTV852056:QTV852057 RDR852056:RDR852057 RNN852056:RNN852057 RXJ852056:RXJ852057 SHF852056:SHF852057 SRB852056:SRB852057 TAX852056:TAX852057 TKT852056:TKT852057 TUP852056:TUP852057 UEL852056:UEL852057 UOH852056:UOH852057 UYD852056:UYD852057 VHZ852056:VHZ852057 VRV852056:VRV852057 WBR852056:WBR852057 WLN852056:WLN852057 WVJ852056:WVJ852057 B917592:B917593 IX917592:IX917593 ST917592:ST917593 ACP917592:ACP917593 AML917592:AML917593 AWH917592:AWH917593 BGD917592:BGD917593 BPZ917592:BPZ917593 BZV917592:BZV917593 CJR917592:CJR917593 CTN917592:CTN917593 DDJ917592:DDJ917593 DNF917592:DNF917593 DXB917592:DXB917593 EGX917592:EGX917593 EQT917592:EQT917593 FAP917592:FAP917593 FKL917592:FKL917593 FUH917592:FUH917593 GED917592:GED917593 GNZ917592:GNZ917593 GXV917592:GXV917593 HHR917592:HHR917593 HRN917592:HRN917593 IBJ917592:IBJ917593 ILF917592:ILF917593 IVB917592:IVB917593 JEX917592:JEX917593 JOT917592:JOT917593 JYP917592:JYP917593 KIL917592:KIL917593 KSH917592:KSH917593 LCD917592:LCD917593 LLZ917592:LLZ917593 LVV917592:LVV917593 MFR917592:MFR917593 MPN917592:MPN917593 MZJ917592:MZJ917593 NJF917592:NJF917593 NTB917592:NTB917593 OCX917592:OCX917593 OMT917592:OMT917593 OWP917592:OWP917593 PGL917592:PGL917593 PQH917592:PQH917593 QAD917592:QAD917593 QJZ917592:QJZ917593 QTV917592:QTV917593 RDR917592:RDR917593 RNN917592:RNN917593 RXJ917592:RXJ917593 SHF917592:SHF917593 SRB917592:SRB917593 TAX917592:TAX917593 TKT917592:TKT917593 TUP917592:TUP917593 UEL917592:UEL917593 UOH917592:UOH917593 UYD917592:UYD917593 VHZ917592:VHZ917593 VRV917592:VRV917593 WBR917592:WBR917593 WLN917592:WLN917593 WVJ917592:WVJ917593 B983128:B983129 IX983128:IX983129 ST983128:ST983129 ACP983128:ACP983129 AML983128:AML983129 AWH983128:AWH983129 BGD983128:BGD983129 BPZ983128:BPZ983129 BZV983128:BZV983129 CJR983128:CJR983129 CTN983128:CTN983129 DDJ983128:DDJ983129 DNF983128:DNF983129 DXB983128:DXB983129 EGX983128:EGX983129 EQT983128:EQT983129 FAP983128:FAP983129 FKL983128:FKL983129 FUH983128:FUH983129 GED983128:GED983129 GNZ983128:GNZ983129 GXV983128:GXV983129 HHR983128:HHR983129 HRN983128:HRN983129 IBJ983128:IBJ983129 ILF983128:ILF983129 IVB983128:IVB983129 JEX983128:JEX983129 JOT983128:JOT983129 JYP983128:JYP983129 KIL983128:KIL983129 KSH983128:KSH983129 LCD983128:LCD983129 LLZ983128:LLZ983129 LVV983128:LVV983129 MFR983128:MFR983129 MPN983128:MPN983129 MZJ983128:MZJ983129 NJF983128:NJF983129 NTB983128:NTB983129 OCX983128:OCX983129 OMT983128:OMT983129 OWP983128:OWP983129 PGL983128:PGL983129 PQH983128:PQH983129 QAD983128:QAD983129 QJZ983128:QJZ983129 QTV983128:QTV983129 RDR983128:RDR983129 RNN983128:RNN983129 RXJ983128:RXJ983129 SHF983128:SHF983129 SRB983128:SRB983129 TAX983128:TAX983129 TKT983128:TKT983129 TUP983128:TUP983129 UEL983128:UEL983129 UOH983128:UOH983129 UYD983128:UYD983129 VHZ983128:VHZ983129 VRV983128:VRV983129 WBR983128:WBR983129 WLN983128:WLN983129 WVJ983128:WVJ983129 T17:T21 JP17:JP21 TL17:TL21 ADH17:ADH21 AND17:AND21 AWZ17:AWZ21 BGV17:BGV21 BQR17:BQR21 CAN17:CAN21 CKJ17:CKJ21 CUF17:CUF21 DEB17:DEB21 DNX17:DNX21 DXT17:DXT21 EHP17:EHP21 ERL17:ERL21 FBH17:FBH21 FLD17:FLD21 FUZ17:FUZ21 GEV17:GEV21 GOR17:GOR21 GYN17:GYN21 HIJ17:HIJ21 HSF17:HSF21 ICB17:ICB21 ILX17:ILX21 IVT17:IVT21 JFP17:JFP21 JPL17:JPL21 JZH17:JZH21 KJD17:KJD21 KSZ17:KSZ21 LCV17:LCV21 LMR17:LMR21 LWN17:LWN21 MGJ17:MGJ21 MQF17:MQF21 NAB17:NAB21 NJX17:NJX21 NTT17:NTT21 ODP17:ODP21 ONL17:ONL21 OXH17:OXH21 PHD17:PHD21 PQZ17:PQZ21 QAV17:QAV21 QKR17:QKR21 QUN17:QUN21 REJ17:REJ21 ROF17:ROF21 RYB17:RYB21 SHX17:SHX21 SRT17:SRT21 TBP17:TBP21 TLL17:TLL21 TVH17:TVH21 UFD17:UFD21 UOZ17:UOZ21 UYV17:UYV21 VIR17:VIR21 VSN17:VSN21 WCJ17:WCJ21 WMF17:WMF21 WWB17:WWB21 T65553:T65557 JP65553:JP65557 TL65553:TL65557 ADH65553:ADH65557 AND65553:AND65557 AWZ65553:AWZ65557 BGV65553:BGV65557 BQR65553:BQR65557 CAN65553:CAN65557 CKJ65553:CKJ65557 CUF65553:CUF65557 DEB65553:DEB65557 DNX65553:DNX65557 DXT65553:DXT65557 EHP65553:EHP65557 ERL65553:ERL65557 FBH65553:FBH65557 FLD65553:FLD65557 FUZ65553:FUZ65557 GEV65553:GEV65557 GOR65553:GOR65557 GYN65553:GYN65557 HIJ65553:HIJ65557 HSF65553:HSF65557 ICB65553:ICB65557 ILX65553:ILX65557 IVT65553:IVT65557 JFP65553:JFP65557 JPL65553:JPL65557 JZH65553:JZH65557 KJD65553:KJD65557 KSZ65553:KSZ65557 LCV65553:LCV65557 LMR65553:LMR65557 LWN65553:LWN65557 MGJ65553:MGJ65557 MQF65553:MQF65557 NAB65553:NAB65557 NJX65553:NJX65557 NTT65553:NTT65557 ODP65553:ODP65557 ONL65553:ONL65557 OXH65553:OXH65557 PHD65553:PHD65557 PQZ65553:PQZ65557 QAV65553:QAV65557 QKR65553:QKR65557 QUN65553:QUN65557 REJ65553:REJ65557 ROF65553:ROF65557 RYB65553:RYB65557 SHX65553:SHX65557 SRT65553:SRT65557 TBP65553:TBP65557 TLL65553:TLL65557 TVH65553:TVH65557 UFD65553:UFD65557 UOZ65553:UOZ65557 UYV65553:UYV65557 VIR65553:VIR65557 VSN65553:VSN65557 WCJ65553:WCJ65557 WMF65553:WMF65557 WWB65553:WWB65557 T131089:T131093 JP131089:JP131093 TL131089:TL131093 ADH131089:ADH131093 AND131089:AND131093 AWZ131089:AWZ131093 BGV131089:BGV131093 BQR131089:BQR131093 CAN131089:CAN131093 CKJ131089:CKJ131093 CUF131089:CUF131093 DEB131089:DEB131093 DNX131089:DNX131093 DXT131089:DXT131093 EHP131089:EHP131093 ERL131089:ERL131093 FBH131089:FBH131093 FLD131089:FLD131093 FUZ131089:FUZ131093 GEV131089:GEV131093 GOR131089:GOR131093 GYN131089:GYN131093 HIJ131089:HIJ131093 HSF131089:HSF131093 ICB131089:ICB131093 ILX131089:ILX131093 IVT131089:IVT131093 JFP131089:JFP131093 JPL131089:JPL131093 JZH131089:JZH131093 KJD131089:KJD131093 KSZ131089:KSZ131093 LCV131089:LCV131093 LMR131089:LMR131093 LWN131089:LWN131093 MGJ131089:MGJ131093 MQF131089:MQF131093 NAB131089:NAB131093 NJX131089:NJX131093 NTT131089:NTT131093 ODP131089:ODP131093 ONL131089:ONL131093 OXH131089:OXH131093 PHD131089:PHD131093 PQZ131089:PQZ131093 QAV131089:QAV131093 QKR131089:QKR131093 QUN131089:QUN131093 REJ131089:REJ131093 ROF131089:ROF131093 RYB131089:RYB131093 SHX131089:SHX131093 SRT131089:SRT131093 TBP131089:TBP131093 TLL131089:TLL131093 TVH131089:TVH131093 UFD131089:UFD131093 UOZ131089:UOZ131093 UYV131089:UYV131093 VIR131089:VIR131093 VSN131089:VSN131093 WCJ131089:WCJ131093 WMF131089:WMF131093 WWB131089:WWB131093 T196625:T196629 JP196625:JP196629 TL196625:TL196629 ADH196625:ADH196629 AND196625:AND196629 AWZ196625:AWZ196629 BGV196625:BGV196629 BQR196625:BQR196629 CAN196625:CAN196629 CKJ196625:CKJ196629 CUF196625:CUF196629 DEB196625:DEB196629 DNX196625:DNX196629 DXT196625:DXT196629 EHP196625:EHP196629 ERL196625:ERL196629 FBH196625:FBH196629 FLD196625:FLD196629 FUZ196625:FUZ196629 GEV196625:GEV196629 GOR196625:GOR196629 GYN196625:GYN196629 HIJ196625:HIJ196629 HSF196625:HSF196629 ICB196625:ICB196629 ILX196625:ILX196629 IVT196625:IVT196629 JFP196625:JFP196629 JPL196625:JPL196629 JZH196625:JZH196629 KJD196625:KJD196629 KSZ196625:KSZ196629 LCV196625:LCV196629 LMR196625:LMR196629 LWN196625:LWN196629 MGJ196625:MGJ196629 MQF196625:MQF196629 NAB196625:NAB196629 NJX196625:NJX196629 NTT196625:NTT196629 ODP196625:ODP196629 ONL196625:ONL196629 OXH196625:OXH196629 PHD196625:PHD196629 PQZ196625:PQZ196629 QAV196625:QAV196629 QKR196625:QKR196629 QUN196625:QUN196629 REJ196625:REJ196629 ROF196625:ROF196629 RYB196625:RYB196629 SHX196625:SHX196629 SRT196625:SRT196629 TBP196625:TBP196629 TLL196625:TLL196629 TVH196625:TVH196629 UFD196625:UFD196629 UOZ196625:UOZ196629 UYV196625:UYV196629 VIR196625:VIR196629 VSN196625:VSN196629 WCJ196625:WCJ196629 WMF196625:WMF196629 WWB196625:WWB196629 T262161:T262165 JP262161:JP262165 TL262161:TL262165 ADH262161:ADH262165 AND262161:AND262165 AWZ262161:AWZ262165 BGV262161:BGV262165 BQR262161:BQR262165 CAN262161:CAN262165 CKJ262161:CKJ262165 CUF262161:CUF262165 DEB262161:DEB262165 DNX262161:DNX262165 DXT262161:DXT262165 EHP262161:EHP262165 ERL262161:ERL262165 FBH262161:FBH262165 FLD262161:FLD262165 FUZ262161:FUZ262165 GEV262161:GEV262165 GOR262161:GOR262165 GYN262161:GYN262165 HIJ262161:HIJ262165 HSF262161:HSF262165 ICB262161:ICB262165 ILX262161:ILX262165 IVT262161:IVT262165 JFP262161:JFP262165 JPL262161:JPL262165 JZH262161:JZH262165 KJD262161:KJD262165 KSZ262161:KSZ262165 LCV262161:LCV262165 LMR262161:LMR262165 LWN262161:LWN262165 MGJ262161:MGJ262165 MQF262161:MQF262165 NAB262161:NAB262165 NJX262161:NJX262165 NTT262161:NTT262165 ODP262161:ODP262165 ONL262161:ONL262165 OXH262161:OXH262165 PHD262161:PHD262165 PQZ262161:PQZ262165 QAV262161:QAV262165 QKR262161:QKR262165 QUN262161:QUN262165 REJ262161:REJ262165 ROF262161:ROF262165 RYB262161:RYB262165 SHX262161:SHX262165 SRT262161:SRT262165 TBP262161:TBP262165 TLL262161:TLL262165 TVH262161:TVH262165 UFD262161:UFD262165 UOZ262161:UOZ262165 UYV262161:UYV262165 VIR262161:VIR262165 VSN262161:VSN262165 WCJ262161:WCJ262165 WMF262161:WMF262165 WWB262161:WWB262165 T327697:T327701 JP327697:JP327701 TL327697:TL327701 ADH327697:ADH327701 AND327697:AND327701 AWZ327697:AWZ327701 BGV327697:BGV327701 BQR327697:BQR327701 CAN327697:CAN327701 CKJ327697:CKJ327701 CUF327697:CUF327701 DEB327697:DEB327701 DNX327697:DNX327701 DXT327697:DXT327701 EHP327697:EHP327701 ERL327697:ERL327701 FBH327697:FBH327701 FLD327697:FLD327701 FUZ327697:FUZ327701 GEV327697:GEV327701 GOR327697:GOR327701 GYN327697:GYN327701 HIJ327697:HIJ327701 HSF327697:HSF327701 ICB327697:ICB327701 ILX327697:ILX327701 IVT327697:IVT327701 JFP327697:JFP327701 JPL327697:JPL327701 JZH327697:JZH327701 KJD327697:KJD327701 KSZ327697:KSZ327701 LCV327697:LCV327701 LMR327697:LMR327701 LWN327697:LWN327701 MGJ327697:MGJ327701 MQF327697:MQF327701 NAB327697:NAB327701 NJX327697:NJX327701 NTT327697:NTT327701 ODP327697:ODP327701 ONL327697:ONL327701 OXH327697:OXH327701 PHD327697:PHD327701 PQZ327697:PQZ327701 QAV327697:QAV327701 QKR327697:QKR327701 QUN327697:QUN327701 REJ327697:REJ327701 ROF327697:ROF327701 RYB327697:RYB327701 SHX327697:SHX327701 SRT327697:SRT327701 TBP327697:TBP327701 TLL327697:TLL327701 TVH327697:TVH327701 UFD327697:UFD327701 UOZ327697:UOZ327701 UYV327697:UYV327701 VIR327697:VIR327701 VSN327697:VSN327701 WCJ327697:WCJ327701 WMF327697:WMF327701 WWB327697:WWB327701 T393233:T393237 JP393233:JP393237 TL393233:TL393237 ADH393233:ADH393237 AND393233:AND393237 AWZ393233:AWZ393237 BGV393233:BGV393237 BQR393233:BQR393237 CAN393233:CAN393237 CKJ393233:CKJ393237 CUF393233:CUF393237 DEB393233:DEB393237 DNX393233:DNX393237 DXT393233:DXT393237 EHP393233:EHP393237 ERL393233:ERL393237 FBH393233:FBH393237 FLD393233:FLD393237 FUZ393233:FUZ393237 GEV393233:GEV393237 GOR393233:GOR393237 GYN393233:GYN393237 HIJ393233:HIJ393237 HSF393233:HSF393237 ICB393233:ICB393237 ILX393233:ILX393237 IVT393233:IVT393237 JFP393233:JFP393237 JPL393233:JPL393237 JZH393233:JZH393237 KJD393233:KJD393237 KSZ393233:KSZ393237 LCV393233:LCV393237 LMR393233:LMR393237 LWN393233:LWN393237 MGJ393233:MGJ393237 MQF393233:MQF393237 NAB393233:NAB393237 NJX393233:NJX393237 NTT393233:NTT393237 ODP393233:ODP393237 ONL393233:ONL393237 OXH393233:OXH393237 PHD393233:PHD393237 PQZ393233:PQZ393237 QAV393233:QAV393237 QKR393233:QKR393237 QUN393233:QUN393237 REJ393233:REJ393237 ROF393233:ROF393237 RYB393233:RYB393237 SHX393233:SHX393237 SRT393233:SRT393237 TBP393233:TBP393237 TLL393233:TLL393237 TVH393233:TVH393237 UFD393233:UFD393237 UOZ393233:UOZ393237 UYV393233:UYV393237 VIR393233:VIR393237 VSN393233:VSN393237 WCJ393233:WCJ393237 WMF393233:WMF393237 WWB393233:WWB393237 T458769:T458773 JP458769:JP458773 TL458769:TL458773 ADH458769:ADH458773 AND458769:AND458773 AWZ458769:AWZ458773 BGV458769:BGV458773 BQR458769:BQR458773 CAN458769:CAN458773 CKJ458769:CKJ458773 CUF458769:CUF458773 DEB458769:DEB458773 DNX458769:DNX458773 DXT458769:DXT458773 EHP458769:EHP458773 ERL458769:ERL458773 FBH458769:FBH458773 FLD458769:FLD458773 FUZ458769:FUZ458773 GEV458769:GEV458773 GOR458769:GOR458773 GYN458769:GYN458773 HIJ458769:HIJ458773 HSF458769:HSF458773 ICB458769:ICB458773 ILX458769:ILX458773 IVT458769:IVT458773 JFP458769:JFP458773 JPL458769:JPL458773 JZH458769:JZH458773 KJD458769:KJD458773 KSZ458769:KSZ458773 LCV458769:LCV458773 LMR458769:LMR458773 LWN458769:LWN458773 MGJ458769:MGJ458773 MQF458769:MQF458773 NAB458769:NAB458773 NJX458769:NJX458773 NTT458769:NTT458773 ODP458769:ODP458773 ONL458769:ONL458773 OXH458769:OXH458773 PHD458769:PHD458773 PQZ458769:PQZ458773 QAV458769:QAV458773 QKR458769:QKR458773 QUN458769:QUN458773 REJ458769:REJ458773 ROF458769:ROF458773 RYB458769:RYB458773 SHX458769:SHX458773 SRT458769:SRT458773 TBP458769:TBP458773 TLL458769:TLL458773 TVH458769:TVH458773 UFD458769:UFD458773 UOZ458769:UOZ458773 UYV458769:UYV458773 VIR458769:VIR458773 VSN458769:VSN458773 WCJ458769:WCJ458773 WMF458769:WMF458773 WWB458769:WWB458773 T524305:T524309 JP524305:JP524309 TL524305:TL524309 ADH524305:ADH524309 AND524305:AND524309 AWZ524305:AWZ524309 BGV524305:BGV524309 BQR524305:BQR524309 CAN524305:CAN524309 CKJ524305:CKJ524309 CUF524305:CUF524309 DEB524305:DEB524309 DNX524305:DNX524309 DXT524305:DXT524309 EHP524305:EHP524309 ERL524305:ERL524309 FBH524305:FBH524309 FLD524305:FLD524309 FUZ524305:FUZ524309 GEV524305:GEV524309 GOR524305:GOR524309 GYN524305:GYN524309 HIJ524305:HIJ524309 HSF524305:HSF524309 ICB524305:ICB524309 ILX524305:ILX524309 IVT524305:IVT524309 JFP524305:JFP524309 JPL524305:JPL524309 JZH524305:JZH524309 KJD524305:KJD524309 KSZ524305:KSZ524309 LCV524305:LCV524309 LMR524305:LMR524309 LWN524305:LWN524309 MGJ524305:MGJ524309 MQF524305:MQF524309 NAB524305:NAB524309 NJX524305:NJX524309 NTT524305:NTT524309 ODP524305:ODP524309 ONL524305:ONL524309 OXH524305:OXH524309 PHD524305:PHD524309 PQZ524305:PQZ524309 QAV524305:QAV524309 QKR524305:QKR524309 QUN524305:QUN524309 REJ524305:REJ524309 ROF524305:ROF524309 RYB524305:RYB524309 SHX524305:SHX524309 SRT524305:SRT524309 TBP524305:TBP524309 TLL524305:TLL524309 TVH524305:TVH524309 UFD524305:UFD524309 UOZ524305:UOZ524309 UYV524305:UYV524309 VIR524305:VIR524309 VSN524305:VSN524309 WCJ524305:WCJ524309 WMF524305:WMF524309 WWB524305:WWB524309 T589841:T589845 JP589841:JP589845 TL589841:TL589845 ADH589841:ADH589845 AND589841:AND589845 AWZ589841:AWZ589845 BGV589841:BGV589845 BQR589841:BQR589845 CAN589841:CAN589845 CKJ589841:CKJ589845 CUF589841:CUF589845 DEB589841:DEB589845 DNX589841:DNX589845 DXT589841:DXT589845 EHP589841:EHP589845 ERL589841:ERL589845 FBH589841:FBH589845 FLD589841:FLD589845 FUZ589841:FUZ589845 GEV589841:GEV589845 GOR589841:GOR589845 GYN589841:GYN589845 HIJ589841:HIJ589845 HSF589841:HSF589845 ICB589841:ICB589845 ILX589841:ILX589845 IVT589841:IVT589845 JFP589841:JFP589845 JPL589841:JPL589845 JZH589841:JZH589845 KJD589841:KJD589845 KSZ589841:KSZ589845 LCV589841:LCV589845 LMR589841:LMR589845 LWN589841:LWN589845 MGJ589841:MGJ589845 MQF589841:MQF589845 NAB589841:NAB589845 NJX589841:NJX589845 NTT589841:NTT589845 ODP589841:ODP589845 ONL589841:ONL589845 OXH589841:OXH589845 PHD589841:PHD589845 PQZ589841:PQZ589845 QAV589841:QAV589845 QKR589841:QKR589845 QUN589841:QUN589845 REJ589841:REJ589845 ROF589841:ROF589845 RYB589841:RYB589845 SHX589841:SHX589845 SRT589841:SRT589845 TBP589841:TBP589845 TLL589841:TLL589845 TVH589841:TVH589845 UFD589841:UFD589845 UOZ589841:UOZ589845 UYV589841:UYV589845 VIR589841:VIR589845 VSN589841:VSN589845 WCJ589841:WCJ589845 WMF589841:WMF589845 WWB589841:WWB589845 T655377:T655381 JP655377:JP655381 TL655377:TL655381 ADH655377:ADH655381 AND655377:AND655381 AWZ655377:AWZ655381 BGV655377:BGV655381 BQR655377:BQR655381 CAN655377:CAN655381 CKJ655377:CKJ655381 CUF655377:CUF655381 DEB655377:DEB655381 DNX655377:DNX655381 DXT655377:DXT655381 EHP655377:EHP655381 ERL655377:ERL655381 FBH655377:FBH655381 FLD655377:FLD655381 FUZ655377:FUZ655381 GEV655377:GEV655381 GOR655377:GOR655381 GYN655377:GYN655381 HIJ655377:HIJ655381 HSF655377:HSF655381 ICB655377:ICB655381 ILX655377:ILX655381 IVT655377:IVT655381 JFP655377:JFP655381 JPL655377:JPL655381 JZH655377:JZH655381 KJD655377:KJD655381 KSZ655377:KSZ655381 LCV655377:LCV655381 LMR655377:LMR655381 LWN655377:LWN655381 MGJ655377:MGJ655381 MQF655377:MQF655381 NAB655377:NAB655381 NJX655377:NJX655381 NTT655377:NTT655381 ODP655377:ODP655381 ONL655377:ONL655381 OXH655377:OXH655381 PHD655377:PHD655381 PQZ655377:PQZ655381 QAV655377:QAV655381 QKR655377:QKR655381 QUN655377:QUN655381 REJ655377:REJ655381 ROF655377:ROF655381 RYB655377:RYB655381 SHX655377:SHX655381 SRT655377:SRT655381 TBP655377:TBP655381 TLL655377:TLL655381 TVH655377:TVH655381 UFD655377:UFD655381 UOZ655377:UOZ655381 UYV655377:UYV655381 VIR655377:VIR655381 VSN655377:VSN655381 WCJ655377:WCJ655381 WMF655377:WMF655381 WWB655377:WWB655381 T720913:T720917 JP720913:JP720917 TL720913:TL720917 ADH720913:ADH720917 AND720913:AND720917 AWZ720913:AWZ720917 BGV720913:BGV720917 BQR720913:BQR720917 CAN720913:CAN720917 CKJ720913:CKJ720917 CUF720913:CUF720917 DEB720913:DEB720917 DNX720913:DNX720917 DXT720913:DXT720917 EHP720913:EHP720917 ERL720913:ERL720917 FBH720913:FBH720917 FLD720913:FLD720917 FUZ720913:FUZ720917 GEV720913:GEV720917 GOR720913:GOR720917 GYN720913:GYN720917 HIJ720913:HIJ720917 HSF720913:HSF720917 ICB720913:ICB720917 ILX720913:ILX720917 IVT720913:IVT720917 JFP720913:JFP720917 JPL720913:JPL720917 JZH720913:JZH720917 KJD720913:KJD720917 KSZ720913:KSZ720917 LCV720913:LCV720917 LMR720913:LMR720917 LWN720913:LWN720917 MGJ720913:MGJ720917 MQF720913:MQF720917 NAB720913:NAB720917 NJX720913:NJX720917 NTT720913:NTT720917 ODP720913:ODP720917 ONL720913:ONL720917 OXH720913:OXH720917 PHD720913:PHD720917 PQZ720913:PQZ720917 QAV720913:QAV720917 QKR720913:QKR720917 QUN720913:QUN720917 REJ720913:REJ720917 ROF720913:ROF720917 RYB720913:RYB720917 SHX720913:SHX720917 SRT720913:SRT720917 TBP720913:TBP720917 TLL720913:TLL720917 TVH720913:TVH720917 UFD720913:UFD720917 UOZ720913:UOZ720917 UYV720913:UYV720917 VIR720913:VIR720917 VSN720913:VSN720917 WCJ720913:WCJ720917 WMF720913:WMF720917 WWB720913:WWB720917 T786449:T786453 JP786449:JP786453 TL786449:TL786453 ADH786449:ADH786453 AND786449:AND786453 AWZ786449:AWZ786453 BGV786449:BGV786453 BQR786449:BQR786453 CAN786449:CAN786453 CKJ786449:CKJ786453 CUF786449:CUF786453 DEB786449:DEB786453 DNX786449:DNX786453 DXT786449:DXT786453 EHP786449:EHP786453 ERL786449:ERL786453 FBH786449:FBH786453 FLD786449:FLD786453 FUZ786449:FUZ786453 GEV786449:GEV786453 GOR786449:GOR786453 GYN786449:GYN786453 HIJ786449:HIJ786453 HSF786449:HSF786453 ICB786449:ICB786453 ILX786449:ILX786453 IVT786449:IVT786453 JFP786449:JFP786453 JPL786449:JPL786453 JZH786449:JZH786453 KJD786449:KJD786453 KSZ786449:KSZ786453 LCV786449:LCV786453 LMR786449:LMR786453 LWN786449:LWN786453 MGJ786449:MGJ786453 MQF786449:MQF786453 NAB786449:NAB786453 NJX786449:NJX786453 NTT786449:NTT786453 ODP786449:ODP786453 ONL786449:ONL786453 OXH786449:OXH786453 PHD786449:PHD786453 PQZ786449:PQZ786453 QAV786449:QAV786453 QKR786449:QKR786453 QUN786449:QUN786453 REJ786449:REJ786453 ROF786449:ROF786453 RYB786449:RYB786453 SHX786449:SHX786453 SRT786449:SRT786453 TBP786449:TBP786453 TLL786449:TLL786453 TVH786449:TVH786453 UFD786449:UFD786453 UOZ786449:UOZ786453 UYV786449:UYV786453 VIR786449:VIR786453 VSN786449:VSN786453 WCJ786449:WCJ786453 WMF786449:WMF786453 WWB786449:WWB786453 T851985:T851989 JP851985:JP851989 TL851985:TL851989 ADH851985:ADH851989 AND851985:AND851989 AWZ851985:AWZ851989 BGV851985:BGV851989 BQR851985:BQR851989 CAN851985:CAN851989 CKJ851985:CKJ851989 CUF851985:CUF851989 DEB851985:DEB851989 DNX851985:DNX851989 DXT851985:DXT851989 EHP851985:EHP851989 ERL851985:ERL851989 FBH851985:FBH851989 FLD851985:FLD851989 FUZ851985:FUZ851989 GEV851985:GEV851989 GOR851985:GOR851989 GYN851985:GYN851989 HIJ851985:HIJ851989 HSF851985:HSF851989 ICB851985:ICB851989 ILX851985:ILX851989 IVT851985:IVT851989 JFP851985:JFP851989 JPL851985:JPL851989 JZH851985:JZH851989 KJD851985:KJD851989 KSZ851985:KSZ851989 LCV851985:LCV851989 LMR851985:LMR851989 LWN851985:LWN851989 MGJ851985:MGJ851989 MQF851985:MQF851989 NAB851985:NAB851989 NJX851985:NJX851989 NTT851985:NTT851989 ODP851985:ODP851989 ONL851985:ONL851989 OXH851985:OXH851989 PHD851985:PHD851989 PQZ851985:PQZ851989 QAV851985:QAV851989 QKR851985:QKR851989 QUN851985:QUN851989 REJ851985:REJ851989 ROF851985:ROF851989 RYB851985:RYB851989 SHX851985:SHX851989 SRT851985:SRT851989 TBP851985:TBP851989 TLL851985:TLL851989 TVH851985:TVH851989 UFD851985:UFD851989 UOZ851985:UOZ851989 UYV851985:UYV851989 VIR851985:VIR851989 VSN851985:VSN851989 WCJ851985:WCJ851989 WMF851985:WMF851989 WWB851985:WWB851989 T917521:T917525 JP917521:JP917525 TL917521:TL917525 ADH917521:ADH917525 AND917521:AND917525 AWZ917521:AWZ917525 BGV917521:BGV917525 BQR917521:BQR917525 CAN917521:CAN917525 CKJ917521:CKJ917525 CUF917521:CUF917525 DEB917521:DEB917525 DNX917521:DNX917525 DXT917521:DXT917525 EHP917521:EHP917525 ERL917521:ERL917525 FBH917521:FBH917525 FLD917521:FLD917525 FUZ917521:FUZ917525 GEV917521:GEV917525 GOR917521:GOR917525 GYN917521:GYN917525 HIJ917521:HIJ917525 HSF917521:HSF917525 ICB917521:ICB917525 ILX917521:ILX917525 IVT917521:IVT917525 JFP917521:JFP917525 JPL917521:JPL917525 JZH917521:JZH917525 KJD917521:KJD917525 KSZ917521:KSZ917525 LCV917521:LCV917525 LMR917521:LMR917525 LWN917521:LWN917525 MGJ917521:MGJ917525 MQF917521:MQF917525 NAB917521:NAB917525 NJX917521:NJX917525 NTT917521:NTT917525 ODP917521:ODP917525 ONL917521:ONL917525 OXH917521:OXH917525 PHD917521:PHD917525 PQZ917521:PQZ917525 QAV917521:QAV917525 QKR917521:QKR917525 QUN917521:QUN917525 REJ917521:REJ917525 ROF917521:ROF917525 RYB917521:RYB917525 SHX917521:SHX917525 SRT917521:SRT917525 TBP917521:TBP917525 TLL917521:TLL917525 TVH917521:TVH917525 UFD917521:UFD917525 UOZ917521:UOZ917525 UYV917521:UYV917525 VIR917521:VIR917525 VSN917521:VSN917525 WCJ917521:WCJ917525 WMF917521:WMF917525 WWB917521:WWB917525 T983057:T983061 JP983057:JP983061 TL983057:TL983061 ADH983057:ADH983061 AND983057:AND983061 AWZ983057:AWZ983061 BGV983057:BGV983061 BQR983057:BQR983061 CAN983057:CAN983061 CKJ983057:CKJ983061 CUF983057:CUF983061 DEB983057:DEB983061 DNX983057:DNX983061 DXT983057:DXT983061 EHP983057:EHP983061 ERL983057:ERL983061 FBH983057:FBH983061 FLD983057:FLD983061 FUZ983057:FUZ983061 GEV983057:GEV983061 GOR983057:GOR983061 GYN983057:GYN983061 HIJ983057:HIJ983061 HSF983057:HSF983061 ICB983057:ICB983061 ILX983057:ILX983061 IVT983057:IVT983061 JFP983057:JFP983061 JPL983057:JPL983061 JZH983057:JZH983061 KJD983057:KJD983061 KSZ983057:KSZ983061 LCV983057:LCV983061 LMR983057:LMR983061 LWN983057:LWN983061 MGJ983057:MGJ983061 MQF983057:MQF983061 NAB983057:NAB983061 NJX983057:NJX983061 NTT983057:NTT983061 ODP983057:ODP983061 ONL983057:ONL983061 OXH983057:OXH983061 PHD983057:PHD983061 PQZ983057:PQZ983061 QAV983057:QAV983061 QKR983057:QKR983061 QUN983057:QUN983061 REJ983057:REJ983061 ROF983057:ROF983061 RYB983057:RYB983061 SHX983057:SHX983061 SRT983057:SRT983061 TBP983057:TBP983061 TLL983057:TLL983061 TVH983057:TVH983061 UFD983057:UFD983061 UOZ983057:UOZ983061 UYV983057:UYV983061 VIR983057:VIR983061 VSN983057:VSN983061 WCJ983057:WCJ983061 WMF983057:WMF983061 WWB983057:WWB983061 T14 JP14 TL14 ADH14 AND14 AWZ14 BGV14 BQR14 CAN14 CKJ14 CUF14 DEB14 DNX14 DXT14 EHP14 ERL14 FBH14 FLD14 FUZ14 GEV14 GOR14 GYN14 HIJ14 HSF14 ICB14 ILX14 IVT14 JFP14 JPL14 JZH14 KJD14 KSZ14 LCV14 LMR14 LWN14 MGJ14 MQF14 NAB14 NJX14 NTT14 ODP14 ONL14 OXH14 PHD14 PQZ14 QAV14 QKR14 QUN14 REJ14 ROF14 RYB14 SHX14 SRT14 TBP14 TLL14 TVH14 UFD14 UOZ14 UYV14 VIR14 VSN14 WCJ14 WMF14 WWB14 T65550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T131086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T196622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T262158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T327694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T393230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T458766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T524302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T589838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T655374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T720910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T786446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T851982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T917518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T983054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WWB983054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2017-07-19T13:15:08Z</dcterms:modified>
</cp:coreProperties>
</file>